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2160" yWindow="420" windowWidth="26925" windowHeight="11655" tabRatio="82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7" r:id="rId7"/>
    <sheet name="Tableau 1C" sheetId="202" r:id="rId8"/>
    <sheet name="Tableau 1E" sheetId="205" r:id="rId9"/>
    <sheet name="Tableau 2" sheetId="206" r:id="rId10"/>
    <sheet name="Tableau 2A" sheetId="207" r:id="rId11"/>
    <sheet name="Tableau 2A bis" sheetId="329" r:id="rId12"/>
    <sheet name="Tableau 3A" sheetId="116" r:id="rId13"/>
    <sheet name="Tableau 3A bis" sheetId="330" r:id="rId14"/>
    <sheet name="Tableau 4A" sheetId="117" r:id="rId15"/>
    <sheet name="Tableau 4A bis" sheetId="331" r:id="rId16"/>
    <sheet name="Tableau 6 " sheetId="272" r:id="rId17"/>
    <sheet name="Tableau 6 bis" sheetId="327" r:id="rId18"/>
    <sheet name="Tableau 6 ter" sheetId="339" r:id="rId19"/>
    <sheet name="Tableau 6A" sheetId="273" r:id="rId20"/>
    <sheet name="Tableau 6B" sheetId="274" r:id="rId21"/>
    <sheet name="Tableau 6C" sheetId="275" r:id="rId22"/>
    <sheet name="Tableau 6D" sheetId="276" r:id="rId23"/>
    <sheet name="Tableau 6E" sheetId="277" r:id="rId24"/>
    <sheet name="Tableau 6F" sheetId="278" r:id="rId25"/>
    <sheet name="Tableau 6G" sheetId="279" r:id="rId26"/>
    <sheet name="Tableau 6H" sheetId="280" r:id="rId27"/>
    <sheet name="Tableau 6I" sheetId="281" r:id="rId28"/>
    <sheet name="Tableau 6J" sheetId="282" r:id="rId29"/>
    <sheet name="Tableau 6K" sheetId="283" r:id="rId30"/>
    <sheet name="Tableau 6L" sheetId="284" r:id="rId31"/>
    <sheet name="Tableau 6M" sheetId="285" r:id="rId32"/>
    <sheet name="Tableau 6N" sheetId="286" r:id="rId33"/>
    <sheet name="Tableau 6O" sheetId="287" r:id="rId34"/>
    <sheet name="Tableau 6P" sheetId="288" r:id="rId35"/>
    <sheet name="Tableau 7" sheetId="289" r:id="rId36"/>
    <sheet name="Tableau 7 bis" sheetId="332" r:id="rId37"/>
    <sheet name="Tableau 7A" sheetId="290" r:id="rId38"/>
    <sheet name="Tableau 7B" sheetId="341" r:id="rId39"/>
    <sheet name="Tableau 7B bis" sheetId="309" r:id="rId40"/>
    <sheet name="Tableau 7C" sheetId="291" r:id="rId41"/>
    <sheet name="Tableau 7D" sheetId="292" r:id="rId42"/>
    <sheet name="Tableau 7E" sheetId="293" r:id="rId43"/>
    <sheet name="Tableau 7F" sheetId="294" r:id="rId44"/>
    <sheet name="Tableau 7G" sheetId="296" r:id="rId45"/>
    <sheet name="Tableau 7H" sheetId="307" r:id="rId46"/>
    <sheet name="Tableau 7I" sheetId="297" r:id="rId47"/>
    <sheet name="Tableau 7J" sheetId="298" r:id="rId48"/>
    <sheet name="Tableau 7K" sheetId="299" r:id="rId49"/>
    <sheet name="Tableau 7L" sheetId="300" r:id="rId50"/>
    <sheet name="Tableau 7M" sheetId="301" r:id="rId51"/>
    <sheet name="Tableau 7N" sheetId="302" r:id="rId52"/>
    <sheet name="Tableau 7O" sheetId="326" r:id="rId53"/>
    <sheet name="Tableau 8A" sheetId="74" r:id="rId54"/>
    <sheet name="Tableau 8B" sheetId="134" r:id="rId55"/>
    <sheet name="Tableau 8C" sheetId="315" r:id="rId56"/>
    <sheet name="Tableau 8D" sheetId="316" r:id="rId57"/>
    <sheet name="Tableau 9A" sheetId="217" r:id="rId58"/>
    <sheet name="Tableau 9B" sheetId="218" r:id="rId59"/>
    <sheet name="Tableau 9C" sheetId="304" r:id="rId60"/>
    <sheet name="Tableau 10B" sheetId="220" r:id="rId61"/>
    <sheet name="Tableau 10C" sheetId="221" r:id="rId62"/>
    <sheet name="Tableau 11A" sheetId="62" r:id="rId63"/>
    <sheet name="Tableau 11B" sheetId="305" r:id="rId64"/>
    <sheet name="Tableau 12" sheetId="65" r:id="rId65"/>
    <sheet name="Tableau 13" sheetId="229" r:id="rId66"/>
    <sheet name="Tableau 14" sheetId="225" r:id="rId67"/>
    <sheet name="Tableau 14A" sheetId="226" r:id="rId68"/>
    <sheet name="Tableau 14B" sheetId="230" r:id="rId69"/>
    <sheet name="Tableau 14C" sheetId="231" r:id="rId70"/>
    <sheet name="Tableau 15" sheetId="77" r:id="rId71"/>
    <sheet name="Tableau 16A" sheetId="261" r:id="rId72"/>
    <sheet name="Tableau 16A bis" sheetId="333" r:id="rId73"/>
    <sheet name="Tableau 16B" sheetId="232" r:id="rId74"/>
    <sheet name="Tableau 17" sheetId="78" r:id="rId75"/>
    <sheet name="Tableau 17A" sheetId="340" r:id="rId76"/>
    <sheet name="Tableau 17B" sheetId="314" r:id="rId77"/>
    <sheet name="Tableau 18A" sheetId="135" r:id="rId78"/>
    <sheet name="Tableau 18B" sheetId="191" r:id="rId79"/>
    <sheet name="Tableau 19" sheetId="235" r:id="rId80"/>
    <sheet name="Tableau 19 bis" sheetId="334" r:id="rId81"/>
    <sheet name="Tableau 20A" sheetId="122" r:id="rId82"/>
    <sheet name="Tableau 20B" sheetId="131" r:id="rId83"/>
    <sheet name="Tableau 20C" sheetId="236" r:id="rId84"/>
    <sheet name="Tableau 28" sheetId="311" r:id="rId85"/>
    <sheet name="Tableau 29" sheetId="233" r:id="rId86"/>
    <sheet name="Tableau 29 bis" sheetId="335" r:id="rId87"/>
    <sheet name="Tableau 30" sheetId="318" r:id="rId88"/>
  </sheets>
  <externalReferences>
    <externalReference r:id="rId89"/>
    <externalReference r:id="rId90"/>
    <externalReference r:id="rId91"/>
    <externalReference r:id="rId92"/>
    <externalReference r:id="rId93"/>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1">'Tableau 20A'!$A:$A,'Tableau 20A'!$1:$3</definedName>
    <definedName name="_xlnm.Print_Titles" localSheetId="83">'Tableau 20C'!$A:$A,'Tableau 20C'!$1:$3</definedName>
    <definedName name="_xlnm.Print_Titles" localSheetId="12">'Tableau 3A'!$1:$3</definedName>
    <definedName name="_xlnm.Print_Titles" localSheetId="14">'Tableau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ANNEXES!$A$1:$D$28</definedName>
    <definedName name="_xlnm.Print_Area" localSheetId="4">HYPOTHESES!$A$1:$C$65</definedName>
    <definedName name="_xlnm.Print_Area" localSheetId="0">'LIGNES DIRECTRICES'!$A$1:$D$127</definedName>
    <definedName name="_xlnm.Print_Area" localSheetId="60">'Tableau 10B'!$A$1:$J$174</definedName>
    <definedName name="_xlnm.Print_Area" localSheetId="62">'Tableau 11A'!$A$1:$F$31</definedName>
    <definedName name="_xlnm.Print_Area" localSheetId="63">'Tableau 11B'!$A$1:$F$32</definedName>
    <definedName name="_xlnm.Print_Area" localSheetId="64">'Tableau 12'!$A$1:$I$44</definedName>
    <definedName name="_xlnm.Print_Area" localSheetId="73">'Tableau 16B'!$A$1:$I$72</definedName>
    <definedName name="_xlnm.Print_Area" localSheetId="75">'Tableau 17A'!$A$1:$F$41</definedName>
    <definedName name="_xlnm.Print_Area" localSheetId="76">'Tableau 17B'!$A$1:$F$66</definedName>
    <definedName name="_xlnm.Print_Area" localSheetId="9">'Tableau 2'!$A$1:$J$20</definedName>
    <definedName name="_xlnm.Print_Area" localSheetId="82">'Tableau 20B'!$A$1:$X$86</definedName>
    <definedName name="_xlnm.Print_Area" localSheetId="85">'Tableau 29'!$A$1:$L$175</definedName>
    <definedName name="_xlnm.Print_Area" localSheetId="17">'Tableau 6 bis'!$A$1:$E$26</definedName>
    <definedName name="_xlnm.Print_Area" localSheetId="18">'Tableau 6 ter'!$A$1:$E$28</definedName>
    <definedName name="_xlnm.Print_Area" localSheetId="19">'Tableau 6A'!$A$1:$F$75</definedName>
    <definedName name="_xlnm.Print_Area" localSheetId="20">'Tableau 6B'!$A$1:$F$75</definedName>
    <definedName name="_xlnm.Print_Area" localSheetId="21">'Tableau 6C'!$A$1:$F$75</definedName>
    <definedName name="_xlnm.Print_Area" localSheetId="22">'Tableau 6D'!$A$1:$F$75</definedName>
    <definedName name="_xlnm.Print_Area" localSheetId="37">'Tableau 7A'!$A$1:$F$39</definedName>
    <definedName name="_xlnm.Print_Area" localSheetId="38">'Tableau 7B'!$A$1:$H$71</definedName>
    <definedName name="_xlnm.Print_Area" localSheetId="39">'Tableau 7B bis'!$A$1:$F$66</definedName>
    <definedName name="_xlnm.Print_Area" localSheetId="40">'Tableau 7C'!$A$1:$F$71</definedName>
    <definedName name="_xlnm.Print_Area" localSheetId="42">'Tableau 7E'!$A$1:$F$46</definedName>
    <definedName name="_xlnm.Print_Area" localSheetId="43">'Tableau 7F'!$A$1:$F$73</definedName>
    <definedName name="_xlnm.Print_Area" localSheetId="46">'Tableau 7I'!$A$1:$F$46</definedName>
    <definedName name="_xlnm.Print_Area" localSheetId="48">'Tableau 7K'!$A$1:$F$47</definedName>
  </definedNames>
  <calcPr calcId="125725"/>
</workbook>
</file>

<file path=xl/calcChain.xml><?xml version="1.0" encoding="utf-8"?>
<calcChain xmlns="http://schemas.openxmlformats.org/spreadsheetml/2006/main">
  <c r="G60" i="232"/>
  <c r="F60"/>
  <c r="C24" i="327"/>
  <c r="C23"/>
  <c r="B81" i="131" l="1"/>
  <c r="B58" i="221"/>
  <c r="B80" i="272" l="1"/>
  <c r="B79"/>
  <c r="B2"/>
  <c r="A3"/>
  <c r="A2"/>
  <c r="F39"/>
  <c r="F38"/>
  <c r="D31"/>
  <c r="D35" s="1"/>
  <c r="G35" l="1"/>
  <c r="G31"/>
  <c r="E41" i="311"/>
  <c r="F25"/>
  <c r="E25"/>
  <c r="F26"/>
  <c r="E26"/>
  <c r="F24"/>
  <c r="F23"/>
  <c r="E24"/>
  <c r="E23"/>
  <c r="F22"/>
  <c r="E22"/>
  <c r="F21"/>
  <c r="E21"/>
  <c r="F20"/>
  <c r="E20"/>
  <c r="F19"/>
  <c r="E19"/>
  <c r="F18"/>
  <c r="G18"/>
  <c r="E18"/>
  <c r="F17"/>
  <c r="E17"/>
  <c r="F16"/>
  <c r="E16"/>
  <c r="B51" i="91"/>
  <c r="B50"/>
  <c r="E31" i="341"/>
  <c r="F31"/>
  <c r="F25"/>
  <c r="F51"/>
  <c r="F24"/>
  <c r="E55"/>
  <c r="D55"/>
  <c r="F55" s="1"/>
  <c r="C55"/>
  <c r="F53"/>
  <c r="F52"/>
  <c r="F50"/>
  <c r="F49"/>
  <c r="F48"/>
  <c r="F47"/>
  <c r="F46"/>
  <c r="F45"/>
  <c r="F44"/>
  <c r="F43"/>
  <c r="F42"/>
  <c r="F41"/>
  <c r="F40"/>
  <c r="F39"/>
  <c r="F38"/>
  <c r="E34"/>
  <c r="D34"/>
  <c r="C34"/>
  <c r="E57"/>
  <c r="D31"/>
  <c r="D57" s="1"/>
  <c r="C31"/>
  <c r="C57" s="1"/>
  <c r="F29"/>
  <c r="F28"/>
  <c r="F27"/>
  <c r="F26"/>
  <c r="F23"/>
  <c r="F22"/>
  <c r="F21"/>
  <c r="F20"/>
  <c r="F19"/>
  <c r="F18"/>
  <c r="F17"/>
  <c r="F16"/>
  <c r="F15"/>
  <c r="F14"/>
  <c r="F13"/>
  <c r="E9"/>
  <c r="D9"/>
  <c r="C9"/>
  <c r="A3"/>
  <c r="B2"/>
  <c r="A2"/>
  <c r="B53" i="235"/>
  <c r="B32" i="135"/>
  <c r="B70" i="314"/>
  <c r="B41" i="78"/>
  <c r="B75" i="232"/>
  <c r="B45" i="326"/>
  <c r="B41" i="302"/>
  <c r="B85" i="298"/>
  <c r="B84"/>
  <c r="B43" i="332"/>
  <c r="C42"/>
  <c r="B42"/>
  <c r="L179" i="330"/>
  <c r="L177"/>
  <c r="L173"/>
  <c r="L168"/>
  <c r="L167"/>
  <c r="L178"/>
  <c r="L181"/>
  <c r="L182" s="1"/>
  <c r="K182"/>
  <c r="K181"/>
  <c r="J181"/>
  <c r="K166"/>
  <c r="J166"/>
  <c r="D68" i="289"/>
  <c r="C68"/>
  <c r="B68"/>
  <c r="D67"/>
  <c r="C67"/>
  <c r="B67"/>
  <c r="U153" i="331"/>
  <c r="R153"/>
  <c r="T158"/>
  <c r="U158"/>
  <c r="V158"/>
  <c r="V160"/>
  <c r="V160" i="117"/>
  <c r="B169"/>
  <c r="J158"/>
  <c r="R159" i="330"/>
  <c r="Q159"/>
  <c r="K156"/>
  <c r="Q162"/>
  <c r="S162"/>
  <c r="R25"/>
  <c r="J182"/>
  <c r="R314" i="116"/>
  <c r="R158"/>
  <c r="B340"/>
  <c r="N335"/>
  <c r="N334"/>
  <c r="N332"/>
  <c r="N330"/>
  <c r="N326"/>
  <c r="N321"/>
  <c r="N320"/>
  <c r="N331"/>
  <c r="M334"/>
  <c r="M335" s="1"/>
  <c r="L334"/>
  <c r="L335" s="1"/>
  <c r="K334"/>
  <c r="K335" s="1"/>
  <c r="R313"/>
  <c r="R312"/>
  <c r="R302"/>
  <c r="R296"/>
  <c r="R291"/>
  <c r="R283"/>
  <c r="R279"/>
  <c r="R274"/>
  <c r="R262"/>
  <c r="R254"/>
  <c r="R242"/>
  <c r="R239"/>
  <c r="R237"/>
  <c r="R222"/>
  <c r="R218"/>
  <c r="R215"/>
  <c r="R212"/>
  <c r="R209"/>
  <c r="R206"/>
  <c r="R203"/>
  <c r="R201"/>
  <c r="R197"/>
  <c r="R188"/>
  <c r="R181"/>
  <c r="R176"/>
  <c r="R174"/>
  <c r="R172"/>
  <c r="R170"/>
  <c r="R166"/>
  <c r="S158"/>
  <c r="R157"/>
  <c r="R156"/>
  <c r="R146"/>
  <c r="R140"/>
  <c r="R135"/>
  <c r="R127"/>
  <c r="R123"/>
  <c r="R118"/>
  <c r="R106"/>
  <c r="R98"/>
  <c r="R86"/>
  <c r="R83"/>
  <c r="R81"/>
  <c r="R66"/>
  <c r="R62"/>
  <c r="R59"/>
  <c r="R56"/>
  <c r="R53"/>
  <c r="R50"/>
  <c r="R47"/>
  <c r="R45"/>
  <c r="R41"/>
  <c r="R32"/>
  <c r="R25"/>
  <c r="R20"/>
  <c r="R18"/>
  <c r="R16"/>
  <c r="R14"/>
  <c r="R10"/>
  <c r="C87" i="202"/>
  <c r="B91" i="201"/>
  <c r="B90"/>
  <c r="B89"/>
  <c r="B98" i="91"/>
  <c r="B2" i="340"/>
  <c r="A3"/>
  <c r="A2"/>
  <c r="D32"/>
  <c r="C32"/>
  <c r="C33" s="1"/>
  <c r="C34" s="1"/>
  <c r="D30"/>
  <c r="D26" s="1"/>
  <c r="C30"/>
  <c r="C26"/>
  <c r="E26" s="1"/>
  <c r="D22"/>
  <c r="D23" s="1"/>
  <c r="D24" s="1"/>
  <c r="C22"/>
  <c r="C23" s="1"/>
  <c r="C24" s="1"/>
  <c r="D13"/>
  <c r="C13"/>
  <c r="E13" s="1"/>
  <c r="D10"/>
  <c r="C10"/>
  <c r="C36" s="1"/>
  <c r="E8"/>
  <c r="D5"/>
  <c r="C5"/>
  <c r="B9" i="91"/>
  <c r="F57" i="341" l="1"/>
  <c r="C37" i="340"/>
  <c r="D33"/>
  <c r="D34" s="1"/>
  <c r="D36"/>
  <c r="D37" s="1"/>
  <c r="D39" s="1"/>
  <c r="D11"/>
  <c r="C11"/>
  <c r="D40" l="1"/>
  <c r="D41"/>
  <c r="C39"/>
  <c r="E37"/>
  <c r="E39" s="1"/>
  <c r="E36"/>
  <c r="E41" l="1"/>
  <c r="E40"/>
  <c r="C41"/>
  <c r="C40"/>
  <c r="L159" i="330" l="1"/>
  <c r="K159"/>
  <c r="V157" i="331"/>
  <c r="V156"/>
  <c r="U157"/>
  <c r="R157"/>
  <c r="R158"/>
  <c r="O157"/>
  <c r="O158"/>
  <c r="L157"/>
  <c r="L158"/>
  <c r="N158"/>
  <c r="O156"/>
  <c r="L156"/>
  <c r="K158"/>
  <c r="M158"/>
  <c r="P158"/>
  <c r="Q158"/>
  <c r="S158"/>
  <c r="J158"/>
  <c r="K157"/>
  <c r="M157"/>
  <c r="N157"/>
  <c r="P157"/>
  <c r="Q157"/>
  <c r="S157"/>
  <c r="T157"/>
  <c r="J157"/>
  <c r="V10"/>
  <c r="U10"/>
  <c r="Q10"/>
  <c r="L10"/>
  <c r="J10"/>
  <c r="T10"/>
  <c r="S10"/>
  <c r="P10"/>
  <c r="R10" s="1"/>
  <c r="N10"/>
  <c r="M10"/>
  <c r="O10" s="1"/>
  <c r="K10"/>
  <c r="V158" i="117"/>
  <c r="R158"/>
  <c r="U158"/>
  <c r="L158"/>
  <c r="O158"/>
  <c r="N158"/>
  <c r="M158"/>
  <c r="S158"/>
  <c r="T158"/>
  <c r="V157"/>
  <c r="U157"/>
  <c r="R157"/>
  <c r="O157"/>
  <c r="L157"/>
  <c r="L156"/>
  <c r="K158"/>
  <c r="P158"/>
  <c r="Q158"/>
  <c r="K157"/>
  <c r="M157"/>
  <c r="N157"/>
  <c r="P157"/>
  <c r="Q157"/>
  <c r="S157"/>
  <c r="T157"/>
  <c r="J157"/>
  <c r="J156"/>
  <c r="V10"/>
  <c r="V14"/>
  <c r="U10"/>
  <c r="U14"/>
  <c r="R10"/>
  <c r="R14"/>
  <c r="L10"/>
  <c r="O10"/>
  <c r="L14"/>
  <c r="K10"/>
  <c r="M10"/>
  <c r="N10"/>
  <c r="P10"/>
  <c r="Q10"/>
  <c r="S10"/>
  <c r="T10"/>
  <c r="J10"/>
  <c r="S156" i="330"/>
  <c r="T156"/>
  <c r="Q157"/>
  <c r="R156"/>
  <c r="Q156"/>
  <c r="Q153" l="1"/>
  <c r="L157"/>
  <c r="K157"/>
  <c r="R12"/>
  <c r="Q12"/>
  <c r="R10"/>
  <c r="Q10"/>
  <c r="X314" i="116"/>
  <c r="Z157"/>
  <c r="AA157"/>
  <c r="AA158" s="1"/>
  <c r="AB157"/>
  <c r="AB158" s="1"/>
  <c r="Z158"/>
  <c r="M10"/>
  <c r="Y166" l="1"/>
  <c r="X166"/>
  <c r="W166"/>
  <c r="V166"/>
  <c r="U166"/>
  <c r="T166"/>
  <c r="S166"/>
  <c r="S313" s="1"/>
  <c r="V313"/>
  <c r="M166"/>
  <c r="N166"/>
  <c r="O166"/>
  <c r="O313" s="1"/>
  <c r="P166"/>
  <c r="Q166"/>
  <c r="L166"/>
  <c r="L313" s="1"/>
  <c r="T10"/>
  <c r="T157" s="1"/>
  <c r="U10"/>
  <c r="V10"/>
  <c r="V157" s="1"/>
  <c r="W10"/>
  <c r="W157" s="1"/>
  <c r="X10"/>
  <c r="X157" s="1"/>
  <c r="Y10"/>
  <c r="Z10"/>
  <c r="AA10"/>
  <c r="AB10"/>
  <c r="S10"/>
  <c r="N10"/>
  <c r="N157" s="1"/>
  <c r="O10"/>
  <c r="P10"/>
  <c r="Q10"/>
  <c r="Q157" s="1"/>
  <c r="L10"/>
  <c r="L157" s="1"/>
  <c r="Y157"/>
  <c r="U157"/>
  <c r="S157"/>
  <c r="P157"/>
  <c r="O157"/>
  <c r="M157"/>
  <c r="M313"/>
  <c r="N313"/>
  <c r="P313"/>
  <c r="Q313"/>
  <c r="T313"/>
  <c r="U313"/>
  <c r="W313"/>
  <c r="X313"/>
  <c r="Y313"/>
  <c r="T157" i="330"/>
  <c r="T159" s="1"/>
  <c r="S157"/>
  <c r="S159" s="1"/>
  <c r="M319" i="116"/>
  <c r="L319"/>
  <c r="K319"/>
  <c r="B30" i="91"/>
  <c r="B29"/>
  <c r="C13" i="327"/>
  <c r="D10"/>
  <c r="D12" s="1"/>
  <c r="A3"/>
  <c r="B2"/>
  <c r="A2"/>
  <c r="E60" i="272"/>
  <c r="E61"/>
  <c r="E62"/>
  <c r="E63"/>
  <c r="E64"/>
  <c r="E59"/>
  <c r="E56"/>
  <c r="E57"/>
  <c r="E55"/>
  <c r="B2" i="339"/>
  <c r="A3"/>
  <c r="A2"/>
  <c r="D12"/>
  <c r="E11"/>
  <c r="F13" i="311" s="1"/>
  <c r="C11" i="339"/>
  <c r="C10"/>
  <c r="E10" s="1"/>
  <c r="F12" i="311" s="1"/>
  <c r="E8" i="339"/>
  <c r="D8"/>
  <c r="C8"/>
  <c r="G89" i="311"/>
  <c r="E37" i="272" l="1"/>
  <c r="E11" i="311"/>
  <c r="D13" i="327"/>
  <c r="E17" i="339"/>
  <c r="E12" i="311"/>
  <c r="E13"/>
  <c r="E53"/>
  <c r="E12" i="339"/>
  <c r="E16"/>
  <c r="C12"/>
  <c r="F53" i="311"/>
  <c r="G13"/>
  <c r="I13" s="1"/>
  <c r="G12"/>
  <c r="I12" s="1"/>
  <c r="C64" i="191"/>
  <c r="B64"/>
  <c r="F11" i="311" l="1"/>
  <c r="F37" i="272"/>
  <c r="F40" s="1"/>
  <c r="F42" s="1"/>
  <c r="D16" i="327"/>
  <c r="G53" i="311"/>
  <c r="I53" s="1"/>
  <c r="T7" i="330"/>
  <c r="S7"/>
  <c r="M80" i="337"/>
  <c r="J80"/>
  <c r="F80" s="1"/>
  <c r="M78"/>
  <c r="J78"/>
  <c r="F78" s="1"/>
  <c r="M77"/>
  <c r="J77"/>
  <c r="F77"/>
  <c r="M76"/>
  <c r="J76"/>
  <c r="M75"/>
  <c r="J75"/>
  <c r="F75"/>
  <c r="M74"/>
  <c r="J74"/>
  <c r="M73"/>
  <c r="M72" s="1"/>
  <c r="J73"/>
  <c r="F73" s="1"/>
  <c r="L72"/>
  <c r="K72"/>
  <c r="J72"/>
  <c r="I72"/>
  <c r="H72"/>
  <c r="G72"/>
  <c r="M70"/>
  <c r="J70"/>
  <c r="F70" s="1"/>
  <c r="M67"/>
  <c r="M66" s="1"/>
  <c r="M64" s="1"/>
  <c r="J67"/>
  <c r="F67" s="1"/>
  <c r="L66"/>
  <c r="K66"/>
  <c r="K64" s="1"/>
  <c r="I66"/>
  <c r="I64" s="1"/>
  <c r="H66"/>
  <c r="G66"/>
  <c r="L64"/>
  <c r="H64"/>
  <c r="M62"/>
  <c r="M60" s="1"/>
  <c r="J62"/>
  <c r="F62"/>
  <c r="F60" s="1"/>
  <c r="L60"/>
  <c r="K60"/>
  <c r="J60"/>
  <c r="I60"/>
  <c r="H60"/>
  <c r="G60"/>
  <c r="M58"/>
  <c r="J58"/>
  <c r="F58"/>
  <c r="M56"/>
  <c r="J56"/>
  <c r="M54"/>
  <c r="J54"/>
  <c r="F54" s="1"/>
  <c r="M52"/>
  <c r="J52"/>
  <c r="F52" s="1"/>
  <c r="M50"/>
  <c r="J50"/>
  <c r="F50" s="1"/>
  <c r="M48"/>
  <c r="M46" s="1"/>
  <c r="J48"/>
  <c r="F48" s="1"/>
  <c r="L46"/>
  <c r="K46"/>
  <c r="I46"/>
  <c r="H46"/>
  <c r="H83" s="1"/>
  <c r="G46"/>
  <c r="M34"/>
  <c r="J34"/>
  <c r="F34" s="1"/>
  <c r="M32"/>
  <c r="F32" s="1"/>
  <c r="J32"/>
  <c r="M30"/>
  <c r="J30"/>
  <c r="M28"/>
  <c r="J28"/>
  <c r="F28"/>
  <c r="M26"/>
  <c r="J26"/>
  <c r="M24"/>
  <c r="J24"/>
  <c r="F24" s="1"/>
  <c r="L22"/>
  <c r="K22"/>
  <c r="J22"/>
  <c r="I22"/>
  <c r="H22"/>
  <c r="G22"/>
  <c r="M20"/>
  <c r="J20"/>
  <c r="F20" s="1"/>
  <c r="M18"/>
  <c r="J18"/>
  <c r="F18" s="1"/>
  <c r="M16"/>
  <c r="F16" s="1"/>
  <c r="J16"/>
  <c r="M14"/>
  <c r="M12" s="1"/>
  <c r="J14"/>
  <c r="L12"/>
  <c r="K12"/>
  <c r="I12"/>
  <c r="H12"/>
  <c r="G12"/>
  <c r="F6"/>
  <c r="A3"/>
  <c r="E2"/>
  <c r="A2"/>
  <c r="B127" i="91"/>
  <c r="B105"/>
  <c r="B94"/>
  <c r="B49"/>
  <c r="B23"/>
  <c r="B20"/>
  <c r="B17"/>
  <c r="I44" i="272" l="1"/>
  <c r="E10" i="311"/>
  <c r="F66" i="337"/>
  <c r="M22"/>
  <c r="M37" s="1"/>
  <c r="H37"/>
  <c r="H86" s="1"/>
  <c r="L37"/>
  <c r="F26"/>
  <c r="L83"/>
  <c r="F56"/>
  <c r="F46" s="1"/>
  <c r="G64"/>
  <c r="F74"/>
  <c r="F14"/>
  <c r="F12" s="1"/>
  <c r="F30"/>
  <c r="F76"/>
  <c r="F22"/>
  <c r="F37" s="1"/>
  <c r="G83"/>
  <c r="I83"/>
  <c r="K83"/>
  <c r="M83"/>
  <c r="M86" s="1"/>
  <c r="F72"/>
  <c r="F64" s="1"/>
  <c r="J12"/>
  <c r="J37" s="1"/>
  <c r="G37"/>
  <c r="G86" s="1"/>
  <c r="I37"/>
  <c r="K37"/>
  <c r="J46"/>
  <c r="J66"/>
  <c r="J64" s="1"/>
  <c r="I86"/>
  <c r="K98" i="335"/>
  <c r="J98"/>
  <c r="I98"/>
  <c r="H98"/>
  <c r="G98"/>
  <c r="F98"/>
  <c r="E98"/>
  <c r="D98"/>
  <c r="C98"/>
  <c r="L97"/>
  <c r="L96"/>
  <c r="L95"/>
  <c r="L94"/>
  <c r="L93"/>
  <c r="L92"/>
  <c r="L91"/>
  <c r="L90"/>
  <c r="L89"/>
  <c r="L88"/>
  <c r="L87"/>
  <c r="L86"/>
  <c r="L85"/>
  <c r="L84"/>
  <c r="K76"/>
  <c r="J76"/>
  <c r="I76"/>
  <c r="H76"/>
  <c r="G76"/>
  <c r="F76"/>
  <c r="E76"/>
  <c r="D76"/>
  <c r="C76"/>
  <c r="K75"/>
  <c r="J75"/>
  <c r="I75"/>
  <c r="H75"/>
  <c r="G75"/>
  <c r="F75"/>
  <c r="E75"/>
  <c r="D75"/>
  <c r="C75"/>
  <c r="K74"/>
  <c r="J74"/>
  <c r="I74"/>
  <c r="H74"/>
  <c r="G74"/>
  <c r="F74"/>
  <c r="E74"/>
  <c r="D74"/>
  <c r="C74"/>
  <c r="K73"/>
  <c r="J73"/>
  <c r="I73"/>
  <c r="H73"/>
  <c r="G73"/>
  <c r="F73"/>
  <c r="E73"/>
  <c r="D73"/>
  <c r="C73"/>
  <c r="K72"/>
  <c r="J72"/>
  <c r="I72"/>
  <c r="H72"/>
  <c r="G72"/>
  <c r="F72"/>
  <c r="E72"/>
  <c r="D72"/>
  <c r="C72"/>
  <c r="K71"/>
  <c r="J71"/>
  <c r="I71"/>
  <c r="H71"/>
  <c r="G71"/>
  <c r="F71"/>
  <c r="E71"/>
  <c r="D71"/>
  <c r="C71"/>
  <c r="J70"/>
  <c r="I70"/>
  <c r="H70"/>
  <c r="G70"/>
  <c r="F70"/>
  <c r="E70"/>
  <c r="D70"/>
  <c r="C70"/>
  <c r="I69"/>
  <c r="H69"/>
  <c r="G69"/>
  <c r="F69"/>
  <c r="E69"/>
  <c r="D69"/>
  <c r="C69"/>
  <c r="H68"/>
  <c r="G68"/>
  <c r="F68"/>
  <c r="E68"/>
  <c r="D68"/>
  <c r="C68"/>
  <c r="G67"/>
  <c r="F67"/>
  <c r="E67"/>
  <c r="D67"/>
  <c r="C67"/>
  <c r="F66"/>
  <c r="E66"/>
  <c r="D66"/>
  <c r="C66"/>
  <c r="E65"/>
  <c r="D65"/>
  <c r="C65"/>
  <c r="D64"/>
  <c r="C64"/>
  <c r="C63"/>
  <c r="K56"/>
  <c r="J56"/>
  <c r="I56"/>
  <c r="H56"/>
  <c r="G56"/>
  <c r="F56"/>
  <c r="E56"/>
  <c r="D56"/>
  <c r="C56"/>
  <c r="L55"/>
  <c r="L54"/>
  <c r="L53"/>
  <c r="L52"/>
  <c r="L51"/>
  <c r="L50"/>
  <c r="L49"/>
  <c r="L48"/>
  <c r="L47"/>
  <c r="L46"/>
  <c r="L45"/>
  <c r="L44"/>
  <c r="L43"/>
  <c r="L42"/>
  <c r="K35"/>
  <c r="J35"/>
  <c r="I35"/>
  <c r="H35"/>
  <c r="G35"/>
  <c r="F35"/>
  <c r="E35"/>
  <c r="D35"/>
  <c r="C35"/>
  <c r="L34"/>
  <c r="L33"/>
  <c r="L32"/>
  <c r="L31"/>
  <c r="L30"/>
  <c r="L29"/>
  <c r="L28"/>
  <c r="L27"/>
  <c r="L26"/>
  <c r="L25"/>
  <c r="K13"/>
  <c r="J13"/>
  <c r="I13"/>
  <c r="H13"/>
  <c r="G13"/>
  <c r="F13"/>
  <c r="E13"/>
  <c r="D13"/>
  <c r="C13"/>
  <c r="A3"/>
  <c r="C2"/>
  <c r="A2"/>
  <c r="F42" i="334"/>
  <c r="G42" s="1"/>
  <c r="E42"/>
  <c r="D42"/>
  <c r="C42"/>
  <c r="F41"/>
  <c r="G41" s="1"/>
  <c r="E41"/>
  <c r="D41"/>
  <c r="D43" s="1"/>
  <c r="C41"/>
  <c r="E40"/>
  <c r="E43" s="1"/>
  <c r="D40"/>
  <c r="C40"/>
  <c r="I38"/>
  <c r="H38"/>
  <c r="G38"/>
  <c r="F38"/>
  <c r="E37"/>
  <c r="F37" s="1"/>
  <c r="G37" s="1"/>
  <c r="D37"/>
  <c r="C37"/>
  <c r="E36"/>
  <c r="F36" s="1"/>
  <c r="G36" s="1"/>
  <c r="D36"/>
  <c r="C36"/>
  <c r="E35"/>
  <c r="D35"/>
  <c r="D39" s="1"/>
  <c r="D47" s="1"/>
  <c r="C35"/>
  <c r="H34"/>
  <c r="I34" s="1"/>
  <c r="E34"/>
  <c r="D34"/>
  <c r="F34" s="1"/>
  <c r="G34" s="1"/>
  <c r="C34"/>
  <c r="I33"/>
  <c r="H33"/>
  <c r="G33"/>
  <c r="F33"/>
  <c r="I32"/>
  <c r="H32"/>
  <c r="G32"/>
  <c r="F32"/>
  <c r="I31"/>
  <c r="H31"/>
  <c r="G31"/>
  <c r="F31"/>
  <c r="I30"/>
  <c r="H30"/>
  <c r="G30"/>
  <c r="F30"/>
  <c r="I29"/>
  <c r="H29"/>
  <c r="G29"/>
  <c r="F29"/>
  <c r="E28"/>
  <c r="F28" s="1"/>
  <c r="G28" s="1"/>
  <c r="D28"/>
  <c r="C28"/>
  <c r="H27"/>
  <c r="I27" s="1"/>
  <c r="F27"/>
  <c r="G27" s="1"/>
  <c r="I26"/>
  <c r="H26"/>
  <c r="F26"/>
  <c r="G26" s="1"/>
  <c r="H25"/>
  <c r="I25" s="1"/>
  <c r="F25"/>
  <c r="G25" s="1"/>
  <c r="I24"/>
  <c r="H24"/>
  <c r="F24"/>
  <c r="G24" s="1"/>
  <c r="H23"/>
  <c r="I23" s="1"/>
  <c r="F23"/>
  <c r="G23" s="1"/>
  <c r="F22"/>
  <c r="G22" s="1"/>
  <c r="E22"/>
  <c r="D22"/>
  <c r="C22"/>
  <c r="I21"/>
  <c r="H21"/>
  <c r="G21"/>
  <c r="F21"/>
  <c r="I20"/>
  <c r="H20"/>
  <c r="G20"/>
  <c r="F20"/>
  <c r="I19"/>
  <c r="H19"/>
  <c r="G19"/>
  <c r="F19"/>
  <c r="I18"/>
  <c r="H18"/>
  <c r="G18"/>
  <c r="F18"/>
  <c r="E17"/>
  <c r="F17" s="1"/>
  <c r="G17" s="1"/>
  <c r="D17"/>
  <c r="C17"/>
  <c r="H16"/>
  <c r="I16" s="1"/>
  <c r="G16"/>
  <c r="F16"/>
  <c r="H15"/>
  <c r="I15" s="1"/>
  <c r="F15"/>
  <c r="G15" s="1"/>
  <c r="H14"/>
  <c r="I14" s="1"/>
  <c r="G14"/>
  <c r="F14"/>
  <c r="H13"/>
  <c r="I13" s="1"/>
  <c r="F13"/>
  <c r="G13" s="1"/>
  <c r="E12"/>
  <c r="H12" s="1"/>
  <c r="I12" s="1"/>
  <c r="D12"/>
  <c r="C12"/>
  <c r="H11"/>
  <c r="I11" s="1"/>
  <c r="F11"/>
  <c r="G11" s="1"/>
  <c r="H10"/>
  <c r="I10" s="1"/>
  <c r="F10"/>
  <c r="G10" s="1"/>
  <c r="H9"/>
  <c r="I9" s="1"/>
  <c r="F9"/>
  <c r="G9" s="1"/>
  <c r="H8"/>
  <c r="I8" s="1"/>
  <c r="F8"/>
  <c r="G8" s="1"/>
  <c r="E6"/>
  <c r="D6"/>
  <c r="C6"/>
  <c r="A3"/>
  <c r="B2"/>
  <c r="A2"/>
  <c r="F23" i="333"/>
  <c r="F22"/>
  <c r="F21"/>
  <c r="F20"/>
  <c r="F19"/>
  <c r="F18"/>
  <c r="F17"/>
  <c r="F16"/>
  <c r="F15"/>
  <c r="F14"/>
  <c r="F13"/>
  <c r="F12"/>
  <c r="F25" s="1"/>
  <c r="E8"/>
  <c r="E25" s="1"/>
  <c r="D8"/>
  <c r="D25" s="1"/>
  <c r="C8"/>
  <c r="C25" s="1"/>
  <c r="A3"/>
  <c r="B2"/>
  <c r="A2"/>
  <c r="B6" i="289"/>
  <c r="C6"/>
  <c r="D6"/>
  <c r="E11"/>
  <c r="E12"/>
  <c r="E13"/>
  <c r="E15"/>
  <c r="E16"/>
  <c r="E17"/>
  <c r="E18"/>
  <c r="E20"/>
  <c r="E21"/>
  <c r="E22"/>
  <c r="E23"/>
  <c r="B25"/>
  <c r="C25"/>
  <c r="D25"/>
  <c r="E25" s="1"/>
  <c r="C38" i="332"/>
  <c r="B38"/>
  <c r="D37"/>
  <c r="D36"/>
  <c r="D35"/>
  <c r="D34"/>
  <c r="D33"/>
  <c r="D32"/>
  <c r="C30"/>
  <c r="C40" s="1"/>
  <c r="B30"/>
  <c r="D29"/>
  <c r="D28"/>
  <c r="D27"/>
  <c r="D26"/>
  <c r="D25"/>
  <c r="D24"/>
  <c r="D23"/>
  <c r="D22"/>
  <c r="D21"/>
  <c r="D20"/>
  <c r="D19"/>
  <c r="D18"/>
  <c r="D17"/>
  <c r="D16"/>
  <c r="D15"/>
  <c r="D14"/>
  <c r="D13"/>
  <c r="D12"/>
  <c r="C7"/>
  <c r="B7"/>
  <c r="A3"/>
  <c r="B2"/>
  <c r="A2"/>
  <c r="E31" i="272"/>
  <c r="E35" s="1"/>
  <c r="V7" i="331"/>
  <c r="S7"/>
  <c r="P7"/>
  <c r="M7"/>
  <c r="J7"/>
  <c r="A3"/>
  <c r="D2"/>
  <c r="A2"/>
  <c r="O153"/>
  <c r="L153"/>
  <c r="U152"/>
  <c r="V152" s="1"/>
  <c r="R152"/>
  <c r="O152"/>
  <c r="L152"/>
  <c r="U151"/>
  <c r="R151"/>
  <c r="O151"/>
  <c r="L151"/>
  <c r="U150"/>
  <c r="V150" s="1"/>
  <c r="R150"/>
  <c r="O150"/>
  <c r="L150"/>
  <c r="U149"/>
  <c r="R149"/>
  <c r="O149"/>
  <c r="L149"/>
  <c r="U148"/>
  <c r="V148" s="1"/>
  <c r="R148"/>
  <c r="O148"/>
  <c r="L148"/>
  <c r="U147"/>
  <c r="R147"/>
  <c r="O147"/>
  <c r="L147"/>
  <c r="T146"/>
  <c r="S146"/>
  <c r="Q146"/>
  <c r="P146"/>
  <c r="O146"/>
  <c r="N146"/>
  <c r="M146"/>
  <c r="M135" s="1"/>
  <c r="K146"/>
  <c r="J146"/>
  <c r="L146" s="1"/>
  <c r="U145"/>
  <c r="R145"/>
  <c r="O145"/>
  <c r="L145"/>
  <c r="U144"/>
  <c r="R144"/>
  <c r="O144"/>
  <c r="L144"/>
  <c r="U143"/>
  <c r="R143"/>
  <c r="O143"/>
  <c r="L143"/>
  <c r="V143" s="1"/>
  <c r="U142"/>
  <c r="R142"/>
  <c r="O142"/>
  <c r="L142"/>
  <c r="U141"/>
  <c r="R141"/>
  <c r="O141"/>
  <c r="L141"/>
  <c r="T140"/>
  <c r="U140" s="1"/>
  <c r="S140"/>
  <c r="Q140"/>
  <c r="P140"/>
  <c r="N140"/>
  <c r="M140"/>
  <c r="K140"/>
  <c r="J140"/>
  <c r="U139"/>
  <c r="R139"/>
  <c r="O139"/>
  <c r="L139"/>
  <c r="U138"/>
  <c r="R138"/>
  <c r="O138"/>
  <c r="L138"/>
  <c r="U137"/>
  <c r="R137"/>
  <c r="O137"/>
  <c r="L137"/>
  <c r="T135"/>
  <c r="S135"/>
  <c r="Q135"/>
  <c r="P135"/>
  <c r="N135"/>
  <c r="K135"/>
  <c r="U133"/>
  <c r="R133"/>
  <c r="O133"/>
  <c r="L133"/>
  <c r="U131"/>
  <c r="R131"/>
  <c r="O131"/>
  <c r="L131"/>
  <c r="U130"/>
  <c r="R130"/>
  <c r="O130"/>
  <c r="L130"/>
  <c r="U129"/>
  <c r="R129"/>
  <c r="O129"/>
  <c r="L129"/>
  <c r="U128"/>
  <c r="R128"/>
  <c r="O128"/>
  <c r="L128"/>
  <c r="T127"/>
  <c r="T123" s="1"/>
  <c r="S127"/>
  <c r="Q127"/>
  <c r="P127"/>
  <c r="N127"/>
  <c r="M127"/>
  <c r="O127" s="1"/>
  <c r="K127"/>
  <c r="K123" s="1"/>
  <c r="J127"/>
  <c r="L127" s="1"/>
  <c r="U125"/>
  <c r="R125"/>
  <c r="O125"/>
  <c r="L125"/>
  <c r="Q123"/>
  <c r="P123"/>
  <c r="N123"/>
  <c r="J123"/>
  <c r="U121"/>
  <c r="R121"/>
  <c r="O121"/>
  <c r="L121"/>
  <c r="V121" s="1"/>
  <c r="U120"/>
  <c r="R120"/>
  <c r="O120"/>
  <c r="L120"/>
  <c r="T118"/>
  <c r="S118"/>
  <c r="U118" s="1"/>
  <c r="Q118"/>
  <c r="P118"/>
  <c r="R118" s="1"/>
  <c r="N118"/>
  <c r="M118"/>
  <c r="O118" s="1"/>
  <c r="K118"/>
  <c r="J118"/>
  <c r="L118" s="1"/>
  <c r="V116"/>
  <c r="U114"/>
  <c r="R114"/>
  <c r="O114"/>
  <c r="L114"/>
  <c r="V114" s="1"/>
  <c r="U113"/>
  <c r="R113"/>
  <c r="O113"/>
  <c r="L113"/>
  <c r="U112"/>
  <c r="R112"/>
  <c r="O112"/>
  <c r="L112"/>
  <c r="U111"/>
  <c r="R111"/>
  <c r="O111"/>
  <c r="L111"/>
  <c r="U110"/>
  <c r="R110"/>
  <c r="O110"/>
  <c r="L110"/>
  <c r="V110" s="1"/>
  <c r="U109"/>
  <c r="R109"/>
  <c r="O109"/>
  <c r="L109"/>
  <c r="U108"/>
  <c r="R108"/>
  <c r="R106" s="1"/>
  <c r="O108"/>
  <c r="L108"/>
  <c r="L106" s="1"/>
  <c r="U106"/>
  <c r="T106"/>
  <c r="S106"/>
  <c r="Q106"/>
  <c r="P106"/>
  <c r="N106"/>
  <c r="M106"/>
  <c r="K106"/>
  <c r="J106"/>
  <c r="U101"/>
  <c r="R101"/>
  <c r="O101"/>
  <c r="L101"/>
  <c r="U100"/>
  <c r="R100"/>
  <c r="O100"/>
  <c r="L100"/>
  <c r="J98"/>
  <c r="K98" s="1"/>
  <c r="R96"/>
  <c r="O96"/>
  <c r="L96"/>
  <c r="R95"/>
  <c r="V95" s="1"/>
  <c r="O95"/>
  <c r="L95"/>
  <c r="U92"/>
  <c r="R92"/>
  <c r="O92"/>
  <c r="L92"/>
  <c r="U90"/>
  <c r="R90"/>
  <c r="O90"/>
  <c r="L90"/>
  <c r="U89"/>
  <c r="R89"/>
  <c r="O89"/>
  <c r="L89"/>
  <c r="U88"/>
  <c r="R88"/>
  <c r="V88" s="1"/>
  <c r="O88"/>
  <c r="L88"/>
  <c r="U87"/>
  <c r="R87"/>
  <c r="O87"/>
  <c r="L87"/>
  <c r="T86"/>
  <c r="T83" s="1"/>
  <c r="S86"/>
  <c r="U86" s="1"/>
  <c r="Q86"/>
  <c r="R86" s="1"/>
  <c r="P86"/>
  <c r="P83" s="1"/>
  <c r="N86"/>
  <c r="N83" s="1"/>
  <c r="N81" s="1"/>
  <c r="M86"/>
  <c r="K86"/>
  <c r="K83" s="1"/>
  <c r="K81" s="1"/>
  <c r="J86"/>
  <c r="J83" s="1"/>
  <c r="U85"/>
  <c r="V85" s="1"/>
  <c r="R85"/>
  <c r="O85"/>
  <c r="L85"/>
  <c r="U84"/>
  <c r="R84"/>
  <c r="O84"/>
  <c r="L84"/>
  <c r="S83"/>
  <c r="S81" s="1"/>
  <c r="M83"/>
  <c r="O83" s="1"/>
  <c r="U79"/>
  <c r="V79" s="1"/>
  <c r="R79"/>
  <c r="O79"/>
  <c r="L79"/>
  <c r="L78"/>
  <c r="U77"/>
  <c r="R77"/>
  <c r="O77"/>
  <c r="L76"/>
  <c r="U75"/>
  <c r="V75" s="1"/>
  <c r="R75"/>
  <c r="O75"/>
  <c r="L74"/>
  <c r="U73"/>
  <c r="R73"/>
  <c r="O73"/>
  <c r="L72"/>
  <c r="U71"/>
  <c r="R71"/>
  <c r="O71"/>
  <c r="U70"/>
  <c r="R70"/>
  <c r="O70"/>
  <c r="L70"/>
  <c r="U69"/>
  <c r="R69"/>
  <c r="O69"/>
  <c r="L69"/>
  <c r="U68"/>
  <c r="R68"/>
  <c r="O68"/>
  <c r="L68"/>
  <c r="V68" s="1"/>
  <c r="U67"/>
  <c r="R67"/>
  <c r="O67"/>
  <c r="L67"/>
  <c r="T66"/>
  <c r="S66"/>
  <c r="U66" s="1"/>
  <c r="Q66"/>
  <c r="P66"/>
  <c r="R66" s="1"/>
  <c r="N66"/>
  <c r="M66"/>
  <c r="O66" s="1"/>
  <c r="K66"/>
  <c r="J66"/>
  <c r="L66" s="1"/>
  <c r="L65"/>
  <c r="U64"/>
  <c r="R64"/>
  <c r="O64"/>
  <c r="L64"/>
  <c r="U63"/>
  <c r="R63"/>
  <c r="O63"/>
  <c r="L63"/>
  <c r="T62"/>
  <c r="S62"/>
  <c r="U62" s="1"/>
  <c r="Q62"/>
  <c r="P62"/>
  <c r="R62" s="1"/>
  <c r="N62"/>
  <c r="M62"/>
  <c r="K62"/>
  <c r="L62" s="1"/>
  <c r="J62"/>
  <c r="U61"/>
  <c r="V61" s="1"/>
  <c r="R61"/>
  <c r="O61"/>
  <c r="L61"/>
  <c r="U60"/>
  <c r="R60"/>
  <c r="O60"/>
  <c r="L60"/>
  <c r="T59"/>
  <c r="S59"/>
  <c r="Q59"/>
  <c r="R59" s="1"/>
  <c r="P59"/>
  <c r="O59"/>
  <c r="N59"/>
  <c r="M59"/>
  <c r="K59"/>
  <c r="J59"/>
  <c r="L59" s="1"/>
  <c r="U58"/>
  <c r="R58"/>
  <c r="O58"/>
  <c r="L58"/>
  <c r="U57"/>
  <c r="R57"/>
  <c r="O57"/>
  <c r="L57"/>
  <c r="T56"/>
  <c r="S56"/>
  <c r="Q56"/>
  <c r="P56"/>
  <c r="R56" s="1"/>
  <c r="N56"/>
  <c r="M56"/>
  <c r="K56"/>
  <c r="J56"/>
  <c r="U55"/>
  <c r="R55"/>
  <c r="O55"/>
  <c r="L55"/>
  <c r="U54"/>
  <c r="R54"/>
  <c r="O54"/>
  <c r="L54"/>
  <c r="T53"/>
  <c r="S53"/>
  <c r="U53" s="1"/>
  <c r="Q53"/>
  <c r="P53"/>
  <c r="R53" s="1"/>
  <c r="N53"/>
  <c r="M53"/>
  <c r="O53" s="1"/>
  <c r="K53"/>
  <c r="J53"/>
  <c r="L53" s="1"/>
  <c r="U52"/>
  <c r="R52"/>
  <c r="O52"/>
  <c r="L52"/>
  <c r="U51"/>
  <c r="R51"/>
  <c r="O51"/>
  <c r="L51"/>
  <c r="T50"/>
  <c r="S50"/>
  <c r="U50" s="1"/>
  <c r="Q50"/>
  <c r="P50"/>
  <c r="R50" s="1"/>
  <c r="N50"/>
  <c r="M50"/>
  <c r="O50" s="1"/>
  <c r="K50"/>
  <c r="L50" s="1"/>
  <c r="J50"/>
  <c r="U49"/>
  <c r="V49" s="1"/>
  <c r="R49"/>
  <c r="O49"/>
  <c r="L49"/>
  <c r="U48"/>
  <c r="R48"/>
  <c r="O48"/>
  <c r="L48"/>
  <c r="T47"/>
  <c r="S47"/>
  <c r="Q47"/>
  <c r="Q45" s="1"/>
  <c r="P47"/>
  <c r="O47"/>
  <c r="N47"/>
  <c r="M47"/>
  <c r="K47"/>
  <c r="J47"/>
  <c r="L47" s="1"/>
  <c r="U46"/>
  <c r="R46"/>
  <c r="O46"/>
  <c r="L46"/>
  <c r="M45"/>
  <c r="U43"/>
  <c r="R43"/>
  <c r="O43"/>
  <c r="L43"/>
  <c r="U42"/>
  <c r="R42"/>
  <c r="O42"/>
  <c r="L42"/>
  <c r="T41"/>
  <c r="S41"/>
  <c r="U41" s="1"/>
  <c r="Q41"/>
  <c r="P41"/>
  <c r="R41" s="1"/>
  <c r="N41"/>
  <c r="M41"/>
  <c r="O41" s="1"/>
  <c r="K41"/>
  <c r="J41"/>
  <c r="L41" s="1"/>
  <c r="U39"/>
  <c r="V39" s="1"/>
  <c r="R39"/>
  <c r="O39"/>
  <c r="L39"/>
  <c r="U38"/>
  <c r="R38"/>
  <c r="O38"/>
  <c r="L38"/>
  <c r="U37"/>
  <c r="V37" s="1"/>
  <c r="R37"/>
  <c r="O37"/>
  <c r="L37"/>
  <c r="U36"/>
  <c r="R36"/>
  <c r="O36"/>
  <c r="L36"/>
  <c r="U35"/>
  <c r="V35" s="1"/>
  <c r="R35"/>
  <c r="O35"/>
  <c r="L35"/>
  <c r="U34"/>
  <c r="R34"/>
  <c r="O34"/>
  <c r="L34"/>
  <c r="U33"/>
  <c r="V33" s="1"/>
  <c r="R33"/>
  <c r="O33"/>
  <c r="L33"/>
  <c r="T32"/>
  <c r="S32"/>
  <c r="Q32"/>
  <c r="P32"/>
  <c r="N32"/>
  <c r="M32"/>
  <c r="K32"/>
  <c r="J32"/>
  <c r="J20" s="1"/>
  <c r="U31"/>
  <c r="R31"/>
  <c r="O31"/>
  <c r="L31"/>
  <c r="U30"/>
  <c r="R30"/>
  <c r="O30"/>
  <c r="L30"/>
  <c r="V30" s="1"/>
  <c r="U29"/>
  <c r="R29"/>
  <c r="O29"/>
  <c r="L29"/>
  <c r="U28"/>
  <c r="R28"/>
  <c r="O28"/>
  <c r="L28"/>
  <c r="U27"/>
  <c r="R27"/>
  <c r="O27"/>
  <c r="L27"/>
  <c r="U26"/>
  <c r="R26"/>
  <c r="O26"/>
  <c r="L26"/>
  <c r="V26" s="1"/>
  <c r="T25"/>
  <c r="S25"/>
  <c r="U25" s="1"/>
  <c r="Q25"/>
  <c r="P25"/>
  <c r="R25" s="1"/>
  <c r="N25"/>
  <c r="M25"/>
  <c r="M20" s="1"/>
  <c r="K25"/>
  <c r="K20" s="1"/>
  <c r="J25"/>
  <c r="U24"/>
  <c r="R24"/>
  <c r="O24"/>
  <c r="L24"/>
  <c r="U23"/>
  <c r="R23"/>
  <c r="O23"/>
  <c r="L23"/>
  <c r="U22"/>
  <c r="R22"/>
  <c r="O22"/>
  <c r="L22"/>
  <c r="U21"/>
  <c r="R21"/>
  <c r="O21"/>
  <c r="L21"/>
  <c r="T20"/>
  <c r="N20"/>
  <c r="K7" i="330"/>
  <c r="R7"/>
  <c r="Q7"/>
  <c r="L7"/>
  <c r="L10"/>
  <c r="L11"/>
  <c r="R11" s="1"/>
  <c r="L12"/>
  <c r="L21"/>
  <c r="L22"/>
  <c r="L23"/>
  <c r="L24"/>
  <c r="L26"/>
  <c r="L27"/>
  <c r="L28"/>
  <c r="L29"/>
  <c r="L30"/>
  <c r="L31"/>
  <c r="L33"/>
  <c r="L34"/>
  <c r="L35"/>
  <c r="L36"/>
  <c r="L37"/>
  <c r="L38"/>
  <c r="L39"/>
  <c r="L42"/>
  <c r="L43"/>
  <c r="L46"/>
  <c r="L48"/>
  <c r="L49"/>
  <c r="L51"/>
  <c r="L52"/>
  <c r="L54"/>
  <c r="L55"/>
  <c r="L57"/>
  <c r="L58"/>
  <c r="L60"/>
  <c r="L61"/>
  <c r="L63"/>
  <c r="L64"/>
  <c r="L65"/>
  <c r="L67"/>
  <c r="L68"/>
  <c r="L69"/>
  <c r="L70"/>
  <c r="L72"/>
  <c r="L74"/>
  <c r="L76"/>
  <c r="L78"/>
  <c r="L79"/>
  <c r="L84"/>
  <c r="L85"/>
  <c r="L87"/>
  <c r="L88"/>
  <c r="L89"/>
  <c r="L90"/>
  <c r="L92"/>
  <c r="L93"/>
  <c r="L95"/>
  <c r="L96"/>
  <c r="L99"/>
  <c r="L100"/>
  <c r="L101"/>
  <c r="L103"/>
  <c r="L104"/>
  <c r="L108"/>
  <c r="L109"/>
  <c r="L110"/>
  <c r="L111"/>
  <c r="L112"/>
  <c r="L113"/>
  <c r="L114"/>
  <c r="L116"/>
  <c r="L120"/>
  <c r="L121"/>
  <c r="L125"/>
  <c r="L128"/>
  <c r="L129"/>
  <c r="L130"/>
  <c r="L131"/>
  <c r="L133"/>
  <c r="L137"/>
  <c r="L138"/>
  <c r="L139"/>
  <c r="L141"/>
  <c r="L142"/>
  <c r="L143"/>
  <c r="L144"/>
  <c r="L145"/>
  <c r="L147"/>
  <c r="L148"/>
  <c r="L149"/>
  <c r="L150"/>
  <c r="L151"/>
  <c r="L152"/>
  <c r="L153"/>
  <c r="K11"/>
  <c r="Q11" s="1"/>
  <c r="K12"/>
  <c r="K21"/>
  <c r="K22"/>
  <c r="K23"/>
  <c r="K24"/>
  <c r="K26"/>
  <c r="K27"/>
  <c r="K28"/>
  <c r="K29"/>
  <c r="K30"/>
  <c r="K31"/>
  <c r="K33"/>
  <c r="K34"/>
  <c r="K35"/>
  <c r="K36"/>
  <c r="K37"/>
  <c r="K38"/>
  <c r="K39"/>
  <c r="K42"/>
  <c r="K43"/>
  <c r="K46"/>
  <c r="K48"/>
  <c r="K49"/>
  <c r="K51"/>
  <c r="K52"/>
  <c r="K54"/>
  <c r="K55"/>
  <c r="K57"/>
  <c r="K58"/>
  <c r="K60"/>
  <c r="K61"/>
  <c r="K63"/>
  <c r="K64"/>
  <c r="K65"/>
  <c r="K67"/>
  <c r="K68"/>
  <c r="K69"/>
  <c r="K70"/>
  <c r="K72"/>
  <c r="K74"/>
  <c r="K76"/>
  <c r="K78"/>
  <c r="K79"/>
  <c r="K84"/>
  <c r="K85"/>
  <c r="K87"/>
  <c r="K88"/>
  <c r="K89"/>
  <c r="K90"/>
  <c r="K92"/>
  <c r="K93"/>
  <c r="K95"/>
  <c r="K96"/>
  <c r="K99"/>
  <c r="K100"/>
  <c r="K101"/>
  <c r="K103"/>
  <c r="K104"/>
  <c r="K108"/>
  <c r="K109"/>
  <c r="K110"/>
  <c r="K111"/>
  <c r="K112"/>
  <c r="K113"/>
  <c r="K114"/>
  <c r="K116"/>
  <c r="K120"/>
  <c r="K121"/>
  <c r="K125"/>
  <c r="K128"/>
  <c r="K129"/>
  <c r="K130"/>
  <c r="K131"/>
  <c r="K133"/>
  <c r="K137"/>
  <c r="K138"/>
  <c r="K139"/>
  <c r="K141"/>
  <c r="K142"/>
  <c r="K143"/>
  <c r="K144"/>
  <c r="K145"/>
  <c r="K147"/>
  <c r="K148"/>
  <c r="K149"/>
  <c r="K150"/>
  <c r="K151"/>
  <c r="K152"/>
  <c r="K153"/>
  <c r="K10"/>
  <c r="P7" i="116"/>
  <c r="V23" i="331" l="1"/>
  <c r="V28"/>
  <c r="L32"/>
  <c r="V43"/>
  <c r="V22"/>
  <c r="L25"/>
  <c r="O25"/>
  <c r="V27"/>
  <c r="V29"/>
  <c r="V31"/>
  <c r="O32"/>
  <c r="U32"/>
  <c r="U20" s="1"/>
  <c r="V36"/>
  <c r="U47"/>
  <c r="L56"/>
  <c r="U56"/>
  <c r="V57"/>
  <c r="U59"/>
  <c r="V59" s="1"/>
  <c r="V67"/>
  <c r="V69"/>
  <c r="V77"/>
  <c r="Q83"/>
  <c r="Q81" s="1"/>
  <c r="V84"/>
  <c r="O86"/>
  <c r="V96"/>
  <c r="O106"/>
  <c r="V120"/>
  <c r="R123"/>
  <c r="R127"/>
  <c r="V128"/>
  <c r="V133"/>
  <c r="J135"/>
  <c r="V139"/>
  <c r="L140"/>
  <c r="L135" s="1"/>
  <c r="R140"/>
  <c r="V142"/>
  <c r="V144"/>
  <c r="U146"/>
  <c r="V149"/>
  <c r="V153"/>
  <c r="F12" i="334"/>
  <c r="G12" s="1"/>
  <c r="H22"/>
  <c r="I22" s="1"/>
  <c r="E39"/>
  <c r="H41"/>
  <c r="I41" s="1"/>
  <c r="H42"/>
  <c r="I42" s="1"/>
  <c r="L56" i="335"/>
  <c r="L64"/>
  <c r="F77"/>
  <c r="L72"/>
  <c r="L76"/>
  <c r="K86" i="337"/>
  <c r="F83"/>
  <c r="L86"/>
  <c r="V100" i="331"/>
  <c r="V112"/>
  <c r="V125"/>
  <c r="C39" i="334"/>
  <c r="F86" i="337"/>
  <c r="P20" i="331"/>
  <c r="V24"/>
  <c r="M18"/>
  <c r="Q20"/>
  <c r="Q18" s="1"/>
  <c r="R32"/>
  <c r="V34"/>
  <c r="V38"/>
  <c r="V42"/>
  <c r="K45"/>
  <c r="R47"/>
  <c r="V48"/>
  <c r="J45"/>
  <c r="J18" s="1"/>
  <c r="L18" s="1"/>
  <c r="N45"/>
  <c r="T45"/>
  <c r="V51"/>
  <c r="V54"/>
  <c r="O56"/>
  <c r="V60"/>
  <c r="O62"/>
  <c r="V63"/>
  <c r="V71"/>
  <c r="V87"/>
  <c r="V89"/>
  <c r="V92"/>
  <c r="V101"/>
  <c r="V109"/>
  <c r="V111"/>
  <c r="V113"/>
  <c r="M123"/>
  <c r="O123" s="1"/>
  <c r="U127"/>
  <c r="V127" s="1"/>
  <c r="V130"/>
  <c r="R135"/>
  <c r="O140"/>
  <c r="R146"/>
  <c r="V147"/>
  <c r="V151"/>
  <c r="C43" i="334"/>
  <c r="T18" i="331"/>
  <c r="V46"/>
  <c r="V52"/>
  <c r="V55"/>
  <c r="V58"/>
  <c r="V64"/>
  <c r="V70"/>
  <c r="V73"/>
  <c r="V90"/>
  <c r="V129"/>
  <c r="V131"/>
  <c r="V138"/>
  <c r="V141"/>
  <c r="V145"/>
  <c r="H28" i="334"/>
  <c r="I28" s="1"/>
  <c r="H36"/>
  <c r="I36" s="1"/>
  <c r="H37"/>
  <c r="I37" s="1"/>
  <c r="L35" i="335"/>
  <c r="D77"/>
  <c r="L66"/>
  <c r="L67"/>
  <c r="G77"/>
  <c r="I77"/>
  <c r="L73"/>
  <c r="L98"/>
  <c r="E77"/>
  <c r="C77"/>
  <c r="H77"/>
  <c r="L69"/>
  <c r="L70"/>
  <c r="L71"/>
  <c r="K77"/>
  <c r="L75"/>
  <c r="L65"/>
  <c r="J77"/>
  <c r="L74"/>
  <c r="J83" i="337"/>
  <c r="J86" s="1"/>
  <c r="L63" i="335"/>
  <c r="L77" s="1"/>
  <c r="L68"/>
  <c r="C46" i="334"/>
  <c r="C49"/>
  <c r="C45"/>
  <c r="C48"/>
  <c r="C47"/>
  <c r="F43"/>
  <c r="G43" s="1"/>
  <c r="H43"/>
  <c r="I43" s="1"/>
  <c r="E48"/>
  <c r="E47"/>
  <c r="F39"/>
  <c r="G39" s="1"/>
  <c r="E46"/>
  <c r="E49"/>
  <c r="E45"/>
  <c r="H39"/>
  <c r="I39" s="1"/>
  <c r="D48"/>
  <c r="H17"/>
  <c r="I17" s="1"/>
  <c r="H35"/>
  <c r="I35" s="1"/>
  <c r="H40"/>
  <c r="I40" s="1"/>
  <c r="D45"/>
  <c r="D49"/>
  <c r="D46"/>
  <c r="F35"/>
  <c r="G35" s="1"/>
  <c r="F40"/>
  <c r="G40" s="1"/>
  <c r="B40" i="332"/>
  <c r="D30"/>
  <c r="D38"/>
  <c r="M98" i="331"/>
  <c r="L98"/>
  <c r="N18"/>
  <c r="O20"/>
  <c r="K18"/>
  <c r="K16" s="1"/>
  <c r="K14" s="1"/>
  <c r="K156" s="1"/>
  <c r="V41"/>
  <c r="V50"/>
  <c r="V62"/>
  <c r="L123"/>
  <c r="O135"/>
  <c r="V146"/>
  <c r="U135"/>
  <c r="V32"/>
  <c r="V47"/>
  <c r="V56"/>
  <c r="V140"/>
  <c r="V25"/>
  <c r="O45"/>
  <c r="V53"/>
  <c r="V66"/>
  <c r="V118"/>
  <c r="O18"/>
  <c r="L83"/>
  <c r="J81"/>
  <c r="L81" s="1"/>
  <c r="R83"/>
  <c r="P81"/>
  <c r="R81" s="1"/>
  <c r="T81"/>
  <c r="U81" s="1"/>
  <c r="U83"/>
  <c r="L45"/>
  <c r="S20"/>
  <c r="V21"/>
  <c r="V20" s="1"/>
  <c r="P45"/>
  <c r="R45" s="1"/>
  <c r="M81"/>
  <c r="O81" s="1"/>
  <c r="R20"/>
  <c r="S45"/>
  <c r="U45" s="1"/>
  <c r="L86"/>
  <c r="V86" s="1"/>
  <c r="V108"/>
  <c r="V106" s="1"/>
  <c r="S123"/>
  <c r="U123" s="1"/>
  <c r="V123" s="1"/>
  <c r="V137"/>
  <c r="A3" i="330"/>
  <c r="D2"/>
  <c r="A2"/>
  <c r="R153"/>
  <c r="R152"/>
  <c r="Q152"/>
  <c r="R151"/>
  <c r="Q151"/>
  <c r="R150"/>
  <c r="Q150"/>
  <c r="R149"/>
  <c r="Q149"/>
  <c r="R148"/>
  <c r="Q148"/>
  <c r="R147"/>
  <c r="Q147"/>
  <c r="R145"/>
  <c r="Q145"/>
  <c r="R144"/>
  <c r="Q144"/>
  <c r="R143"/>
  <c r="Q143"/>
  <c r="R142"/>
  <c r="Q142"/>
  <c r="R141"/>
  <c r="Q141"/>
  <c r="R139"/>
  <c r="Q139"/>
  <c r="R138"/>
  <c r="Q138"/>
  <c r="R137"/>
  <c r="Q137"/>
  <c r="R133"/>
  <c r="Q133"/>
  <c r="R131"/>
  <c r="Q131"/>
  <c r="R130"/>
  <c r="Q130"/>
  <c r="R129"/>
  <c r="Q129"/>
  <c r="R128"/>
  <c r="Q128"/>
  <c r="R125"/>
  <c r="Q125"/>
  <c r="R121"/>
  <c r="Q121"/>
  <c r="R120"/>
  <c r="Q120"/>
  <c r="R116"/>
  <c r="Q116"/>
  <c r="R114"/>
  <c r="Q114"/>
  <c r="R113"/>
  <c r="Q113"/>
  <c r="R112"/>
  <c r="Q112"/>
  <c r="R111"/>
  <c r="Q111"/>
  <c r="R110"/>
  <c r="Q110"/>
  <c r="R109"/>
  <c r="Q109"/>
  <c r="R108"/>
  <c r="Q108"/>
  <c r="R104"/>
  <c r="Q104"/>
  <c r="R103"/>
  <c r="Q103"/>
  <c r="R101"/>
  <c r="Q101"/>
  <c r="R100"/>
  <c r="Q100"/>
  <c r="R96"/>
  <c r="Q96"/>
  <c r="R95"/>
  <c r="Q95"/>
  <c r="R92"/>
  <c r="Q92"/>
  <c r="R90"/>
  <c r="Q90"/>
  <c r="R89"/>
  <c r="Q89"/>
  <c r="R88"/>
  <c r="Q88"/>
  <c r="R87"/>
  <c r="Q87"/>
  <c r="R85"/>
  <c r="Q85"/>
  <c r="R84"/>
  <c r="Q84"/>
  <c r="R79"/>
  <c r="Q79"/>
  <c r="R78"/>
  <c r="Q78"/>
  <c r="R76"/>
  <c r="Q76"/>
  <c r="R74"/>
  <c r="Q74"/>
  <c r="R72"/>
  <c r="Q72"/>
  <c r="R70"/>
  <c r="Q70"/>
  <c r="R69"/>
  <c r="Q69"/>
  <c r="R68"/>
  <c r="Q68"/>
  <c r="R67"/>
  <c r="Q67"/>
  <c r="R65"/>
  <c r="Q65"/>
  <c r="R64"/>
  <c r="Q64"/>
  <c r="R63"/>
  <c r="Q63"/>
  <c r="R61"/>
  <c r="Q61"/>
  <c r="R60"/>
  <c r="Q60"/>
  <c r="R58"/>
  <c r="Q58"/>
  <c r="R57"/>
  <c r="Q57"/>
  <c r="R55"/>
  <c r="Q55"/>
  <c r="R54"/>
  <c r="Q54"/>
  <c r="R52"/>
  <c r="Q52"/>
  <c r="R51"/>
  <c r="Q51"/>
  <c r="R49"/>
  <c r="Q49"/>
  <c r="R48"/>
  <c r="Q48"/>
  <c r="R46"/>
  <c r="Q46"/>
  <c r="R43"/>
  <c r="Q43"/>
  <c r="R42"/>
  <c r="Q42"/>
  <c r="R39"/>
  <c r="Q39"/>
  <c r="R38"/>
  <c r="Q38"/>
  <c r="R37"/>
  <c r="Q37"/>
  <c r="R36"/>
  <c r="Q36"/>
  <c r="R35"/>
  <c r="Q35"/>
  <c r="R34"/>
  <c r="Q34"/>
  <c r="R33"/>
  <c r="Q33"/>
  <c r="R31"/>
  <c r="Q31"/>
  <c r="R30"/>
  <c r="Q30"/>
  <c r="R29"/>
  <c r="Q29"/>
  <c r="R28"/>
  <c r="Q28"/>
  <c r="R27"/>
  <c r="Q27"/>
  <c r="R26"/>
  <c r="Q26"/>
  <c r="R24"/>
  <c r="Q24"/>
  <c r="R23"/>
  <c r="Q23"/>
  <c r="R22"/>
  <c r="Q22"/>
  <c r="R21"/>
  <c r="Q21"/>
  <c r="R157"/>
  <c r="L68" i="329"/>
  <c r="I68"/>
  <c r="L66"/>
  <c r="I66"/>
  <c r="L64"/>
  <c r="I64"/>
  <c r="L61"/>
  <c r="E61" s="1"/>
  <c r="I61"/>
  <c r="L59"/>
  <c r="I59"/>
  <c r="E59"/>
  <c r="L57"/>
  <c r="I57"/>
  <c r="L55"/>
  <c r="I55"/>
  <c r="E55" s="1"/>
  <c r="L54"/>
  <c r="I54"/>
  <c r="L52"/>
  <c r="I52"/>
  <c r="E52" s="1"/>
  <c r="L49"/>
  <c r="I49"/>
  <c r="E49" s="1"/>
  <c r="L46"/>
  <c r="I46"/>
  <c r="E46" s="1"/>
  <c r="L45"/>
  <c r="I45"/>
  <c r="L44"/>
  <c r="I44"/>
  <c r="E44" s="1"/>
  <c r="K42"/>
  <c r="K71" s="1"/>
  <c r="K75" s="1"/>
  <c r="J42"/>
  <c r="J71" s="1"/>
  <c r="J75" s="1"/>
  <c r="I42"/>
  <c r="I71" s="1"/>
  <c r="I75" s="1"/>
  <c r="H42"/>
  <c r="H71" s="1"/>
  <c r="H75" s="1"/>
  <c r="G42"/>
  <c r="G71" s="1"/>
  <c r="G75" s="1"/>
  <c r="F42"/>
  <c r="F71" s="1"/>
  <c r="F75" s="1"/>
  <c r="L30"/>
  <c r="I30"/>
  <c r="L28"/>
  <c r="I28"/>
  <c r="E28"/>
  <c r="L25"/>
  <c r="I25"/>
  <c r="L22"/>
  <c r="I22"/>
  <c r="E22" s="1"/>
  <c r="L20"/>
  <c r="I20"/>
  <c r="L18"/>
  <c r="I18"/>
  <c r="E18" s="1"/>
  <c r="L17"/>
  <c r="I17"/>
  <c r="L16"/>
  <c r="I16"/>
  <c r="E16" s="1"/>
  <c r="L13"/>
  <c r="I13"/>
  <c r="K11"/>
  <c r="K33" s="1"/>
  <c r="K74" s="1"/>
  <c r="J11"/>
  <c r="J33" s="1"/>
  <c r="J74" s="1"/>
  <c r="J76" s="1"/>
  <c r="H11"/>
  <c r="H33" s="1"/>
  <c r="H74" s="1"/>
  <c r="G11"/>
  <c r="G33" s="1"/>
  <c r="G74" s="1"/>
  <c r="F11"/>
  <c r="F33" s="1"/>
  <c r="F74" s="1"/>
  <c r="E5"/>
  <c r="A3"/>
  <c r="D2"/>
  <c r="A2"/>
  <c r="L11" l="1"/>
  <c r="L33" s="1"/>
  <c r="L74" s="1"/>
  <c r="L42"/>
  <c r="L71" s="1"/>
  <c r="L75" s="1"/>
  <c r="F76"/>
  <c r="E64"/>
  <c r="E68"/>
  <c r="V81" i="331"/>
  <c r="L20"/>
  <c r="Q32" i="330"/>
  <c r="D40" i="332"/>
  <c r="S18" i="331"/>
  <c r="N98"/>
  <c r="M16"/>
  <c r="V135"/>
  <c r="V45"/>
  <c r="V83"/>
  <c r="J16"/>
  <c r="J14" s="1"/>
  <c r="P18"/>
  <c r="N16"/>
  <c r="N14" s="1"/>
  <c r="N156" s="1"/>
  <c r="Q47" i="330"/>
  <c r="Q59"/>
  <c r="R127"/>
  <c r="R123" s="1"/>
  <c r="Q146"/>
  <c r="Q127"/>
  <c r="Q123" s="1"/>
  <c r="R140"/>
  <c r="R47"/>
  <c r="R53"/>
  <c r="R59"/>
  <c r="R146"/>
  <c r="Q53"/>
  <c r="Q106"/>
  <c r="Q140"/>
  <c r="Q25"/>
  <c r="R106"/>
  <c r="R32"/>
  <c r="R41"/>
  <c r="R50"/>
  <c r="R56"/>
  <c r="R62"/>
  <c r="R66"/>
  <c r="R98"/>
  <c r="R118"/>
  <c r="Q41"/>
  <c r="Q50"/>
  <c r="Q56"/>
  <c r="Q62"/>
  <c r="Q66"/>
  <c r="Q98"/>
  <c r="Q118"/>
  <c r="I11" i="329"/>
  <c r="I33" s="1"/>
  <c r="I74" s="1"/>
  <c r="I76" s="1"/>
  <c r="E13"/>
  <c r="E30"/>
  <c r="E45"/>
  <c r="H76"/>
  <c r="E25"/>
  <c r="E57"/>
  <c r="G76"/>
  <c r="K76"/>
  <c r="E17"/>
  <c r="E20"/>
  <c r="E54"/>
  <c r="E66"/>
  <c r="L76" l="1"/>
  <c r="P98" i="331"/>
  <c r="O98"/>
  <c r="R18"/>
  <c r="L16"/>
  <c r="O16"/>
  <c r="M14"/>
  <c r="U18"/>
  <c r="V18" s="1"/>
  <c r="Q45" i="330"/>
  <c r="R135"/>
  <c r="R20"/>
  <c r="Q135"/>
  <c r="R45"/>
  <c r="Q20"/>
  <c r="E11" i="329"/>
  <c r="E33" s="1"/>
  <c r="E74" s="1"/>
  <c r="E42"/>
  <c r="E71" s="1"/>
  <c r="E75" s="1"/>
  <c r="E76" l="1"/>
  <c r="L14" i="331"/>
  <c r="J156"/>
  <c r="Q98"/>
  <c r="M156"/>
  <c r="O14"/>
  <c r="P16"/>
  <c r="R18" i="330"/>
  <c r="Q18"/>
  <c r="Q16" i="331" l="1"/>
  <c r="Q14" s="1"/>
  <c r="Q156" s="1"/>
  <c r="P14"/>
  <c r="R16"/>
  <c r="R98"/>
  <c r="J162" l="1"/>
  <c r="S98"/>
  <c r="T98" s="1"/>
  <c r="T16" s="1"/>
  <c r="T14" s="1"/>
  <c r="T156" s="1"/>
  <c r="AY47" i="74" s="1"/>
  <c r="R14" i="331"/>
  <c r="P156"/>
  <c r="M162"/>
  <c r="N162" l="1"/>
  <c r="K162"/>
  <c r="R156"/>
  <c r="U98"/>
  <c r="V98" s="1"/>
  <c r="S16"/>
  <c r="S14" l="1"/>
  <c r="U16"/>
  <c r="V16" s="1"/>
  <c r="P162"/>
  <c r="U14" l="1"/>
  <c r="V14" s="1"/>
  <c r="S156"/>
  <c r="Q162"/>
  <c r="U156" l="1"/>
  <c r="E39" i="134"/>
  <c r="S162" i="331" l="1"/>
  <c r="R163"/>
  <c r="T162" l="1"/>
  <c r="L163" l="1"/>
  <c r="O163"/>
  <c r="U163"/>
  <c r="G11" i="311" l="1"/>
  <c r="H11" s="1"/>
  <c r="E40" i="272"/>
  <c r="E42" s="1"/>
  <c r="B73" i="91" l="1"/>
  <c r="B65"/>
  <c r="J98" i="233"/>
  <c r="K98"/>
  <c r="I98"/>
  <c r="L85"/>
  <c r="L86"/>
  <c r="L87"/>
  <c r="L88"/>
  <c r="L89"/>
  <c r="L90"/>
  <c r="L91"/>
  <c r="L92"/>
  <c r="L93"/>
  <c r="L94"/>
  <c r="L95"/>
  <c r="L96"/>
  <c r="L97"/>
  <c r="L84"/>
  <c r="L98" s="1"/>
  <c r="K74"/>
  <c r="K75"/>
  <c r="K76"/>
  <c r="K73"/>
  <c r="J74"/>
  <c r="J75"/>
  <c r="L75" s="1"/>
  <c r="J76"/>
  <c r="J73"/>
  <c r="L73" s="1"/>
  <c r="K72"/>
  <c r="J72"/>
  <c r="I73"/>
  <c r="I74"/>
  <c r="I75"/>
  <c r="I76"/>
  <c r="H73"/>
  <c r="H74"/>
  <c r="H75"/>
  <c r="H76"/>
  <c r="G73"/>
  <c r="G74"/>
  <c r="G75"/>
  <c r="G76"/>
  <c r="F73"/>
  <c r="F74"/>
  <c r="F75"/>
  <c r="F76"/>
  <c r="E73"/>
  <c r="E74"/>
  <c r="E75"/>
  <c r="E76"/>
  <c r="D73"/>
  <c r="D74"/>
  <c r="D75"/>
  <c r="D76"/>
  <c r="C73"/>
  <c r="C74"/>
  <c r="L74" s="1"/>
  <c r="C75"/>
  <c r="C76"/>
  <c r="L76" s="1"/>
  <c r="D72"/>
  <c r="E72"/>
  <c r="F72"/>
  <c r="G72"/>
  <c r="H72"/>
  <c r="I72"/>
  <c r="C72"/>
  <c r="K71"/>
  <c r="K77" s="1"/>
  <c r="J71"/>
  <c r="I70"/>
  <c r="I71"/>
  <c r="H69"/>
  <c r="H70"/>
  <c r="H71"/>
  <c r="G68"/>
  <c r="G69"/>
  <c r="G70"/>
  <c r="G71"/>
  <c r="F67"/>
  <c r="F68"/>
  <c r="F69"/>
  <c r="F70"/>
  <c r="F71"/>
  <c r="E71"/>
  <c r="D71"/>
  <c r="E66"/>
  <c r="E67"/>
  <c r="E68"/>
  <c r="E69"/>
  <c r="E70"/>
  <c r="D67"/>
  <c r="D68"/>
  <c r="D69"/>
  <c r="D70"/>
  <c r="D66"/>
  <c r="C67"/>
  <c r="C68"/>
  <c r="C69"/>
  <c r="C70"/>
  <c r="C71"/>
  <c r="L71" s="1"/>
  <c r="J7" i="221"/>
  <c r="K7" s="1"/>
  <c r="C136" i="220"/>
  <c r="D136"/>
  <c r="G136" s="1"/>
  <c r="H136" s="1"/>
  <c r="E136"/>
  <c r="F136"/>
  <c r="G93"/>
  <c r="H93" s="1"/>
  <c r="D129"/>
  <c r="E129"/>
  <c r="G129" s="1"/>
  <c r="F129"/>
  <c r="C129"/>
  <c r="F86"/>
  <c r="E86"/>
  <c r="D86"/>
  <c r="G86" s="1"/>
  <c r="C86"/>
  <c r="H50"/>
  <c r="G50"/>
  <c r="D44"/>
  <c r="G44" s="1"/>
  <c r="E44"/>
  <c r="F44"/>
  <c r="C44"/>
  <c r="G8"/>
  <c r="H8" s="1"/>
  <c r="L72" i="233" l="1"/>
  <c r="D56"/>
  <c r="E56"/>
  <c r="F56"/>
  <c r="G56"/>
  <c r="H56"/>
  <c r="I56"/>
  <c r="J56"/>
  <c r="K56"/>
  <c r="C56"/>
  <c r="D35"/>
  <c r="E35"/>
  <c r="F35"/>
  <c r="G35"/>
  <c r="H35"/>
  <c r="I35"/>
  <c r="J35"/>
  <c r="K35"/>
  <c r="C35"/>
  <c r="L26"/>
  <c r="L27"/>
  <c r="L28"/>
  <c r="L29"/>
  <c r="L30"/>
  <c r="L31"/>
  <c r="L32"/>
  <c r="L33"/>
  <c r="L34"/>
  <c r="L25"/>
  <c r="L35" l="1"/>
  <c r="F23" i="326"/>
  <c r="F22"/>
  <c r="F21"/>
  <c r="F20"/>
  <c r="F19"/>
  <c r="F18"/>
  <c r="F17"/>
  <c r="F16"/>
  <c r="F15"/>
  <c r="F14"/>
  <c r="F13"/>
  <c r="F12"/>
  <c r="E8"/>
  <c r="E25" s="1"/>
  <c r="D8"/>
  <c r="D25" s="1"/>
  <c r="C8"/>
  <c r="C25" s="1"/>
  <c r="A3"/>
  <c r="B2"/>
  <c r="E115" i="311"/>
  <c r="F115"/>
  <c r="I115"/>
  <c r="F25" i="326" l="1"/>
  <c r="E6" i="315" l="1"/>
  <c r="B6"/>
  <c r="F49" i="311"/>
  <c r="E49"/>
  <c r="F6"/>
  <c r="E6"/>
  <c r="E21" i="236"/>
  <c r="B21"/>
  <c r="E5"/>
  <c r="B5"/>
  <c r="S39" i="131"/>
  <c r="O39"/>
  <c r="G39"/>
  <c r="C39"/>
  <c r="S6"/>
  <c r="O6"/>
  <c r="G6"/>
  <c r="C6"/>
  <c r="E35" i="122"/>
  <c r="B35"/>
  <c r="E5"/>
  <c r="B5"/>
  <c r="E6" i="235"/>
  <c r="D6"/>
  <c r="C6"/>
  <c r="D7" i="191"/>
  <c r="C7"/>
  <c r="B7"/>
  <c r="E8" i="135"/>
  <c r="D8"/>
  <c r="C8"/>
  <c r="H28" i="78"/>
  <c r="H25"/>
  <c r="H22"/>
  <c r="H19"/>
  <c r="H16"/>
  <c r="H13"/>
  <c r="H10"/>
  <c r="E28"/>
  <c r="E25"/>
  <c r="E22"/>
  <c r="E19"/>
  <c r="E16"/>
  <c r="E13"/>
  <c r="E10"/>
  <c r="F5"/>
  <c r="C5"/>
  <c r="C30"/>
  <c r="E32" i="314"/>
  <c r="D32"/>
  <c r="C32"/>
  <c r="E9"/>
  <c r="D9"/>
  <c r="C9"/>
  <c r="E20" i="232"/>
  <c r="G6"/>
  <c r="F6"/>
  <c r="E6"/>
  <c r="E8" i="261"/>
  <c r="D8"/>
  <c r="C8"/>
  <c r="C6" i="77"/>
  <c r="C7" i="231"/>
  <c r="C7" i="230"/>
  <c r="C7" i="226"/>
  <c r="C22" i="225"/>
  <c r="C7"/>
  <c r="C6" i="229"/>
  <c r="B6"/>
  <c r="H26" i="65"/>
  <c r="G26"/>
  <c r="D26"/>
  <c r="C26"/>
  <c r="I23"/>
  <c r="I22"/>
  <c r="I18"/>
  <c r="I17"/>
  <c r="I16"/>
  <c r="I15"/>
  <c r="I26" s="1"/>
  <c r="E23"/>
  <c r="E22"/>
  <c r="E18"/>
  <c r="E17"/>
  <c r="E26" s="1"/>
  <c r="E16"/>
  <c r="E15"/>
  <c r="G7"/>
  <c r="C7"/>
  <c r="C28" i="305"/>
  <c r="C44" i="221"/>
  <c r="G27" i="220"/>
  <c r="E5" i="304"/>
  <c r="D5"/>
  <c r="C5"/>
  <c r="E5" i="217"/>
  <c r="D5"/>
  <c r="C5"/>
  <c r="E5" i="218"/>
  <c r="D5"/>
  <c r="C5"/>
  <c r="A7" i="134"/>
  <c r="AA50" i="74"/>
  <c r="A9"/>
  <c r="B55" i="289"/>
  <c r="C12" i="290"/>
  <c r="C21" s="1"/>
  <c r="D32" i="289"/>
  <c r="C32"/>
  <c r="B32"/>
  <c r="E8" i="302"/>
  <c r="D8"/>
  <c r="C8"/>
  <c r="F20" i="301"/>
  <c r="E8"/>
  <c r="D8"/>
  <c r="C8"/>
  <c r="E8" i="300"/>
  <c r="D8"/>
  <c r="C8"/>
  <c r="E8" i="299"/>
  <c r="D8"/>
  <c r="C8"/>
  <c r="F70" i="298"/>
  <c r="E70"/>
  <c r="D70"/>
  <c r="F63"/>
  <c r="E63"/>
  <c r="D63"/>
  <c r="F56"/>
  <c r="E56"/>
  <c r="D56"/>
  <c r="F49"/>
  <c r="E49"/>
  <c r="D49"/>
  <c r="F42"/>
  <c r="E42"/>
  <c r="D42"/>
  <c r="F35"/>
  <c r="E35"/>
  <c r="D35"/>
  <c r="G7"/>
  <c r="F7"/>
  <c r="E7"/>
  <c r="E8" i="297"/>
  <c r="D8"/>
  <c r="C8"/>
  <c r="E8" i="307"/>
  <c r="D8"/>
  <c r="C8"/>
  <c r="E8" i="296"/>
  <c r="D8"/>
  <c r="C8"/>
  <c r="F33" i="294"/>
  <c r="E33"/>
  <c r="D33"/>
  <c r="E9"/>
  <c r="D9"/>
  <c r="C9"/>
  <c r="E8" i="293"/>
  <c r="D8"/>
  <c r="C8"/>
  <c r="C5" i="292"/>
  <c r="E9" i="291"/>
  <c r="D9"/>
  <c r="C9"/>
  <c r="E32"/>
  <c r="D32"/>
  <c r="C32"/>
  <c r="E32" i="309"/>
  <c r="D32"/>
  <c r="C32"/>
  <c r="E9"/>
  <c r="D9"/>
  <c r="C9"/>
  <c r="E8" i="290"/>
  <c r="D8"/>
  <c r="C8"/>
  <c r="E8" i="288"/>
  <c r="D8"/>
  <c r="C8"/>
  <c r="E8" i="287"/>
  <c r="D8"/>
  <c r="C8"/>
  <c r="E8" i="286"/>
  <c r="D8"/>
  <c r="C8"/>
  <c r="E32" i="285"/>
  <c r="D32"/>
  <c r="C32"/>
  <c r="E9"/>
  <c r="D9"/>
  <c r="C9"/>
  <c r="E32" i="284"/>
  <c r="D32"/>
  <c r="C32"/>
  <c r="E9"/>
  <c r="D9"/>
  <c r="C9"/>
  <c r="E32" i="283"/>
  <c r="D32"/>
  <c r="C32"/>
  <c r="E9"/>
  <c r="D9"/>
  <c r="C9"/>
  <c r="E32" i="282"/>
  <c r="D32"/>
  <c r="C32"/>
  <c r="E9"/>
  <c r="D9"/>
  <c r="C9"/>
  <c r="E32" i="281"/>
  <c r="D32"/>
  <c r="C32"/>
  <c r="E9"/>
  <c r="D9"/>
  <c r="C9"/>
  <c r="E32" i="280"/>
  <c r="D32"/>
  <c r="C32"/>
  <c r="E9"/>
  <c r="D9"/>
  <c r="C9"/>
  <c r="E32" i="279"/>
  <c r="D32"/>
  <c r="C32"/>
  <c r="E9"/>
  <c r="D9"/>
  <c r="C9"/>
  <c r="E32" i="278"/>
  <c r="D32"/>
  <c r="C32"/>
  <c r="E9"/>
  <c r="D9"/>
  <c r="C9"/>
  <c r="E32" i="277"/>
  <c r="D32"/>
  <c r="C32"/>
  <c r="E9"/>
  <c r="D9"/>
  <c r="C9"/>
  <c r="E32" i="276"/>
  <c r="D32"/>
  <c r="C32"/>
  <c r="E9"/>
  <c r="D9"/>
  <c r="C9"/>
  <c r="E32" i="275"/>
  <c r="D32"/>
  <c r="C32"/>
  <c r="E9"/>
  <c r="D9"/>
  <c r="C9"/>
  <c r="E32" i="274"/>
  <c r="D32"/>
  <c r="C32"/>
  <c r="E9"/>
  <c r="D9"/>
  <c r="C9"/>
  <c r="E32" i="273"/>
  <c r="D32"/>
  <c r="C32"/>
  <c r="E9"/>
  <c r="D9"/>
  <c r="C9"/>
  <c r="I30" i="65" l="1"/>
  <c r="AB32" i="116"/>
  <c r="V7" i="117" l="1"/>
  <c r="S7"/>
  <c r="P7"/>
  <c r="M7"/>
  <c r="J7"/>
  <c r="Q163" i="116"/>
  <c r="P163"/>
  <c r="O163"/>
  <c r="N163"/>
  <c r="M163"/>
  <c r="L163"/>
  <c r="Q7"/>
  <c r="O7"/>
  <c r="N7"/>
  <c r="M7"/>
  <c r="L7"/>
  <c r="N5" i="207"/>
  <c r="E5"/>
  <c r="A12" i="206"/>
  <c r="A5"/>
  <c r="C70" i="205"/>
  <c r="B70"/>
  <c r="C27"/>
  <c r="B27"/>
  <c r="C6"/>
  <c r="B6"/>
  <c r="H7" i="202"/>
  <c r="F7"/>
  <c r="O6" i="201"/>
  <c r="F6"/>
  <c r="L32" i="116" l="1"/>
  <c r="E50" i="289" l="1"/>
  <c r="B39" i="122"/>
  <c r="D28"/>
  <c r="C28"/>
  <c r="B28"/>
  <c r="D26"/>
  <c r="D25"/>
  <c r="D24"/>
  <c r="D23"/>
  <c r="B20"/>
  <c r="D13"/>
  <c r="C13"/>
  <c r="B13"/>
  <c r="D11"/>
  <c r="D10"/>
  <c r="D9"/>
  <c r="D8"/>
  <c r="E20"/>
  <c r="H9" i="235"/>
  <c r="I9" s="1"/>
  <c r="H10"/>
  <c r="I10" s="1"/>
  <c r="H11"/>
  <c r="I11" s="1"/>
  <c r="H13"/>
  <c r="I13" s="1"/>
  <c r="H14"/>
  <c r="I14" s="1"/>
  <c r="H15"/>
  <c r="I15" s="1"/>
  <c r="H16"/>
  <c r="I16" s="1"/>
  <c r="H18"/>
  <c r="I18" s="1"/>
  <c r="H19"/>
  <c r="I19" s="1"/>
  <c r="H20"/>
  <c r="I20" s="1"/>
  <c r="H21"/>
  <c r="I21" s="1"/>
  <c r="H23"/>
  <c r="I23" s="1"/>
  <c r="H24"/>
  <c r="I24" s="1"/>
  <c r="H25"/>
  <c r="I25" s="1"/>
  <c r="H26"/>
  <c r="I26" s="1"/>
  <c r="H27"/>
  <c r="I27" s="1"/>
  <c r="H29"/>
  <c r="I29" s="1"/>
  <c r="H30"/>
  <c r="I30" s="1"/>
  <c r="H31"/>
  <c r="I31" s="1"/>
  <c r="H32"/>
  <c r="I32" s="1"/>
  <c r="H33"/>
  <c r="I33" s="1"/>
  <c r="H38"/>
  <c r="I38" s="1"/>
  <c r="H8"/>
  <c r="I8" s="1"/>
  <c r="F9"/>
  <c r="G9" s="1"/>
  <c r="F10"/>
  <c r="G10" s="1"/>
  <c r="F11"/>
  <c r="G11" s="1"/>
  <c r="F13"/>
  <c r="G13" s="1"/>
  <c r="F14"/>
  <c r="G14" s="1"/>
  <c r="F15"/>
  <c r="G15" s="1"/>
  <c r="F16"/>
  <c r="G16" s="1"/>
  <c r="F18"/>
  <c r="G18" s="1"/>
  <c r="F19"/>
  <c r="G19" s="1"/>
  <c r="F20"/>
  <c r="G20" s="1"/>
  <c r="F21"/>
  <c r="G21" s="1"/>
  <c r="F23"/>
  <c r="G23" s="1"/>
  <c r="F24"/>
  <c r="G24" s="1"/>
  <c r="F25"/>
  <c r="G25" s="1"/>
  <c r="F26"/>
  <c r="G26" s="1"/>
  <c r="F27"/>
  <c r="G27" s="1"/>
  <c r="F29"/>
  <c r="G29" s="1"/>
  <c r="F30"/>
  <c r="G30" s="1"/>
  <c r="F31"/>
  <c r="G31" s="1"/>
  <c r="F32"/>
  <c r="G32" s="1"/>
  <c r="F33"/>
  <c r="G33" s="1"/>
  <c r="F38"/>
  <c r="G38" s="1"/>
  <c r="F8"/>
  <c r="G8" s="1"/>
  <c r="F39" i="311" l="1"/>
  <c r="E39"/>
  <c r="F38"/>
  <c r="E38"/>
  <c r="F41"/>
  <c r="J70" i="233"/>
  <c r="I69"/>
  <c r="B129" i="91"/>
  <c r="B126"/>
  <c r="B125"/>
  <c r="B70"/>
  <c r="J13" i="233"/>
  <c r="K13"/>
  <c r="A4" i="318"/>
  <c r="B3"/>
  <c r="A3"/>
  <c r="D46"/>
  <c r="B2" i="316"/>
  <c r="A3"/>
  <c r="A2"/>
  <c r="D20"/>
  <c r="D32" s="1"/>
  <c r="B20"/>
  <c r="D24" s="1"/>
  <c r="D25" s="1"/>
  <c r="D31" s="1"/>
  <c r="B69" i="91"/>
  <c r="A4" i="315"/>
  <c r="A3"/>
  <c r="G64"/>
  <c r="H64" s="1"/>
  <c r="I64" s="1"/>
  <c r="D64"/>
  <c r="H63"/>
  <c r="I63" s="1"/>
  <c r="G63"/>
  <c r="D63"/>
  <c r="F62"/>
  <c r="E62"/>
  <c r="C62"/>
  <c r="B62"/>
  <c r="G61"/>
  <c r="H61" s="1"/>
  <c r="I61" s="1"/>
  <c r="D61"/>
  <c r="H60"/>
  <c r="I60" s="1"/>
  <c r="G60"/>
  <c r="D60"/>
  <c r="G59"/>
  <c r="H59" s="1"/>
  <c r="I59" s="1"/>
  <c r="D59"/>
  <c r="G58"/>
  <c r="D58"/>
  <c r="H58" s="1"/>
  <c r="I58" s="1"/>
  <c r="G57"/>
  <c r="H57" s="1"/>
  <c r="I57" s="1"/>
  <c r="D57"/>
  <c r="G56"/>
  <c r="F56"/>
  <c r="E56"/>
  <c r="C56"/>
  <c r="D56" s="1"/>
  <c r="H56" s="1"/>
  <c r="I56" s="1"/>
  <c r="B56"/>
  <c r="G55"/>
  <c r="D55"/>
  <c r="H55" s="1"/>
  <c r="I55" s="1"/>
  <c r="G54"/>
  <c r="H54" s="1"/>
  <c r="I54" s="1"/>
  <c r="D54"/>
  <c r="H53"/>
  <c r="I53" s="1"/>
  <c r="G53"/>
  <c r="D53"/>
  <c r="G52"/>
  <c r="H52" s="1"/>
  <c r="I52" s="1"/>
  <c r="D52"/>
  <c r="G51"/>
  <c r="D51"/>
  <c r="H51" s="1"/>
  <c r="I51" s="1"/>
  <c r="F50"/>
  <c r="E50"/>
  <c r="G50" s="1"/>
  <c r="D50"/>
  <c r="C50"/>
  <c r="B50"/>
  <c r="G49"/>
  <c r="H49" s="1"/>
  <c r="I49" s="1"/>
  <c r="D49"/>
  <c r="G48"/>
  <c r="D48"/>
  <c r="H48" s="1"/>
  <c r="I48" s="1"/>
  <c r="G47"/>
  <c r="H47" s="1"/>
  <c r="I47" s="1"/>
  <c r="D47"/>
  <c r="H46"/>
  <c r="I46" s="1"/>
  <c r="G46"/>
  <c r="D46"/>
  <c r="G45"/>
  <c r="H45" s="1"/>
  <c r="I45" s="1"/>
  <c r="D45"/>
  <c r="F44"/>
  <c r="E44"/>
  <c r="G44" s="1"/>
  <c r="C44"/>
  <c r="B44"/>
  <c r="D44" s="1"/>
  <c r="H44" s="1"/>
  <c r="I44" s="1"/>
  <c r="H43"/>
  <c r="I43" s="1"/>
  <c r="G43"/>
  <c r="D43"/>
  <c r="G42"/>
  <c r="H42" s="1"/>
  <c r="I42" s="1"/>
  <c r="D42"/>
  <c r="G41"/>
  <c r="D41"/>
  <c r="H41" s="1"/>
  <c r="I41" s="1"/>
  <c r="G40"/>
  <c r="H40" s="1"/>
  <c r="I40" s="1"/>
  <c r="D40"/>
  <c r="H39"/>
  <c r="I39" s="1"/>
  <c r="G39"/>
  <c r="D39"/>
  <c r="F38"/>
  <c r="G38" s="1"/>
  <c r="E38"/>
  <c r="C38"/>
  <c r="B38"/>
  <c r="D38" s="1"/>
  <c r="G37"/>
  <c r="H37" s="1"/>
  <c r="I37" s="1"/>
  <c r="D37"/>
  <c r="H36"/>
  <c r="I36" s="1"/>
  <c r="G36"/>
  <c r="D36"/>
  <c r="G35"/>
  <c r="H35" s="1"/>
  <c r="I35" s="1"/>
  <c r="D35"/>
  <c r="G34"/>
  <c r="D34"/>
  <c r="H34" s="1"/>
  <c r="I34" s="1"/>
  <c r="G33"/>
  <c r="H33" s="1"/>
  <c r="I33" s="1"/>
  <c r="D33"/>
  <c r="G32"/>
  <c r="F32"/>
  <c r="E32"/>
  <c r="C32"/>
  <c r="D32" s="1"/>
  <c r="H32" s="1"/>
  <c r="I32" s="1"/>
  <c r="B32"/>
  <c r="G31"/>
  <c r="D31"/>
  <c r="H31" s="1"/>
  <c r="I31" s="1"/>
  <c r="G30"/>
  <c r="H30" s="1"/>
  <c r="I30" s="1"/>
  <c r="D30"/>
  <c r="H29"/>
  <c r="I29" s="1"/>
  <c r="G29"/>
  <c r="D29"/>
  <c r="G28"/>
  <c r="H28" s="1"/>
  <c r="I28" s="1"/>
  <c r="D28"/>
  <c r="G27"/>
  <c r="D27"/>
  <c r="H27" s="1"/>
  <c r="I27" s="1"/>
  <c r="F26"/>
  <c r="E26"/>
  <c r="G26" s="1"/>
  <c r="D26"/>
  <c r="C26"/>
  <c r="B26"/>
  <c r="G25"/>
  <c r="H25" s="1"/>
  <c r="I25" s="1"/>
  <c r="D25"/>
  <c r="G24"/>
  <c r="D24"/>
  <c r="H24" s="1"/>
  <c r="I24" s="1"/>
  <c r="G23"/>
  <c r="H23" s="1"/>
  <c r="I23" s="1"/>
  <c r="D23"/>
  <c r="H22"/>
  <c r="I22" s="1"/>
  <c r="G22"/>
  <c r="D22"/>
  <c r="G21"/>
  <c r="H21" s="1"/>
  <c r="I21" s="1"/>
  <c r="D21"/>
  <c r="F20"/>
  <c r="E20"/>
  <c r="D20"/>
  <c r="C20"/>
  <c r="B20"/>
  <c r="G19"/>
  <c r="H19" s="1"/>
  <c r="I19" s="1"/>
  <c r="D19"/>
  <c r="G18"/>
  <c r="D18"/>
  <c r="H18" s="1"/>
  <c r="I18" s="1"/>
  <c r="G17"/>
  <c r="H17" s="1"/>
  <c r="I17" s="1"/>
  <c r="D17"/>
  <c r="H16"/>
  <c r="I16" s="1"/>
  <c r="G16"/>
  <c r="D16"/>
  <c r="G15"/>
  <c r="H15" s="1"/>
  <c r="I15" s="1"/>
  <c r="D15"/>
  <c r="F14"/>
  <c r="E14"/>
  <c r="D14"/>
  <c r="C14"/>
  <c r="B14"/>
  <c r="G13"/>
  <c r="H13" s="1"/>
  <c r="I13" s="1"/>
  <c r="D13"/>
  <c r="G12"/>
  <c r="D12"/>
  <c r="H12" s="1"/>
  <c r="I12" s="1"/>
  <c r="G11"/>
  <c r="H11" s="1"/>
  <c r="I11" s="1"/>
  <c r="D11"/>
  <c r="H10"/>
  <c r="I10" s="1"/>
  <c r="G10"/>
  <c r="D10"/>
  <c r="G9"/>
  <c r="H9" s="1"/>
  <c r="I9" s="1"/>
  <c r="D9"/>
  <c r="F8"/>
  <c r="G8" s="1"/>
  <c r="E8"/>
  <c r="D8"/>
  <c r="C8"/>
  <c r="B8"/>
  <c r="B99" i="91"/>
  <c r="E52" i="314"/>
  <c r="F43" i="311" s="1"/>
  <c r="D52" i="314"/>
  <c r="C52"/>
  <c r="F50"/>
  <c r="F49"/>
  <c r="F48"/>
  <c r="F47"/>
  <c r="F46"/>
  <c r="F45"/>
  <c r="F44"/>
  <c r="F43"/>
  <c r="F42"/>
  <c r="F41"/>
  <c r="F40"/>
  <c r="F39"/>
  <c r="F38"/>
  <c r="F37"/>
  <c r="F36"/>
  <c r="E29"/>
  <c r="F29" s="1"/>
  <c r="D29"/>
  <c r="E37" i="311" s="1"/>
  <c r="C29" i="314"/>
  <c r="F27"/>
  <c r="F26"/>
  <c r="F25"/>
  <c r="F24"/>
  <c r="F23"/>
  <c r="F22"/>
  <c r="F21"/>
  <c r="F20"/>
  <c r="F19"/>
  <c r="F18"/>
  <c r="F17"/>
  <c r="F16"/>
  <c r="F15"/>
  <c r="F14"/>
  <c r="F13"/>
  <c r="A3"/>
  <c r="B2"/>
  <c r="A2"/>
  <c r="C3" i="311"/>
  <c r="A4"/>
  <c r="A3"/>
  <c r="F57"/>
  <c r="E57"/>
  <c r="F55"/>
  <c r="E55"/>
  <c r="F13" i="135"/>
  <c r="F14"/>
  <c r="F15"/>
  <c r="F16"/>
  <c r="F17"/>
  <c r="F18"/>
  <c r="F19"/>
  <c r="F20"/>
  <c r="F21"/>
  <c r="F22"/>
  <c r="F23"/>
  <c r="F12"/>
  <c r="H67" i="232"/>
  <c r="H66"/>
  <c r="H56"/>
  <c r="H54"/>
  <c r="H52"/>
  <c r="H51"/>
  <c r="H50"/>
  <c r="H49"/>
  <c r="H48"/>
  <c r="H47"/>
  <c r="H46"/>
  <c r="H43"/>
  <c r="H42"/>
  <c r="H41"/>
  <c r="H40"/>
  <c r="H36"/>
  <c r="H35"/>
  <c r="H32"/>
  <c r="H31"/>
  <c r="H30"/>
  <c r="H29"/>
  <c r="H28"/>
  <c r="H26"/>
  <c r="H25"/>
  <c r="H24"/>
  <c r="H23"/>
  <c r="H22"/>
  <c r="H21"/>
  <c r="H18"/>
  <c r="H10"/>
  <c r="H11"/>
  <c r="H12"/>
  <c r="H13"/>
  <c r="H14"/>
  <c r="H15"/>
  <c r="H9"/>
  <c r="F13" i="261"/>
  <c r="F14"/>
  <c r="F15"/>
  <c r="F16"/>
  <c r="F17"/>
  <c r="F18"/>
  <c r="F19"/>
  <c r="F20"/>
  <c r="F21"/>
  <c r="F22"/>
  <c r="F23"/>
  <c r="F12"/>
  <c r="E32" i="311"/>
  <c r="E73" s="1"/>
  <c r="C10" i="231"/>
  <c r="C31" i="230"/>
  <c r="C19"/>
  <c r="H38" i="315" l="1"/>
  <c r="I38" s="1"/>
  <c r="E66"/>
  <c r="E65"/>
  <c r="G65" s="1"/>
  <c r="H26"/>
  <c r="I26" s="1"/>
  <c r="H50"/>
  <c r="I50" s="1"/>
  <c r="B65"/>
  <c r="D65" s="1"/>
  <c r="E40" i="311" s="1"/>
  <c r="B66" i="315"/>
  <c r="F66"/>
  <c r="F67" s="1"/>
  <c r="F65"/>
  <c r="G14"/>
  <c r="H14" s="1"/>
  <c r="I14" s="1"/>
  <c r="G20"/>
  <c r="H20" s="1"/>
  <c r="I20" s="1"/>
  <c r="C65"/>
  <c r="C66"/>
  <c r="C67" s="1"/>
  <c r="G62"/>
  <c r="H8"/>
  <c r="I8" s="1"/>
  <c r="D62"/>
  <c r="I77" i="233"/>
  <c r="L69"/>
  <c r="J77"/>
  <c r="L70"/>
  <c r="D54" i="314"/>
  <c r="C54"/>
  <c r="F37" i="311"/>
  <c r="G37" s="1"/>
  <c r="I37" s="1"/>
  <c r="F52" i="314"/>
  <c r="F54" s="1"/>
  <c r="E43" i="311"/>
  <c r="F71"/>
  <c r="E71"/>
  <c r="G57"/>
  <c r="G39"/>
  <c r="I39" s="1"/>
  <c r="G55"/>
  <c r="G38"/>
  <c r="I38" s="1"/>
  <c r="G41"/>
  <c r="I41" s="1"/>
  <c r="G25"/>
  <c r="I25" s="1"/>
  <c r="D33" i="316"/>
  <c r="G66" i="315"/>
  <c r="E67"/>
  <c r="G67" s="1"/>
  <c r="B67"/>
  <c r="D67" s="1"/>
  <c r="D66"/>
  <c r="E54" i="314"/>
  <c r="G17" i="311"/>
  <c r="I17" s="1"/>
  <c r="C15" i="226"/>
  <c r="C16" s="1"/>
  <c r="C12"/>
  <c r="B2"/>
  <c r="C19"/>
  <c r="H62" i="315" l="1"/>
  <c r="I62" s="1"/>
  <c r="F40" i="311"/>
  <c r="H65" i="315"/>
  <c r="I65" s="1"/>
  <c r="H67"/>
  <c r="I67" s="1"/>
  <c r="E69" i="311"/>
  <c r="I57"/>
  <c r="G93"/>
  <c r="I55"/>
  <c r="G91"/>
  <c r="F69"/>
  <c r="G71"/>
  <c r="G43"/>
  <c r="H66" i="315"/>
  <c r="I66" s="1"/>
  <c r="D21" i="229"/>
  <c r="E21" s="1"/>
  <c r="D20"/>
  <c r="E20" s="1"/>
  <c r="D19"/>
  <c r="E19" s="1"/>
  <c r="D18"/>
  <c r="D17"/>
  <c r="D16"/>
  <c r="E16" s="1"/>
  <c r="E12"/>
  <c r="E13"/>
  <c r="E17"/>
  <c r="E18"/>
  <c r="D9"/>
  <c r="E9" s="1"/>
  <c r="D10"/>
  <c r="E10" s="1"/>
  <c r="D11"/>
  <c r="E11" s="1"/>
  <c r="D12"/>
  <c r="D13"/>
  <c r="D14"/>
  <c r="E14" s="1"/>
  <c r="C15"/>
  <c r="C8"/>
  <c r="F26" i="218"/>
  <c r="F23"/>
  <c r="F22"/>
  <c r="F18"/>
  <c r="F15"/>
  <c r="F12"/>
  <c r="F11"/>
  <c r="F30" i="217"/>
  <c r="F24"/>
  <c r="F25"/>
  <c r="F26"/>
  <c r="F23"/>
  <c r="F18"/>
  <c r="F7"/>
  <c r="F13" i="293"/>
  <c r="F14"/>
  <c r="F15"/>
  <c r="F16"/>
  <c r="F17"/>
  <c r="F18"/>
  <c r="F19"/>
  <c r="F20"/>
  <c r="F21"/>
  <c r="F22"/>
  <c r="F23"/>
  <c r="F12"/>
  <c r="F14" i="294"/>
  <c r="F15"/>
  <c r="F16"/>
  <c r="F17"/>
  <c r="F18"/>
  <c r="F19"/>
  <c r="F20"/>
  <c r="F21"/>
  <c r="F22"/>
  <c r="F23"/>
  <c r="F24"/>
  <c r="F25"/>
  <c r="F26"/>
  <c r="F27"/>
  <c r="F13"/>
  <c r="F13" i="296"/>
  <c r="F14"/>
  <c r="F15"/>
  <c r="F16"/>
  <c r="F17"/>
  <c r="F18"/>
  <c r="F19"/>
  <c r="F20"/>
  <c r="F21"/>
  <c r="F22"/>
  <c r="F23"/>
  <c r="F12"/>
  <c r="F13" i="307"/>
  <c r="F14"/>
  <c r="F15"/>
  <c r="F16"/>
  <c r="F17"/>
  <c r="F18"/>
  <c r="F19"/>
  <c r="F20"/>
  <c r="F21"/>
  <c r="F22"/>
  <c r="F23"/>
  <c r="F12"/>
  <c r="F13" i="297"/>
  <c r="F14"/>
  <c r="F15"/>
  <c r="F16"/>
  <c r="F17"/>
  <c r="F18"/>
  <c r="F19"/>
  <c r="F20"/>
  <c r="F21"/>
  <c r="F22"/>
  <c r="F23"/>
  <c r="F12"/>
  <c r="F13" i="302"/>
  <c r="F14"/>
  <c r="F15"/>
  <c r="F16"/>
  <c r="F17"/>
  <c r="F18"/>
  <c r="F19"/>
  <c r="F20"/>
  <c r="F21"/>
  <c r="F22"/>
  <c r="F23"/>
  <c r="F12"/>
  <c r="F13" i="301"/>
  <c r="F14"/>
  <c r="F15"/>
  <c r="F16"/>
  <c r="F17"/>
  <c r="F18"/>
  <c r="F19"/>
  <c r="F21"/>
  <c r="F22"/>
  <c r="F23"/>
  <c r="F12"/>
  <c r="F13" i="300"/>
  <c r="F14"/>
  <c r="F15"/>
  <c r="F16"/>
  <c r="F17"/>
  <c r="F18"/>
  <c r="F19"/>
  <c r="F20"/>
  <c r="F21"/>
  <c r="F22"/>
  <c r="F23"/>
  <c r="F12"/>
  <c r="F13" i="299"/>
  <c r="F14"/>
  <c r="F15"/>
  <c r="F16"/>
  <c r="F17"/>
  <c r="F18"/>
  <c r="F19"/>
  <c r="F20"/>
  <c r="F21"/>
  <c r="F22"/>
  <c r="F23"/>
  <c r="F12"/>
  <c r="E52" i="291"/>
  <c r="D52"/>
  <c r="C52"/>
  <c r="F14"/>
  <c r="F15"/>
  <c r="F16"/>
  <c r="F17"/>
  <c r="F18"/>
  <c r="F19"/>
  <c r="F20"/>
  <c r="F21"/>
  <c r="F22"/>
  <c r="F23"/>
  <c r="F24"/>
  <c r="F25"/>
  <c r="F26"/>
  <c r="F27"/>
  <c r="F13"/>
  <c r="E29"/>
  <c r="D29"/>
  <c r="C29"/>
  <c r="C54" s="1"/>
  <c r="F50" i="309"/>
  <c r="F49"/>
  <c r="F48"/>
  <c r="F47"/>
  <c r="F46"/>
  <c r="F45"/>
  <c r="F44"/>
  <c r="F43"/>
  <c r="F42"/>
  <c r="F41"/>
  <c r="F40"/>
  <c r="F39"/>
  <c r="F38"/>
  <c r="F37"/>
  <c r="F36"/>
  <c r="F14"/>
  <c r="F15"/>
  <c r="F16"/>
  <c r="F17"/>
  <c r="F18"/>
  <c r="F19"/>
  <c r="F20"/>
  <c r="F21"/>
  <c r="F22"/>
  <c r="F23"/>
  <c r="F24"/>
  <c r="F25"/>
  <c r="F26"/>
  <c r="F27"/>
  <c r="F13"/>
  <c r="F14" i="290"/>
  <c r="F15"/>
  <c r="F16"/>
  <c r="F17"/>
  <c r="F13"/>
  <c r="E62" i="289"/>
  <c r="E61"/>
  <c r="E60"/>
  <c r="E59"/>
  <c r="E58"/>
  <c r="E57"/>
  <c r="E54"/>
  <c r="E38"/>
  <c r="E39"/>
  <c r="E40"/>
  <c r="E41"/>
  <c r="E42"/>
  <c r="E43"/>
  <c r="E44"/>
  <c r="E45"/>
  <c r="E46"/>
  <c r="E47"/>
  <c r="E48"/>
  <c r="E49"/>
  <c r="E51"/>
  <c r="E52"/>
  <c r="E53"/>
  <c r="E37"/>
  <c r="F13" i="288"/>
  <c r="F14"/>
  <c r="F15"/>
  <c r="F16"/>
  <c r="F17"/>
  <c r="F18"/>
  <c r="F19"/>
  <c r="F20"/>
  <c r="F21"/>
  <c r="F22"/>
  <c r="F23"/>
  <c r="F24"/>
  <c r="F25"/>
  <c r="F26"/>
  <c r="F12"/>
  <c r="F13" i="287"/>
  <c r="F14"/>
  <c r="F15"/>
  <c r="F16"/>
  <c r="F17"/>
  <c r="F18"/>
  <c r="F19"/>
  <c r="F20"/>
  <c r="F21"/>
  <c r="F22"/>
  <c r="F23"/>
  <c r="F24"/>
  <c r="F25"/>
  <c r="F26"/>
  <c r="F12"/>
  <c r="F13" i="286"/>
  <c r="F14"/>
  <c r="F15"/>
  <c r="F16"/>
  <c r="F17"/>
  <c r="F18"/>
  <c r="F19"/>
  <c r="F20"/>
  <c r="F21"/>
  <c r="F22"/>
  <c r="F23"/>
  <c r="F24"/>
  <c r="F25"/>
  <c r="F26"/>
  <c r="F12"/>
  <c r="F50" i="285"/>
  <c r="F49"/>
  <c r="F48"/>
  <c r="F47"/>
  <c r="F46"/>
  <c r="F45"/>
  <c r="F44"/>
  <c r="F43"/>
  <c r="F42"/>
  <c r="F41"/>
  <c r="F40"/>
  <c r="F39"/>
  <c r="F38"/>
  <c r="F37"/>
  <c r="F36"/>
  <c r="F14"/>
  <c r="F15"/>
  <c r="F16"/>
  <c r="F17"/>
  <c r="F18"/>
  <c r="F19"/>
  <c r="F20"/>
  <c r="F21"/>
  <c r="F22"/>
  <c r="F23"/>
  <c r="F24"/>
  <c r="F25"/>
  <c r="F26"/>
  <c r="F27"/>
  <c r="F13"/>
  <c r="F50" i="284"/>
  <c r="F49"/>
  <c r="F48"/>
  <c r="F47"/>
  <c r="F46"/>
  <c r="F45"/>
  <c r="F44"/>
  <c r="F43"/>
  <c r="F42"/>
  <c r="F41"/>
  <c r="F40"/>
  <c r="F39"/>
  <c r="F38"/>
  <c r="F37"/>
  <c r="F36"/>
  <c r="F14"/>
  <c r="F15"/>
  <c r="F16"/>
  <c r="F17"/>
  <c r="F18"/>
  <c r="F19"/>
  <c r="F20"/>
  <c r="F21"/>
  <c r="F22"/>
  <c r="F23"/>
  <c r="F24"/>
  <c r="F25"/>
  <c r="F26"/>
  <c r="F27"/>
  <c r="F13"/>
  <c r="F37" i="283"/>
  <c r="F38"/>
  <c r="F39"/>
  <c r="F40"/>
  <c r="F41"/>
  <c r="F42"/>
  <c r="F43"/>
  <c r="F44"/>
  <c r="F45"/>
  <c r="F46"/>
  <c r="F47"/>
  <c r="F48"/>
  <c r="F49"/>
  <c r="F50"/>
  <c r="F36"/>
  <c r="F14"/>
  <c r="F15"/>
  <c r="F16"/>
  <c r="F17"/>
  <c r="F18"/>
  <c r="F19"/>
  <c r="F20"/>
  <c r="F21"/>
  <c r="F22"/>
  <c r="F23"/>
  <c r="F24"/>
  <c r="F25"/>
  <c r="F26"/>
  <c r="F27"/>
  <c r="F13"/>
  <c r="F50" i="282"/>
  <c r="F49"/>
  <c r="F48"/>
  <c r="F47"/>
  <c r="F46"/>
  <c r="F45"/>
  <c r="F44"/>
  <c r="F43"/>
  <c r="F42"/>
  <c r="F41"/>
  <c r="F40"/>
  <c r="F39"/>
  <c r="F38"/>
  <c r="F37"/>
  <c r="F36"/>
  <c r="F14"/>
  <c r="F15"/>
  <c r="F16"/>
  <c r="F17"/>
  <c r="F18"/>
  <c r="F19"/>
  <c r="F20"/>
  <c r="F21"/>
  <c r="F22"/>
  <c r="F23"/>
  <c r="F24"/>
  <c r="F25"/>
  <c r="F26"/>
  <c r="F27"/>
  <c r="F13"/>
  <c r="F50" i="281"/>
  <c r="F49"/>
  <c r="F48"/>
  <c r="F47"/>
  <c r="F46"/>
  <c r="F45"/>
  <c r="F44"/>
  <c r="F43"/>
  <c r="F42"/>
  <c r="F41"/>
  <c r="F40"/>
  <c r="F39"/>
  <c r="F38"/>
  <c r="F37"/>
  <c r="F36"/>
  <c r="F14"/>
  <c r="F15"/>
  <c r="F16"/>
  <c r="F17"/>
  <c r="F18"/>
  <c r="F19"/>
  <c r="F20"/>
  <c r="F21"/>
  <c r="F22"/>
  <c r="F23"/>
  <c r="F24"/>
  <c r="F25"/>
  <c r="F26"/>
  <c r="F27"/>
  <c r="F13"/>
  <c r="F50" i="280"/>
  <c r="F49"/>
  <c r="F48"/>
  <c r="F47"/>
  <c r="F46"/>
  <c r="F45"/>
  <c r="F44"/>
  <c r="F43"/>
  <c r="F42"/>
  <c r="F41"/>
  <c r="F40"/>
  <c r="F39"/>
  <c r="F38"/>
  <c r="F37"/>
  <c r="F36"/>
  <c r="F14"/>
  <c r="F15"/>
  <c r="F16"/>
  <c r="F17"/>
  <c r="F18"/>
  <c r="F19"/>
  <c r="F20"/>
  <c r="F21"/>
  <c r="F22"/>
  <c r="F23"/>
  <c r="F24"/>
  <c r="F25"/>
  <c r="F26"/>
  <c r="F27"/>
  <c r="F13"/>
  <c r="F50" i="279"/>
  <c r="F49"/>
  <c r="F48"/>
  <c r="F47"/>
  <c r="F46"/>
  <c r="F45"/>
  <c r="F44"/>
  <c r="F43"/>
  <c r="F42"/>
  <c r="F41"/>
  <c r="F40"/>
  <c r="F39"/>
  <c r="F38"/>
  <c r="F37"/>
  <c r="F36"/>
  <c r="F14"/>
  <c r="F15"/>
  <c r="F16"/>
  <c r="F17"/>
  <c r="F18"/>
  <c r="F19"/>
  <c r="F20"/>
  <c r="F21"/>
  <c r="F22"/>
  <c r="F23"/>
  <c r="F24"/>
  <c r="F25"/>
  <c r="F26"/>
  <c r="F27"/>
  <c r="F13"/>
  <c r="F50" i="278"/>
  <c r="F49"/>
  <c r="F48"/>
  <c r="F47"/>
  <c r="F46"/>
  <c r="F45"/>
  <c r="F44"/>
  <c r="F43"/>
  <c r="F42"/>
  <c r="F41"/>
  <c r="F40"/>
  <c r="F39"/>
  <c r="F38"/>
  <c r="F37"/>
  <c r="F36"/>
  <c r="F27"/>
  <c r="F26"/>
  <c r="F25"/>
  <c r="F24"/>
  <c r="F23"/>
  <c r="F22"/>
  <c r="F21"/>
  <c r="F20"/>
  <c r="F19"/>
  <c r="F18"/>
  <c r="F17"/>
  <c r="F16"/>
  <c r="F15"/>
  <c r="F14"/>
  <c r="F13"/>
  <c r="F50" i="277"/>
  <c r="F49"/>
  <c r="F48"/>
  <c r="F47"/>
  <c r="F46"/>
  <c r="F45"/>
  <c r="F44"/>
  <c r="F43"/>
  <c r="F42"/>
  <c r="F41"/>
  <c r="F40"/>
  <c r="F39"/>
  <c r="F38"/>
  <c r="F37"/>
  <c r="F36"/>
  <c r="F27"/>
  <c r="F14"/>
  <c r="F15"/>
  <c r="F16"/>
  <c r="F17"/>
  <c r="F18"/>
  <c r="F19"/>
  <c r="F20"/>
  <c r="F21"/>
  <c r="F22"/>
  <c r="F23"/>
  <c r="F24"/>
  <c r="F25"/>
  <c r="F26"/>
  <c r="F13"/>
  <c r="F50" i="276"/>
  <c r="F49"/>
  <c r="F48"/>
  <c r="F47"/>
  <c r="F46"/>
  <c r="F45"/>
  <c r="F44"/>
  <c r="F43"/>
  <c r="F42"/>
  <c r="F41"/>
  <c r="F40"/>
  <c r="F39"/>
  <c r="F38"/>
  <c r="F37"/>
  <c r="F36"/>
  <c r="F14"/>
  <c r="F15"/>
  <c r="F16"/>
  <c r="F17"/>
  <c r="F18"/>
  <c r="F19"/>
  <c r="F20"/>
  <c r="F21"/>
  <c r="F22"/>
  <c r="F23"/>
  <c r="F24"/>
  <c r="F25"/>
  <c r="F26"/>
  <c r="F27"/>
  <c r="F13"/>
  <c r="F37" i="275"/>
  <c r="F38"/>
  <c r="F39"/>
  <c r="F40"/>
  <c r="F41"/>
  <c r="F42"/>
  <c r="F43"/>
  <c r="F44"/>
  <c r="F45"/>
  <c r="F46"/>
  <c r="F47"/>
  <c r="F48"/>
  <c r="F49"/>
  <c r="F50"/>
  <c r="F36"/>
  <c r="F14"/>
  <c r="F15"/>
  <c r="F16"/>
  <c r="F17"/>
  <c r="F18"/>
  <c r="F19"/>
  <c r="F20"/>
  <c r="F21"/>
  <c r="F22"/>
  <c r="F23"/>
  <c r="F24"/>
  <c r="F25"/>
  <c r="F26"/>
  <c r="F27"/>
  <c r="F13"/>
  <c r="F50" i="274"/>
  <c r="F49"/>
  <c r="F48"/>
  <c r="F47"/>
  <c r="F46"/>
  <c r="F45"/>
  <c r="F44"/>
  <c r="F43"/>
  <c r="F42"/>
  <c r="F41"/>
  <c r="F40"/>
  <c r="F39"/>
  <c r="F38"/>
  <c r="F37"/>
  <c r="F36"/>
  <c r="F14"/>
  <c r="F15"/>
  <c r="F16"/>
  <c r="F17"/>
  <c r="F18"/>
  <c r="F19"/>
  <c r="F20"/>
  <c r="F21"/>
  <c r="F22"/>
  <c r="F23"/>
  <c r="F24"/>
  <c r="F25"/>
  <c r="F26"/>
  <c r="F27"/>
  <c r="F13"/>
  <c r="F50" i="273"/>
  <c r="F49"/>
  <c r="F48"/>
  <c r="F47"/>
  <c r="F46"/>
  <c r="F45"/>
  <c r="F44"/>
  <c r="F43"/>
  <c r="F42"/>
  <c r="F41"/>
  <c r="F40"/>
  <c r="F39"/>
  <c r="F38"/>
  <c r="F37"/>
  <c r="F36"/>
  <c r="F14"/>
  <c r="F15"/>
  <c r="F16"/>
  <c r="F17"/>
  <c r="F18"/>
  <c r="F19"/>
  <c r="F20"/>
  <c r="F21"/>
  <c r="F22"/>
  <c r="F23"/>
  <c r="F24"/>
  <c r="F25"/>
  <c r="F26"/>
  <c r="F27"/>
  <c r="F13"/>
  <c r="H31" i="272"/>
  <c r="H35" s="1"/>
  <c r="F10" i="311" s="1"/>
  <c r="F81" s="1"/>
  <c r="P302" i="116"/>
  <c r="P296"/>
  <c r="P283"/>
  <c r="P279" s="1"/>
  <c r="P274"/>
  <c r="P262"/>
  <c r="P254"/>
  <c r="P242"/>
  <c r="P239" s="1"/>
  <c r="P237" s="1"/>
  <c r="P222"/>
  <c r="P218"/>
  <c r="P215"/>
  <c r="P212"/>
  <c r="P209"/>
  <c r="P206"/>
  <c r="P203"/>
  <c r="P197"/>
  <c r="P188"/>
  <c r="P181"/>
  <c r="P146"/>
  <c r="K146" i="330" s="1"/>
  <c r="P140" i="116"/>
  <c r="K140" i="330" s="1"/>
  <c r="P127" i="116"/>
  <c r="P118"/>
  <c r="K118" i="330" s="1"/>
  <c r="P106" i="116"/>
  <c r="K106" i="330" s="1"/>
  <c r="P98" i="116"/>
  <c r="K98" i="330" s="1"/>
  <c r="P86" i="116"/>
  <c r="P66"/>
  <c r="K66" i="330" s="1"/>
  <c r="P62" i="116"/>
  <c r="K62" i="330" s="1"/>
  <c r="P59" i="116"/>
  <c r="K59" i="330" s="1"/>
  <c r="P56" i="116"/>
  <c r="K56" i="330" s="1"/>
  <c r="P53" i="116"/>
  <c r="K53" i="330" s="1"/>
  <c r="P50" i="116"/>
  <c r="K50" i="330" s="1"/>
  <c r="P47" i="116"/>
  <c r="K47" i="330" s="1"/>
  <c r="P41" i="116"/>
  <c r="K41" i="330" s="1"/>
  <c r="P32" i="116"/>
  <c r="K32" i="330" s="1"/>
  <c r="P25" i="116"/>
  <c r="K25" i="330" s="1"/>
  <c r="C80" i="205"/>
  <c r="C72"/>
  <c r="B80"/>
  <c r="B72"/>
  <c r="D58"/>
  <c r="E58" s="1"/>
  <c r="D57"/>
  <c r="E57" s="1"/>
  <c r="D56"/>
  <c r="E56" s="1"/>
  <c r="C60"/>
  <c r="C59"/>
  <c r="C54"/>
  <c r="C53"/>
  <c r="C52"/>
  <c r="B60"/>
  <c r="B59"/>
  <c r="B54"/>
  <c r="B53"/>
  <c r="B52"/>
  <c r="D37"/>
  <c r="E37" s="1"/>
  <c r="D36"/>
  <c r="E36" s="1"/>
  <c r="D35"/>
  <c r="E35" s="1"/>
  <c r="J58" i="201"/>
  <c r="B39" i="205"/>
  <c r="D14"/>
  <c r="E14" s="1"/>
  <c r="D15"/>
  <c r="E15" s="1"/>
  <c r="D16"/>
  <c r="E16" s="1"/>
  <c r="H78" i="202"/>
  <c r="H76"/>
  <c r="H75"/>
  <c r="H74"/>
  <c r="H73"/>
  <c r="H72"/>
  <c r="H71"/>
  <c r="H68"/>
  <c r="H65"/>
  <c r="H60"/>
  <c r="H48"/>
  <c r="H50"/>
  <c r="H52"/>
  <c r="H54"/>
  <c r="H56"/>
  <c r="H46"/>
  <c r="H33"/>
  <c r="H31"/>
  <c r="H29"/>
  <c r="H27"/>
  <c r="H25"/>
  <c r="H23"/>
  <c r="H15"/>
  <c r="H17"/>
  <c r="H19"/>
  <c r="H13"/>
  <c r="F72"/>
  <c r="F73"/>
  <c r="F74"/>
  <c r="F75"/>
  <c r="F76"/>
  <c r="F78"/>
  <c r="F71"/>
  <c r="F68"/>
  <c r="F65"/>
  <c r="F60"/>
  <c r="F48"/>
  <c r="F50"/>
  <c r="F52"/>
  <c r="F54"/>
  <c r="F56"/>
  <c r="F46"/>
  <c r="F25"/>
  <c r="F27"/>
  <c r="F29"/>
  <c r="F31"/>
  <c r="F33"/>
  <c r="F23"/>
  <c r="F15"/>
  <c r="F17"/>
  <c r="F19"/>
  <c r="F13"/>
  <c r="G40" i="311" l="1"/>
  <c r="P83" i="116"/>
  <c r="K86" i="330"/>
  <c r="Q86" s="1"/>
  <c r="Q83" s="1"/>
  <c r="Q81" s="1"/>
  <c r="Q16" s="1"/>
  <c r="Q14" s="1"/>
  <c r="P123" i="116"/>
  <c r="K123" i="330" s="1"/>
  <c r="K127"/>
  <c r="F63" i="311"/>
  <c r="E63"/>
  <c r="G69"/>
  <c r="G105" s="1"/>
  <c r="I43"/>
  <c r="G113"/>
  <c r="I71"/>
  <c r="G107"/>
  <c r="G13" i="202"/>
  <c r="D54" i="205"/>
  <c r="E54" s="1"/>
  <c r="D59"/>
  <c r="E59" s="1"/>
  <c r="D53"/>
  <c r="E53" s="1"/>
  <c r="E59" i="311"/>
  <c r="E61"/>
  <c r="F59"/>
  <c r="F61"/>
  <c r="C43" i="226"/>
  <c r="E54" i="291"/>
  <c r="D54"/>
  <c r="F52"/>
  <c r="F29"/>
  <c r="G19" i="311"/>
  <c r="I19" s="1"/>
  <c r="G21"/>
  <c r="I21" s="1"/>
  <c r="G23"/>
  <c r="I23" s="1"/>
  <c r="G26"/>
  <c r="I26" s="1"/>
  <c r="G20"/>
  <c r="I20" s="1"/>
  <c r="G16"/>
  <c r="I16" s="1"/>
  <c r="G22"/>
  <c r="I22" s="1"/>
  <c r="G24"/>
  <c r="I24" s="1"/>
  <c r="P45" i="116"/>
  <c r="K45" i="330" s="1"/>
  <c r="P176" i="116"/>
  <c r="P291"/>
  <c r="P201"/>
  <c r="P20"/>
  <c r="P135"/>
  <c r="K135" i="330" s="1"/>
  <c r="B86" i="205"/>
  <c r="C86"/>
  <c r="D52"/>
  <c r="E52" s="1"/>
  <c r="D60"/>
  <c r="E60" s="1"/>
  <c r="G30" i="78"/>
  <c r="F30"/>
  <c r="U39" i="117"/>
  <c r="R39"/>
  <c r="O39"/>
  <c r="L39"/>
  <c r="J25"/>
  <c r="B52" i="91"/>
  <c r="E52" i="309"/>
  <c r="F42" i="311" s="1"/>
  <c r="F44" s="1"/>
  <c r="F75" s="1"/>
  <c r="D52" i="309"/>
  <c r="E42" i="311" s="1"/>
  <c r="C52" i="309"/>
  <c r="E29"/>
  <c r="D29"/>
  <c r="C29"/>
  <c r="A3"/>
  <c r="B2"/>
  <c r="A2"/>
  <c r="B7" i="56"/>
  <c r="B58" i="91"/>
  <c r="E25" i="307"/>
  <c r="D25"/>
  <c r="C25"/>
  <c r="A3"/>
  <c r="B2"/>
  <c r="A2"/>
  <c r="F77" i="311" l="1"/>
  <c r="I18"/>
  <c r="E77"/>
  <c r="G77" s="1"/>
  <c r="I77" s="1"/>
  <c r="G42"/>
  <c r="E44"/>
  <c r="P81" i="116"/>
  <c r="K81" i="330" s="1"/>
  <c r="K83"/>
  <c r="P18" i="116"/>
  <c r="K20" i="330"/>
  <c r="G63" i="311"/>
  <c r="I69"/>
  <c r="G101"/>
  <c r="H30" i="78"/>
  <c r="F25" i="307"/>
  <c r="G59" i="311"/>
  <c r="G61"/>
  <c r="C54" i="309"/>
  <c r="F54" i="291"/>
  <c r="E54" i="309"/>
  <c r="F52"/>
  <c r="D54"/>
  <c r="F29"/>
  <c r="V39" i="117"/>
  <c r="P174" i="116"/>
  <c r="P172" s="1"/>
  <c r="P170" s="1"/>
  <c r="P312" s="1"/>
  <c r="P314" s="1"/>
  <c r="B81" i="91"/>
  <c r="B74"/>
  <c r="B104"/>
  <c r="I42" i="311" l="1"/>
  <c r="G44"/>
  <c r="I44" s="1"/>
  <c r="P16" i="116"/>
  <c r="K18" i="330"/>
  <c r="I61" i="311"/>
  <c r="G97"/>
  <c r="I59"/>
  <c r="G95"/>
  <c r="I63"/>
  <c r="G99"/>
  <c r="E75"/>
  <c r="G75" s="1"/>
  <c r="F54" i="309"/>
  <c r="G10" i="236"/>
  <c r="D10"/>
  <c r="D24"/>
  <c r="G24"/>
  <c r="D25"/>
  <c r="G25"/>
  <c r="D26"/>
  <c r="G26"/>
  <c r="D27"/>
  <c r="G27"/>
  <c r="B29"/>
  <c r="C29"/>
  <c r="E29"/>
  <c r="F29"/>
  <c r="F28" i="122"/>
  <c r="E28"/>
  <c r="G26"/>
  <c r="G25"/>
  <c r="G24"/>
  <c r="G23"/>
  <c r="D30" i="78"/>
  <c r="C27" i="231"/>
  <c r="C31" i="226"/>
  <c r="F28" i="305"/>
  <c r="E28"/>
  <c r="D28"/>
  <c r="F27" i="62"/>
  <c r="E27"/>
  <c r="D27"/>
  <c r="C27"/>
  <c r="B26" i="305"/>
  <c r="B25"/>
  <c r="B24"/>
  <c r="B23"/>
  <c r="B22"/>
  <c r="B21"/>
  <c r="B20"/>
  <c r="B19"/>
  <c r="B18"/>
  <c r="B17"/>
  <c r="B16"/>
  <c r="B15"/>
  <c r="B14"/>
  <c r="B12"/>
  <c r="B11"/>
  <c r="B10"/>
  <c r="B9"/>
  <c r="B8"/>
  <c r="A3"/>
  <c r="B2"/>
  <c r="A2"/>
  <c r="B9" i="62"/>
  <c r="B10"/>
  <c r="B11"/>
  <c r="B12"/>
  <c r="B14"/>
  <c r="B15"/>
  <c r="B16"/>
  <c r="B17"/>
  <c r="B18"/>
  <c r="B19"/>
  <c r="B20"/>
  <c r="B21"/>
  <c r="B22"/>
  <c r="B23"/>
  <c r="B24"/>
  <c r="B25"/>
  <c r="B8"/>
  <c r="C12" i="231"/>
  <c r="E22" i="304"/>
  <c r="E21" s="1"/>
  <c r="D22"/>
  <c r="C22"/>
  <c r="D21"/>
  <c r="C21"/>
  <c r="E10"/>
  <c r="D10"/>
  <c r="C10"/>
  <c r="A3"/>
  <c r="B2"/>
  <c r="A2"/>
  <c r="A3" i="302"/>
  <c r="B2"/>
  <c r="A2"/>
  <c r="A3" i="301"/>
  <c r="B2"/>
  <c r="A2"/>
  <c r="A3" i="300"/>
  <c r="B2"/>
  <c r="A2"/>
  <c r="A3" i="299"/>
  <c r="B2"/>
  <c r="A2"/>
  <c r="A3" i="298"/>
  <c r="B2"/>
  <c r="A2"/>
  <c r="A3" i="297"/>
  <c r="B2"/>
  <c r="A2"/>
  <c r="A3" i="296"/>
  <c r="B2"/>
  <c r="A2"/>
  <c r="A3" i="294"/>
  <c r="B2"/>
  <c r="A2"/>
  <c r="A3" i="293"/>
  <c r="B2"/>
  <c r="A2"/>
  <c r="A3" i="292"/>
  <c r="B2"/>
  <c r="A2"/>
  <c r="A3" i="291"/>
  <c r="B2"/>
  <c r="A2"/>
  <c r="A3" i="290"/>
  <c r="B2"/>
  <c r="A2"/>
  <c r="A3" i="289"/>
  <c r="B2"/>
  <c r="A2"/>
  <c r="A3" i="288"/>
  <c r="B2"/>
  <c r="A2"/>
  <c r="A3" i="287"/>
  <c r="B2"/>
  <c r="A2"/>
  <c r="A3" i="286"/>
  <c r="B2"/>
  <c r="A2"/>
  <c r="A3" i="285"/>
  <c r="B2"/>
  <c r="A2"/>
  <c r="A3" i="284"/>
  <c r="B2"/>
  <c r="A2"/>
  <c r="A3" i="283"/>
  <c r="B2"/>
  <c r="A2"/>
  <c r="A3" i="282"/>
  <c r="B2"/>
  <c r="A2"/>
  <c r="A3" i="281"/>
  <c r="B2"/>
  <c r="A2"/>
  <c r="A3" i="280"/>
  <c r="B2"/>
  <c r="A2"/>
  <c r="A3" i="279"/>
  <c r="B2"/>
  <c r="A2"/>
  <c r="A3" i="278"/>
  <c r="B2"/>
  <c r="A2"/>
  <c r="A3" i="277"/>
  <c r="B2"/>
  <c r="A2"/>
  <c r="A3" i="276"/>
  <c r="B2"/>
  <c r="A2"/>
  <c r="A3" i="275"/>
  <c r="B2"/>
  <c r="A2"/>
  <c r="A3" i="274"/>
  <c r="B2"/>
  <c r="A2"/>
  <c r="A3" i="273"/>
  <c r="B2"/>
  <c r="A2"/>
  <c r="C33" i="304" l="1"/>
  <c r="G29" i="236"/>
  <c r="D33" i="304"/>
  <c r="K16" i="330"/>
  <c r="P14" i="116"/>
  <c r="I75" i="311"/>
  <c r="G111"/>
  <c r="D29" i="236"/>
  <c r="E30" i="78"/>
  <c r="E33" i="304"/>
  <c r="C13" i="231" s="1"/>
  <c r="C15"/>
  <c r="G28" i="122"/>
  <c r="B64" i="91"/>
  <c r="B63"/>
  <c r="B62"/>
  <c r="B61"/>
  <c r="B60"/>
  <c r="B59"/>
  <c r="B57"/>
  <c r="B56"/>
  <c r="B55"/>
  <c r="B54"/>
  <c r="B53"/>
  <c r="B48"/>
  <c r="B46"/>
  <c r="B45"/>
  <c r="B44"/>
  <c r="B43"/>
  <c r="B42"/>
  <c r="B41"/>
  <c r="B40"/>
  <c r="B39"/>
  <c r="B38"/>
  <c r="B37"/>
  <c r="B36"/>
  <c r="B35"/>
  <c r="B34"/>
  <c r="B33"/>
  <c r="B32"/>
  <c r="B31"/>
  <c r="B28"/>
  <c r="E25" i="302"/>
  <c r="D25"/>
  <c r="C25"/>
  <c r="E25" i="301"/>
  <c r="D25"/>
  <c r="C25"/>
  <c r="E25" i="300"/>
  <c r="D25"/>
  <c r="C25"/>
  <c r="E25" i="299"/>
  <c r="D25"/>
  <c r="C25"/>
  <c r="G29" i="298"/>
  <c r="F29"/>
  <c r="E29"/>
  <c r="G18"/>
  <c r="F18"/>
  <c r="E18"/>
  <c r="E25" i="297"/>
  <c r="D25"/>
  <c r="C25"/>
  <c r="E25" i="296"/>
  <c r="D25"/>
  <c r="F25" s="1"/>
  <c r="C25"/>
  <c r="F53" i="294"/>
  <c r="E53"/>
  <c r="D53"/>
  <c r="E29"/>
  <c r="D29"/>
  <c r="F29" s="1"/>
  <c r="C29"/>
  <c r="E25" i="293"/>
  <c r="D25"/>
  <c r="C25"/>
  <c r="F36" i="292"/>
  <c r="E36"/>
  <c r="D36"/>
  <c r="C36"/>
  <c r="F35"/>
  <c r="E35"/>
  <c r="D35"/>
  <c r="C35"/>
  <c r="F33"/>
  <c r="E33"/>
  <c r="D33"/>
  <c r="C33"/>
  <c r="F32"/>
  <c r="E32"/>
  <c r="D32"/>
  <c r="C32"/>
  <c r="G30"/>
  <c r="G29"/>
  <c r="G27"/>
  <c r="G26"/>
  <c r="G24"/>
  <c r="G23"/>
  <c r="G21"/>
  <c r="G20"/>
  <c r="G18"/>
  <c r="G17"/>
  <c r="G15"/>
  <c r="G14"/>
  <c r="G12"/>
  <c r="G11"/>
  <c r="G9"/>
  <c r="G8"/>
  <c r="E12" i="290"/>
  <c r="E21" s="1"/>
  <c r="E24" s="1"/>
  <c r="D12"/>
  <c r="C24"/>
  <c r="E63" i="289"/>
  <c r="D63"/>
  <c r="C63"/>
  <c r="B63"/>
  <c r="E55"/>
  <c r="D55"/>
  <c r="D65" s="1"/>
  <c r="C55"/>
  <c r="E28" i="288"/>
  <c r="D28"/>
  <c r="F28" s="1"/>
  <c r="C28"/>
  <c r="E28" i="287"/>
  <c r="D28"/>
  <c r="F28" s="1"/>
  <c r="C28"/>
  <c r="E28" i="286"/>
  <c r="D28"/>
  <c r="C28"/>
  <c r="E52" i="285"/>
  <c r="D52"/>
  <c r="C52"/>
  <c r="E29"/>
  <c r="D29"/>
  <c r="C29"/>
  <c r="C54" s="1"/>
  <c r="E52" i="284"/>
  <c r="D52"/>
  <c r="F52" s="1"/>
  <c r="C52"/>
  <c r="E29"/>
  <c r="E54" s="1"/>
  <c r="D29"/>
  <c r="C29"/>
  <c r="E52" i="283"/>
  <c r="D52"/>
  <c r="C52"/>
  <c r="E29"/>
  <c r="D29"/>
  <c r="C29"/>
  <c r="C54" s="1"/>
  <c r="E52" i="282"/>
  <c r="D52"/>
  <c r="F52" s="1"/>
  <c r="C52"/>
  <c r="E29"/>
  <c r="E54" s="1"/>
  <c r="D29"/>
  <c r="C29"/>
  <c r="C54" s="1"/>
  <c r="E52" i="281"/>
  <c r="D52"/>
  <c r="C52"/>
  <c r="E29"/>
  <c r="E54" s="1"/>
  <c r="D29"/>
  <c r="C29"/>
  <c r="C54" s="1"/>
  <c r="E52" i="280"/>
  <c r="D52"/>
  <c r="F52" s="1"/>
  <c r="C52"/>
  <c r="E29"/>
  <c r="E54" s="1"/>
  <c r="D29"/>
  <c r="C29"/>
  <c r="E52" i="279"/>
  <c r="D52"/>
  <c r="C52"/>
  <c r="E29"/>
  <c r="E54" s="1"/>
  <c r="D29"/>
  <c r="C29"/>
  <c r="C54" s="1"/>
  <c r="E52" i="278"/>
  <c r="D52"/>
  <c r="F52" s="1"/>
  <c r="C52"/>
  <c r="E29"/>
  <c r="E54" s="1"/>
  <c r="D29"/>
  <c r="C29"/>
  <c r="C54" s="1"/>
  <c r="E52" i="277"/>
  <c r="D52"/>
  <c r="F52" s="1"/>
  <c r="C52"/>
  <c r="E29"/>
  <c r="E54" s="1"/>
  <c r="D29"/>
  <c r="C29"/>
  <c r="C54" s="1"/>
  <c r="E52" i="276"/>
  <c r="D52"/>
  <c r="F52" s="1"/>
  <c r="C52"/>
  <c r="E29"/>
  <c r="E54" s="1"/>
  <c r="D29"/>
  <c r="C29"/>
  <c r="C54" s="1"/>
  <c r="E52" i="275"/>
  <c r="D52"/>
  <c r="F52" s="1"/>
  <c r="C52"/>
  <c r="E29"/>
  <c r="E54" s="1"/>
  <c r="D29"/>
  <c r="C29"/>
  <c r="C54" s="1"/>
  <c r="E52" i="274"/>
  <c r="D52"/>
  <c r="F52" s="1"/>
  <c r="C52"/>
  <c r="E29"/>
  <c r="E54" s="1"/>
  <c r="D29"/>
  <c r="C29"/>
  <c r="C54" s="1"/>
  <c r="E52" i="273"/>
  <c r="D52"/>
  <c r="F52" s="1"/>
  <c r="C52"/>
  <c r="E29"/>
  <c r="E54" s="1"/>
  <c r="D29"/>
  <c r="C29"/>
  <c r="C54" s="1"/>
  <c r="A3" i="233"/>
  <c r="C2"/>
  <c r="A2"/>
  <c r="A3" i="236"/>
  <c r="B2"/>
  <c r="A2"/>
  <c r="A3" i="131"/>
  <c r="B2"/>
  <c r="A2"/>
  <c r="A3" i="122"/>
  <c r="B2"/>
  <c r="A2"/>
  <c r="A3" i="235"/>
  <c r="B2"/>
  <c r="A2"/>
  <c r="A3" i="191"/>
  <c r="B2"/>
  <c r="A2"/>
  <c r="A3" i="135"/>
  <c r="B2"/>
  <c r="A2"/>
  <c r="A3" i="78"/>
  <c r="B2"/>
  <c r="A2"/>
  <c r="A3" i="232"/>
  <c r="B2"/>
  <c r="A2"/>
  <c r="A3" i="261"/>
  <c r="B2"/>
  <c r="A2"/>
  <c r="C35" i="235"/>
  <c r="A3" i="230"/>
  <c r="B2"/>
  <c r="A2"/>
  <c r="A3" i="226"/>
  <c r="A2"/>
  <c r="A3" i="225"/>
  <c r="B2"/>
  <c r="A2"/>
  <c r="A3" i="229"/>
  <c r="B2"/>
  <c r="A2"/>
  <c r="A3" i="65"/>
  <c r="A2"/>
  <c r="A3" i="62"/>
  <c r="B2"/>
  <c r="A2"/>
  <c r="A3" i="221"/>
  <c r="B2"/>
  <c r="A2"/>
  <c r="A3" i="220"/>
  <c r="B2"/>
  <c r="A2"/>
  <c r="A3" i="218"/>
  <c r="B2"/>
  <c r="A2"/>
  <c r="A3" i="217"/>
  <c r="B2"/>
  <c r="A2"/>
  <c r="C2" i="134"/>
  <c r="A3"/>
  <c r="A2"/>
  <c r="A3" i="74"/>
  <c r="B2"/>
  <c r="A2"/>
  <c r="A3" i="117"/>
  <c r="D2"/>
  <c r="A2"/>
  <c r="A3" i="116"/>
  <c r="D2"/>
  <c r="A2"/>
  <c r="A3" i="207"/>
  <c r="D2"/>
  <c r="A2"/>
  <c r="A3" i="206"/>
  <c r="B2"/>
  <c r="A2"/>
  <c r="B2" i="205"/>
  <c r="A3"/>
  <c r="A2"/>
  <c r="A3" i="202"/>
  <c r="A2"/>
  <c r="A3" i="201"/>
  <c r="A2"/>
  <c r="F39" i="232"/>
  <c r="G39"/>
  <c r="E39"/>
  <c r="F52" i="279" l="1"/>
  <c r="F52" i="281"/>
  <c r="F52" i="283"/>
  <c r="F52" i="285"/>
  <c r="D54" i="273"/>
  <c r="F54" s="1"/>
  <c r="F29"/>
  <c r="D54" i="275"/>
  <c r="F54" s="1"/>
  <c r="F29"/>
  <c r="D54" i="277"/>
  <c r="F54" s="1"/>
  <c r="F29"/>
  <c r="D54" i="279"/>
  <c r="F54" s="1"/>
  <c r="F29"/>
  <c r="D54" i="281"/>
  <c r="F54" s="1"/>
  <c r="F29"/>
  <c r="D54" i="283"/>
  <c r="F29"/>
  <c r="D54" i="285"/>
  <c r="F29"/>
  <c r="E54" i="283"/>
  <c r="C54" i="284"/>
  <c r="E54" i="285"/>
  <c r="H39" i="232"/>
  <c r="D54" i="274"/>
  <c r="F54" s="1"/>
  <c r="F29"/>
  <c r="F29" i="276"/>
  <c r="D54" i="278"/>
  <c r="F54" s="1"/>
  <c r="F29"/>
  <c r="D54" i="280"/>
  <c r="F54" s="1"/>
  <c r="F29"/>
  <c r="D54" i="282"/>
  <c r="F54" s="1"/>
  <c r="F29"/>
  <c r="D54" i="284"/>
  <c r="F54" s="1"/>
  <c r="F29"/>
  <c r="F28" i="286"/>
  <c r="P156" i="116"/>
  <c r="P158" s="1"/>
  <c r="K14" i="330"/>
  <c r="F25" i="297"/>
  <c r="F25" i="302"/>
  <c r="F25" i="301"/>
  <c r="F25" i="300"/>
  <c r="F25" i="299"/>
  <c r="F25" i="293"/>
  <c r="D21" i="290"/>
  <c r="F21" s="1"/>
  <c r="F12"/>
  <c r="C54" i="280"/>
  <c r="D54" i="276"/>
  <c r="F54" s="1"/>
  <c r="E65" i="289"/>
  <c r="C65"/>
  <c r="B65"/>
  <c r="B102" i="91"/>
  <c r="B101"/>
  <c r="B95"/>
  <c r="B91"/>
  <c r="B93"/>
  <c r="F54" i="283" l="1"/>
  <c r="F54" i="285"/>
  <c r="D24" i="290"/>
  <c r="F25" i="135"/>
  <c r="E25"/>
  <c r="D25"/>
  <c r="C25"/>
  <c r="F25" i="261"/>
  <c r="E25"/>
  <c r="D25"/>
  <c r="C25"/>
  <c r="C25" i="231"/>
  <c r="C26" s="1"/>
  <c r="C28"/>
  <c r="C29"/>
  <c r="C29" i="230"/>
  <c r="C30" s="1"/>
  <c r="C32"/>
  <c r="C33"/>
  <c r="C29" i="226"/>
  <c r="C30" s="1"/>
  <c r="C32"/>
  <c r="C33"/>
  <c r="B15" i="91"/>
  <c r="C55" i="205"/>
  <c r="B55"/>
  <c r="B13" i="91"/>
  <c r="B109"/>
  <c r="B108"/>
  <c r="F14" i="236"/>
  <c r="E14"/>
  <c r="C14"/>
  <c r="B14"/>
  <c r="G12"/>
  <c r="D12"/>
  <c r="G11"/>
  <c r="D11"/>
  <c r="G9"/>
  <c r="D9"/>
  <c r="G8"/>
  <c r="D8"/>
  <c r="E42" i="235"/>
  <c r="D42"/>
  <c r="C42"/>
  <c r="E41"/>
  <c r="D41"/>
  <c r="C41"/>
  <c r="E40"/>
  <c r="E43" s="1"/>
  <c r="D40"/>
  <c r="C40"/>
  <c r="E37"/>
  <c r="D37"/>
  <c r="C37"/>
  <c r="E36"/>
  <c r="D36"/>
  <c r="C36"/>
  <c r="E35"/>
  <c r="D35"/>
  <c r="E34"/>
  <c r="D34"/>
  <c r="C34"/>
  <c r="E28"/>
  <c r="D28"/>
  <c r="C28"/>
  <c r="E22"/>
  <c r="D22"/>
  <c r="C22"/>
  <c r="E17"/>
  <c r="D17"/>
  <c r="C17"/>
  <c r="E12"/>
  <c r="D12"/>
  <c r="C12"/>
  <c r="A3" i="231"/>
  <c r="A2"/>
  <c r="C2"/>
  <c r="H98" i="233"/>
  <c r="G98"/>
  <c r="F98"/>
  <c r="E98"/>
  <c r="D98"/>
  <c r="C98"/>
  <c r="H68"/>
  <c r="G67"/>
  <c r="F66"/>
  <c r="F77" s="1"/>
  <c r="C66"/>
  <c r="L66" s="1"/>
  <c r="E65"/>
  <c r="E77" s="1"/>
  <c r="D65"/>
  <c r="C65"/>
  <c r="D64"/>
  <c r="D77" s="1"/>
  <c r="C64"/>
  <c r="C63"/>
  <c r="L55"/>
  <c r="L54"/>
  <c r="L53"/>
  <c r="L52"/>
  <c r="L51"/>
  <c r="L50"/>
  <c r="L49"/>
  <c r="L48"/>
  <c r="L47"/>
  <c r="L46"/>
  <c r="L45"/>
  <c r="L44"/>
  <c r="L43"/>
  <c r="L42"/>
  <c r="I13"/>
  <c r="H13"/>
  <c r="G13"/>
  <c r="F13"/>
  <c r="E13"/>
  <c r="D13"/>
  <c r="C13"/>
  <c r="B89" i="91"/>
  <c r="G65" i="232"/>
  <c r="G63" s="1"/>
  <c r="F65"/>
  <c r="E65"/>
  <c r="E63" s="1"/>
  <c r="G45"/>
  <c r="F45"/>
  <c r="E45"/>
  <c r="G34"/>
  <c r="F34"/>
  <c r="H34" s="1"/>
  <c r="E34"/>
  <c r="G27"/>
  <c r="F27"/>
  <c r="E27"/>
  <c r="G20"/>
  <c r="G19" s="1"/>
  <c r="G17" s="1"/>
  <c r="F20"/>
  <c r="G8"/>
  <c r="F8"/>
  <c r="E8"/>
  <c r="C19" i="231"/>
  <c r="C20" s="1"/>
  <c r="C39" s="1"/>
  <c r="C16"/>
  <c r="B88" i="91"/>
  <c r="B87"/>
  <c r="B86"/>
  <c r="B84"/>
  <c r="B83"/>
  <c r="B78"/>
  <c r="B77"/>
  <c r="B72"/>
  <c r="C15" i="230"/>
  <c r="C16" s="1"/>
  <c r="B15" i="229"/>
  <c r="D15" s="1"/>
  <c r="E15" s="1"/>
  <c r="B8"/>
  <c r="D8" s="1"/>
  <c r="E8" s="1"/>
  <c r="J8" i="221"/>
  <c r="K8" s="1"/>
  <c r="I44"/>
  <c r="H44"/>
  <c r="G44"/>
  <c r="F44"/>
  <c r="E44"/>
  <c r="D44"/>
  <c r="J43"/>
  <c r="J42"/>
  <c r="J41"/>
  <c r="K41" s="1"/>
  <c r="J40"/>
  <c r="K40" s="1"/>
  <c r="J39"/>
  <c r="J38"/>
  <c r="J37"/>
  <c r="K37" s="1"/>
  <c r="J36"/>
  <c r="K36" s="1"/>
  <c r="J35"/>
  <c r="J34"/>
  <c r="J33"/>
  <c r="K33" s="1"/>
  <c r="J32"/>
  <c r="K32" s="1"/>
  <c r="J31"/>
  <c r="J30"/>
  <c r="J29"/>
  <c r="K29" s="1"/>
  <c r="J28"/>
  <c r="K28" s="1"/>
  <c r="J27"/>
  <c r="J26"/>
  <c r="J25"/>
  <c r="K25" s="1"/>
  <c r="J24"/>
  <c r="K24" s="1"/>
  <c r="J23"/>
  <c r="J22"/>
  <c r="J21"/>
  <c r="K21" s="1"/>
  <c r="J20"/>
  <c r="K20" s="1"/>
  <c r="J19"/>
  <c r="J18"/>
  <c r="J17"/>
  <c r="K17" s="1"/>
  <c r="J16"/>
  <c r="K16" s="1"/>
  <c r="J15"/>
  <c r="J14"/>
  <c r="J13"/>
  <c r="K13" s="1"/>
  <c r="J12"/>
  <c r="K12" s="1"/>
  <c r="J11"/>
  <c r="J10"/>
  <c r="J9"/>
  <c r="K9" s="1"/>
  <c r="F171" i="220"/>
  <c r="E171"/>
  <c r="D171"/>
  <c r="C171"/>
  <c r="F170"/>
  <c r="E170"/>
  <c r="D170"/>
  <c r="C170"/>
  <c r="F169"/>
  <c r="E169"/>
  <c r="D169"/>
  <c r="C169"/>
  <c r="F168"/>
  <c r="E168"/>
  <c r="D168"/>
  <c r="C168"/>
  <c r="F167"/>
  <c r="E167"/>
  <c r="D167"/>
  <c r="C167"/>
  <c r="F166"/>
  <c r="E166"/>
  <c r="D166"/>
  <c r="C166"/>
  <c r="F165"/>
  <c r="E165"/>
  <c r="D165"/>
  <c r="C165"/>
  <c r="F164"/>
  <c r="E164"/>
  <c r="D164"/>
  <c r="C164"/>
  <c r="F163"/>
  <c r="E163"/>
  <c r="D163"/>
  <c r="C163"/>
  <c r="F162"/>
  <c r="E162"/>
  <c r="D162"/>
  <c r="C162"/>
  <c r="F161"/>
  <c r="E161"/>
  <c r="D161"/>
  <c r="C161"/>
  <c r="F160"/>
  <c r="E160"/>
  <c r="D160"/>
  <c r="C160"/>
  <c r="F159"/>
  <c r="E159"/>
  <c r="D159"/>
  <c r="C159"/>
  <c r="F158"/>
  <c r="E158"/>
  <c r="D158"/>
  <c r="C158"/>
  <c r="F157"/>
  <c r="E157"/>
  <c r="D157"/>
  <c r="C157"/>
  <c r="F156"/>
  <c r="E156"/>
  <c r="D156"/>
  <c r="C156"/>
  <c r="F155"/>
  <c r="E155"/>
  <c r="D155"/>
  <c r="C155"/>
  <c r="F154"/>
  <c r="E154"/>
  <c r="D154"/>
  <c r="C154"/>
  <c r="F153"/>
  <c r="E153"/>
  <c r="D153"/>
  <c r="C153"/>
  <c r="F152"/>
  <c r="E152"/>
  <c r="D152"/>
  <c r="C152"/>
  <c r="F151"/>
  <c r="E151"/>
  <c r="D151"/>
  <c r="C151"/>
  <c r="F150"/>
  <c r="E150"/>
  <c r="D150"/>
  <c r="C150"/>
  <c r="F149"/>
  <c r="E149"/>
  <c r="D149"/>
  <c r="C149"/>
  <c r="F148"/>
  <c r="E148"/>
  <c r="D148"/>
  <c r="C148"/>
  <c r="F147"/>
  <c r="E147"/>
  <c r="D147"/>
  <c r="C147"/>
  <c r="F146"/>
  <c r="E146"/>
  <c r="D146"/>
  <c r="C146"/>
  <c r="F145"/>
  <c r="E145"/>
  <c r="D145"/>
  <c r="C145"/>
  <c r="F144"/>
  <c r="E144"/>
  <c r="D144"/>
  <c r="C144"/>
  <c r="F143"/>
  <c r="E143"/>
  <c r="D143"/>
  <c r="C143"/>
  <c r="F142"/>
  <c r="E142"/>
  <c r="D142"/>
  <c r="C142"/>
  <c r="F141"/>
  <c r="E141"/>
  <c r="D141"/>
  <c r="C141"/>
  <c r="F140"/>
  <c r="E140"/>
  <c r="D140"/>
  <c r="C140"/>
  <c r="F139"/>
  <c r="E139"/>
  <c r="D139"/>
  <c r="C139"/>
  <c r="F138"/>
  <c r="E138"/>
  <c r="D138"/>
  <c r="C138"/>
  <c r="F137"/>
  <c r="F172" s="1"/>
  <c r="E137"/>
  <c r="E172" s="1"/>
  <c r="D137"/>
  <c r="D172" s="1"/>
  <c r="C137"/>
  <c r="C172" s="1"/>
  <c r="G128"/>
  <c r="H128" s="1"/>
  <c r="G127"/>
  <c r="H127" s="1"/>
  <c r="G126"/>
  <c r="H126" s="1"/>
  <c r="G125"/>
  <c r="H125" s="1"/>
  <c r="G124"/>
  <c r="H124" s="1"/>
  <c r="G123"/>
  <c r="H123" s="1"/>
  <c r="G122"/>
  <c r="H122" s="1"/>
  <c r="G121"/>
  <c r="H121" s="1"/>
  <c r="G120"/>
  <c r="H120" s="1"/>
  <c r="G119"/>
  <c r="H119" s="1"/>
  <c r="G118"/>
  <c r="H118" s="1"/>
  <c r="G117"/>
  <c r="H117" s="1"/>
  <c r="G116"/>
  <c r="H116" s="1"/>
  <c r="G115"/>
  <c r="H115" s="1"/>
  <c r="G114"/>
  <c r="H114" s="1"/>
  <c r="G113"/>
  <c r="H113" s="1"/>
  <c r="G112"/>
  <c r="H112" s="1"/>
  <c r="G111"/>
  <c r="H111" s="1"/>
  <c r="G110"/>
  <c r="H110" s="1"/>
  <c r="G109"/>
  <c r="H109" s="1"/>
  <c r="G108"/>
  <c r="H108" s="1"/>
  <c r="G107"/>
  <c r="H107" s="1"/>
  <c r="G106"/>
  <c r="H106" s="1"/>
  <c r="G105"/>
  <c r="H105" s="1"/>
  <c r="G104"/>
  <c r="H104" s="1"/>
  <c r="G103"/>
  <c r="H103" s="1"/>
  <c r="G102"/>
  <c r="H102" s="1"/>
  <c r="G101"/>
  <c r="H101" s="1"/>
  <c r="G100"/>
  <c r="H100" s="1"/>
  <c r="G99"/>
  <c r="H99" s="1"/>
  <c r="G98"/>
  <c r="H98" s="1"/>
  <c r="G97"/>
  <c r="H97" s="1"/>
  <c r="G96"/>
  <c r="H96" s="1"/>
  <c r="G95"/>
  <c r="H95" s="1"/>
  <c r="G94"/>
  <c r="H94" s="1"/>
  <c r="G85"/>
  <c r="H85" s="1"/>
  <c r="G84"/>
  <c r="H84"/>
  <c r="G83"/>
  <c r="H83" s="1"/>
  <c r="G82"/>
  <c r="H82"/>
  <c r="G81"/>
  <c r="H81" s="1"/>
  <c r="G80"/>
  <c r="H80"/>
  <c r="G79"/>
  <c r="H79" s="1"/>
  <c r="G78"/>
  <c r="H78"/>
  <c r="G77"/>
  <c r="H77" s="1"/>
  <c r="G76"/>
  <c r="H76"/>
  <c r="G75"/>
  <c r="H75" s="1"/>
  <c r="G74"/>
  <c r="H74"/>
  <c r="G73"/>
  <c r="H73" s="1"/>
  <c r="G72"/>
  <c r="H72"/>
  <c r="G71"/>
  <c r="H71" s="1"/>
  <c r="G70"/>
  <c r="H70"/>
  <c r="G69"/>
  <c r="H69" s="1"/>
  <c r="G68"/>
  <c r="H68"/>
  <c r="G67"/>
  <c r="H67" s="1"/>
  <c r="G66"/>
  <c r="H66"/>
  <c r="G65"/>
  <c r="H65" s="1"/>
  <c r="G64"/>
  <c r="H64"/>
  <c r="G63"/>
  <c r="H63" s="1"/>
  <c r="G62"/>
  <c r="H62"/>
  <c r="G61"/>
  <c r="H61" s="1"/>
  <c r="G60"/>
  <c r="H60"/>
  <c r="G59"/>
  <c r="H59" s="1"/>
  <c r="G58"/>
  <c r="H58"/>
  <c r="G57"/>
  <c r="H57" s="1"/>
  <c r="G56"/>
  <c r="H56"/>
  <c r="G55"/>
  <c r="H55" s="1"/>
  <c r="G54"/>
  <c r="H54"/>
  <c r="G53"/>
  <c r="H53" s="1"/>
  <c r="G52"/>
  <c r="H52"/>
  <c r="G51"/>
  <c r="H51" s="1"/>
  <c r="H86" s="1"/>
  <c r="G43"/>
  <c r="H43"/>
  <c r="G42"/>
  <c r="H42" s="1"/>
  <c r="G41"/>
  <c r="H41"/>
  <c r="G40"/>
  <c r="H40" s="1"/>
  <c r="G39"/>
  <c r="H39"/>
  <c r="G38"/>
  <c r="H38" s="1"/>
  <c r="G37"/>
  <c r="H37"/>
  <c r="G36"/>
  <c r="H36" s="1"/>
  <c r="G35"/>
  <c r="H35"/>
  <c r="G34"/>
  <c r="H34" s="1"/>
  <c r="G33"/>
  <c r="H33"/>
  <c r="G32"/>
  <c r="H32" s="1"/>
  <c r="G31"/>
  <c r="H31"/>
  <c r="G30"/>
  <c r="H30" s="1"/>
  <c r="G29"/>
  <c r="H29"/>
  <c r="G28"/>
  <c r="H28" s="1"/>
  <c r="H27"/>
  <c r="G26"/>
  <c r="H26" s="1"/>
  <c r="G25"/>
  <c r="H25" s="1"/>
  <c r="G24"/>
  <c r="H24" s="1"/>
  <c r="G23"/>
  <c r="H23" s="1"/>
  <c r="G22"/>
  <c r="H22" s="1"/>
  <c r="G21"/>
  <c r="H21" s="1"/>
  <c r="G20"/>
  <c r="H20" s="1"/>
  <c r="G19"/>
  <c r="H19" s="1"/>
  <c r="G18"/>
  <c r="H18" s="1"/>
  <c r="G17"/>
  <c r="H17" s="1"/>
  <c r="G16"/>
  <c r="H16" s="1"/>
  <c r="G15"/>
  <c r="H15" s="1"/>
  <c r="G14"/>
  <c r="H14" s="1"/>
  <c r="G13"/>
  <c r="H13" s="1"/>
  <c r="G12"/>
  <c r="H12" s="1"/>
  <c r="G11"/>
  <c r="H11" s="1"/>
  <c r="G10"/>
  <c r="H10" s="1"/>
  <c r="G9"/>
  <c r="H9" s="1"/>
  <c r="K43" i="221"/>
  <c r="C29" i="218"/>
  <c r="D21"/>
  <c r="E21"/>
  <c r="C10"/>
  <c r="D7"/>
  <c r="K42" i="221"/>
  <c r="K39"/>
  <c r="K38"/>
  <c r="K35"/>
  <c r="K34"/>
  <c r="K31"/>
  <c r="K30"/>
  <c r="K27"/>
  <c r="K26"/>
  <c r="K23"/>
  <c r="K22"/>
  <c r="K19"/>
  <c r="K18"/>
  <c r="K15"/>
  <c r="K14"/>
  <c r="K11"/>
  <c r="K10"/>
  <c r="E10" i="218"/>
  <c r="E29" s="1"/>
  <c r="D10"/>
  <c r="D29"/>
  <c r="E7"/>
  <c r="E22" i="217"/>
  <c r="E21" s="1"/>
  <c r="E33" s="1"/>
  <c r="D22"/>
  <c r="C22"/>
  <c r="C21" s="1"/>
  <c r="C33" s="1"/>
  <c r="G169" i="220"/>
  <c r="G165"/>
  <c r="G166"/>
  <c r="G140"/>
  <c r="G144"/>
  <c r="G146"/>
  <c r="G148"/>
  <c r="G150"/>
  <c r="G155"/>
  <c r="G156"/>
  <c r="G163"/>
  <c r="H163" s="1"/>
  <c r="G171"/>
  <c r="G139"/>
  <c r="G141"/>
  <c r="G143"/>
  <c r="G145"/>
  <c r="G147"/>
  <c r="G149"/>
  <c r="G151"/>
  <c r="G159"/>
  <c r="G160"/>
  <c r="G167"/>
  <c r="G168"/>
  <c r="H150"/>
  <c r="G137"/>
  <c r="U152" i="117"/>
  <c r="R152"/>
  <c r="O152"/>
  <c r="L152"/>
  <c r="U151"/>
  <c r="R151"/>
  <c r="O151"/>
  <c r="L151"/>
  <c r="K106"/>
  <c r="L106"/>
  <c r="M106"/>
  <c r="N106"/>
  <c r="O106"/>
  <c r="P106"/>
  <c r="Q106"/>
  <c r="R106"/>
  <c r="S106"/>
  <c r="T106"/>
  <c r="U106"/>
  <c r="V106"/>
  <c r="J106"/>
  <c r="M262" i="116"/>
  <c r="N262"/>
  <c r="O262"/>
  <c r="Q262"/>
  <c r="S262"/>
  <c r="T262"/>
  <c r="U262"/>
  <c r="V262"/>
  <c r="W262"/>
  <c r="X262"/>
  <c r="Y262"/>
  <c r="L262"/>
  <c r="M106"/>
  <c r="N106"/>
  <c r="O106"/>
  <c r="Q106"/>
  <c r="L106" i="330" s="1"/>
  <c r="S106" i="116"/>
  <c r="T106"/>
  <c r="U106"/>
  <c r="V106"/>
  <c r="W106"/>
  <c r="X106"/>
  <c r="Y106"/>
  <c r="Z106"/>
  <c r="AA106"/>
  <c r="AB106"/>
  <c r="L106"/>
  <c r="C13" i="205"/>
  <c r="B13"/>
  <c r="B11" i="91"/>
  <c r="B8"/>
  <c r="B16"/>
  <c r="U68" i="207"/>
  <c r="R68"/>
  <c r="N68"/>
  <c r="L68"/>
  <c r="I68"/>
  <c r="E68" s="1"/>
  <c r="U66"/>
  <c r="N66" s="1"/>
  <c r="R66"/>
  <c r="L66"/>
  <c r="I66"/>
  <c r="E66" s="1"/>
  <c r="U64"/>
  <c r="R64"/>
  <c r="N64"/>
  <c r="L64"/>
  <c r="I64"/>
  <c r="E64" s="1"/>
  <c r="U61"/>
  <c r="N61" s="1"/>
  <c r="R61"/>
  <c r="L61"/>
  <c r="I61"/>
  <c r="E61" s="1"/>
  <c r="U59"/>
  <c r="R59"/>
  <c r="N59"/>
  <c r="L59"/>
  <c r="I59"/>
  <c r="E59" s="1"/>
  <c r="U57"/>
  <c r="N57" s="1"/>
  <c r="R57"/>
  <c r="L57"/>
  <c r="I57"/>
  <c r="E57" s="1"/>
  <c r="U55"/>
  <c r="R55"/>
  <c r="N55"/>
  <c r="L55"/>
  <c r="I55"/>
  <c r="E55" s="1"/>
  <c r="U54"/>
  <c r="N54" s="1"/>
  <c r="R54"/>
  <c r="L54"/>
  <c r="I54"/>
  <c r="E54" s="1"/>
  <c r="U52"/>
  <c r="R52"/>
  <c r="N52"/>
  <c r="L52"/>
  <c r="I52"/>
  <c r="E52" s="1"/>
  <c r="U49"/>
  <c r="N49" s="1"/>
  <c r="R49"/>
  <c r="L49"/>
  <c r="I49"/>
  <c r="E49" s="1"/>
  <c r="U46"/>
  <c r="R46"/>
  <c r="R42" s="1"/>
  <c r="R71" s="1"/>
  <c r="N46"/>
  <c r="L46"/>
  <c r="I46"/>
  <c r="E46" s="1"/>
  <c r="U45"/>
  <c r="R45"/>
  <c r="L45"/>
  <c r="I45"/>
  <c r="E45"/>
  <c r="U44"/>
  <c r="N44" s="1"/>
  <c r="R44"/>
  <c r="L44"/>
  <c r="E44"/>
  <c r="I44"/>
  <c r="T42"/>
  <c r="T71"/>
  <c r="H16" i="206" s="1"/>
  <c r="S42" i="207"/>
  <c r="S71"/>
  <c r="G16" i="206" s="1"/>
  <c r="I16" s="1"/>
  <c r="Q42" i="207"/>
  <c r="Q71"/>
  <c r="E16" i="206" s="1"/>
  <c r="P42" i="207"/>
  <c r="P71"/>
  <c r="D16" i="206" s="1"/>
  <c r="O42" i="207"/>
  <c r="O71"/>
  <c r="C16" i="206" s="1"/>
  <c r="K42" i="207"/>
  <c r="K71"/>
  <c r="H9" i="206" s="1"/>
  <c r="J42" i="207"/>
  <c r="J71"/>
  <c r="G9" i="206" s="1"/>
  <c r="I42" i="207"/>
  <c r="I71" s="1"/>
  <c r="H42"/>
  <c r="H71" s="1"/>
  <c r="E9" i="206" s="1"/>
  <c r="G42" i="207"/>
  <c r="G71"/>
  <c r="D9" i="206" s="1"/>
  <c r="F42" i="207"/>
  <c r="F71" s="1"/>
  <c r="C9" i="206" s="1"/>
  <c r="K33" i="207"/>
  <c r="H8" i="206" s="1"/>
  <c r="U30" i="207"/>
  <c r="N30" s="1"/>
  <c r="R30"/>
  <c r="L30"/>
  <c r="I30"/>
  <c r="E30" s="1"/>
  <c r="U28"/>
  <c r="R28"/>
  <c r="N28"/>
  <c r="L28"/>
  <c r="I28"/>
  <c r="E28"/>
  <c r="U25"/>
  <c r="N25" s="1"/>
  <c r="R25"/>
  <c r="L25"/>
  <c r="I25"/>
  <c r="E25" s="1"/>
  <c r="U22"/>
  <c r="R22"/>
  <c r="N22"/>
  <c r="L22"/>
  <c r="I22"/>
  <c r="E22"/>
  <c r="U20"/>
  <c r="N20" s="1"/>
  <c r="R20"/>
  <c r="L20"/>
  <c r="I20"/>
  <c r="E20" s="1"/>
  <c r="U18"/>
  <c r="R18"/>
  <c r="N18"/>
  <c r="L18"/>
  <c r="I18"/>
  <c r="E18" s="1"/>
  <c r="U17"/>
  <c r="N17" s="1"/>
  <c r="R17"/>
  <c r="L17"/>
  <c r="I17"/>
  <c r="E17" s="1"/>
  <c r="U16"/>
  <c r="R16"/>
  <c r="N16"/>
  <c r="L16"/>
  <c r="I16"/>
  <c r="E16"/>
  <c r="U13"/>
  <c r="U11" s="1"/>
  <c r="U33" s="1"/>
  <c r="R13"/>
  <c r="N13" s="1"/>
  <c r="L13"/>
  <c r="L11" s="1"/>
  <c r="L33" s="1"/>
  <c r="I13"/>
  <c r="E13"/>
  <c r="T11"/>
  <c r="T33" s="1"/>
  <c r="H15" i="206" s="1"/>
  <c r="S11" i="207"/>
  <c r="S33"/>
  <c r="G15" i="206" s="1"/>
  <c r="R11" i="207"/>
  <c r="R33" s="1"/>
  <c r="Q11"/>
  <c r="Q33" s="1"/>
  <c r="E15" i="206" s="1"/>
  <c r="P11" i="207"/>
  <c r="P33" s="1"/>
  <c r="D15" i="206" s="1"/>
  <c r="O11" i="207"/>
  <c r="O33"/>
  <c r="C15" i="206" s="1"/>
  <c r="K11" i="207"/>
  <c r="J11"/>
  <c r="J33"/>
  <c r="G8" i="206" s="1"/>
  <c r="I11" i="207"/>
  <c r="I33" s="1"/>
  <c r="H11"/>
  <c r="H33" s="1"/>
  <c r="E8" i="206" s="1"/>
  <c r="G11" i="207"/>
  <c r="G33" s="1"/>
  <c r="F11"/>
  <c r="F33"/>
  <c r="C8" i="206" s="1"/>
  <c r="C10" s="1"/>
  <c r="G78" i="202"/>
  <c r="G50"/>
  <c r="G56"/>
  <c r="H58"/>
  <c r="G68"/>
  <c r="G71"/>
  <c r="G73"/>
  <c r="G74"/>
  <c r="G75"/>
  <c r="G76"/>
  <c r="G33"/>
  <c r="G15"/>
  <c r="G23"/>
  <c r="G25"/>
  <c r="G29"/>
  <c r="G31"/>
  <c r="E2"/>
  <c r="E2" i="201"/>
  <c r="G17" i="202"/>
  <c r="V80" i="201"/>
  <c r="O80" s="1"/>
  <c r="S80"/>
  <c r="M80"/>
  <c r="J80"/>
  <c r="F80" s="1"/>
  <c r="V78"/>
  <c r="S78"/>
  <c r="O78"/>
  <c r="M78"/>
  <c r="J78"/>
  <c r="F78"/>
  <c r="V77"/>
  <c r="O77" s="1"/>
  <c r="S77"/>
  <c r="M77"/>
  <c r="J77"/>
  <c r="F77" s="1"/>
  <c r="V76"/>
  <c r="S76"/>
  <c r="O76"/>
  <c r="M76"/>
  <c r="J76"/>
  <c r="F76"/>
  <c r="V75"/>
  <c r="O75" s="1"/>
  <c r="S75"/>
  <c r="M75"/>
  <c r="J75"/>
  <c r="F75" s="1"/>
  <c r="V74"/>
  <c r="S74"/>
  <c r="O74"/>
  <c r="M74"/>
  <c r="J74"/>
  <c r="F74"/>
  <c r="V73"/>
  <c r="S73"/>
  <c r="O73" s="1"/>
  <c r="M73"/>
  <c r="M72" s="1"/>
  <c r="J73"/>
  <c r="J72" s="1"/>
  <c r="F73"/>
  <c r="U72"/>
  <c r="T72"/>
  <c r="R72"/>
  <c r="R64" s="1"/>
  <c r="R83" s="1"/>
  <c r="C65" i="205" s="1"/>
  <c r="Q72" i="201"/>
  <c r="P72"/>
  <c r="L72"/>
  <c r="K72"/>
  <c r="K64" s="1"/>
  <c r="I72"/>
  <c r="H72"/>
  <c r="G72"/>
  <c r="G64" s="1"/>
  <c r="G83" s="1"/>
  <c r="V70"/>
  <c r="S70"/>
  <c r="O70"/>
  <c r="M70"/>
  <c r="J70"/>
  <c r="F70"/>
  <c r="V67"/>
  <c r="V66"/>
  <c r="S67"/>
  <c r="O67" s="1"/>
  <c r="O66" s="1"/>
  <c r="M67"/>
  <c r="M66" s="1"/>
  <c r="J67"/>
  <c r="F67" s="1"/>
  <c r="F66" s="1"/>
  <c r="U66"/>
  <c r="T66"/>
  <c r="S66"/>
  <c r="R66"/>
  <c r="Q66"/>
  <c r="P66"/>
  <c r="L66"/>
  <c r="K66"/>
  <c r="I66"/>
  <c r="H66"/>
  <c r="G66"/>
  <c r="U64"/>
  <c r="T64"/>
  <c r="Q64"/>
  <c r="P64"/>
  <c r="L64"/>
  <c r="I64"/>
  <c r="H64"/>
  <c r="H83" s="1"/>
  <c r="V62"/>
  <c r="S62"/>
  <c r="S60" s="1"/>
  <c r="O62"/>
  <c r="O60" s="1"/>
  <c r="M62"/>
  <c r="M60"/>
  <c r="J62"/>
  <c r="F62"/>
  <c r="F60" s="1"/>
  <c r="V60"/>
  <c r="U60"/>
  <c r="T60"/>
  <c r="R60"/>
  <c r="Q60"/>
  <c r="P60"/>
  <c r="L60"/>
  <c r="K60"/>
  <c r="J60"/>
  <c r="I60"/>
  <c r="H60"/>
  <c r="G60"/>
  <c r="V58"/>
  <c r="O58" s="1"/>
  <c r="C18" i="205" s="1"/>
  <c r="S58" i="201"/>
  <c r="C39" i="205" s="1"/>
  <c r="D39" s="1"/>
  <c r="E39" s="1"/>
  <c r="M58" i="201"/>
  <c r="F58"/>
  <c r="B18" i="205" s="1"/>
  <c r="V56" i="201"/>
  <c r="S56"/>
  <c r="C38" i="205" s="1"/>
  <c r="D38" s="1"/>
  <c r="E38" s="1"/>
  <c r="O56" i="201"/>
  <c r="C17" i="205" s="1"/>
  <c r="M56" i="201"/>
  <c r="F56" s="1"/>
  <c r="B17" i="205" s="1"/>
  <c r="J56" i="201"/>
  <c r="B38" i="205" s="1"/>
  <c r="V54" i="201"/>
  <c r="S54"/>
  <c r="C34" i="205" s="1"/>
  <c r="M54" i="201"/>
  <c r="J54"/>
  <c r="B34" i="205" s="1"/>
  <c r="F54" i="201"/>
  <c r="V52"/>
  <c r="S52"/>
  <c r="C33" i="205" s="1"/>
  <c r="D33" s="1"/>
  <c r="E33" s="1"/>
  <c r="O52" i="201"/>
  <c r="C12" i="205" s="1"/>
  <c r="M52" i="201"/>
  <c r="F52" s="1"/>
  <c r="B12" i="205" s="1"/>
  <c r="J52" i="201"/>
  <c r="B33" i="205" s="1"/>
  <c r="V50" i="201"/>
  <c r="V46" s="1"/>
  <c r="S50"/>
  <c r="C32" i="205" s="1"/>
  <c r="D32" s="1"/>
  <c r="E32" s="1"/>
  <c r="M50" i="201"/>
  <c r="J50"/>
  <c r="B32" i="205" s="1"/>
  <c r="F50" i="201"/>
  <c r="B11" i="205" s="1"/>
  <c r="V48" i="201"/>
  <c r="S48"/>
  <c r="C31" i="205" s="1"/>
  <c r="D31" s="1"/>
  <c r="E31" s="1"/>
  <c r="O48" i="201"/>
  <c r="C10" i="205" s="1"/>
  <c r="M48" i="201"/>
  <c r="J48"/>
  <c r="B31" i="205" s="1"/>
  <c r="F48" i="201"/>
  <c r="B10" i="205" s="1"/>
  <c r="D10" s="1"/>
  <c r="E10" s="1"/>
  <c r="U46" i="201"/>
  <c r="U83" s="1"/>
  <c r="T46"/>
  <c r="T83"/>
  <c r="S46"/>
  <c r="R46"/>
  <c r="Q46"/>
  <c r="Q83" s="1"/>
  <c r="P46"/>
  <c r="P83"/>
  <c r="M46"/>
  <c r="L46"/>
  <c r="L83"/>
  <c r="K46"/>
  <c r="I46"/>
  <c r="I83"/>
  <c r="B65" i="205" s="1"/>
  <c r="H46" i="201"/>
  <c r="G46"/>
  <c r="V34"/>
  <c r="S34"/>
  <c r="O34"/>
  <c r="M34"/>
  <c r="F34" s="1"/>
  <c r="J34"/>
  <c r="V32"/>
  <c r="O32"/>
  <c r="S32"/>
  <c r="M32"/>
  <c r="J32"/>
  <c r="F32"/>
  <c r="V30"/>
  <c r="S30"/>
  <c r="O30"/>
  <c r="M30"/>
  <c r="F30" s="1"/>
  <c r="J30"/>
  <c r="V28"/>
  <c r="O28"/>
  <c r="S28"/>
  <c r="M28"/>
  <c r="J28"/>
  <c r="F28"/>
  <c r="V26"/>
  <c r="S26"/>
  <c r="O26"/>
  <c r="M26"/>
  <c r="F26" s="1"/>
  <c r="J26"/>
  <c r="V24"/>
  <c r="V22" s="1"/>
  <c r="V37" s="1"/>
  <c r="S24"/>
  <c r="O24" s="1"/>
  <c r="O22" s="1"/>
  <c r="M24"/>
  <c r="J24"/>
  <c r="F24" s="1"/>
  <c r="U22"/>
  <c r="U37" s="1"/>
  <c r="U86" s="1"/>
  <c r="T22"/>
  <c r="T37"/>
  <c r="T86" s="1"/>
  <c r="R22"/>
  <c r="R37" s="1"/>
  <c r="Q22"/>
  <c r="P22"/>
  <c r="M22"/>
  <c r="L22"/>
  <c r="L37"/>
  <c r="K22"/>
  <c r="K37" s="1"/>
  <c r="I22"/>
  <c r="I37" s="1"/>
  <c r="H22"/>
  <c r="H37"/>
  <c r="G22"/>
  <c r="G37" s="1"/>
  <c r="V20"/>
  <c r="S20"/>
  <c r="O20" s="1"/>
  <c r="M20"/>
  <c r="J20"/>
  <c r="F20"/>
  <c r="V18"/>
  <c r="S18"/>
  <c r="O18"/>
  <c r="M18"/>
  <c r="F18" s="1"/>
  <c r="J18"/>
  <c r="V16"/>
  <c r="S16"/>
  <c r="M16"/>
  <c r="J16"/>
  <c r="J12"/>
  <c r="V14"/>
  <c r="S14"/>
  <c r="S12" s="1"/>
  <c r="O14"/>
  <c r="M14"/>
  <c r="M12" s="1"/>
  <c r="J14"/>
  <c r="V12"/>
  <c r="U12"/>
  <c r="T12"/>
  <c r="R12"/>
  <c r="Q12"/>
  <c r="Q37" s="1"/>
  <c r="Q86" s="1"/>
  <c r="P12"/>
  <c r="P37" s="1"/>
  <c r="P86" s="1"/>
  <c r="L12"/>
  <c r="K12"/>
  <c r="I12"/>
  <c r="H12"/>
  <c r="G12"/>
  <c r="T146" i="117"/>
  <c r="T140"/>
  <c r="T127"/>
  <c r="T123" s="1"/>
  <c r="T118"/>
  <c r="T98"/>
  <c r="T86"/>
  <c r="T83" s="1"/>
  <c r="T66"/>
  <c r="T62"/>
  <c r="T59"/>
  <c r="T56"/>
  <c r="T53"/>
  <c r="T50"/>
  <c r="T47"/>
  <c r="T41"/>
  <c r="T32"/>
  <c r="T25"/>
  <c r="S146"/>
  <c r="S140"/>
  <c r="U140" s="1"/>
  <c r="S127"/>
  <c r="S123" s="1"/>
  <c r="S118"/>
  <c r="S98"/>
  <c r="U98" s="1"/>
  <c r="S86"/>
  <c r="S83" s="1"/>
  <c r="S81" s="1"/>
  <c r="S66"/>
  <c r="U66" s="1"/>
  <c r="S62"/>
  <c r="U62" s="1"/>
  <c r="S59"/>
  <c r="U59" s="1"/>
  <c r="S56"/>
  <c r="S53"/>
  <c r="U53" s="1"/>
  <c r="S50"/>
  <c r="U50" s="1"/>
  <c r="S47"/>
  <c r="U47" s="1"/>
  <c r="S41"/>
  <c r="S32"/>
  <c r="U32" s="1"/>
  <c r="S25"/>
  <c r="Q146"/>
  <c r="Q140"/>
  <c r="Q127"/>
  <c r="Q123" s="1"/>
  <c r="Q118"/>
  <c r="Q98"/>
  <c r="Q86"/>
  <c r="Q83" s="1"/>
  <c r="Q66"/>
  <c r="Q62"/>
  <c r="Q59"/>
  <c r="Q56"/>
  <c r="Q53"/>
  <c r="Q50"/>
  <c r="Q47"/>
  <c r="Q41"/>
  <c r="Q32"/>
  <c r="Q25"/>
  <c r="P146"/>
  <c r="R146" s="1"/>
  <c r="P140"/>
  <c r="R140" s="1"/>
  <c r="P127"/>
  <c r="P123" s="1"/>
  <c r="P118"/>
  <c r="P98"/>
  <c r="P86"/>
  <c r="R86" s="1"/>
  <c r="P66"/>
  <c r="P62"/>
  <c r="P59"/>
  <c r="P56"/>
  <c r="P53"/>
  <c r="R53" s="1"/>
  <c r="P50"/>
  <c r="P47"/>
  <c r="P41"/>
  <c r="P32"/>
  <c r="P25"/>
  <c r="N146"/>
  <c r="N140"/>
  <c r="N127"/>
  <c r="N123" s="1"/>
  <c r="N118"/>
  <c r="N98"/>
  <c r="N86"/>
  <c r="N83" s="1"/>
  <c r="N66"/>
  <c r="N62"/>
  <c r="N59"/>
  <c r="N56"/>
  <c r="N53"/>
  <c r="N50"/>
  <c r="N47"/>
  <c r="N41"/>
  <c r="N32"/>
  <c r="N25"/>
  <c r="M146"/>
  <c r="O146" s="1"/>
  <c r="M140"/>
  <c r="M127"/>
  <c r="M123" s="1"/>
  <c r="M118"/>
  <c r="O118" s="1"/>
  <c r="M98"/>
  <c r="M86"/>
  <c r="M83" s="1"/>
  <c r="M81" s="1"/>
  <c r="M66"/>
  <c r="M62"/>
  <c r="O62" s="1"/>
  <c r="M59"/>
  <c r="O59" s="1"/>
  <c r="M56"/>
  <c r="M53"/>
  <c r="M50"/>
  <c r="O50" s="1"/>
  <c r="M47"/>
  <c r="O47" s="1"/>
  <c r="M41"/>
  <c r="M32"/>
  <c r="M25"/>
  <c r="K146"/>
  <c r="K140"/>
  <c r="K127"/>
  <c r="K123" s="1"/>
  <c r="K118"/>
  <c r="K98"/>
  <c r="K86"/>
  <c r="K83" s="1"/>
  <c r="K66"/>
  <c r="K62"/>
  <c r="K59"/>
  <c r="K56"/>
  <c r="K53"/>
  <c r="K50"/>
  <c r="K47"/>
  <c r="K41"/>
  <c r="K32"/>
  <c r="K25"/>
  <c r="J98"/>
  <c r="L98" s="1"/>
  <c r="Y302" i="116"/>
  <c r="X302"/>
  <c r="W302"/>
  <c r="V302"/>
  <c r="U302"/>
  <c r="T302"/>
  <c r="S302"/>
  <c r="Y296"/>
  <c r="X296"/>
  <c r="W296"/>
  <c r="V296"/>
  <c r="U296"/>
  <c r="T296"/>
  <c r="S296"/>
  <c r="Y283"/>
  <c r="Y279" s="1"/>
  <c r="X283"/>
  <c r="X279" s="1"/>
  <c r="W283"/>
  <c r="W279" s="1"/>
  <c r="V283"/>
  <c r="V279" s="1"/>
  <c r="U283"/>
  <c r="U279" s="1"/>
  <c r="T283"/>
  <c r="T279" s="1"/>
  <c r="S283"/>
  <c r="S279" s="1"/>
  <c r="Y274"/>
  <c r="X274"/>
  <c r="W274"/>
  <c r="V274"/>
  <c r="U274"/>
  <c r="T274"/>
  <c r="S274"/>
  <c r="Y254"/>
  <c r="X254"/>
  <c r="W254"/>
  <c r="V254"/>
  <c r="U254"/>
  <c r="T254"/>
  <c r="S254"/>
  <c r="Y242"/>
  <c r="Y239" s="1"/>
  <c r="Y237" s="1"/>
  <c r="X242"/>
  <c r="X239" s="1"/>
  <c r="X237" s="1"/>
  <c r="W242"/>
  <c r="W239" s="1"/>
  <c r="W237" s="1"/>
  <c r="V242"/>
  <c r="V239" s="1"/>
  <c r="V237" s="1"/>
  <c r="U242"/>
  <c r="U239" s="1"/>
  <c r="U237" s="1"/>
  <c r="T242"/>
  <c r="T239" s="1"/>
  <c r="T237" s="1"/>
  <c r="S242"/>
  <c r="S239" s="1"/>
  <c r="S237" s="1"/>
  <c r="Y222"/>
  <c r="X222"/>
  <c r="W222"/>
  <c r="V222"/>
  <c r="U222"/>
  <c r="T222"/>
  <c r="S222"/>
  <c r="Y218"/>
  <c r="X218"/>
  <c r="W218"/>
  <c r="V218"/>
  <c r="U218"/>
  <c r="T218"/>
  <c r="S218"/>
  <c r="Y215"/>
  <c r="X215"/>
  <c r="W215"/>
  <c r="V215"/>
  <c r="U215"/>
  <c r="T215"/>
  <c r="S215"/>
  <c r="Y212"/>
  <c r="X212"/>
  <c r="W212"/>
  <c r="V212"/>
  <c r="U212"/>
  <c r="T212"/>
  <c r="S212"/>
  <c r="Y209"/>
  <c r="X209"/>
  <c r="W209"/>
  <c r="V209"/>
  <c r="U209"/>
  <c r="T209"/>
  <c r="S209"/>
  <c r="Y206"/>
  <c r="X206"/>
  <c r="W206"/>
  <c r="V206"/>
  <c r="U206"/>
  <c r="T206"/>
  <c r="S206"/>
  <c r="Y203"/>
  <c r="X203"/>
  <c r="W203"/>
  <c r="V203"/>
  <c r="U203"/>
  <c r="T203"/>
  <c r="S203"/>
  <c r="Y197"/>
  <c r="X197"/>
  <c r="W197"/>
  <c r="V197"/>
  <c r="U197"/>
  <c r="T197"/>
  <c r="S197"/>
  <c r="Y188"/>
  <c r="X188"/>
  <c r="W188"/>
  <c r="V188"/>
  <c r="U188"/>
  <c r="T188"/>
  <c r="S188"/>
  <c r="Y181"/>
  <c r="X181"/>
  <c r="W181"/>
  <c r="V181"/>
  <c r="U181"/>
  <c r="T181"/>
  <c r="S181"/>
  <c r="Q302"/>
  <c r="O302"/>
  <c r="N302"/>
  <c r="M302"/>
  <c r="L302"/>
  <c r="Q296"/>
  <c r="O296"/>
  <c r="N296"/>
  <c r="M296"/>
  <c r="L296"/>
  <c r="Q283"/>
  <c r="Q279" s="1"/>
  <c r="O283"/>
  <c r="O279" s="1"/>
  <c r="N283"/>
  <c r="N279" s="1"/>
  <c r="M283"/>
  <c r="M279" s="1"/>
  <c r="L283"/>
  <c r="L279"/>
  <c r="Q274"/>
  <c r="O274"/>
  <c r="N274"/>
  <c r="M274"/>
  <c r="L274"/>
  <c r="Q254"/>
  <c r="O254"/>
  <c r="N254"/>
  <c r="M254"/>
  <c r="L254"/>
  <c r="Q242"/>
  <c r="Q239"/>
  <c r="Q237" s="1"/>
  <c r="O242"/>
  <c r="O239" s="1"/>
  <c r="O237" s="1"/>
  <c r="N242"/>
  <c r="N239" s="1"/>
  <c r="N237" s="1"/>
  <c r="M242"/>
  <c r="M239" s="1"/>
  <c r="M237" s="1"/>
  <c r="L242"/>
  <c r="L239" s="1"/>
  <c r="L237" s="1"/>
  <c r="Q222"/>
  <c r="O222"/>
  <c r="N222"/>
  <c r="M222"/>
  <c r="L222"/>
  <c r="Q218"/>
  <c r="O218"/>
  <c r="N218"/>
  <c r="M218"/>
  <c r="L218"/>
  <c r="Q215"/>
  <c r="O215"/>
  <c r="N215"/>
  <c r="M215"/>
  <c r="L215"/>
  <c r="Q212"/>
  <c r="O212"/>
  <c r="N212"/>
  <c r="M212"/>
  <c r="L212"/>
  <c r="Q209"/>
  <c r="O209"/>
  <c r="N209"/>
  <c r="M209"/>
  <c r="L209"/>
  <c r="Q206"/>
  <c r="O206"/>
  <c r="N206"/>
  <c r="M206"/>
  <c r="L206"/>
  <c r="Q203"/>
  <c r="O203"/>
  <c r="N203"/>
  <c r="M203"/>
  <c r="L203"/>
  <c r="Q197"/>
  <c r="O197"/>
  <c r="N197"/>
  <c r="M197"/>
  <c r="L197"/>
  <c r="Q188"/>
  <c r="O188"/>
  <c r="N188"/>
  <c r="M188"/>
  <c r="L188"/>
  <c r="Q181"/>
  <c r="O181"/>
  <c r="N181"/>
  <c r="N176" s="1"/>
  <c r="M181"/>
  <c r="L181"/>
  <c r="AB146"/>
  <c r="AA146"/>
  <c r="Z146"/>
  <c r="Y146"/>
  <c r="X146"/>
  <c r="W146"/>
  <c r="V146"/>
  <c r="U146"/>
  <c r="T146"/>
  <c r="S146"/>
  <c r="AB140"/>
  <c r="AA140"/>
  <c r="Z140"/>
  <c r="Y140"/>
  <c r="X140"/>
  <c r="W140"/>
  <c r="V140"/>
  <c r="U140"/>
  <c r="T140"/>
  <c r="S140"/>
  <c r="AB127"/>
  <c r="AB123" s="1"/>
  <c r="AA127"/>
  <c r="AA123" s="1"/>
  <c r="Z127"/>
  <c r="Z123" s="1"/>
  <c r="Y127"/>
  <c r="Y123" s="1"/>
  <c r="X127"/>
  <c r="X123" s="1"/>
  <c r="W127"/>
  <c r="W123" s="1"/>
  <c r="V127"/>
  <c r="V123" s="1"/>
  <c r="U127"/>
  <c r="U123" s="1"/>
  <c r="T127"/>
  <c r="T123" s="1"/>
  <c r="S127"/>
  <c r="S123" s="1"/>
  <c r="AB118"/>
  <c r="AA118"/>
  <c r="Z118"/>
  <c r="Y118"/>
  <c r="X118"/>
  <c r="W118"/>
  <c r="V118"/>
  <c r="U118"/>
  <c r="T118"/>
  <c r="S118"/>
  <c r="AB98"/>
  <c r="AA98"/>
  <c r="Z98"/>
  <c r="Y98"/>
  <c r="X98"/>
  <c r="W98"/>
  <c r="V98"/>
  <c r="U98"/>
  <c r="T98"/>
  <c r="S98"/>
  <c r="AB86"/>
  <c r="AB83" s="1"/>
  <c r="AB81" s="1"/>
  <c r="AA86"/>
  <c r="AA83" s="1"/>
  <c r="AA81" s="1"/>
  <c r="Z86"/>
  <c r="Z83" s="1"/>
  <c r="Z81" s="1"/>
  <c r="Y86"/>
  <c r="Y83" s="1"/>
  <c r="Y81" s="1"/>
  <c r="X86"/>
  <c r="X83" s="1"/>
  <c r="X81" s="1"/>
  <c r="W86"/>
  <c r="W83" s="1"/>
  <c r="W81" s="1"/>
  <c r="V86"/>
  <c r="V83" s="1"/>
  <c r="V81" s="1"/>
  <c r="U86"/>
  <c r="U83" s="1"/>
  <c r="U81" s="1"/>
  <c r="T86"/>
  <c r="T83" s="1"/>
  <c r="T81" s="1"/>
  <c r="S86"/>
  <c r="S83" s="1"/>
  <c r="S81" s="1"/>
  <c r="AB66"/>
  <c r="AA66"/>
  <c r="Z66"/>
  <c r="Y66"/>
  <c r="X66"/>
  <c r="W66"/>
  <c r="V66"/>
  <c r="U66"/>
  <c r="T66"/>
  <c r="S66"/>
  <c r="AB62"/>
  <c r="AA62"/>
  <c r="Z62"/>
  <c r="Y62"/>
  <c r="X62"/>
  <c r="W62"/>
  <c r="V62"/>
  <c r="U62"/>
  <c r="T62"/>
  <c r="S62"/>
  <c r="AB59"/>
  <c r="AA59"/>
  <c r="Z59"/>
  <c r="Y59"/>
  <c r="X59"/>
  <c r="W59"/>
  <c r="V59"/>
  <c r="U59"/>
  <c r="T59"/>
  <c r="S59"/>
  <c r="AB56"/>
  <c r="AA56"/>
  <c r="Z56"/>
  <c r="Y56"/>
  <c r="X56"/>
  <c r="W56"/>
  <c r="V56"/>
  <c r="U56"/>
  <c r="T56"/>
  <c r="S56"/>
  <c r="AB53"/>
  <c r="AA53"/>
  <c r="Z53"/>
  <c r="Y53"/>
  <c r="X53"/>
  <c r="W53"/>
  <c r="V53"/>
  <c r="U53"/>
  <c r="T53"/>
  <c r="S53"/>
  <c r="AB50"/>
  <c r="AA50"/>
  <c r="Z50"/>
  <c r="Y50"/>
  <c r="X50"/>
  <c r="W50"/>
  <c r="V50"/>
  <c r="U50"/>
  <c r="T50"/>
  <c r="S50"/>
  <c r="AB47"/>
  <c r="AA47"/>
  <c r="Z47"/>
  <c r="Y47"/>
  <c r="X47"/>
  <c r="W47"/>
  <c r="V47"/>
  <c r="U47"/>
  <c r="T47"/>
  <c r="S47"/>
  <c r="AB41"/>
  <c r="AA41"/>
  <c r="Z41"/>
  <c r="Y41"/>
  <c r="X41"/>
  <c r="W41"/>
  <c r="V41"/>
  <c r="U41"/>
  <c r="T41"/>
  <c r="S41"/>
  <c r="AA32"/>
  <c r="Z32"/>
  <c r="Y32"/>
  <c r="X32"/>
  <c r="W32"/>
  <c r="V32"/>
  <c r="U32"/>
  <c r="T32"/>
  <c r="S32"/>
  <c r="AB25"/>
  <c r="AA25"/>
  <c r="Z25"/>
  <c r="Y25"/>
  <c r="X25"/>
  <c r="W25"/>
  <c r="V25"/>
  <c r="U25"/>
  <c r="T25"/>
  <c r="S25"/>
  <c r="Q146"/>
  <c r="L146" i="330" s="1"/>
  <c r="O146" i="116"/>
  <c r="N146"/>
  <c r="M146"/>
  <c r="Q140"/>
  <c r="O140"/>
  <c r="O135" s="1"/>
  <c r="N140"/>
  <c r="N135" s="1"/>
  <c r="M140"/>
  <c r="M135" s="1"/>
  <c r="Q127"/>
  <c r="O127"/>
  <c r="O123" s="1"/>
  <c r="N127"/>
  <c r="N123" s="1"/>
  <c r="M127"/>
  <c r="M123" s="1"/>
  <c r="Q118"/>
  <c r="L118" i="330" s="1"/>
  <c r="O118" i="116"/>
  <c r="N118"/>
  <c r="M118"/>
  <c r="Q98"/>
  <c r="L98" i="330" s="1"/>
  <c r="O98" i="116"/>
  <c r="N98"/>
  <c r="M98"/>
  <c r="Q86"/>
  <c r="O86"/>
  <c r="O83" s="1"/>
  <c r="N86"/>
  <c r="N83" s="1"/>
  <c r="N81" s="1"/>
  <c r="M86"/>
  <c r="M83" s="1"/>
  <c r="M81" s="1"/>
  <c r="Q66"/>
  <c r="L66" i="330" s="1"/>
  <c r="O66" i="116"/>
  <c r="N66"/>
  <c r="M66"/>
  <c r="Q62"/>
  <c r="L62" i="330" s="1"/>
  <c r="O62" i="116"/>
  <c r="N62"/>
  <c r="M62"/>
  <c r="Q59"/>
  <c r="L59" i="330" s="1"/>
  <c r="O59" i="116"/>
  <c r="N59"/>
  <c r="M59"/>
  <c r="Q56"/>
  <c r="L56" i="330" s="1"/>
  <c r="O56" i="116"/>
  <c r="N56"/>
  <c r="M56"/>
  <c r="Q53"/>
  <c r="L53" i="330" s="1"/>
  <c r="O53" i="116"/>
  <c r="N53"/>
  <c r="M53"/>
  <c r="Q50"/>
  <c r="L50" i="330" s="1"/>
  <c r="O50" i="116"/>
  <c r="N50"/>
  <c r="M50"/>
  <c r="Q47"/>
  <c r="L47" i="330" s="1"/>
  <c r="O47" i="116"/>
  <c r="N47"/>
  <c r="M47"/>
  <c r="Q41"/>
  <c r="L41" i="330" s="1"/>
  <c r="O41" i="116"/>
  <c r="N41"/>
  <c r="M41"/>
  <c r="Q32"/>
  <c r="L32" i="330" s="1"/>
  <c r="O32" i="116"/>
  <c r="N32"/>
  <c r="M32"/>
  <c r="Q25"/>
  <c r="O25"/>
  <c r="O20" s="1"/>
  <c r="N25"/>
  <c r="N20" s="1"/>
  <c r="M25"/>
  <c r="M20" s="1"/>
  <c r="L98"/>
  <c r="B107" i="91"/>
  <c r="B97"/>
  <c r="B80"/>
  <c r="B68"/>
  <c r="B67"/>
  <c r="B22"/>
  <c r="B19"/>
  <c r="B4" i="56"/>
  <c r="D61" i="77"/>
  <c r="D25"/>
  <c r="D38"/>
  <c r="D52"/>
  <c r="A3"/>
  <c r="B2"/>
  <c r="A2"/>
  <c r="E39" i="122"/>
  <c r="E13"/>
  <c r="F13"/>
  <c r="G11"/>
  <c r="G10"/>
  <c r="G9"/>
  <c r="G8"/>
  <c r="R280" i="116"/>
  <c r="R213"/>
  <c r="L25"/>
  <c r="L20" s="1"/>
  <c r="L41"/>
  <c r="L47"/>
  <c r="L50"/>
  <c r="L53"/>
  <c r="L56"/>
  <c r="L59"/>
  <c r="L62"/>
  <c r="L66"/>
  <c r="L86"/>
  <c r="L83" s="1"/>
  <c r="L81" s="1"/>
  <c r="L118"/>
  <c r="L127"/>
  <c r="L123" s="1"/>
  <c r="L140"/>
  <c r="L146"/>
  <c r="D5"/>
  <c r="O129" i="117"/>
  <c r="O130"/>
  <c r="O101"/>
  <c r="O87"/>
  <c r="J32"/>
  <c r="J20" s="1"/>
  <c r="J41"/>
  <c r="J47"/>
  <c r="J50"/>
  <c r="J53"/>
  <c r="J56"/>
  <c r="J59"/>
  <c r="L59" s="1"/>
  <c r="J62"/>
  <c r="J66"/>
  <c r="J86"/>
  <c r="J83" s="1"/>
  <c r="J81" s="1"/>
  <c r="J118"/>
  <c r="J127"/>
  <c r="J123" s="1"/>
  <c r="J140"/>
  <c r="J146"/>
  <c r="U150"/>
  <c r="R150"/>
  <c r="O150"/>
  <c r="L150"/>
  <c r="U149"/>
  <c r="R149"/>
  <c r="O149"/>
  <c r="L149"/>
  <c r="U148"/>
  <c r="R148"/>
  <c r="O148"/>
  <c r="L148"/>
  <c r="U147"/>
  <c r="R147"/>
  <c r="O147"/>
  <c r="L147"/>
  <c r="U146"/>
  <c r="U145"/>
  <c r="R145"/>
  <c r="O145"/>
  <c r="L145"/>
  <c r="U144"/>
  <c r="R144"/>
  <c r="O144"/>
  <c r="L144"/>
  <c r="U143"/>
  <c r="R143"/>
  <c r="O143"/>
  <c r="L143"/>
  <c r="U142"/>
  <c r="R142"/>
  <c r="O142"/>
  <c r="L142"/>
  <c r="U141"/>
  <c r="R141"/>
  <c r="O141"/>
  <c r="L141"/>
  <c r="U139"/>
  <c r="R139"/>
  <c r="O139"/>
  <c r="L139"/>
  <c r="U138"/>
  <c r="R138"/>
  <c r="O138"/>
  <c r="L138"/>
  <c r="U137"/>
  <c r="R137"/>
  <c r="O137"/>
  <c r="L137"/>
  <c r="U133"/>
  <c r="R133"/>
  <c r="O133"/>
  <c r="L133"/>
  <c r="U131"/>
  <c r="R131"/>
  <c r="O131"/>
  <c r="L131"/>
  <c r="U130"/>
  <c r="R130"/>
  <c r="L130"/>
  <c r="U129"/>
  <c r="R129"/>
  <c r="L129"/>
  <c r="U128"/>
  <c r="R128"/>
  <c r="O128"/>
  <c r="L128"/>
  <c r="R127"/>
  <c r="U125"/>
  <c r="R125"/>
  <c r="O125"/>
  <c r="L125"/>
  <c r="U121"/>
  <c r="R121"/>
  <c r="O121"/>
  <c r="L121"/>
  <c r="U120"/>
  <c r="R120"/>
  <c r="O120"/>
  <c r="L120"/>
  <c r="U118"/>
  <c r="U101"/>
  <c r="R101"/>
  <c r="L101"/>
  <c r="U100"/>
  <c r="R100"/>
  <c r="O100"/>
  <c r="L100"/>
  <c r="U92"/>
  <c r="R92"/>
  <c r="O92"/>
  <c r="L92"/>
  <c r="U90"/>
  <c r="R90"/>
  <c r="O90"/>
  <c r="L90"/>
  <c r="U89"/>
  <c r="R89"/>
  <c r="O89"/>
  <c r="L89"/>
  <c r="U88"/>
  <c r="R88"/>
  <c r="O88"/>
  <c r="L88"/>
  <c r="U87"/>
  <c r="R87"/>
  <c r="L87"/>
  <c r="U85"/>
  <c r="R85"/>
  <c r="O85"/>
  <c r="L85"/>
  <c r="U84"/>
  <c r="R84"/>
  <c r="O84"/>
  <c r="L84"/>
  <c r="U79"/>
  <c r="R79"/>
  <c r="O79"/>
  <c r="L79"/>
  <c r="U77"/>
  <c r="R77"/>
  <c r="O77"/>
  <c r="L77"/>
  <c r="U75"/>
  <c r="R75"/>
  <c r="O75"/>
  <c r="L75"/>
  <c r="U73"/>
  <c r="R73"/>
  <c r="O73"/>
  <c r="L73"/>
  <c r="U71"/>
  <c r="R71"/>
  <c r="O71"/>
  <c r="L71"/>
  <c r="U70"/>
  <c r="R70"/>
  <c r="O70"/>
  <c r="L70"/>
  <c r="U69"/>
  <c r="R69"/>
  <c r="O69"/>
  <c r="L69"/>
  <c r="U68"/>
  <c r="R68"/>
  <c r="O68"/>
  <c r="L68"/>
  <c r="U67"/>
  <c r="R67"/>
  <c r="O67"/>
  <c r="L67"/>
  <c r="U64"/>
  <c r="R64"/>
  <c r="O64"/>
  <c r="L64"/>
  <c r="U63"/>
  <c r="R63"/>
  <c r="O63"/>
  <c r="L63"/>
  <c r="U61"/>
  <c r="R61"/>
  <c r="O61"/>
  <c r="L61"/>
  <c r="U60"/>
  <c r="R60"/>
  <c r="O60"/>
  <c r="L60"/>
  <c r="U58"/>
  <c r="R58"/>
  <c r="O58"/>
  <c r="L58"/>
  <c r="U57"/>
  <c r="R57"/>
  <c r="O57"/>
  <c r="L57"/>
  <c r="U55"/>
  <c r="R55"/>
  <c r="O55"/>
  <c r="L55"/>
  <c r="U54"/>
  <c r="R54"/>
  <c r="O54"/>
  <c r="L54"/>
  <c r="U52"/>
  <c r="R52"/>
  <c r="O52"/>
  <c r="L52"/>
  <c r="U51"/>
  <c r="R51"/>
  <c r="O51"/>
  <c r="L51"/>
  <c r="U49"/>
  <c r="R49"/>
  <c r="O49"/>
  <c r="L49"/>
  <c r="U48"/>
  <c r="R48"/>
  <c r="O48"/>
  <c r="L48"/>
  <c r="U46"/>
  <c r="R46"/>
  <c r="O46"/>
  <c r="L46"/>
  <c r="U43"/>
  <c r="R43"/>
  <c r="O43"/>
  <c r="L43"/>
  <c r="U42"/>
  <c r="R42"/>
  <c r="O42"/>
  <c r="L42"/>
  <c r="U38"/>
  <c r="R38"/>
  <c r="O38"/>
  <c r="L38"/>
  <c r="U37"/>
  <c r="R37"/>
  <c r="O37"/>
  <c r="L37"/>
  <c r="U36"/>
  <c r="R36"/>
  <c r="O36"/>
  <c r="L36"/>
  <c r="U35"/>
  <c r="R35"/>
  <c r="O35"/>
  <c r="L35"/>
  <c r="U34"/>
  <c r="R34"/>
  <c r="O34"/>
  <c r="L34"/>
  <c r="U33"/>
  <c r="R33"/>
  <c r="O33"/>
  <c r="L33"/>
  <c r="U31"/>
  <c r="R31"/>
  <c r="O31"/>
  <c r="L31"/>
  <c r="U30"/>
  <c r="R30"/>
  <c r="O30"/>
  <c r="L30"/>
  <c r="U29"/>
  <c r="R29"/>
  <c r="O29"/>
  <c r="L29"/>
  <c r="U28"/>
  <c r="R28"/>
  <c r="O28"/>
  <c r="L28"/>
  <c r="U27"/>
  <c r="R27"/>
  <c r="O27"/>
  <c r="L27"/>
  <c r="U26"/>
  <c r="R26"/>
  <c r="O26"/>
  <c r="L26"/>
  <c r="U24"/>
  <c r="R24"/>
  <c r="O24"/>
  <c r="L24"/>
  <c r="U23"/>
  <c r="R23"/>
  <c r="O23"/>
  <c r="L23"/>
  <c r="U22"/>
  <c r="R22"/>
  <c r="O22"/>
  <c r="L22"/>
  <c r="U21"/>
  <c r="R21"/>
  <c r="O21"/>
  <c r="L21"/>
  <c r="D5"/>
  <c r="AV50" i="74"/>
  <c r="AW50" s="1"/>
  <c r="D40"/>
  <c r="S40" s="1"/>
  <c r="AK40"/>
  <c r="AB40"/>
  <c r="O40"/>
  <c r="Q40" s="1"/>
  <c r="L40"/>
  <c r="N40" s="1"/>
  <c r="D36"/>
  <c r="AK36"/>
  <c r="AB36"/>
  <c r="O36"/>
  <c r="Q36" s="1"/>
  <c r="L36"/>
  <c r="D34"/>
  <c r="S34" s="1"/>
  <c r="AK34"/>
  <c r="AB34"/>
  <c r="O34"/>
  <c r="Q34" s="1"/>
  <c r="L34"/>
  <c r="N34" s="1"/>
  <c r="D32"/>
  <c r="S32" s="1"/>
  <c r="AK32"/>
  <c r="AB32"/>
  <c r="O32"/>
  <c r="Q32" s="1"/>
  <c r="L32"/>
  <c r="N32" s="1"/>
  <c r="AC30"/>
  <c r="AE30" s="1"/>
  <c r="AK30"/>
  <c r="AB30"/>
  <c r="S30"/>
  <c r="U30" s="1"/>
  <c r="H30"/>
  <c r="K30" s="1"/>
  <c r="AC22"/>
  <c r="AE22" s="1"/>
  <c r="AE23" s="1"/>
  <c r="AC21"/>
  <c r="AF21"/>
  <c r="AL21" s="1"/>
  <c r="AK22"/>
  <c r="AK21"/>
  <c r="AE21"/>
  <c r="AB22"/>
  <c r="AB21"/>
  <c r="S22"/>
  <c r="U22" s="1"/>
  <c r="S21"/>
  <c r="U21" s="1"/>
  <c r="Q22"/>
  <c r="Q23" s="1"/>
  <c r="Q21"/>
  <c r="N22"/>
  <c r="N23" s="1"/>
  <c r="N21"/>
  <c r="H22"/>
  <c r="K22" s="1"/>
  <c r="H21"/>
  <c r="K21" s="1"/>
  <c r="R21" s="1"/>
  <c r="AC17"/>
  <c r="AE17" s="1"/>
  <c r="AC16"/>
  <c r="AF16" s="1"/>
  <c r="AK17"/>
  <c r="AK18" s="1"/>
  <c r="AK16"/>
  <c r="AB17"/>
  <c r="AB18" s="1"/>
  <c r="AB16"/>
  <c r="S17"/>
  <c r="U17" s="1"/>
  <c r="U18" s="1"/>
  <c r="S16"/>
  <c r="U16" s="1"/>
  <c r="Q17"/>
  <c r="Q18" s="1"/>
  <c r="Q16"/>
  <c r="N17"/>
  <c r="N18" s="1"/>
  <c r="N16"/>
  <c r="H17"/>
  <c r="K17" s="1"/>
  <c r="H16"/>
  <c r="K16"/>
  <c r="R16" s="1"/>
  <c r="D13"/>
  <c r="AC13" s="1"/>
  <c r="AK13"/>
  <c r="AK14" s="1"/>
  <c r="AB13"/>
  <c r="AB14" s="1"/>
  <c r="H13"/>
  <c r="H14" s="1"/>
  <c r="BC46"/>
  <c r="F38"/>
  <c r="F43" s="1"/>
  <c r="F23"/>
  <c r="F18"/>
  <c r="F14"/>
  <c r="E38"/>
  <c r="E43" s="1"/>
  <c r="E23"/>
  <c r="E18"/>
  <c r="E14"/>
  <c r="D23"/>
  <c r="D18"/>
  <c r="G30"/>
  <c r="G22"/>
  <c r="G21"/>
  <c r="G17"/>
  <c r="G16"/>
  <c r="D10" i="134"/>
  <c r="D11"/>
  <c r="D12"/>
  <c r="D13"/>
  <c r="B25" s="1"/>
  <c r="D25" s="1"/>
  <c r="D14"/>
  <c r="P10"/>
  <c r="M10"/>
  <c r="G10"/>
  <c r="J10" s="1"/>
  <c r="B22"/>
  <c r="D22" s="1"/>
  <c r="K22"/>
  <c r="L22"/>
  <c r="N22" s="1"/>
  <c r="O22"/>
  <c r="Q22" s="1"/>
  <c r="T22"/>
  <c r="U22"/>
  <c r="W22"/>
  <c r="P11"/>
  <c r="M11"/>
  <c r="G11"/>
  <c r="J11" s="1"/>
  <c r="K23"/>
  <c r="T23"/>
  <c r="P12"/>
  <c r="M12"/>
  <c r="G12"/>
  <c r="J12" s="1"/>
  <c r="K24"/>
  <c r="T24"/>
  <c r="P13"/>
  <c r="M13"/>
  <c r="G13"/>
  <c r="J13" s="1"/>
  <c r="K25"/>
  <c r="T25"/>
  <c r="P14"/>
  <c r="M14"/>
  <c r="G14"/>
  <c r="J14" s="1"/>
  <c r="K26"/>
  <c r="O26"/>
  <c r="Q26" s="1"/>
  <c r="T26"/>
  <c r="U26"/>
  <c r="W26" s="1"/>
  <c r="F15"/>
  <c r="E15"/>
  <c r="U23"/>
  <c r="W23" s="1"/>
  <c r="O23"/>
  <c r="Q23" s="1"/>
  <c r="AE16" i="74"/>
  <c r="L38"/>
  <c r="D38"/>
  <c r="AH21"/>
  <c r="G13"/>
  <c r="AF22"/>
  <c r="AL22" s="1"/>
  <c r="AF30"/>
  <c r="AL30" s="1"/>
  <c r="S36"/>
  <c r="U36" s="1"/>
  <c r="O291" i="116"/>
  <c r="D14" i="74"/>
  <c r="N36"/>
  <c r="S13"/>
  <c r="U13" s="1"/>
  <c r="U14" s="1"/>
  <c r="AB23"/>
  <c r="J75" i="207"/>
  <c r="H75"/>
  <c r="O75"/>
  <c r="T75"/>
  <c r="F75"/>
  <c r="H74"/>
  <c r="H76"/>
  <c r="O74"/>
  <c r="O76"/>
  <c r="S74"/>
  <c r="G75"/>
  <c r="K75"/>
  <c r="S75"/>
  <c r="E11"/>
  <c r="E33"/>
  <c r="E74" s="1"/>
  <c r="E76" s="1"/>
  <c r="E42"/>
  <c r="E71" s="1"/>
  <c r="E75" s="1"/>
  <c r="Q75"/>
  <c r="F74"/>
  <c r="F76" s="1"/>
  <c r="J74"/>
  <c r="J76" s="1"/>
  <c r="Q74"/>
  <c r="P75"/>
  <c r="N11"/>
  <c r="N33" s="1"/>
  <c r="L42"/>
  <c r="L71" s="1"/>
  <c r="P74"/>
  <c r="T74"/>
  <c r="T76"/>
  <c r="N45"/>
  <c r="N42"/>
  <c r="N71" s="1"/>
  <c r="G52" i="202"/>
  <c r="F70"/>
  <c r="G27"/>
  <c r="G72"/>
  <c r="F44"/>
  <c r="F21"/>
  <c r="F11"/>
  <c r="F58"/>
  <c r="F64"/>
  <c r="H86" i="201"/>
  <c r="L86"/>
  <c r="R86"/>
  <c r="O12"/>
  <c r="O37" s="1"/>
  <c r="F46"/>
  <c r="I86"/>
  <c r="F22"/>
  <c r="O72"/>
  <c r="O64"/>
  <c r="F16"/>
  <c r="O16"/>
  <c r="L26" i="134"/>
  <c r="N26" s="1"/>
  <c r="X23"/>
  <c r="Z23" s="1"/>
  <c r="B23"/>
  <c r="D23" s="1"/>
  <c r="AC36" i="74"/>
  <c r="AE36" s="1"/>
  <c r="S14"/>
  <c r="Q76" i="207"/>
  <c r="S76"/>
  <c r="P76"/>
  <c r="I9" i="206"/>
  <c r="I10" l="1"/>
  <c r="L75" i="207"/>
  <c r="AK23" i="74"/>
  <c r="K83" i="201"/>
  <c r="M64"/>
  <c r="F72"/>
  <c r="F64" s="1"/>
  <c r="D8" i="206"/>
  <c r="G74" i="207"/>
  <c r="G76" s="1"/>
  <c r="I8" i="206"/>
  <c r="L74" i="207"/>
  <c r="L76" s="1"/>
  <c r="K13" i="74"/>
  <c r="AB38"/>
  <c r="AB43" s="1"/>
  <c r="M37" i="201"/>
  <c r="F8" i="206"/>
  <c r="I74" i="207"/>
  <c r="F15" i="206"/>
  <c r="R74" i="207"/>
  <c r="I15" i="206"/>
  <c r="U74" i="207"/>
  <c r="C23" i="230"/>
  <c r="C23" i="226"/>
  <c r="AF36" i="74"/>
  <c r="AL36" s="1"/>
  <c r="F83" i="201"/>
  <c r="B23" i="205" s="1"/>
  <c r="E46" i="74"/>
  <c r="F46"/>
  <c r="AK38"/>
  <c r="AK43" s="1"/>
  <c r="G86" i="201"/>
  <c r="K86"/>
  <c r="M83"/>
  <c r="F9" i="206"/>
  <c r="I75" i="207"/>
  <c r="F16" i="206"/>
  <c r="R75" i="207"/>
  <c r="D18" i="205"/>
  <c r="E18" s="1"/>
  <c r="C22" i="230"/>
  <c r="C24" s="1"/>
  <c r="C22" i="226"/>
  <c r="C24" s="1"/>
  <c r="F30" i="311"/>
  <c r="H44" i="220"/>
  <c r="J22" i="201"/>
  <c r="J37" s="1"/>
  <c r="D12" i="205"/>
  <c r="E12" s="1"/>
  <c r="D17"/>
  <c r="E17" s="1"/>
  <c r="S72" i="201"/>
  <c r="S64" s="1"/>
  <c r="S83" s="1"/>
  <c r="C44" i="205" s="1"/>
  <c r="D44" s="1"/>
  <c r="E44" s="1"/>
  <c r="V72" i="201"/>
  <c r="V64" s="1"/>
  <c r="V83" s="1"/>
  <c r="V86" s="1"/>
  <c r="F29" i="218"/>
  <c r="F21"/>
  <c r="H26" s="1"/>
  <c r="E30" i="311"/>
  <c r="G30" s="1"/>
  <c r="I30" s="1"/>
  <c r="H129" i="220"/>
  <c r="F14" i="201"/>
  <c r="F12" s="1"/>
  <c r="F37" s="1"/>
  <c r="S22"/>
  <c r="S37" s="1"/>
  <c r="J46"/>
  <c r="J83" s="1"/>
  <c r="B44" i="205" s="1"/>
  <c r="J66" i="201"/>
  <c r="J64" s="1"/>
  <c r="U42" i="207"/>
  <c r="U71" s="1"/>
  <c r="U75" s="1"/>
  <c r="D21" i="217"/>
  <c r="F22"/>
  <c r="F10" i="218"/>
  <c r="F7"/>
  <c r="G14" i="236"/>
  <c r="D55" i="77"/>
  <c r="O50" i="201"/>
  <c r="O54"/>
  <c r="K74" i="207"/>
  <c r="K76" s="1"/>
  <c r="L65" i="233"/>
  <c r="Q291" i="116"/>
  <c r="Q20"/>
  <c r="L20" i="330" s="1"/>
  <c r="L25"/>
  <c r="Q83" i="116"/>
  <c r="L86" i="330"/>
  <c r="R86" s="1"/>
  <c r="R83" s="1"/>
  <c r="R81" s="1"/>
  <c r="R16" s="1"/>
  <c r="R14" s="1"/>
  <c r="Q123" i="116"/>
  <c r="L123" i="330" s="1"/>
  <c r="L127"/>
  <c r="Q135" i="116"/>
  <c r="L135" i="330" s="1"/>
  <c r="L140"/>
  <c r="L56" i="233"/>
  <c r="C77"/>
  <c r="L63"/>
  <c r="G77"/>
  <c r="L67"/>
  <c r="H77"/>
  <c r="L68"/>
  <c r="L64"/>
  <c r="C20" i="230"/>
  <c r="C11" s="1"/>
  <c r="C20" i="226"/>
  <c r="F29" i="311"/>
  <c r="F28" s="1"/>
  <c r="F65" s="1"/>
  <c r="V101" i="117"/>
  <c r="V28"/>
  <c r="V61"/>
  <c r="O127"/>
  <c r="K20"/>
  <c r="M20"/>
  <c r="V64"/>
  <c r="V71"/>
  <c r="V87"/>
  <c r="L56"/>
  <c r="U176" i="116"/>
  <c r="Y176"/>
  <c r="Q176"/>
  <c r="L135"/>
  <c r="U45"/>
  <c r="Y135"/>
  <c r="W135"/>
  <c r="AA135"/>
  <c r="G138" i="220"/>
  <c r="G172" s="1"/>
  <c r="G142"/>
  <c r="H142" s="1"/>
  <c r="G152"/>
  <c r="G153"/>
  <c r="G154"/>
  <c r="H154" s="1"/>
  <c r="G157"/>
  <c r="H137"/>
  <c r="H139"/>
  <c r="H140"/>
  <c r="H141"/>
  <c r="H143"/>
  <c r="H144"/>
  <c r="H145"/>
  <c r="H146"/>
  <c r="H147"/>
  <c r="H148"/>
  <c r="H149"/>
  <c r="H151"/>
  <c r="H155"/>
  <c r="H156"/>
  <c r="H159"/>
  <c r="H160"/>
  <c r="H165"/>
  <c r="H166"/>
  <c r="H167"/>
  <c r="H168"/>
  <c r="H169"/>
  <c r="H171"/>
  <c r="H138"/>
  <c r="H157"/>
  <c r="G158"/>
  <c r="H158" s="1"/>
  <c r="G161"/>
  <c r="H161" s="1"/>
  <c r="G162"/>
  <c r="H162" s="1"/>
  <c r="G164"/>
  <c r="H164" s="1"/>
  <c r="G170"/>
  <c r="H170" s="1"/>
  <c r="J44" i="221"/>
  <c r="C45" i="230"/>
  <c r="C48" s="1"/>
  <c r="D14" i="236"/>
  <c r="D39" i="235"/>
  <c r="D45" s="1"/>
  <c r="D46"/>
  <c r="D49"/>
  <c r="D47"/>
  <c r="F28"/>
  <c r="G28" s="1"/>
  <c r="H28"/>
  <c r="I28" s="1"/>
  <c r="F40"/>
  <c r="G40" s="1"/>
  <c r="H40"/>
  <c r="I40" s="1"/>
  <c r="C39"/>
  <c r="F12"/>
  <c r="G12" s="1"/>
  <c r="H12"/>
  <c r="I12" s="1"/>
  <c r="H34"/>
  <c r="I34" s="1"/>
  <c r="F34"/>
  <c r="G34" s="1"/>
  <c r="H35"/>
  <c r="I35" s="1"/>
  <c r="F35"/>
  <c r="G35" s="1"/>
  <c r="H41"/>
  <c r="I41" s="1"/>
  <c r="F41"/>
  <c r="G41" s="1"/>
  <c r="H22"/>
  <c r="I22" s="1"/>
  <c r="F22"/>
  <c r="G22" s="1"/>
  <c r="F37"/>
  <c r="G37" s="1"/>
  <c r="H37"/>
  <c r="I37" s="1"/>
  <c r="F17"/>
  <c r="G17" s="1"/>
  <c r="H17"/>
  <c r="I17" s="1"/>
  <c r="H36"/>
  <c r="I36" s="1"/>
  <c r="F36"/>
  <c r="G36" s="1"/>
  <c r="H42"/>
  <c r="I42" s="1"/>
  <c r="F42"/>
  <c r="G42" s="1"/>
  <c r="E39"/>
  <c r="E47" s="1"/>
  <c r="H8" i="232"/>
  <c r="H27"/>
  <c r="F63"/>
  <c r="H63" s="1"/>
  <c r="H65"/>
  <c r="H45"/>
  <c r="H20"/>
  <c r="K44" i="221"/>
  <c r="H152" i="220"/>
  <c r="H153"/>
  <c r="K27" i="134"/>
  <c r="Q14"/>
  <c r="K38" i="74"/>
  <c r="K43" s="1"/>
  <c r="R30"/>
  <c r="AB46"/>
  <c r="AN22"/>
  <c r="AO22"/>
  <c r="AQ22" s="1"/>
  <c r="N38"/>
  <c r="N43" s="1"/>
  <c r="N46" s="1"/>
  <c r="AK46"/>
  <c r="AN36"/>
  <c r="AO36"/>
  <c r="AQ36" s="1"/>
  <c r="AN21"/>
  <c r="AO21"/>
  <c r="AQ21" s="1"/>
  <c r="AX21" s="1"/>
  <c r="AZ21" s="1"/>
  <c r="AH36"/>
  <c r="AH30"/>
  <c r="D43"/>
  <c r="D46" s="1"/>
  <c r="L43"/>
  <c r="R34"/>
  <c r="AH22"/>
  <c r="AH23" s="1"/>
  <c r="O38"/>
  <c r="O43" s="1"/>
  <c r="AF17"/>
  <c r="R32"/>
  <c r="L47" i="117"/>
  <c r="L146"/>
  <c r="K45"/>
  <c r="L62"/>
  <c r="L50"/>
  <c r="R118"/>
  <c r="O25"/>
  <c r="V89"/>
  <c r="J135"/>
  <c r="R32"/>
  <c r="R66"/>
  <c r="O201" i="116"/>
  <c r="N201"/>
  <c r="M201"/>
  <c r="L201"/>
  <c r="Q201"/>
  <c r="M291"/>
  <c r="S176"/>
  <c r="W176"/>
  <c r="V201"/>
  <c r="S201"/>
  <c r="W201"/>
  <c r="T201"/>
  <c r="X201"/>
  <c r="U201"/>
  <c r="Y201"/>
  <c r="Y174" s="1"/>
  <c r="Y172" s="1"/>
  <c r="T20"/>
  <c r="X20"/>
  <c r="AB20"/>
  <c r="V45"/>
  <c r="Z45"/>
  <c r="T45"/>
  <c r="X45"/>
  <c r="S20"/>
  <c r="W20"/>
  <c r="AA20"/>
  <c r="Y45"/>
  <c r="V176"/>
  <c r="S291"/>
  <c r="W291"/>
  <c r="T291"/>
  <c r="U291"/>
  <c r="Y291"/>
  <c r="L176"/>
  <c r="L291"/>
  <c r="M176"/>
  <c r="V20"/>
  <c r="Z20"/>
  <c r="AB45"/>
  <c r="U20"/>
  <c r="U18" s="1"/>
  <c r="U16" s="1"/>
  <c r="Y20"/>
  <c r="V135"/>
  <c r="Z135"/>
  <c r="O176"/>
  <c r="T176"/>
  <c r="X176"/>
  <c r="X174" s="1"/>
  <c r="X172" s="1"/>
  <c r="D10" i="206"/>
  <c r="D13" i="205"/>
  <c r="D23" s="1"/>
  <c r="E23" s="1"/>
  <c r="D34"/>
  <c r="E34" s="1"/>
  <c r="D55"/>
  <c r="J86" i="201"/>
  <c r="F86"/>
  <c r="H11" i="202"/>
  <c r="F36"/>
  <c r="F62"/>
  <c r="F81" s="1"/>
  <c r="E10" i="206"/>
  <c r="B42" i="205"/>
  <c r="C42"/>
  <c r="B63"/>
  <c r="C63"/>
  <c r="H17" i="206"/>
  <c r="B15"/>
  <c r="G17"/>
  <c r="E17"/>
  <c r="F10"/>
  <c r="D15" i="134"/>
  <c r="X24"/>
  <c r="Z24" s="1"/>
  <c r="O24"/>
  <c r="Q24" s="1"/>
  <c r="B24"/>
  <c r="D24" s="1"/>
  <c r="Q10"/>
  <c r="U24"/>
  <c r="W24" s="1"/>
  <c r="P15"/>
  <c r="T27"/>
  <c r="M15"/>
  <c r="Q11"/>
  <c r="J15"/>
  <c r="Q13"/>
  <c r="Q12"/>
  <c r="U25"/>
  <c r="W25" s="1"/>
  <c r="X26"/>
  <c r="Z26" s="1"/>
  <c r="B26"/>
  <c r="D26" s="1"/>
  <c r="O25"/>
  <c r="Q25" s="1"/>
  <c r="L24"/>
  <c r="N24" s="1"/>
  <c r="X22"/>
  <c r="Z22" s="1"/>
  <c r="B33" s="1"/>
  <c r="L23"/>
  <c r="N23" s="1"/>
  <c r="L25"/>
  <c r="N25" s="1"/>
  <c r="X25"/>
  <c r="Z25" s="1"/>
  <c r="V23" i="117"/>
  <c r="V24"/>
  <c r="V33"/>
  <c r="V57"/>
  <c r="V58"/>
  <c r="V60"/>
  <c r="V70"/>
  <c r="V73"/>
  <c r="U127"/>
  <c r="V148"/>
  <c r="V150"/>
  <c r="V42"/>
  <c r="V43"/>
  <c r="V46"/>
  <c r="V48"/>
  <c r="V49"/>
  <c r="V121"/>
  <c r="V125"/>
  <c r="V128"/>
  <c r="V129"/>
  <c r="V130"/>
  <c r="V131"/>
  <c r="V133"/>
  <c r="U135"/>
  <c r="V138"/>
  <c r="O41"/>
  <c r="O56"/>
  <c r="N135"/>
  <c r="R41"/>
  <c r="R56"/>
  <c r="P83"/>
  <c r="P81" s="1"/>
  <c r="Q45"/>
  <c r="R62"/>
  <c r="V62" s="1"/>
  <c r="T20"/>
  <c r="T18" s="1"/>
  <c r="T45"/>
  <c r="L140"/>
  <c r="V120"/>
  <c r="V143"/>
  <c r="V145"/>
  <c r="O32"/>
  <c r="O53"/>
  <c r="O66"/>
  <c r="R47"/>
  <c r="R59"/>
  <c r="V59" s="1"/>
  <c r="R98"/>
  <c r="Q20"/>
  <c r="L25"/>
  <c r="V63"/>
  <c r="V100"/>
  <c r="O86"/>
  <c r="L118"/>
  <c r="L53"/>
  <c r="L66"/>
  <c r="M45"/>
  <c r="N45"/>
  <c r="O98"/>
  <c r="V152"/>
  <c r="U25"/>
  <c r="U20" s="1"/>
  <c r="S20"/>
  <c r="V21"/>
  <c r="V30"/>
  <c r="V31"/>
  <c r="V51"/>
  <c r="V52"/>
  <c r="V88"/>
  <c r="V90"/>
  <c r="V92"/>
  <c r="V36"/>
  <c r="V37"/>
  <c r="V38"/>
  <c r="V54"/>
  <c r="V55"/>
  <c r="V67"/>
  <c r="V68"/>
  <c r="V69"/>
  <c r="V75"/>
  <c r="V77"/>
  <c r="V79"/>
  <c r="V84"/>
  <c r="V85"/>
  <c r="K135"/>
  <c r="N20"/>
  <c r="P20"/>
  <c r="S135"/>
  <c r="U41"/>
  <c r="U56"/>
  <c r="T135"/>
  <c r="V151"/>
  <c r="G19" i="202"/>
  <c r="G11" s="1"/>
  <c r="G48"/>
  <c r="G54"/>
  <c r="C17" i="206"/>
  <c r="I17"/>
  <c r="H44" i="202"/>
  <c r="H64"/>
  <c r="B21" i="205"/>
  <c r="G13" i="122"/>
  <c r="B8" i="206"/>
  <c r="F17"/>
  <c r="G65" i="202"/>
  <c r="G64" s="1"/>
  <c r="G46"/>
  <c r="H10" i="206"/>
  <c r="G70" i="202"/>
  <c r="G10" i="206"/>
  <c r="H21" i="202"/>
  <c r="H36" s="1"/>
  <c r="D17" i="206"/>
  <c r="G60" i="202"/>
  <c r="G58" s="1"/>
  <c r="H70"/>
  <c r="G59" i="232"/>
  <c r="C34" i="230"/>
  <c r="C35" s="1"/>
  <c r="C36" s="1"/>
  <c r="C40" s="1"/>
  <c r="C42" s="1"/>
  <c r="C51" s="1"/>
  <c r="C12" i="225" s="1"/>
  <c r="C30" i="231"/>
  <c r="C31" s="1"/>
  <c r="C32" s="1"/>
  <c r="C36" s="1"/>
  <c r="C44" s="1"/>
  <c r="C24" i="225" s="1"/>
  <c r="C34" i="226"/>
  <c r="C35" s="1"/>
  <c r="C36" s="1"/>
  <c r="C40" s="1"/>
  <c r="B16" i="206"/>
  <c r="C43" i="235"/>
  <c r="H43" s="1"/>
  <c r="I43" s="1"/>
  <c r="D43"/>
  <c r="F43" s="1"/>
  <c r="G43" s="1"/>
  <c r="AQ23" i="74"/>
  <c r="R17"/>
  <c r="K18"/>
  <c r="R18" s="1"/>
  <c r="AE18"/>
  <c r="U32"/>
  <c r="AC32"/>
  <c r="R36"/>
  <c r="Q38"/>
  <c r="Q43" s="1"/>
  <c r="Q46" s="1"/>
  <c r="AC40"/>
  <c r="U40"/>
  <c r="U23"/>
  <c r="AO30"/>
  <c r="AQ30" s="1"/>
  <c r="AN30"/>
  <c r="AH16"/>
  <c r="AL16"/>
  <c r="K23"/>
  <c r="R22"/>
  <c r="AX22" s="1"/>
  <c r="AZ22" s="1"/>
  <c r="S38"/>
  <c r="S43" s="1"/>
  <c r="AC34"/>
  <c r="U34"/>
  <c r="AF13"/>
  <c r="AC14"/>
  <c r="AE13"/>
  <c r="AE14" s="1"/>
  <c r="R40"/>
  <c r="E19" i="232"/>
  <c r="E17" s="1"/>
  <c r="E59" s="1"/>
  <c r="F19"/>
  <c r="V174" i="116"/>
  <c r="V172" s="1"/>
  <c r="T135"/>
  <c r="X135"/>
  <c r="N174"/>
  <c r="N172" s="1"/>
  <c r="U174"/>
  <c r="U172" s="1"/>
  <c r="U170" s="1"/>
  <c r="U312" s="1"/>
  <c r="U314" s="1"/>
  <c r="L45"/>
  <c r="N45"/>
  <c r="N18" s="1"/>
  <c r="N16" s="1"/>
  <c r="N14" s="1"/>
  <c r="N156" s="1"/>
  <c r="N158" s="1"/>
  <c r="S45"/>
  <c r="S18" s="1"/>
  <c r="S16" s="1"/>
  <c r="W45"/>
  <c r="AA45"/>
  <c r="AA18" s="1"/>
  <c r="AA16" s="1"/>
  <c r="AA14" s="1"/>
  <c r="AA156" s="1"/>
  <c r="S135"/>
  <c r="AB135"/>
  <c r="V291"/>
  <c r="P45" i="117"/>
  <c r="J45"/>
  <c r="L127"/>
  <c r="V127" s="1"/>
  <c r="V22"/>
  <c r="R25"/>
  <c r="V29"/>
  <c r="V34"/>
  <c r="R50"/>
  <c r="V50" s="1"/>
  <c r="V139"/>
  <c r="V142"/>
  <c r="V144"/>
  <c r="V147"/>
  <c r="V149"/>
  <c r="L123"/>
  <c r="O123"/>
  <c r="R123"/>
  <c r="L32"/>
  <c r="V32" s="1"/>
  <c r="L41"/>
  <c r="L86"/>
  <c r="R135"/>
  <c r="V141"/>
  <c r="M135"/>
  <c r="U123"/>
  <c r="S45"/>
  <c r="V137"/>
  <c r="V26"/>
  <c r="V27"/>
  <c r="V35"/>
  <c r="U86"/>
  <c r="O140"/>
  <c r="V140" s="1"/>
  <c r="P135"/>
  <c r="Q135"/>
  <c r="U83"/>
  <c r="T81"/>
  <c r="U81" s="1"/>
  <c r="N81"/>
  <c r="O81" s="1"/>
  <c r="O83"/>
  <c r="L83"/>
  <c r="K81"/>
  <c r="L81" s="1"/>
  <c r="Q81"/>
  <c r="Q45" i="116"/>
  <c r="L45" i="330" s="1"/>
  <c r="U135" i="116"/>
  <c r="N291"/>
  <c r="X291"/>
  <c r="M45"/>
  <c r="M18" s="1"/>
  <c r="M16" s="1"/>
  <c r="M14" s="1"/>
  <c r="M156" s="1"/>
  <c r="M158" s="1"/>
  <c r="W174"/>
  <c r="W172" s="1"/>
  <c r="W170" s="1"/>
  <c r="W312" s="1"/>
  <c r="W314" s="1"/>
  <c r="O81"/>
  <c r="O45"/>
  <c r="G21" i="202"/>
  <c r="L135" i="117" l="1"/>
  <c r="AN23" i="74"/>
  <c r="D48" i="235"/>
  <c r="C11" i="205"/>
  <c r="O46" i="201"/>
  <c r="O83" s="1"/>
  <c r="R76" i="207"/>
  <c r="M86" i="201"/>
  <c r="Q27" i="134"/>
  <c r="D33" i="217"/>
  <c r="F21"/>
  <c r="H30" s="1"/>
  <c r="S86" i="201"/>
  <c r="W18" i="116"/>
  <c r="W16" s="1"/>
  <c r="W14" s="1"/>
  <c r="W156" s="1"/>
  <c r="W158" s="1"/>
  <c r="Z18"/>
  <c r="Z16" s="1"/>
  <c r="T18"/>
  <c r="T16" s="1"/>
  <c r="H172" i="220"/>
  <c r="Q174" i="116"/>
  <c r="K18" i="117"/>
  <c r="U76" i="207"/>
  <c r="I76"/>
  <c r="K14" i="74"/>
  <c r="K46" s="1"/>
  <c r="R13"/>
  <c r="R14" s="1"/>
  <c r="T174" i="116"/>
  <c r="T172" s="1"/>
  <c r="Q18"/>
  <c r="L18" i="330" s="1"/>
  <c r="O174" i="116"/>
  <c r="O172" s="1"/>
  <c r="O170" s="1"/>
  <c r="O312" s="1"/>
  <c r="O314" s="1"/>
  <c r="Q81"/>
  <c r="L81" i="330" s="1"/>
  <c r="L83"/>
  <c r="AB18" i="116"/>
  <c r="AB16" s="1"/>
  <c r="L77" i="233"/>
  <c r="V118" i="117"/>
  <c r="O20"/>
  <c r="V146"/>
  <c r="R20"/>
  <c r="V66"/>
  <c r="V47"/>
  <c r="X18" i="116"/>
  <c r="X16" s="1"/>
  <c r="Y18"/>
  <c r="Y16" s="1"/>
  <c r="Y14" s="1"/>
  <c r="Y156" s="1"/>
  <c r="Y158" s="1"/>
  <c r="V18"/>
  <c r="V16" s="1"/>
  <c r="S174"/>
  <c r="S172" s="1"/>
  <c r="S170" s="1"/>
  <c r="S312" s="1"/>
  <c r="S314" s="1"/>
  <c r="M174"/>
  <c r="M172" s="1"/>
  <c r="M170" s="1"/>
  <c r="M312" s="1"/>
  <c r="M314" s="1"/>
  <c r="Y170"/>
  <c r="Y312" s="1"/>
  <c r="Y314" s="1"/>
  <c r="L174"/>
  <c r="L172" s="1"/>
  <c r="F84" i="202"/>
  <c r="C54" i="230"/>
  <c r="C13" i="225" s="1"/>
  <c r="E81" i="311"/>
  <c r="E13" i="205"/>
  <c r="C48" i="235"/>
  <c r="C45"/>
  <c r="C47"/>
  <c r="C49"/>
  <c r="C46"/>
  <c r="E45"/>
  <c r="H39"/>
  <c r="I39" s="1"/>
  <c r="F39"/>
  <c r="G39" s="1"/>
  <c r="E49"/>
  <c r="E46"/>
  <c r="E48"/>
  <c r="F17" i="232"/>
  <c r="F59" s="1"/>
  <c r="H19"/>
  <c r="H17" s="1"/>
  <c r="F34" i="311"/>
  <c r="F67" s="1"/>
  <c r="E70" i="232"/>
  <c r="C21" i="226"/>
  <c r="N27" i="134"/>
  <c r="B37"/>
  <c r="D37" s="1"/>
  <c r="F37" s="1"/>
  <c r="AH17" i="74"/>
  <c r="AL17"/>
  <c r="R38"/>
  <c r="R43" s="1"/>
  <c r="AX36"/>
  <c r="AH18"/>
  <c r="AX30"/>
  <c r="AZ30" s="1"/>
  <c r="U38"/>
  <c r="V98" i="117"/>
  <c r="Q18"/>
  <c r="L45"/>
  <c r="V56"/>
  <c r="T16"/>
  <c r="T14" s="1"/>
  <c r="T156" s="1"/>
  <c r="V86"/>
  <c r="AB14" i="116"/>
  <c r="AB156" s="1"/>
  <c r="S14"/>
  <c r="S156" s="1"/>
  <c r="L18"/>
  <c r="L16" s="1"/>
  <c r="L14" s="1"/>
  <c r="L156" s="1"/>
  <c r="L170"/>
  <c r="L312" s="1"/>
  <c r="L314" s="1"/>
  <c r="T170"/>
  <c r="T312" s="1"/>
  <c r="T314" s="1"/>
  <c r="T14"/>
  <c r="T156" s="1"/>
  <c r="T158" s="1"/>
  <c r="Z14"/>
  <c r="Z156" s="1"/>
  <c r="V14"/>
  <c r="V156" s="1"/>
  <c r="V158" s="1"/>
  <c r="X170"/>
  <c r="X312" s="1"/>
  <c r="B9" i="206"/>
  <c r="B10" s="1"/>
  <c r="D42" i="205"/>
  <c r="E42" s="1"/>
  <c r="E55"/>
  <c r="D65"/>
  <c r="E65" s="1"/>
  <c r="G44" i="202"/>
  <c r="B17" i="206"/>
  <c r="D63" i="205"/>
  <c r="E63" s="1"/>
  <c r="G36" i="202"/>
  <c r="G62"/>
  <c r="H62"/>
  <c r="H81" s="1"/>
  <c r="H84" s="1"/>
  <c r="W27" i="134"/>
  <c r="D27"/>
  <c r="B34"/>
  <c r="D34" s="1"/>
  <c r="F34" s="1"/>
  <c r="B35"/>
  <c r="D35" s="1"/>
  <c r="F35" s="1"/>
  <c r="D33"/>
  <c r="F33" s="1"/>
  <c r="B36"/>
  <c r="D36" s="1"/>
  <c r="F36" s="1"/>
  <c r="Z27"/>
  <c r="Q15"/>
  <c r="R83" i="117"/>
  <c r="V123"/>
  <c r="L20"/>
  <c r="V41"/>
  <c r="N18"/>
  <c r="V53"/>
  <c r="Q16"/>
  <c r="Q14" s="1"/>
  <c r="Q156" s="1"/>
  <c r="V135"/>
  <c r="V25"/>
  <c r="V20" s="1"/>
  <c r="J18"/>
  <c r="J16" s="1"/>
  <c r="J14" s="1"/>
  <c r="O45"/>
  <c r="V170" i="116"/>
  <c r="V312" s="1"/>
  <c r="V314" s="1"/>
  <c r="C47" i="231"/>
  <c r="C25" i="225" s="1"/>
  <c r="AF40" i="74"/>
  <c r="AE40"/>
  <c r="R23"/>
  <c r="AX23" s="1"/>
  <c r="AZ23" s="1"/>
  <c r="AF34"/>
  <c r="AC38"/>
  <c r="AC43" s="1"/>
  <c r="AE34"/>
  <c r="AE32"/>
  <c r="AF32"/>
  <c r="AH13"/>
  <c r="AH14" s="1"/>
  <c r="AL13"/>
  <c r="AF14"/>
  <c r="AO16"/>
  <c r="AQ16" s="1"/>
  <c r="AN16"/>
  <c r="U43"/>
  <c r="U46" s="1"/>
  <c r="G70" i="232"/>
  <c r="X14" i="116"/>
  <c r="X156" s="1"/>
  <c r="X158" s="1"/>
  <c r="N170"/>
  <c r="N312" s="1"/>
  <c r="O135" i="117"/>
  <c r="M18"/>
  <c r="M16" s="1"/>
  <c r="P18"/>
  <c r="R45"/>
  <c r="S18"/>
  <c r="U45"/>
  <c r="V83"/>
  <c r="K16"/>
  <c r="R81"/>
  <c r="V81" s="1"/>
  <c r="N16"/>
  <c r="N14" s="1"/>
  <c r="N156" s="1"/>
  <c r="U14" i="116"/>
  <c r="U156" s="1"/>
  <c r="U158" s="1"/>
  <c r="O18"/>
  <c r="Q172"/>
  <c r="L158" l="1"/>
  <c r="M161" s="1"/>
  <c r="D11" i="205"/>
  <c r="C21"/>
  <c r="N314" i="116"/>
  <c r="O317" s="1"/>
  <c r="AE38" i="74"/>
  <c r="R46"/>
  <c r="F33" i="217"/>
  <c r="E29" i="311"/>
  <c r="C23" i="205"/>
  <c r="O86" i="201"/>
  <c r="Q16" i="116"/>
  <c r="M317"/>
  <c r="G51" i="311"/>
  <c r="G10"/>
  <c r="H59" i="232"/>
  <c r="E34" i="311"/>
  <c r="F70" i="232"/>
  <c r="H70" s="1"/>
  <c r="C48" i="226"/>
  <c r="C9" i="225" s="1"/>
  <c r="C16" s="1"/>
  <c r="C28" s="1"/>
  <c r="C10" i="230"/>
  <c r="C12" s="1"/>
  <c r="C21"/>
  <c r="B38" i="134"/>
  <c r="D38" s="1"/>
  <c r="F38" s="1"/>
  <c r="AO17" i="74"/>
  <c r="AQ17" s="1"/>
  <c r="AX17" s="1"/>
  <c r="AZ17" s="1"/>
  <c r="AN17"/>
  <c r="AN18" s="1"/>
  <c r="G81" i="202"/>
  <c r="G84" s="1"/>
  <c r="L18" i="117"/>
  <c r="O18"/>
  <c r="AX16" i="74"/>
  <c r="AZ16" s="1"/>
  <c r="AZ36"/>
  <c r="AE43"/>
  <c r="AE46" s="1"/>
  <c r="AH40"/>
  <c r="AL40"/>
  <c r="AO13"/>
  <c r="AN13"/>
  <c r="AN14" s="1"/>
  <c r="AL14"/>
  <c r="AH32"/>
  <c r="AL32"/>
  <c r="AH34"/>
  <c r="AF38"/>
  <c r="AF43" s="1"/>
  <c r="AL34"/>
  <c r="V45" i="117"/>
  <c r="P16"/>
  <c r="R18"/>
  <c r="S16"/>
  <c r="U18"/>
  <c r="K14"/>
  <c r="L16"/>
  <c r="O16"/>
  <c r="M14"/>
  <c r="Q170" i="116"/>
  <c r="O16"/>
  <c r="E11" i="205" l="1"/>
  <c r="D21"/>
  <c r="E21" s="1"/>
  <c r="G29" i="311"/>
  <c r="I29" s="1"/>
  <c r="E28"/>
  <c r="Q14" i="116"/>
  <c r="L16" i="330"/>
  <c r="I51" i="311"/>
  <c r="F32"/>
  <c r="C32" i="225"/>
  <c r="G81" i="311"/>
  <c r="H10"/>
  <c r="H81" s="1"/>
  <c r="G34"/>
  <c r="I34" s="1"/>
  <c r="E67"/>
  <c r="C51" i="226"/>
  <c r="C10" i="225" s="1"/>
  <c r="C17" s="1"/>
  <c r="AQ18" i="74"/>
  <c r="AX18" s="1"/>
  <c r="AZ18" s="1"/>
  <c r="AH38"/>
  <c r="AH43" s="1"/>
  <c r="AH46" s="1"/>
  <c r="V18" i="117"/>
  <c r="AN40" i="74"/>
  <c r="AO40"/>
  <c r="AO32"/>
  <c r="AQ32" s="1"/>
  <c r="AN32"/>
  <c r="AQ13"/>
  <c r="AO14"/>
  <c r="AL38"/>
  <c r="AL43" s="1"/>
  <c r="AN34"/>
  <c r="AO34"/>
  <c r="S14" i="117"/>
  <c r="U16"/>
  <c r="R16"/>
  <c r="P14"/>
  <c r="K156"/>
  <c r="O14"/>
  <c r="M156"/>
  <c r="Q312" i="116"/>
  <c r="Q314" s="1"/>
  <c r="O14"/>
  <c r="AX32" i="74" l="1"/>
  <c r="G28" i="311"/>
  <c r="I28" s="1"/>
  <c r="E65"/>
  <c r="G65" s="1"/>
  <c r="I65" s="1"/>
  <c r="Q156" i="116"/>
  <c r="Q158" s="1"/>
  <c r="L14" i="330"/>
  <c r="G87" i="311"/>
  <c r="F73"/>
  <c r="G32"/>
  <c r="I32" s="1"/>
  <c r="G67"/>
  <c r="G103" s="1"/>
  <c r="V16" i="117"/>
  <c r="AN38" i="74"/>
  <c r="AZ32"/>
  <c r="AQ34"/>
  <c r="AX34" s="1"/>
  <c r="AO38"/>
  <c r="AO43" s="1"/>
  <c r="AQ40"/>
  <c r="AX40" s="1"/>
  <c r="AX13"/>
  <c r="AQ14"/>
  <c r="AN43"/>
  <c r="AN46" s="1"/>
  <c r="S156" i="117"/>
  <c r="P156"/>
  <c r="O156"/>
  <c r="O156" i="116"/>
  <c r="O158" s="1"/>
  <c r="E79" i="311" l="1"/>
  <c r="L156" i="330"/>
  <c r="Q317" i="116"/>
  <c r="G73" i="311"/>
  <c r="F79"/>
  <c r="I67"/>
  <c r="AZ13" i="74"/>
  <c r="AZ14" s="1"/>
  <c r="AX14"/>
  <c r="AQ38"/>
  <c r="AQ43"/>
  <c r="AQ46" s="1"/>
  <c r="U156" i="117"/>
  <c r="R156"/>
  <c r="J162"/>
  <c r="O161" i="116"/>
  <c r="Q161" l="1"/>
  <c r="I73" i="311"/>
  <c r="G79"/>
  <c r="V156" i="117"/>
  <c r="AZ40" i="74"/>
  <c r="AZ34"/>
  <c r="AZ38" s="1"/>
  <c r="AX38"/>
  <c r="AX43" s="1"/>
  <c r="AX46" s="1"/>
  <c r="BB46" s="1"/>
  <c r="BD46" s="1"/>
  <c r="Q162" i="117"/>
  <c r="T162"/>
  <c r="N162"/>
  <c r="K162"/>
  <c r="M162"/>
  <c r="C43" i="332" l="1"/>
  <c r="K162" i="330"/>
  <c r="I79" i="311"/>
  <c r="G109"/>
  <c r="G115" s="1"/>
  <c r="S162" i="117"/>
  <c r="AZ43" i="74"/>
  <c r="AZ46" s="1"/>
  <c r="U163" i="117"/>
  <c r="P162"/>
  <c r="L163" l="1"/>
  <c r="O163"/>
  <c r="R163"/>
</calcChain>
</file>

<file path=xl/sharedStrings.xml><?xml version="1.0" encoding="utf-8"?>
<sst xmlns="http://schemas.openxmlformats.org/spreadsheetml/2006/main" count="4767" uniqueCount="1797">
  <si>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</si>
  <si>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</si>
  <si>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</si>
  <si>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</si>
  <si>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</si>
  <si>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</si>
  <si>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</si>
  <si>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</si>
  <si>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</si>
  <si>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</si>
  <si>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</si>
  <si>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</si>
  <si>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</si>
  <si>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</si>
  <si>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</si>
  <si>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</si>
  <si>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</si>
  <si>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</si>
  <si>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</si>
  <si>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</si>
  <si>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</si>
  <si>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</si>
  <si>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</si>
  <si>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</si>
  <si>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</si>
  <si>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</si>
  <si>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</si>
  <si>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</si>
  <si>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</si>
  <si>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</si>
  <si>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</si>
  <si>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</si>
  <si>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</si>
  <si>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</si>
  <si>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</si>
  <si>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</si>
  <si>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</si>
  <si>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</si>
  <si>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</si>
  <si>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</si>
  <si>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</si>
  <si>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</si>
  <si>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</si>
  <si>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</si>
  <si>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</si>
  <si>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</si>
  <si>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</si>
  <si>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</si>
  <si>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</si>
  <si>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</si>
  <si>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</si>
  <si>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</si>
  <si>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</si>
  <si>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</si>
  <si>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</si>
  <si>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</si>
  <si>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</si>
  <si>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</si>
  <si>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</si>
  <si>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</si>
  <si>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</si>
  <si>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</si>
  <si>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</si>
  <si>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</si>
  <si>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</si>
  <si>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</si>
  <si>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</si>
  <si>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</si>
  <si>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</si>
  <si>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</si>
  <si>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</si>
  <si>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</si>
  <si>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</si>
  <si>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</si>
  <si>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</si>
  <si>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</si>
  <si>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</si>
  <si>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</si>
  <si>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</si>
  <si>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</si>
  <si>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</si>
  <si>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</si>
  <si>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</si>
  <si>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</si>
  <si>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</si>
  <si>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</si>
  <si>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</si>
  <si>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</si>
  <si>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</si>
  <si>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</si>
  <si>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</si>
  <si>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</si>
  <si>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</si>
  <si>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</si>
  <si>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</si>
  <si>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</si>
  <si>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</si>
  <si>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</si>
  <si>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</si>
  <si>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</si>
  <si>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</si>
  <si>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</si>
  <si>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</si>
  <si>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</si>
  <si>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</si>
  <si>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</si>
  <si>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</si>
  <si>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</si>
  <si>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</si>
  <si>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</si>
  <si>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</si>
  <si>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</si>
  <si>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</si>
  <si>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</si>
  <si>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</si>
  <si>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</si>
  <si>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</si>
  <si>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</si>
  <si>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</si>
  <si>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</si>
  <si>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</si>
  <si>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</si>
  <si>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</si>
  <si>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</si>
  <si>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</si>
  <si>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</si>
  <si>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</si>
  <si>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</si>
  <si>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</si>
  <si>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</si>
  <si>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</si>
  <si>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</si>
  <si>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</si>
  <si>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</si>
  <si>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</si>
  <si>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</si>
  <si>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</si>
  <si>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</si>
  <si>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</si>
  <si>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</si>
  <si>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</si>
  <si>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</si>
  <si>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</si>
  <si>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</si>
  <si>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</si>
  <si>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</si>
  <si>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</si>
  <si>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</si>
  <si>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</si>
  <si>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</si>
  <si>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</si>
  <si>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</si>
  <si>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</si>
  <si>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</si>
  <si>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</si>
  <si>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</si>
  <si>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</si>
  <si>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</si>
  <si>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</si>
  <si>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</si>
  <si>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</si>
  <si>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</si>
  <si>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</si>
  <si>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</si>
  <si>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</si>
  <si>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</si>
  <si>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</si>
  <si>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</si>
  <si>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</si>
  <si>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</si>
  <si>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</si>
  <si>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</si>
  <si>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</si>
  <si>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</si>
  <si>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</si>
  <si>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</si>
  <si>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</si>
  <si>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</si>
  <si>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</si>
  <si>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</si>
  <si>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</si>
  <si>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</si>
  <si>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</si>
  <si>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</si>
  <si>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</si>
  <si>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</si>
  <si>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</si>
  <si>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</si>
  <si>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</si>
  <si>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</si>
  <si>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</si>
  <si>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</si>
  <si>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</si>
  <si>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</si>
  <si>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</si>
  <si>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</si>
  <si>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</si>
  <si>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</si>
  <si>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</si>
  <si>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</si>
  <si>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</si>
  <si>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</si>
  <si>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</si>
  <si>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</si>
  <si>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</si>
  <si>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</si>
  <si>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</si>
  <si>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</si>
  <si>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</si>
  <si>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</si>
  <si>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</si>
  <si>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</si>
  <si>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</si>
  <si>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</si>
  <si>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</si>
  <si>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</si>
  <si>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</si>
  <si>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</si>
  <si>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</si>
  <si>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</si>
  <si>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</si>
  <si>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</si>
  <si>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</si>
  <si>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</si>
  <si>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</si>
  <si>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</si>
  <si>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</si>
  <si>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</si>
  <si>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</si>
  <si>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</si>
  <si>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</si>
  <si>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</si>
  <si>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</si>
  <si>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</si>
  <si>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</si>
  <si>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</si>
  <si>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</si>
  <si>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</si>
  <si>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</si>
  <si>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</si>
  <si>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</si>
  <si>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</si>
  <si>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</si>
  <si>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</si>
  <si>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</si>
  <si>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</si>
  <si>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</si>
  <si>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</si>
  <si>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</si>
  <si>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</si>
  <si>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</si>
  <si>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</si>
  <si>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</si>
  <si>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</si>
  <si>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</si>
  <si>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</si>
  <si>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</si>
  <si>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</si>
  <si>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</si>
  <si>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</si>
  <si>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</si>
  <si>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</si>
  <si>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</si>
  <si>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</si>
  <si>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</si>
  <si>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</si>
  <si>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</si>
  <si>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</si>
  <si>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</si>
  <si>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</si>
  <si>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</si>
  <si>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</si>
  <si>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</si>
  <si>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</si>
  <si>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</si>
  <si>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</si>
  <si>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</si>
  <si>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</si>
  <si>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</si>
  <si>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</si>
  <si>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</si>
  <si>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</si>
  <si>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</si>
  <si>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</si>
  <si>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</si>
  <si>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</si>
  <si>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</si>
  <si>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</si>
  <si>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</si>
  <si>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</si>
  <si>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</si>
  <si>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</si>
  <si>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</si>
  <si>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</si>
  <si>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</si>
  <si>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</si>
  <si>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</si>
  <si>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</si>
  <si>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</si>
  <si>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</si>
  <si>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</si>
  <si>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</si>
  <si>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</si>
  <si>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</si>
  <si>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</si>
  <si>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</si>
  <si>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</si>
  <si>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</si>
  <si>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</si>
  <si>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</si>
  <si>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</si>
  <si>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</si>
  <si>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</si>
  <si>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</si>
  <si>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</si>
  <si>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</si>
  <si>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</si>
  <si>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</si>
  <si>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</si>
  <si>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</si>
  <si>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</si>
  <si>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</si>
  <si>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</si>
  <si>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</si>
  <si>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</si>
  <si>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</si>
  <si>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</si>
  <si>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</si>
  <si>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</si>
  <si>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</si>
  <si>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</si>
  <si>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</si>
  <si>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</si>
  <si>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</si>
  <si>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</si>
  <si>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</si>
  <si>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</si>
  <si>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</si>
  <si>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</si>
  <si>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</si>
  <si>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</si>
  <si>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</si>
  <si>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</si>
  <si>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</si>
  <si>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</si>
  <si>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</si>
  <si>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</si>
  <si>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</si>
  <si>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</si>
  <si>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</si>
  <si>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</si>
  <si>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</si>
  <si>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</si>
  <si>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</si>
  <si>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</si>
  <si>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</si>
  <si>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</si>
  <si>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</si>
  <si>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</si>
  <si>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</si>
  <si>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</si>
  <si>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</si>
  <si>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</si>
  <si>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</si>
  <si>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</si>
  <si>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</si>
  <si>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</si>
  <si>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</si>
  <si>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</si>
  <si>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</si>
  <si>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</si>
  <si>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</si>
  <si>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</si>
  <si>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</si>
  <si>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</si>
  <si>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</si>
  <si>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</si>
  <si>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</si>
  <si>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</si>
  <si>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</si>
  <si>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</si>
  <si>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</si>
  <si>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</si>
  <si>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</si>
  <si>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</si>
  <si>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</si>
  <si>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</si>
  <si>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</si>
  <si>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</si>
  <si>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</si>
  <si>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</si>
  <si>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</si>
  <si>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</si>
  <si>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</si>
  <si>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</si>
  <si>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</si>
  <si>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</si>
  <si>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</si>
  <si>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</si>
  <si>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</si>
  <si>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</si>
  <si>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</si>
  <si>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</si>
  <si>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</si>
  <si>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</si>
  <si>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</si>
  <si>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</si>
  <si>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</si>
  <si>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</si>
  <si>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</si>
  <si>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</si>
  <si>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</si>
  <si>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</si>
  <si>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</si>
  <si>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</si>
  <si>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</si>
  <si>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</si>
  <si>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</si>
  <si>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</si>
  <si>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</si>
  <si>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</si>
  <si>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</si>
  <si>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</si>
  <si>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</si>
  <si>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</si>
  <si>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</si>
  <si>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</si>
  <si>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</si>
  <si>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</si>
  <si>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</si>
  <si>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</si>
  <si>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</si>
  <si>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</si>
  <si>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</si>
  <si>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</si>
  <si>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</si>
  <si>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</si>
  <si>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</si>
  <si>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</si>
  <si>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</si>
  <si>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</si>
  <si>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</si>
  <si>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</si>
  <si>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</si>
  <si>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</si>
  <si>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</si>
  <si>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</si>
  <si>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</si>
  <si>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</si>
  <si>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</si>
  <si>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</si>
  <si>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</si>
  <si>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</si>
  <si>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</si>
  <si>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</si>
  <si>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</si>
  <si>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</si>
  <si>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</si>
  <si>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</si>
  <si>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</si>
  <si>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</si>
  <si>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</si>
  <si>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</si>
  <si>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</si>
  <si>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</si>
  <si>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</si>
  <si>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</si>
  <si>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</si>
  <si>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</si>
  <si>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</si>
  <si>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</si>
  <si>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</si>
  <si>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</si>
  <si>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</si>
  <si>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</si>
  <si>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</si>
  <si>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</si>
  <si>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</si>
  <si>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</si>
  <si>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</si>
  <si>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</si>
  <si>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</si>
  <si>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</si>
  <si>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</si>
  <si>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</si>
  <si>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</si>
  <si>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</si>
  <si>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</si>
  <si>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</si>
  <si>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</si>
  <si>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</si>
  <si>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</si>
  <si>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</si>
  <si>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</si>
  <si>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</si>
  <si>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</si>
  <si>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</si>
  <si>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</si>
  <si>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</si>
  <si>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</si>
  <si>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</si>
  <si>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</si>
  <si>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</si>
  <si>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</si>
  <si>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</si>
  <si>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</si>
  <si>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</si>
  <si>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</si>
  <si>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</si>
  <si>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</si>
  <si>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</si>
  <si>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</si>
  <si>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</si>
  <si>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</si>
  <si>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</si>
  <si>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</si>
  <si>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</si>
  <si>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</si>
  <si>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</si>
  <si>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</si>
  <si>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</si>
  <si>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</si>
  <si>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</si>
  <si>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</si>
  <si>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</si>
  <si>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</si>
  <si>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Pm</t>
  </si>
  <si>
    <t>Ps</t>
  </si>
  <si>
    <t>EUR</t>
  </si>
  <si>
    <t>#61</t>
  </si>
  <si>
    <t>#62</t>
  </si>
  <si>
    <t>(3) = (1) - (2)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</si>
  <si>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</si>
  <si>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</si>
  <si>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</si>
  <si>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</si>
  <si>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</si>
  <si>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</si>
  <si>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</si>
  <si>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</si>
  <si>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</si>
  <si>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</si>
  <si>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</si>
  <si>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</si>
  <si>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</si>
  <si>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</si>
  <si>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</si>
  <si>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</si>
  <si>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</si>
  <si>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</si>
  <si>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</si>
  <si>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</si>
  <si>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</si>
  <si>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</si>
  <si>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</si>
  <si>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</si>
  <si>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</si>
  <si>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</si>
  <si>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</si>
  <si>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</si>
  <si>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</si>
  <si>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</si>
  <si>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</si>
  <si>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</si>
  <si>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</si>
  <si>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</si>
  <si>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</si>
  <si>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</si>
  <si>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</si>
  <si>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</si>
  <si>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</si>
  <si>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</si>
  <si>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</si>
  <si>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</si>
  <si>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</si>
  <si>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</si>
  <si>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</si>
  <si>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</si>
  <si>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</si>
  <si>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</si>
  <si>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</si>
  <si>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</si>
  <si>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</si>
  <si>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</si>
  <si>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</si>
  <si>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</si>
  <si>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</si>
  <si>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</si>
  <si>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</si>
  <si>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</si>
  <si>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</si>
  <si>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</si>
  <si>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</si>
  <si>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</si>
  <si>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</si>
  <si>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</si>
  <si>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</si>
  <si>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</si>
  <si>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</si>
  <si>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</si>
  <si>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</si>
  <si>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</si>
  <si>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</si>
  <si>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</si>
  <si>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</si>
  <si>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</si>
  <si>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</si>
  <si>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</si>
  <si>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</si>
  <si>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</si>
  <si>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</si>
  <si>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</si>
  <si>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</si>
  <si>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</si>
  <si>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</si>
  <si>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</si>
  <si>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</si>
  <si>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</si>
  <si>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</si>
  <si>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</si>
  <si>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</si>
  <si>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</si>
  <si>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</si>
  <si>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</si>
  <si>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</si>
  <si>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</si>
  <si>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</si>
  <si>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</si>
  <si>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</si>
  <si>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</si>
  <si>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</si>
  <si>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</si>
  <si>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</si>
  <si>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</si>
  <si>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</si>
  <si>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</si>
  <si>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</si>
  <si>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</si>
  <si>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</si>
  <si>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</si>
  <si>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</si>
  <si>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</si>
  <si>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</si>
  <si>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</si>
  <si>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</si>
  <si>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</si>
  <si>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</si>
  <si>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</si>
  <si>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</si>
  <si>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</si>
  <si>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</si>
  <si>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</si>
  <si>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</si>
  <si>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</si>
  <si>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</si>
  <si>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</si>
  <si>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</si>
  <si>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</si>
  <si>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</si>
  <si>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</si>
  <si>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</si>
  <si>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 xml:space="preserve">#60 </t>
  </si>
  <si>
    <t xml:space="preserve">(tous les produits prévus par l'art. 2, §1, 11° de la décision) </t>
  </si>
  <si>
    <t>(6)</t>
  </si>
  <si>
    <t>Paramètres utilisés dans le calcul du plafond des coûts gérables:</t>
  </si>
  <si>
    <t>Plafond coûts gérables</t>
  </si>
  <si>
    <t>Adaptation pour coûts IT Atrias</t>
  </si>
  <si>
    <t>Adaptation pour coûts IT réseaux intelligents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</si>
  <si>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</si>
  <si>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</si>
  <si>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</si>
  <si>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</si>
  <si>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</si>
  <si>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</si>
  <si>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</si>
  <si>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</si>
  <si>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</si>
  <si>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</si>
  <si>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</si>
  <si>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</si>
  <si>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</si>
  <si>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</si>
  <si>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</si>
  <si>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</si>
  <si>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</si>
  <si>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</si>
  <si>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</si>
  <si>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</si>
  <si>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</si>
  <si>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</si>
  <si>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</si>
  <si>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</si>
  <si>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</si>
  <si>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</si>
  <si>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</si>
  <si>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</si>
  <si>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</si>
  <si>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</si>
  <si>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</si>
  <si>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</si>
  <si>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31.12.2014</t>
    </r>
  </si>
  <si>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</si>
  <si>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</si>
  <si>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</si>
  <si>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</si>
  <si>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</si>
  <si>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</si>
  <si>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</si>
  <si>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</si>
  <si>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</si>
  <si>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</si>
  <si>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</si>
  <si>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</si>
  <si>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</si>
  <si>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</si>
  <si>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</si>
  <si>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</si>
  <si>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</si>
  <si>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</si>
  <si>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</si>
  <si>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</si>
  <si>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</si>
  <si>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</si>
  <si>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</si>
  <si>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</si>
  <si>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</si>
  <si>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</si>
  <si>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</si>
  <si>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</si>
  <si>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</si>
  <si>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</si>
  <si>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</si>
  <si>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</si>
  <si>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</si>
  <si>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</si>
  <si>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</si>
  <si>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</si>
  <si>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</si>
  <si>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</si>
  <si>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</si>
  <si>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</si>
  <si>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</si>
  <si>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</si>
  <si>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</si>
  <si>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</si>
  <si>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</si>
  <si>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</si>
  <si>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</si>
  <si>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</si>
  <si>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</si>
  <si>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</si>
  <si>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</si>
  <si>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</si>
  <si>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</si>
  <si>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</si>
  <si>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</si>
  <si>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</si>
  <si>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</si>
  <si>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</si>
  <si>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</si>
  <si>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</si>
  <si>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</si>
  <si>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</si>
  <si>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</si>
  <si>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</si>
  <si>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</si>
  <si>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</si>
  <si>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</si>
  <si>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</si>
  <si>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</si>
  <si>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</si>
  <si>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</si>
  <si>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</si>
  <si>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</si>
  <si>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</si>
  <si>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</si>
  <si>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</si>
  <si>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</si>
  <si>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</si>
  <si>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</si>
  <si>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</si>
  <si>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</si>
  <si>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</si>
  <si>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</si>
  <si>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</si>
  <si>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</si>
  <si>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</si>
  <si>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</si>
  <si>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</si>
  <si>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</si>
  <si>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</si>
  <si>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</si>
  <si>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</si>
  <si>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</si>
  <si>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</si>
  <si>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</si>
  <si>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</si>
  <si>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</si>
  <si>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</si>
  <si>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</si>
  <si>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</si>
  <si>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</si>
  <si>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</si>
  <si>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</si>
  <si>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</si>
  <si>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</si>
  <si>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</si>
  <si>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</si>
  <si>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</si>
  <si>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</si>
  <si>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</si>
  <si>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</si>
  <si>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</si>
  <si>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</si>
  <si>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</si>
  <si>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</si>
  <si>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</si>
  <si>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</si>
  <si>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</si>
  <si>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</si>
  <si>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</si>
  <si>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</si>
  <si>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</si>
  <si>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</si>
  <si>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</si>
  <si>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</si>
  <si>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</si>
  <si>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</si>
  <si>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</si>
  <si>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</si>
  <si>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</si>
  <si>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</si>
  <si>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</si>
  <si>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</si>
  <si>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</si>
  <si>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</si>
  <si>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</si>
  <si>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</si>
  <si>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</si>
  <si>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</si>
  <si>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</si>
  <si>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</si>
  <si>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</si>
  <si>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</si>
  <si>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</si>
  <si>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</si>
  <si>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</si>
  <si>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</si>
  <si>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</si>
  <si>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</si>
  <si>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</si>
  <si>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</si>
  <si>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</si>
  <si>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</si>
  <si>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</si>
  <si>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</si>
  <si>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</si>
  <si>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</si>
  <si>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</si>
  <si>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</si>
  <si>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</si>
  <si>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</si>
  <si>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</si>
  <si>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</si>
  <si>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</si>
  <si>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</si>
  <si>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</si>
  <si>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</si>
  <si>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</si>
  <si>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</si>
  <si>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</si>
  <si>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</si>
  <si>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</si>
  <si>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</si>
  <si>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</si>
  <si>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</si>
  <si>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</si>
  <si>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</si>
  <si>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</si>
  <si>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</si>
  <si>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</si>
  <si>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</si>
  <si>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1</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</si>
  <si>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</si>
  <si>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</si>
  <si>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</si>
  <si>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</si>
  <si>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</si>
  <si>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</si>
  <si>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</si>
  <si>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</si>
  <si>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</si>
  <si>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</si>
  <si>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</si>
  <si>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</si>
  <si>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</si>
  <si>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</si>
  <si>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</si>
  <si>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</si>
  <si>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 18</t>
  </si>
  <si>
    <t>Annexe 19</t>
  </si>
  <si>
    <t>Annexe 21</t>
  </si>
  <si>
    <t>Annexe 22</t>
  </si>
  <si>
    <t>Tableau 20B</t>
  </si>
  <si>
    <t>Tableau 19</t>
  </si>
  <si>
    <t>Annexe 25</t>
  </si>
  <si>
    <t>Annexe 26</t>
  </si>
  <si>
    <t>Annexe 27</t>
  </si>
  <si>
    <t>Une copie des plans de remboursements des emprunts contractés</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</si>
  <si>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</si>
  <si>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</si>
  <si>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</si>
  <si>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</si>
  <si>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</si>
  <si>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</si>
  <si>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</si>
  <si>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</si>
  <si>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</si>
  <si>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</si>
  <si>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</si>
  <si>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</si>
  <si>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</si>
  <si>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</si>
  <si>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</si>
  <si>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</si>
  <si>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</si>
  <si>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</si>
  <si>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</si>
  <si>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</si>
  <si>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</si>
  <si>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</si>
  <si>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</si>
  <si>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</si>
  <si>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</si>
  <si>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</si>
  <si>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</si>
  <si>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</si>
  <si>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</si>
  <si>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</si>
  <si>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</si>
  <si>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</si>
  <si>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</si>
  <si>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</si>
  <si>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</si>
  <si>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</si>
  <si>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</si>
  <si>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</si>
  <si>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</si>
  <si>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</si>
  <si>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</si>
  <si>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</si>
  <si>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</si>
  <si>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</si>
  <si>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</si>
  <si>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</si>
  <si>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</si>
  <si>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</si>
  <si>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</si>
  <si>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</si>
  <si>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</si>
  <si>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</si>
  <si>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</si>
  <si>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</si>
  <si>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</si>
  <si>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</si>
  <si>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</si>
  <si>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</si>
  <si>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</si>
  <si>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</si>
  <si>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</si>
  <si>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</si>
  <si>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</si>
  <si>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</si>
  <si>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</si>
  <si>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</si>
  <si>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</si>
  <si>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</si>
  <si>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</si>
  <si>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</si>
  <si>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</si>
  <si>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</si>
  <si>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</si>
  <si>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</si>
  <si>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</si>
  <si>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</si>
  <si>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</si>
  <si>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</si>
  <si>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</si>
  <si>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</si>
  <si>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</si>
  <si>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</si>
  <si>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</si>
  <si>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</si>
  <si>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</si>
  <si>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</si>
  <si>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</si>
  <si>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</si>
  <si>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</si>
  <si>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</si>
  <si>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</si>
  <si>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</si>
  <si>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</si>
  <si>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</si>
  <si>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</si>
  <si>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</si>
  <si>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</si>
  <si>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</si>
  <si>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</si>
  <si>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</si>
  <si>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</si>
  <si>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</si>
  <si>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</si>
  <si>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</si>
  <si>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</si>
  <si>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</si>
  <si>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</si>
  <si>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t xml:space="preserve">Tarification progressive </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</si>
  <si>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</si>
  <si>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</si>
  <si>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</si>
  <si>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</si>
  <si>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</si>
  <si>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</si>
  <si>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</si>
  <si>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</si>
  <si>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</si>
  <si>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</si>
  <si>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</si>
  <si>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</si>
  <si>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</si>
  <si>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</si>
  <si>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</si>
  <si>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</si>
  <si>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</si>
  <si>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</si>
  <si>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</si>
  <si>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</si>
  <si>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</si>
  <si>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</si>
  <si>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</si>
  <si>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</si>
  <si>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</si>
  <si>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</si>
  <si>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</si>
  <si>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</si>
  <si>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</si>
  <si>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</si>
  <si>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</si>
  <si>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</si>
  <si>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</si>
  <si>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</si>
  <si>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</si>
  <si>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</si>
  <si>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</si>
  <si>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</si>
  <si>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</si>
  <si>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</si>
  <si>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</si>
  <si>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</si>
  <si>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</si>
  <si>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</si>
  <si>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</si>
  <si>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</si>
  <si>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</si>
  <si>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</si>
  <si>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</si>
  <si>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</si>
  <si>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</si>
  <si>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</si>
  <si>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</si>
  <si>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</si>
  <si>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Valeur de départ actif régulé</t>
  </si>
  <si>
    <t>Valeur finale actif régulé</t>
  </si>
  <si>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</si>
  <si>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</si>
  <si>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t>TOTAL 2015</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</si>
  <si>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</si>
  <si>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</si>
  <si>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</si>
  <si>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</si>
  <si>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</si>
  <si>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</si>
  <si>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</si>
  <si>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</si>
  <si>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</si>
  <si>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</si>
  <si>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</si>
  <si>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</si>
  <si>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</si>
  <si>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</si>
  <si>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</si>
  <si>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</si>
  <si>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</si>
  <si>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</si>
  <si>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</si>
  <si>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</si>
  <si>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</si>
  <si>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</si>
  <si>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</si>
  <si>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</si>
  <si>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</si>
  <si>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</si>
  <si>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</si>
  <si>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</si>
  <si>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</si>
  <si>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</si>
  <si>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</si>
  <si>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</si>
  <si>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</si>
  <si>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</si>
  <si>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</si>
  <si>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</si>
  <si>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</si>
  <si>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</si>
  <si>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</si>
  <si>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</si>
  <si>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</si>
  <si>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</si>
  <si>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</si>
  <si>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</si>
  <si>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</si>
  <si>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</si>
  <si>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</si>
  <si>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</si>
  <si>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</si>
  <si>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</si>
  <si>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</si>
  <si>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</si>
  <si>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</si>
  <si>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</si>
  <si>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</si>
  <si>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</si>
  <si>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</si>
  <si>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</si>
  <si>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</si>
  <si>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</si>
  <si>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</si>
  <si>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</si>
  <si>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</si>
  <si>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</si>
  <si>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</si>
  <si>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2015</t>
  </si>
  <si>
    <t>réalité N</t>
  </si>
  <si>
    <t>budget N</t>
  </si>
  <si>
    <t>réalite N-1</t>
  </si>
  <si>
    <t>budget N-1</t>
  </si>
  <si>
    <t xml:space="preserve">PERIODE RAPPORTEES : </t>
  </si>
  <si>
    <t>Taux inflation réel 2014</t>
  </si>
  <si>
    <t>M au 31/12/2015</t>
  </si>
  <si>
    <t>S au 31/12/2015</t>
  </si>
  <si>
    <t>Taux Olo 10 ans moyen pour l'année 2015 (%)</t>
  </si>
  <si>
    <t>REALITE 2015</t>
  </si>
  <si>
    <t>REALITE 2014</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</si>
  <si>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</si>
  <si>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</si>
  <si>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</si>
  <si>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</si>
  <si>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</si>
  <si>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</si>
  <si>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</si>
  <si>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</si>
  <si>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</si>
  <si>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</si>
  <si>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</si>
  <si>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</si>
  <si>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</si>
  <si>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</si>
  <si>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</si>
  <si>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</si>
  <si>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REALITE 2015 V0</t>
  </si>
  <si>
    <t>Gérable</t>
  </si>
  <si>
    <t>Solde</t>
  </si>
  <si>
    <t>Total coûts nets</t>
  </si>
  <si>
    <t>Taux inflation budgété 2014</t>
  </si>
  <si>
    <t>Taux inflation budgété 2015</t>
  </si>
  <si>
    <t>Solde 1A-1</t>
  </si>
  <si>
    <t>Taux inflation budgété 2016</t>
  </si>
  <si>
    <t>Solde 1A-2</t>
  </si>
  <si>
    <t>(7) =(4)+(5)+(6)</t>
  </si>
  <si>
    <t>Taux inflation réel 2015</t>
  </si>
  <si>
    <t>Taux inflation réel 2016</t>
  </si>
  <si>
    <t>M au 31/12/2016</t>
  </si>
  <si>
    <t>S au 31/12/2016</t>
  </si>
  <si>
    <t>DELTA</t>
  </si>
  <si>
    <t>- Joignez à l'analyse une documentation et une motivation circonstanciée</t>
  </si>
  <si>
    <t>Justification</t>
  </si>
  <si>
    <t>Source</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</si>
  <si>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</si>
  <si>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</si>
  <si>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</si>
  <si>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</si>
  <si>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</si>
  <si>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</si>
  <si>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</si>
  <si>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</si>
  <si>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</si>
  <si>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</si>
  <si>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</si>
  <si>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</si>
  <si>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</si>
  <si>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</si>
  <si>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</si>
  <si>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</si>
  <si>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</si>
  <si>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</si>
  <si>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</si>
  <si>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</si>
  <si>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</si>
  <si>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</si>
  <si>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 Charges exceptionnelles</t>
  </si>
  <si>
    <t>1.2.9</t>
  </si>
  <si>
    <t>2.1.1</t>
  </si>
  <si>
    <t>- Amortissement actif régulé primaire</t>
  </si>
  <si>
    <t>2.1.2</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</si>
  <si>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</si>
  <si>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</si>
  <si>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</si>
  <si>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</si>
  <si>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</si>
  <si>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</si>
  <si>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</si>
  <si>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</si>
  <si>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Solde coûts transit</t>
  </si>
  <si>
    <t>Solde recettes transit</t>
  </si>
  <si>
    <t>Solde transit</t>
  </si>
  <si>
    <t>- Les montants repris dans cette fiche budgétaire doivent correspondre aux montants indiqués dans le tableau 7D reprenant la matrice de transit.</t>
  </si>
  <si>
    <t>1. Veuillez commenter les nouveaux emprunts qui ont été contractés au cours de l'année 2015</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</si>
  <si>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</si>
  <si>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</si>
  <si>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</si>
  <si>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</si>
  <si>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</si>
  <si>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</si>
  <si>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</si>
  <si>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</si>
  <si>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</si>
  <si>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</si>
  <si>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</si>
  <si>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</si>
  <si>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</si>
  <si>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</si>
  <si>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</si>
  <si>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</si>
  <si>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</si>
  <si>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</si>
  <si>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</si>
  <si>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</si>
  <si>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</si>
  <si>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</si>
  <si>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</si>
  <si>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</si>
  <si>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</si>
  <si>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</si>
  <si>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</si>
  <si>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</si>
  <si>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</si>
  <si>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</si>
  <si>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</si>
  <si>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</si>
  <si>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Chiffres d'affaires</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</si>
  <si>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</si>
  <si>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</si>
  <si>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</si>
  <si>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</si>
  <si>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</si>
  <si>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</si>
  <si>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</si>
  <si>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</si>
  <si>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</si>
  <si>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</si>
  <si>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</si>
  <si>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</si>
  <si>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</si>
  <si>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</si>
  <si>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</si>
  <si>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Solde 2015</t>
  </si>
  <si>
    <t>Solde 2016</t>
  </si>
  <si>
    <t>Solde cumulé</t>
  </si>
  <si>
    <t>SOLDES 2015</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</si>
  <si>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</si>
  <si>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</si>
  <si>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</si>
  <si>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</si>
  <si>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</si>
  <si>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</si>
  <si>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</si>
  <si>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</si>
  <si>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</si>
  <si>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</si>
  <si>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</si>
  <si>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</si>
  <si>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</si>
  <si>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</si>
  <si>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</si>
  <si>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</si>
  <si>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</si>
  <si>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</si>
  <si>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</si>
  <si>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</si>
  <si>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</si>
  <si>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</si>
  <si>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</si>
  <si>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</si>
  <si>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</si>
  <si>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</si>
  <si>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Nouveau raccordements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</si>
  <si>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</si>
  <si>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</si>
  <si>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</si>
  <si>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</si>
  <si>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</si>
  <si>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</si>
  <si>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</si>
  <si>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</si>
  <si>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</si>
  <si>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</si>
  <si>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</si>
  <si>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</si>
  <si>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</si>
  <si>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</si>
  <si>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</si>
  <si>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</si>
  <si>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</si>
  <si>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</si>
  <si>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</si>
  <si>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</si>
  <si>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</si>
  <si>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</si>
  <si>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</si>
  <si>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</si>
  <si>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</si>
  <si>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</si>
  <si>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</si>
  <si>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</si>
  <si>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</si>
  <si>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</si>
  <si>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</si>
  <si>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</si>
  <si>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</si>
  <si>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</si>
  <si>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</si>
  <si>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</si>
  <si>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</si>
  <si>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</si>
  <si>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</si>
  <si>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</si>
  <si>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</si>
  <si>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</si>
  <si>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</si>
  <si>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</si>
  <si>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</si>
  <si>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</si>
  <si>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</si>
  <si>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</si>
  <si>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</si>
  <si>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</si>
  <si>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</si>
  <si>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</si>
  <si>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</si>
  <si>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</si>
  <si>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</si>
  <si>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</si>
  <si>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</si>
  <si>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</si>
  <si>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</si>
  <si>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</si>
  <si>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</si>
  <si>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Un aperçu des investissements (réseau et hors réseau) effectués au cours de l'année écoulée, ainsi qu'une comparaison avec les investissements prévus et la motivation des écarts entre les investissements réels et prévus</t>
  </si>
  <si>
    <t>N°16</t>
  </si>
  <si>
    <t xml:space="preserve">Une copie du courrier émanant du fonds de participation valorisant le montant de l'indemnité due par le GRD pour l'année 2015. </t>
  </si>
  <si>
    <t>Les contrats entre le GRD et la société d'exploitation. Si des changements contractuels ont eu lieu en cours d'année, le mentionner explicitement.</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</si>
  <si>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</si>
  <si>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</si>
  <si>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</si>
  <si>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</si>
  <si>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</si>
  <si>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</si>
  <si>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</si>
  <si>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</si>
  <si>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</si>
  <si>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</si>
  <si>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</si>
  <si>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</si>
  <si>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</si>
  <si>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</si>
  <si>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</si>
  <si>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</si>
  <si>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</si>
  <si>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</si>
  <si>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</si>
  <si>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</si>
  <si>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</si>
  <si>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</si>
  <si>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</si>
  <si>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</si>
  <si>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</si>
  <si>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</si>
  <si>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</si>
  <si>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</si>
  <si>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</si>
  <si>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</si>
  <si>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</si>
  <si>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</si>
  <si>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</si>
  <si>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</si>
  <si>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</si>
  <si>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</si>
  <si>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</si>
  <si>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</si>
  <si>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</si>
  <si>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</si>
  <si>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</si>
  <si>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</si>
  <si>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</si>
  <si>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</si>
  <si>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</si>
  <si>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</si>
  <si>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</si>
  <si>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</si>
  <si>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</si>
  <si>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</si>
  <si>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Le projet de comptes annuels et le cas échéant, le projet de comptes annuels consolidés de l'exercice écoulé.</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</si>
  <si>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</si>
  <si>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</si>
  <si>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</si>
  <si>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</si>
  <si>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</si>
  <si>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REALITE 31/12/2014</t>
  </si>
  <si>
    <t>REALITE 31/12/2015</t>
  </si>
  <si>
    <t>BUDGET 2014</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</si>
  <si>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</si>
  <si>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</si>
  <si>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</si>
  <si>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</si>
  <si>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</si>
  <si>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</si>
  <si>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</si>
  <si>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</si>
  <si>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Coûts OSP - TPSF (kWh gratuits)</t>
  </si>
  <si>
    <t>Tableau 4A : Compte de résultat par groupe de clients</t>
  </si>
  <si>
    <t>Coûts de gestion du réseau de transmission</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</si>
  <si>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</si>
  <si>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</si>
  <si>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</si>
  <si>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</si>
  <si>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</si>
  <si>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</si>
  <si>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t>Forfait Réseaux intelligents 2015 (€/EAN)</t>
  </si>
  <si>
    <t>Forfait Réseaux intelligents 2016 (€/EAN)</t>
  </si>
  <si>
    <r>
      <rPr>
        <b/>
        <sz val="10"/>
        <rFont val="Arial"/>
        <family val="2"/>
      </rPr>
      <t>N°12:</t>
    </r>
    <r>
      <rPr>
        <sz val="10"/>
        <rFont val="Arial"/>
        <family val="2"/>
      </rPr>
      <t xml:space="preserve">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r>
  </si>
  <si>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</si>
  <si>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</si>
  <si>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</si>
  <si>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</si>
  <si>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PRODUITS DE TRANSPORT (à renseigner en signe négatif)</t>
  </si>
  <si>
    <t>2. Veuillez détailler le montant de réconciliation rapporté et joindre copie des factures FERESO.</t>
  </si>
  <si>
    <t>Tableau 7A : Fiche budgétaire pour les pertes de réseau et la réconciliation</t>
  </si>
  <si>
    <t>CHARGES (raccordement inclus)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</si>
  <si>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</si>
  <si>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</si>
  <si>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</si>
  <si>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</si>
  <si>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</si>
  <si>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</si>
  <si>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</si>
  <si>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</si>
  <si>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</si>
  <si>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SOLDES CUMULES PERIODE REGULATOIRE 2015-2016</t>
  </si>
  <si>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</si>
  <si>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</si>
  <si>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</si>
  <si>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</si>
  <si>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</si>
  <si>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</si>
  <si>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</si>
  <si>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</si>
  <si>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</si>
  <si>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 xml:space="preserve">MT </t>
  </si>
  <si>
    <t xml:space="preserve">Transf. BT </t>
  </si>
  <si>
    <t>TABLEAU 30</t>
  </si>
  <si>
    <t>NOMBRE EAN &amp; COMPTEUR</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</si>
  <si>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</si>
  <si>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Ce tableau présente l'évolution des fonds propres d'une part de la société/intercommunale/régie,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</si>
  <si>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Dans ce tableau, le GRD doit détailler le compte de résultats de la société/intercommunale/régie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</si>
  <si>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</si>
  <si>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</si>
  <si>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</si>
  <si>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</si>
  <si>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</si>
  <si>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</si>
  <si>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</si>
  <si>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</si>
  <si>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</si>
  <si>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Terrains</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</si>
  <si>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</si>
  <si>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</si>
  <si>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</si>
  <si>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</si>
  <si>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</si>
  <si>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</si>
  <si>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</si>
  <si>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</si>
  <si>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</si>
  <si>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</si>
  <si>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</si>
  <si>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</si>
  <si>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</si>
  <si>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</si>
  <si>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</si>
  <si>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</si>
  <si>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</si>
  <si>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</si>
  <si>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</si>
  <si>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</si>
  <si>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</si>
  <si>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</si>
  <si>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Une copie du courrier émanant de la DG04 reprenant la notification relative à la redevance pour occupation du domaine public par le réseau électrique de l'année N et N-1.</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</si>
  <si>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</si>
  <si>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</si>
  <si>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 Solde relatif au recalcul du plafond des coûts gérables 2015  </t>
  </si>
  <si>
    <r>
      <t>Le modèle de rapport fait partie intégrante du rapport annuel. Il est composé de tableaux et d'une liste d'annexes dans lesquelles le gestionnaire de réseau reprend toutes les explications nécessaires à la compréhension des données chiffrées.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</si>
  <si>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Dans ce tableau, le GRD doit compléter le bilan de la société/intercommunale/régie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</si>
  <si>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SPECIFICITES POUR LES GRD BI-REGIONAUX</t>
  </si>
  <si>
    <r>
      <t>Ce modèle de rapport est spécifique aux gestionnaires de réseau bi-régionaux. Les onglets non-colorés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</si>
  <si>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r>
      <t xml:space="preserve">Tableau 2A </t>
    </r>
    <r>
      <rPr>
        <b/>
        <sz val="14"/>
        <color rgb="FFFF0000"/>
        <rFont val="Arial"/>
        <family val="2"/>
      </rPr>
      <t>bis</t>
    </r>
    <r>
      <rPr>
        <b/>
        <sz val="14"/>
        <rFont val="Arial"/>
        <family val="2"/>
      </rPr>
      <t xml:space="preserve"> : Compte de résultats (comptabilité générale) </t>
    </r>
    <r>
      <rPr>
        <b/>
        <sz val="14"/>
        <color theme="3"/>
        <rFont val="Arial"/>
        <family val="2"/>
      </rPr>
      <t xml:space="preserve">- </t>
    </r>
    <r>
      <rPr>
        <b/>
        <sz val="14"/>
        <color rgb="FFFF0000"/>
        <rFont val="Arial"/>
        <family val="2"/>
      </rPr>
      <t>WALLONIE</t>
    </r>
  </si>
  <si>
    <t>TOTAL GRD</t>
  </si>
  <si>
    <t>Wallonie UNIQUEMENT</t>
  </si>
  <si>
    <t>Clé de répartition</t>
  </si>
  <si>
    <t>Valeur</t>
  </si>
  <si>
    <t>Denomination</t>
  </si>
  <si>
    <t>Coûts OSP - TPS (kWh gratuits)</t>
  </si>
  <si>
    <t>Coût de gestion du réseau de transmission</t>
  </si>
  <si>
    <t>Tableau 3A : Compte de résultats (comptabilité générale) - comptabilité analytique</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</si>
  <si>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</si>
  <si>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t>Coüt de gestion du réseau de transmission</t>
  </si>
  <si>
    <t>check Tableau 3A bis</t>
  </si>
  <si>
    <r>
      <t xml:space="preserve">Tableau 4A </t>
    </r>
    <r>
      <rPr>
        <b/>
        <sz val="14"/>
        <color rgb="FFFF0000"/>
        <rFont val="Arial"/>
        <family val="2"/>
      </rPr>
      <t>bis</t>
    </r>
    <r>
      <rPr>
        <b/>
        <sz val="14"/>
        <color theme="1"/>
        <rFont val="Arial"/>
        <family val="2"/>
      </rPr>
      <t xml:space="preserve"> : Compte de résultat par groupe de clients </t>
    </r>
    <r>
      <rPr>
        <b/>
        <sz val="14"/>
        <color rgb="FFFF0000"/>
        <rFont val="Arial"/>
        <family val="2"/>
      </rPr>
      <t>- WALLONIE</t>
    </r>
  </si>
  <si>
    <r>
      <t>Tableau 6 : Plafond des coûts gérables</t>
    </r>
    <r>
      <rPr>
        <b/>
        <sz val="14"/>
        <color theme="3"/>
        <rFont val="Arial"/>
        <family val="2"/>
      </rPr>
      <t xml:space="preserve"> - 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</si>
  <si>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</si>
  <si>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</si>
  <si>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les tarifs périodiques (prélèvement) et non-périodiques - </t>
    </r>
    <r>
      <rPr>
        <b/>
        <sz val="14"/>
        <color theme="3"/>
        <rFont val="Arial"/>
        <family val="2"/>
      </rPr>
      <t>WALLONIE</t>
    </r>
  </si>
  <si>
    <t>check avec tableau 4A bis</t>
  </si>
  <si>
    <r>
      <t xml:space="preserve">Tableau 8B : Réconciliation des charges totales avec les tarifs d'injection - </t>
    </r>
    <r>
      <rPr>
        <b/>
        <sz val="14"/>
        <color theme="3"/>
        <rFont val="Arial"/>
        <family val="2"/>
      </rPr>
      <t>WALLONIE</t>
    </r>
  </si>
  <si>
    <t>check avec Tableau 4A bis</t>
  </si>
  <si>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</si>
  <si>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</si>
  <si>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</si>
  <si>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</si>
  <si>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</si>
  <si>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</si>
  <si>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</si>
  <si>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</si>
  <si>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Tableau 11B : Amortissements de l'actif régulé secondaire à reprendre dans les tarifs -</t>
    </r>
    <r>
      <rPr>
        <b/>
        <sz val="14"/>
        <color theme="3"/>
        <rFont val="Arial"/>
        <family val="2"/>
      </rPr>
      <t xml:space="preserve"> 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</si>
  <si>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</si>
  <si>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</si>
  <si>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</si>
  <si>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</si>
  <si>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</si>
  <si>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</si>
  <si>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 xml:space="preserve">bis </t>
    </r>
    <r>
      <rPr>
        <b/>
        <sz val="14"/>
        <rFont val="Arial"/>
        <family val="2"/>
      </rPr>
      <t xml:space="preserve">: Fiche budgétaire des obligations de service public - </t>
    </r>
    <r>
      <rPr>
        <b/>
        <sz val="14"/>
        <color rgb="FFFF0000"/>
        <rFont val="Arial"/>
        <family val="2"/>
      </rPr>
      <t>WALLONIE</t>
    </r>
  </si>
  <si>
    <r>
      <t xml:space="preserve">Tableau 16B  : Coût des obligations de service public - </t>
    </r>
    <r>
      <rPr>
        <b/>
        <sz val="14"/>
        <color theme="3"/>
        <rFont val="Arial"/>
        <family val="2"/>
      </rPr>
      <t>WALLONIE</t>
    </r>
  </si>
  <si>
    <r>
      <t xml:space="preserve">Tableau 17 : Postes de tarif (impôts, prélèvements, surcharges, contributions et rétributions) - </t>
    </r>
    <r>
      <rPr>
        <b/>
        <sz val="14"/>
        <color theme="3"/>
        <rFont val="Arial"/>
        <family val="2"/>
      </rPr>
      <t>WALLONIE</t>
    </r>
  </si>
  <si>
    <t>imputé à la Wallonie</t>
  </si>
  <si>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</si>
  <si>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</si>
  <si>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</si>
  <si>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</si>
  <si>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u/>
        <sz val="14"/>
        <rFont val="Arial"/>
        <family val="2"/>
      </rPr>
      <t xml:space="preserve"> </t>
    </r>
    <r>
      <rPr>
        <b/>
        <sz val="14"/>
        <rFont val="Arial"/>
        <family val="2"/>
      </rPr>
      <t xml:space="preserve">: Suivi des dettes et créances tarifaires - </t>
    </r>
    <r>
      <rPr>
        <b/>
        <sz val="14"/>
        <color rgb="FFFF0000"/>
        <rFont val="Arial"/>
        <family val="2"/>
      </rPr>
      <t>WALLONIE</t>
    </r>
  </si>
  <si>
    <t>DETTES / CREANCES TARIFAIRES pour la Wallonie</t>
  </si>
  <si>
    <r>
      <t>Tableau 30</t>
    </r>
    <r>
      <rPr>
        <sz val="14"/>
        <rFont val="Arial"/>
        <family val="2"/>
      </rPr>
      <t xml:space="preserve">: EAN et nombre de point de comptage - </t>
    </r>
    <r>
      <rPr>
        <sz val="14"/>
        <color theme="3"/>
        <rFont val="Arial"/>
        <family val="2"/>
      </rPr>
      <t>WALLONIE</t>
    </r>
  </si>
  <si>
    <t>2A bis</t>
  </si>
  <si>
    <t>3A bis</t>
  </si>
  <si>
    <t>4A bis</t>
  </si>
  <si>
    <t xml:space="preserve">Le tableau 4A bis est identique au tableau 4A décrit ci-dessus. Ce tableau doit être complété avec les informations relatives à la partie Wallonie du GRD. </t>
  </si>
  <si>
    <r>
      <t xml:space="preserve">Le tableau 6 bis permet de re-calculer le plafond prévisionnel des coûts gérables de l'année 2015 sur base du montant des coûts gérables de l'année 2012 approuvé par le régulateur. La différence entre le plafond re-calculé et le plafond initial (tel que repris dans la proposition tarifaire) forme un solde gérable. 
</t>
    </r>
    <r>
      <rPr>
        <sz val="10"/>
        <color theme="3"/>
        <rFont val="Arial"/>
        <family val="2"/>
      </rPr>
      <t xml:space="preserve">Ce tableau doit être complété avec les informations relatives à la partie wallonne du GRD. </t>
    </r>
  </si>
  <si>
    <t>7 bis</t>
  </si>
  <si>
    <t xml:space="preserve">Le tableau 7 bis est identique au tableau 7 décrit ci-dessus, mais ne concerne que les années 2015 (pas d'historique). Ce tableau doit être complété avec les informations relatives à la partie wallonne du GRD. Le premier tableau relatif aux comptes de la comptabilité générale (comptes 6 et 7) a été supprimé. </t>
  </si>
  <si>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</si>
  <si>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</si>
  <si>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Ce tableau reprend l'évolution de l'actif régulé primaire au cours de l'année N.</t>
    </r>
    <r>
      <rPr>
        <sz val="10"/>
        <color theme="3"/>
        <rFont val="Arial"/>
        <family val="2"/>
      </rPr>
      <t xml:space="preserve"> 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</si>
  <si>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</si>
  <si>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</si>
  <si>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</si>
  <si>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Cette fiche reprend le détail de l'actif régulé secondaire par catégories d'actifs pour l'année N.</t>
    </r>
    <r>
      <rPr>
        <sz val="10"/>
        <color theme="3"/>
        <rFont val="Arial"/>
        <family val="2"/>
      </rPr>
      <t xml:space="preserve"> 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</si>
  <si>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</si>
  <si>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</si>
  <si>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Cette fiche a pour objectif de valoriser la variation du besoin en fonds de roulement net pour l'année N-1 et N. Le besoin en fonds de roulement intervient dans le calcul de la marge bénéficiaire équitable selon les dispositions l'AR du 2 septembre 2008.</t>
    </r>
    <r>
      <rPr>
        <sz val="10"/>
        <color theme="3"/>
        <rFont val="Arial"/>
        <family val="2"/>
      </rPr>
      <t xml:space="preserve"> Le GRD complète les informations avec les valeurs relatives à la partie wallonne du GRD.</t>
    </r>
  </si>
  <si>
    <r>
      <t xml:space="preserve">Ce tableau reprend les différents postes faisant partie des comptes de régularisation (actif et passif) du GRD pour l'année N-1 et N. Il est demandé au GRD de commenter l'évolution des comptes de régularisation. </t>
    </r>
    <r>
      <rPr>
        <sz val="10"/>
        <color theme="3"/>
        <rFont val="Arial"/>
        <family val="2"/>
      </rPr>
      <t>Le GRD complète les informations avec les valeurs relatives à la partie wallonne du GRD.</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</si>
  <si>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</si>
  <si>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</si>
  <si>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Ce tableau a pour objectif de calculer le pourcentage de rendement secondaire et la marge bénéficiaire équitable secondaire pour l'année N.</t>
    </r>
    <r>
      <rPr>
        <sz val="10"/>
        <color theme="3"/>
        <rFont val="Arial"/>
        <family val="2"/>
      </rPr>
      <t xml:space="preserve"> 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</si>
  <si>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</si>
  <si>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</si>
  <si>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</si>
  <si>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</si>
  <si>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</si>
  <si>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</si>
  <si>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t xml:space="preserve">Dans ce tableau, le GRD doit détailler le compte de résultats de la société/intercommunale/régie pour l'année N en distinguant d'une part, les activités du GRD des autres activités de l'intercommunale et d'autre part, en distinguant les activités régulées et les non-régulées du GRD. Ce tableau doit être complété avec les informations relatives à la partie wallonne du GRD. </t>
  </si>
  <si>
    <r>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</si>
  <si>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Ce tableau réalise une réconciliation entre les coûts et le chiffre d’affaires pour les tarifs périodiques d'injection. Le chiffre d’affaires est scindé par tarif. Le chiffre d’affaires de ce tableau doit correspondre aux recettes rapportées au tableau 8C.</t>
    </r>
    <r>
      <rPr>
        <sz val="10"/>
        <color theme="3"/>
        <rFont val="Arial"/>
        <family val="2"/>
      </rPr>
      <t xml:space="preserve"> Le GRD complète les informations avec les valeurs relatives à la partie wallonne du GRD.</t>
    </r>
  </si>
  <si>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 </t>
  </si>
  <si>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</si>
  <si>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A - P</t>
  </si>
  <si>
    <t>1A bis</t>
  </si>
  <si>
    <t xml:space="preserve">Dans ce tableau, le GRD doit compléter le bilan de la société/intercommunale/régie pour l'année N en distinguant les activités du GRD des autres activités de la société/l'intercommunale/régie et en distinguant les activitées régulées et non-régulées du GRD. Ce tableau doit être complété avec les informations relatives à la partie wallonne du GRD. </t>
  </si>
  <si>
    <t xml:space="preserve">Le tableau 3A bis est identique au tableau 3A décrit ci-dessus. Ce tableau doit être complété avec les informations relatives à la partie Wallonie du GRD.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"réalité 2015" relatives à la partie wallonne du GRD se complètent ensuite automatiquement. </t>
  </si>
  <si>
    <t>Tableau 17</t>
  </si>
  <si>
    <t>Charges de pension des agents sous statut public</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</si>
  <si>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</si>
  <si>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</si>
  <si>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</si>
  <si>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</si>
  <si>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ACOMPTE 2016</t>
  </si>
  <si>
    <t>ACOMPTE /REPORT DES SOLDES (DETTE/CREANCE) REGULATOIRES DU PASSE DANS LES TARIFS</t>
  </si>
  <si>
    <t>Montant des acomptes correspondant chacun à 10% du montant rapporté du solde régulatoire cumulé des années 2008 à 2013 tel que calculé dans la PT</t>
  </si>
  <si>
    <t>µ</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</si>
  <si>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</si>
  <si>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Annexe 24</t>
  </si>
  <si>
    <t>Annexe 28</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</si>
  <si>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</si>
  <si>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</si>
  <si>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</si>
  <si>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</si>
  <si>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Solde recalcul plafond Atrias/réseaux intelligents</t>
  </si>
  <si>
    <t>14.</t>
  </si>
  <si>
    <t>Plafonds annuels Atrias et Réseaux intelligents ajoutés au plafond des coûts gérables</t>
  </si>
  <si>
    <t>Dépenses réellement allouées au projet de clearing house Atrias et aux réseaux intelligents</t>
  </si>
  <si>
    <t>Corrections apportées aux plafonds Atrias et Réseaux intelligents ajoutés au plafond des coûts gérables</t>
  </si>
  <si>
    <t>En application de l' article 32§§4 et 5 de la méthodologie tarifaire transitoire 2015-2016</t>
  </si>
  <si>
    <r>
      <t>P</t>
    </r>
    <r>
      <rPr>
        <sz val="8"/>
        <color indexed="8"/>
        <rFont val="Arial"/>
        <family val="2"/>
      </rPr>
      <t>atrias</t>
    </r>
  </si>
  <si>
    <r>
      <t>P</t>
    </r>
    <r>
      <rPr>
        <sz val="8"/>
        <color indexed="8"/>
        <rFont val="Arial"/>
        <family val="2"/>
      </rPr>
      <t>réseaux intelligents</t>
    </r>
  </si>
  <si>
    <t>Valorisation des plafonds Atrias et Réseaux intelligents 2015</t>
  </si>
  <si>
    <t>Veuillez reprendre en annexe 8 le détail des dépenses réellement allouées (en y joignant les pièces justificatives) au projet de clearing house atrias et aux réseaux intelligents</t>
  </si>
  <si>
    <t>Paramètres utilisés dans le calcul des plafonds Atrias et Réseaux intelligents</t>
  </si>
  <si>
    <r>
      <t xml:space="preserve">Tableau 6ter : Plafonds Atrias et Réseaux intelligents - </t>
    </r>
    <r>
      <rPr>
        <b/>
        <sz val="14"/>
        <color theme="3"/>
        <rFont val="Arial"/>
        <family val="2"/>
      </rPr>
      <t>Wallonie</t>
    </r>
  </si>
  <si>
    <t>Après correction de la valeur provisoire des coûts gérables 2012 (tableau 6bis) et des plafonds Atrias et réseaux intelligents (tableau 6ter)</t>
  </si>
  <si>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</si>
  <si>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</si>
  <si>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PT 2015-2016</t>
  </si>
  <si>
    <t>En application de l' article 32§§3 et 6 de la méthodologie tarifaire transitoire 2015-2016</t>
  </si>
  <si>
    <t>Coûts gérables réels 2012 rapportés dans le rapport annuel ex-post 2012</t>
  </si>
  <si>
    <t>Correction apportée aux coûts gérables 2012 suite à l'approbation des soldes 2012 par le régulateur</t>
  </si>
  <si>
    <t>Coûts gérables réels 2012 dûment approuvés par le régulateur</t>
  </si>
  <si>
    <t>Valorisation du plafond coûts gérables 2015 (hors Atrias et Réseau intelligent)</t>
  </si>
  <si>
    <r>
      <t xml:space="preserve">Tableau 6bis : Correction du plafond des coûts gérables - </t>
    </r>
    <r>
      <rPr>
        <b/>
        <sz val="14"/>
        <color theme="3"/>
        <rFont val="Arial"/>
        <family val="2"/>
      </rPr>
      <t>Wallonie</t>
    </r>
  </si>
  <si>
    <t>Tableau 6ter</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</si>
  <si>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</si>
  <si>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</si>
  <si>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</si>
  <si>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</si>
  <si>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</si>
  <si>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</si>
  <si>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</si>
  <si>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</si>
  <si>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</si>
  <si>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</si>
  <si>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</si>
  <si>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TOTAL DES TARIFS NON PERIODIQUES</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</si>
  <si>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</si>
  <si>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 xml:space="preserve">Conformément à l'article 27 de la méthodologie tarifaire transitoire Electricité 2015-2016, le rapport annuel (y compris les annexes) doivent être transmis à la CWaPE en respectant les échéances fixées </t>
    </r>
    <r>
      <rPr>
        <b/>
        <sz val="10"/>
        <color rgb="FFC00000"/>
        <rFont val="Arial"/>
        <family val="2"/>
      </rPr>
      <t>soit à la date du 15 février, soit à la date du 15 mars de l'année suivant l'année d'exploitation écoulée</t>
    </r>
    <r>
      <rPr>
        <sz val="10"/>
        <rFont val="Arial"/>
        <family val="2"/>
      </rPr>
      <t xml:space="preserve">. Un rapport annuel introduit avant le 15 février sera considéré comme introduit à la date du 15 février. Un rapport annuel introduit entre le 16 février et le 14 mars sera considéré comme introduit à la date du 15 mars. Le rapport annuel est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</si>
  <si>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</si>
  <si>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</si>
  <si>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r>
      <t xml:space="preserve">Le tableau 6 donne un aperçu des coûts gérables totaux tels que visés par l'article 2, §1er, 3°, 4° et 11° de la méthodologie tarifaire transitoire 2015-2016, déduction faite des coûts alloués aux obligations de service public (en vertu de l'article 2 §1er, 13°). 
Le plafond des coûts gérables de l'année 2015 est repris du tableau 6 bis et intègre les corrections éventuelles résultant de l'approbation des coûts gérables de l'année 2012. Le solde éventuel entre ces deux valeurs est le </t>
    </r>
    <r>
      <rPr>
        <b/>
        <sz val="10"/>
        <rFont val="Arial"/>
        <family val="2"/>
      </rPr>
      <t>solde 1A-3.</t>
    </r>
    <r>
      <rPr>
        <sz val="10"/>
        <rFont val="Arial"/>
        <family val="2"/>
      </rPr>
      <t xml:space="preserve">
Le plafond des coûts IT Atrias est recalculé ex post dans le tableau 6ter : si le montant des coûts IT Atrias réels est inférieur au plafond Atrias de la proposition tarifaire, la différence entre ces deux montants constitue un solde non-gérable </t>
    </r>
    <r>
      <rPr>
        <b/>
        <sz val="10"/>
        <rFont val="Arial"/>
        <family val="2"/>
      </rPr>
      <t>(solde 1A-4)</t>
    </r>
    <r>
      <rPr>
        <sz val="10"/>
        <rFont val="Arial"/>
        <family val="2"/>
      </rPr>
      <t xml:space="preserve">. Par contre, si le montant des coûts IT Atrias réels est supérieur au plafond Atrias de la proposition tarifaire, la différence entre ces deux montants constitue un solde gérable et n'est donc pas calculée.
Le plafond des coûts IT réseaux intelligents est recalculé ex post dans le tableau 6ter : si le montant des coûts IT réseaux intelligents réels est inférieur au plafond réseaux intelligents de la proposition tarifaire, la différence entre ces deux montants constitue un solde non-gérable </t>
    </r>
    <r>
      <rPr>
        <b/>
        <sz val="10"/>
        <rFont val="Arial"/>
        <family val="2"/>
      </rPr>
      <t>(solde 1A-5)</t>
    </r>
    <r>
      <rPr>
        <sz val="10"/>
        <rFont val="Arial"/>
        <family val="2"/>
      </rPr>
      <t xml:space="preserve">. Par contre, si le montant des coûts IT réseaux intelligents réels est supérieur au plafond réseaux intelligents de la proposition tarifaire, la différence entre ces deux montants constitue un solde gérable et n'est donc pas calculée.
La différence entre les coûts gérables réels et les coûts gérables (ou le plafond) budgétés forme un solde gérable </t>
    </r>
    <r>
      <rPr>
        <b/>
        <sz val="10"/>
        <rFont val="Arial"/>
        <family val="2"/>
      </rPr>
      <t>(solde 1A-1)</t>
    </r>
    <r>
      <rPr>
        <sz val="10"/>
        <rFont val="Arial"/>
        <family val="2"/>
      </rPr>
      <t xml:space="preserve">.
En 2016, les coûts gérables budgetés (et le plafond) sont recalculés ex post sur base des paramètres d'indexation M et S. 
La différence entre les coûts gérables réels et les coûts gérables réindexés (ou le plafond réindexé) forme un solde gérable </t>
    </r>
    <r>
      <rPr>
        <b/>
        <sz val="10"/>
        <rFont val="Arial"/>
        <family val="2"/>
      </rPr>
      <t xml:space="preserve">(solde 1A-2). </t>
    </r>
    <r>
      <rPr>
        <sz val="10"/>
        <rFont val="Arial"/>
        <family val="2"/>
      </rPr>
      <t xml:space="preserve">
</t>
    </r>
    <r>
      <rPr>
        <b/>
        <sz val="10"/>
        <color rgb="FFFF0000"/>
        <rFont val="Arial"/>
        <family val="2"/>
      </rPr>
      <t>Il est demandé au GRD de détailler dans des notes séparées les grandes catégories de coûts gérables (annexe 7) et les coûts IT dont notamment les coûts couverts par le plafond Atrias et par le plafond réseaux intelligents (annexe 8).</t>
    </r>
    <r>
      <rPr>
        <sz val="10"/>
        <rFont val="Arial"/>
        <family val="2"/>
      </rPr>
      <t xml:space="preserve">
</t>
    </r>
    <r>
      <rPr>
        <sz val="10"/>
        <color theme="3"/>
        <rFont val="Arial"/>
        <family val="2"/>
      </rPr>
      <t>Ces tableaux doivent être complétés avec les informations relatives à la partie wallonne du GRD.</t>
    </r>
    <r>
      <rPr>
        <sz val="10"/>
        <rFont val="Arial"/>
        <family val="2"/>
      </rPr>
      <t xml:space="preserve"> 
</t>
    </r>
  </si>
  <si>
    <t>6ter</t>
  </si>
  <si>
    <r>
      <t xml:space="preserve">Le tableau 6 ter permet de re-calculer le plafond des budgets Atrias et Réseaux intelligents compte tenu des dépenses réellement allouées par le GRD pour les projets de développement Atrias et les réseaux intelligents. </t>
    </r>
    <r>
      <rPr>
        <sz val="10"/>
        <color theme="4" tint="-0.249977111117893"/>
        <rFont val="Arial"/>
        <family val="2"/>
      </rPr>
      <t>Ce tableau doit être complété avec les informations relative à la partie wallone du GRD.</t>
    </r>
  </si>
  <si>
    <r>
      <t xml:space="preserve">Ce tableau identifie les charges de transport  supportées par le GRD et les produits de transport  facturés par Elia. Il est demandé au GRD de commenter l'évolution de ces coûts et de ces produits. </t>
    </r>
    <r>
      <rPr>
        <sz val="10"/>
        <color theme="3"/>
        <rFont val="Arial"/>
        <family val="2"/>
      </rPr>
      <t xml:space="preserve"> </t>
    </r>
    <r>
      <rPr>
        <b/>
        <sz val="10"/>
        <color rgb="FFFF0000"/>
        <rFont val="Arial"/>
        <family val="2"/>
      </rPr>
      <t>Il est demandé au GRD de détailler les charges et les produits de transport par composante tarifaire et de commenter leur évolution</t>
    </r>
    <r>
      <rPr>
        <sz val="10"/>
        <color theme="3"/>
        <rFont val="Arial"/>
        <family val="2"/>
      </rPr>
      <t>.</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</si>
  <si>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</si>
  <si>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</si>
  <si>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t xml:space="preserve">Ce tableau reprend le nombre de codes EAN ainsi que le nombre de compteurs installés sur le territoire wallon du GRD au 31 décembre de l'année d'exploitation. </t>
  </si>
  <si>
    <t>TABLE DES MATIERES DU RAPPORT TARIFAIRE ANNUEL</t>
  </si>
  <si>
    <t>HYPOTHESES</t>
  </si>
  <si>
    <t>ANNEXES AU RAPPORT TARIFAIRE ANNUEL</t>
  </si>
  <si>
    <t>Tableau 7O : Fiche budgétaire pour les charges de pension des agents sous statut public</t>
  </si>
  <si>
    <r>
      <t xml:space="preserve">Tableau 17B : Fiche budgétaire redevance de voirie - </t>
    </r>
    <r>
      <rPr>
        <b/>
        <sz val="14"/>
        <color theme="3"/>
        <rFont val="Arial"/>
        <family val="2"/>
      </rPr>
      <t>WALLONIE</t>
    </r>
  </si>
  <si>
    <t>Marge bénéficiaire (Mbe) nette sur activité régulée</t>
  </si>
  <si>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</si>
  <si>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</si>
  <si>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</si>
  <si>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</si>
  <si>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</si>
  <si>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</si>
  <si>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</si>
  <si>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</si>
  <si>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</si>
  <si>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</si>
  <si>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</si>
  <si>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</si>
  <si>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</si>
  <si>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</si>
  <si>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</si>
  <si>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</si>
  <si>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</si>
  <si>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</si>
  <si>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</si>
  <si>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</si>
  <si>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</si>
  <si>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</si>
  <si>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</si>
  <si>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</si>
  <si>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</si>
  <si>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</si>
  <si>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</si>
  <si>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</si>
  <si>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</si>
  <si>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</si>
  <si>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</si>
  <si>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</si>
  <si>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</si>
  <si>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Taux de base des Grandes Entreprises (Revenus 2015 - Exercice d'imposition 2016)</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</si>
  <si>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</si>
  <si>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</si>
  <si>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</si>
  <si>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</si>
  <si>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</si>
  <si>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</si>
  <si>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</si>
  <si>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</si>
  <si>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</si>
  <si>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</si>
  <si>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</si>
  <si>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</si>
  <si>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</si>
  <si>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</si>
  <si>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</si>
  <si>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</si>
  <si>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Annexe 14</t>
  </si>
  <si>
    <t>Annexe 15</t>
  </si>
  <si>
    <t>Annexe 23</t>
  </si>
  <si>
    <t>pour ORES Assets</t>
  </si>
  <si>
    <t>Une copie des comptes-rendus des réunions organisées au cours du semestre écoulé du comité de corporate governance ou organe assimilé</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</si>
  <si>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</si>
  <si>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</si>
  <si>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 xml:space="preserve">Un tableau excel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t>
  </si>
  <si>
    <t>Un tableau excel et une note explicative reprenant le détail des coûts IT et spécifiquement l'ensemble des coûts relatifs à la clearing house actuelle, les coûts d'Atrias, les coûts des projets relatifs aux réseaux intelligents ainsi que les coûts des autres projets informatiques significatifs (en y joignant les pièces justificatives).</t>
  </si>
  <si>
    <t>Tableau 7N</t>
  </si>
  <si>
    <t xml:space="preserve">Le processus d'activation des frais généraux ainsi que des investissements doivent faire partie de la notice méthodologique transmise à la CWaPE. A défaut, veuillez détailler et commenter ces processus. </t>
  </si>
  <si>
    <t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t>
  </si>
  <si>
    <t>Tableaux 7O et 18A</t>
  </si>
  <si>
    <t>Les rapports du Conseil d'administration et des commissaires à toutes les Assemblées générales de l'année d'exploitation.</t>
  </si>
  <si>
    <t xml:space="preserve">Le rapport spécifique annuel des commissaires relatif au bilan et au compte de résultats de l'actvité régulée </t>
  </si>
  <si>
    <t xml:space="preserve">Le rapport spécifique annuel des commissaires relatif aux investissements et désinvestissements </t>
  </si>
  <si>
    <t>Le rapport spécifique périodique des commissaires relatif aux règles de répartition et de ventiliation entre activités</t>
  </si>
  <si>
    <t>Le rapport spécifique périodique des commissaires relatif aux règles d'activation aux investissements des frais indirects</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</si>
  <si>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</si>
  <si>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r>
      <t>Pour les tableaux 2, 2A, 2B, 6</t>
    </r>
    <r>
      <rPr>
        <sz val="10"/>
        <rFont val="Arial"/>
        <family val="2"/>
      </rPr>
      <t xml:space="preserve">, 6bis, 6ter, 7, 7B, 16A, 16B, 18A, 18B, 19, 20A, 20B, un fichier excel incluant le tableau de chaque secteur et un onglet récapitulatif avec le tableau agrégé pour l'ensemble des secteurs avec les liens actifs entre les onglets.  </t>
    </r>
    <r>
      <rPr>
        <sz val="10"/>
        <color theme="1"/>
        <rFont val="Arial"/>
        <family val="2"/>
      </rPr>
      <t xml:space="preserve"> </t>
    </r>
  </si>
  <si>
    <t>Tableaux 17, 17A et 17B</t>
  </si>
  <si>
    <t>BUDGET - REALITE 2015</t>
  </si>
  <si>
    <t xml:space="preserve">Veuillez synthétiser les données rapportées dans les tableaux ci-dessous comme suit : </t>
  </si>
  <si>
    <t>Exprimé en euros</t>
  </si>
  <si>
    <t>N°9:</t>
  </si>
  <si>
    <t>N°10:</t>
  </si>
  <si>
    <t>N°11:</t>
  </si>
  <si>
    <t>N°16:</t>
  </si>
  <si>
    <t>Annexe :</t>
  </si>
  <si>
    <t>N°13</t>
  </si>
  <si>
    <t>Check T3A bis</t>
  </si>
  <si>
    <r>
      <t xml:space="preserve">Impôt sur les sociétés et les personnes morales </t>
    </r>
    <r>
      <rPr>
        <sz val="10"/>
        <color rgb="FFC00000"/>
        <rFont val="Arial"/>
        <family val="2"/>
      </rPr>
      <t>(Détail du calcul ISOC à détailler dans le Tableau 17A)</t>
    </r>
  </si>
  <si>
    <r>
      <t>N°14</t>
    </r>
    <r>
      <rPr>
        <sz val="12"/>
        <color theme="1"/>
        <rFont val="Arial"/>
        <family val="2"/>
      </rPr>
      <t xml:space="preserve"> </t>
    </r>
  </si>
  <si>
    <t xml:space="preserve">N°15 </t>
  </si>
  <si>
    <t>Tableau 18A : Fiche budgétaire pour les pensions (hors pensions des agents sous statut public)</t>
  </si>
  <si>
    <t>N°17</t>
  </si>
  <si>
    <t>Puissance annuelle et mensuelle</t>
  </si>
  <si>
    <t>Puissance mise à disposition</t>
  </si>
  <si>
    <t>Gestion de système</t>
  </si>
  <si>
    <t>Réglage primaire de la fréquence, réglage de l'équilibre secondaire et service du blackstart</t>
  </si>
  <si>
    <t>Suppression des congestions</t>
  </si>
  <si>
    <t>Compensation des pertes de réseau</t>
  </si>
  <si>
    <t>Surcharge fédérale raccordements parcs éoliens offshores</t>
  </si>
  <si>
    <t>Surcharge fédérale certificats verts</t>
  </si>
  <si>
    <t>Surcharge fédérale réserves stratégiques</t>
  </si>
  <si>
    <t>Surcharge mesure de soutien aux énergies renouvelables en Région Wallonne</t>
  </si>
  <si>
    <t>Cotisation fédérale</t>
  </si>
  <si>
    <t>Redevance de voirie</t>
  </si>
  <si>
    <t>Puissance souscrite et complémentaire</t>
  </si>
  <si>
    <t>Surcharge mesure de soutien aux énergies renouvelables et cogénération en Flandre</t>
  </si>
  <si>
    <t>Surcharge mesure de promotion de l'URE en Flandre</t>
  </si>
  <si>
    <t>Surcharge mesure de soutien aux énergies renouvelables en Wallonie</t>
  </si>
  <si>
    <t>Surcharge pour les taxes "pylônes" et "tranchées" en Flandre</t>
  </si>
  <si>
    <r>
      <t xml:space="preserve">Tableau 7B </t>
    </r>
    <r>
      <rPr>
        <b/>
        <sz val="14"/>
        <color rgb="FFFF0000"/>
        <rFont val="Arial"/>
        <family val="2"/>
      </rPr>
      <t>bis</t>
    </r>
    <r>
      <rPr>
        <b/>
        <sz val="14"/>
        <rFont val="Arial"/>
        <family val="2"/>
      </rPr>
      <t xml:space="preserve"> : Réconciliation entre les coûts de transport facturés par Elia et les coûts de transport refacturés par le GRD </t>
    </r>
    <r>
      <rPr>
        <b/>
        <sz val="14"/>
        <color theme="4"/>
        <rFont val="Arial"/>
        <family val="2"/>
      </rPr>
      <t>- WALLONIE</t>
    </r>
  </si>
  <si>
    <t>Check avec T3A</t>
  </si>
  <si>
    <r>
      <t>Tableau 7B</t>
    </r>
    <r>
      <rPr>
        <b/>
        <sz val="14"/>
        <rFont val="Arial"/>
        <family val="2"/>
      </rPr>
      <t>: Réconciliation entre les coûts de transport facturés par Elia et les coûts de transport refacturés par le GRD</t>
    </r>
  </si>
  <si>
    <t>Coûts non-gérables Wallonie</t>
  </si>
  <si>
    <t>Coûts gérables Wallonie</t>
  </si>
  <si>
    <t>REALITE 2015 GRD</t>
  </si>
  <si>
    <t>REALITE 2015 WALLONIE</t>
  </si>
  <si>
    <t>Coûts gérables plafonnés avec Atrias/réseaux intelligents</t>
  </si>
  <si>
    <t xml:space="preserve">N°7: </t>
  </si>
  <si>
    <t xml:space="preserve">N°8: </t>
  </si>
  <si>
    <t>7B bis</t>
  </si>
  <si>
    <r>
      <t xml:space="preserve">Ce tableau identifie les charges de transport  supportées par le GRD et les produits de transport  facturés par Elia. </t>
    </r>
    <r>
      <rPr>
        <sz val="10"/>
        <color theme="4" tint="-0.249977111117893"/>
        <rFont val="Arial"/>
        <family val="2"/>
      </rPr>
      <t>Ce tableau doit être complété avec les informations relative à la partie wallone du GRD.</t>
    </r>
  </si>
  <si>
    <r>
      <t xml:space="preserve">La fiche 16A bis est identique à la fiche 16A </t>
    </r>
    <r>
      <rPr>
        <sz val="10"/>
        <color theme="4" tint="-0.249977111117893"/>
        <rFont val="Arial"/>
        <family val="2"/>
      </rPr>
      <t>mais doit être complétée avec les informations relatives à la partie wallonne du GRD.</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</si>
  <si>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Le GRD complète les informations avec les valeurs relatives à la partie wallonne du GRD.</t>
    </r>
    <r>
      <rPr>
        <sz val="10"/>
        <rFont val="Arial"/>
        <family val="2"/>
      </rPr>
      <t xml:space="preserve"> </t>
    </r>
    <r>
      <rPr>
        <b/>
        <sz val="10"/>
        <color rgb="FFFF0000"/>
        <rFont val="Arial"/>
        <family val="2"/>
      </rPr>
      <t xml:space="preserve">Il est demandé au GRD de détailler dans une note séparée l'ensemble des éléments ayant conduit à une évolution des coûts OSP rapportés entre budget et réalité et de comparer d'une part, les hypothèses prises en compte pour l'établissement du budget et d'autre part, les données réelles observées au cours de l'année d'exploitation (Annexe 18). </t>
    </r>
  </si>
  <si>
    <r>
      <t xml:space="preserve">Le tableau 19 bis est identique au tableau 19 mais </t>
    </r>
    <r>
      <rPr>
        <sz val="10"/>
        <color theme="4" tint="-0.249977111117893"/>
        <rFont val="Arial"/>
        <family val="2"/>
      </rPr>
      <t xml:space="preserve">doit être complété avec les informations relatives à la partie wallonne du GRD. </t>
    </r>
  </si>
  <si>
    <r>
      <t xml:space="preserve">Le tableau 29 bis est identique au tableau 29 mais </t>
    </r>
    <r>
      <rPr>
        <sz val="10"/>
        <color theme="4" tint="-0.249977111117893"/>
        <rFont val="Arial"/>
        <family val="2"/>
      </rPr>
      <t xml:space="preserve">doit être complété avec les informations relatives à la partie wallonne du GRD. </t>
    </r>
  </si>
  <si>
    <t>N°12</t>
  </si>
  <si>
    <t>N°18</t>
  </si>
  <si>
    <r>
      <t xml:space="preserve">Tableau 17A : Charges fiscales résultant de l'impôt des sociétés sur le résultat des activités régulées </t>
    </r>
    <r>
      <rPr>
        <b/>
        <sz val="14"/>
        <color theme="4" tint="-0.249977111117893"/>
        <rFont val="Arial"/>
        <family val="2"/>
      </rPr>
      <t>- WALLONIE</t>
    </r>
  </si>
</sst>
</file>

<file path=xl/styles.xml><?xml version="1.0" encoding="utf-8"?>
<styleSheet xmlns="http://schemas.openxmlformats.org/spreadsheetml/2006/main">
  <numFmts count="12">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s>
  <fonts count="2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12"/>
      <color indexed="9"/>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b/>
      <sz val="14"/>
      <color theme="3"/>
      <name val="Arial"/>
      <family val="2"/>
    </font>
    <font>
      <b/>
      <sz val="14"/>
      <color rgb="FFFF0000"/>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9"/>
      <color rgb="FF0000FF"/>
      <name val="Arial"/>
      <family val="2"/>
    </font>
    <font>
      <sz val="8"/>
      <color rgb="FF0000FF"/>
      <name val="Arial"/>
      <family val="2"/>
    </font>
    <font>
      <i/>
      <sz val="9"/>
      <color rgb="FF0000FF"/>
      <name val="Arial"/>
      <family val="2"/>
    </font>
    <font>
      <b/>
      <sz val="14"/>
      <color theme="4"/>
      <name val="Arial"/>
      <family val="2"/>
    </font>
    <font>
      <u/>
      <sz val="10"/>
      <color rgb="FF0000FF"/>
      <name val="Arial"/>
      <family val="2"/>
    </font>
    <font>
      <b/>
      <sz val="14"/>
      <color theme="4" tint="-0.249977111117893"/>
      <name val="Arial"/>
      <family val="2"/>
    </font>
  </fonts>
  <fills count="124">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52"/>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C0C0C0"/>
        <bgColor indexed="64"/>
      </patternFill>
    </fill>
    <fill>
      <patternFill patternType="solid">
        <fgColor theme="9"/>
        <bgColor rgb="FF000000"/>
      </patternFill>
    </fill>
    <fill>
      <patternFill patternType="solid">
        <fgColor theme="6" tint="0.79998168889431442"/>
        <bgColor indexed="64"/>
      </patternFill>
    </fill>
  </fills>
  <borders count="39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indexed="64"/>
      </right>
      <top style="thin">
        <color indexed="64"/>
      </top>
      <bottom/>
      <diagonal/>
    </border>
    <border>
      <left/>
      <right style="medium">
        <color indexed="64"/>
      </right>
      <top/>
      <bottom style="hair">
        <color indexed="8"/>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thin">
        <color indexed="8"/>
      </bottom>
      <diagonal/>
    </border>
    <border>
      <left/>
      <right/>
      <top/>
      <bottom style="thin">
        <color indexed="64"/>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right style="thin">
        <color indexed="64"/>
      </right>
      <top/>
      <bottom style="thin">
        <color indexed="64"/>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s>
  <cellStyleXfs count="32964">
    <xf numFmtId="0" fontId="0" fillId="0" borderId="0"/>
    <xf numFmtId="164" fontId="6" fillId="0" borderId="0" applyFont="0" applyFill="0" applyBorder="0" applyAlignment="0" applyProtection="0"/>
    <xf numFmtId="165" fontId="37" fillId="0" borderId="0" applyFont="0" applyFill="0" applyBorder="0" applyAlignment="0" applyProtection="0"/>
    <xf numFmtId="0" fontId="16" fillId="0" borderId="0" applyNumberFormat="0" applyFill="0" applyBorder="0" applyAlignment="0" applyProtection="0">
      <alignment vertical="top"/>
      <protection locked="0"/>
    </xf>
    <xf numFmtId="165" fontId="45" fillId="0" borderId="0" applyFont="0" applyFill="0" applyBorder="0" applyAlignment="0" applyProtection="0"/>
    <xf numFmtId="0" fontId="19" fillId="0" borderId="0">
      <alignment vertical="top"/>
    </xf>
    <xf numFmtId="9" fontId="61"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4" fontId="23" fillId="10"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0" fontId="23" fillId="11" borderId="1" applyNumberFormat="0" applyProtection="0">
      <alignment horizontal="left" vertical="top" indent="1"/>
    </xf>
    <xf numFmtId="4" fontId="23"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3" fillId="14" borderId="2" applyNumberFormat="0" applyProtection="0">
      <alignment horizontal="left" vertical="center" indent="1"/>
    </xf>
    <xf numFmtId="4" fontId="19" fillId="15" borderId="0"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7"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82" fillId="0" borderId="0"/>
    <xf numFmtId="0" fontId="6" fillId="0" borderId="0">
      <alignment vertical="top"/>
    </xf>
    <xf numFmtId="0" fontId="6" fillId="0" borderId="0">
      <alignment vertical="top"/>
    </xf>
    <xf numFmtId="0" fontId="37"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92" fillId="0" borderId="0"/>
    <xf numFmtId="0" fontId="12" fillId="0" borderId="0"/>
    <xf numFmtId="0" fontId="93" fillId="0" borderId="0"/>
    <xf numFmtId="0" fontId="77" fillId="36" borderId="0" applyNumberFormat="0" applyBorder="0" applyAlignment="0" applyProtection="0"/>
    <xf numFmtId="0" fontId="77" fillId="3"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40" borderId="0" applyNumberFormat="0" applyBorder="0" applyAlignment="0" applyProtection="0"/>
    <xf numFmtId="0" fontId="77" fillId="2"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94" fillId="0" borderId="0"/>
    <xf numFmtId="0" fontId="95" fillId="0" borderId="0"/>
    <xf numFmtId="0" fontId="77" fillId="39" borderId="0" applyNumberFormat="0" applyBorder="0" applyAlignment="0" applyProtection="0"/>
    <xf numFmtId="0" fontId="77" fillId="3" borderId="0" applyNumberFormat="0" applyBorder="0" applyAlignment="0" applyProtection="0"/>
    <xf numFmtId="0" fontId="77" fillId="10" borderId="0" applyNumberFormat="0" applyBorder="0" applyAlignment="0" applyProtection="0"/>
    <xf numFmtId="0" fontId="77" fillId="2"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36" borderId="0" applyNumberFormat="0" applyBorder="0" applyAlignment="0" applyProtection="0"/>
    <xf numFmtId="0" fontId="77" fillId="3" borderId="0" applyNumberFormat="0" applyBorder="0" applyAlignment="0" applyProtection="0"/>
    <xf numFmtId="0" fontId="77" fillId="4" borderId="0" applyNumberFormat="0" applyBorder="0" applyAlignment="0" applyProtection="0"/>
    <xf numFmtId="0" fontId="77" fillId="42" borderId="0" applyNumberFormat="0" applyBorder="0" applyAlignment="0" applyProtection="0"/>
    <xf numFmtId="0" fontId="77" fillId="36" borderId="0" applyNumberFormat="0" applyBorder="0" applyAlignment="0" applyProtection="0"/>
    <xf numFmtId="0" fontId="77" fillId="5" borderId="0" applyNumberFormat="0" applyBorder="0" applyAlignment="0" applyProtection="0"/>
    <xf numFmtId="0" fontId="96" fillId="39" borderId="0" applyNumberFormat="0" applyBorder="0" applyAlignment="0" applyProtection="0"/>
    <xf numFmtId="0" fontId="96" fillId="9" borderId="0" applyNumberFormat="0" applyBorder="0" applyAlignment="0" applyProtection="0"/>
    <xf numFmtId="0" fontId="96" fillId="5" borderId="0" applyNumberFormat="0" applyBorder="0" applyAlignment="0" applyProtection="0"/>
    <xf numFmtId="0" fontId="96" fillId="2" borderId="0" applyNumberFormat="0" applyBorder="0" applyAlignment="0" applyProtection="0"/>
    <xf numFmtId="0" fontId="96" fillId="39"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96" fillId="52" borderId="0" applyNumberFormat="0" applyBorder="0" applyAlignment="0" applyProtection="0"/>
    <xf numFmtId="0" fontId="96" fillId="9" borderId="0" applyNumberFormat="0" applyBorder="0" applyAlignment="0" applyProtection="0"/>
    <xf numFmtId="0" fontId="77" fillId="53" borderId="0" applyNumberFormat="0" applyBorder="0" applyAlignment="0" applyProtection="0"/>
    <xf numFmtId="0" fontId="77" fillId="54" borderId="0" applyNumberFormat="0" applyBorder="0" applyAlignment="0" applyProtection="0"/>
    <xf numFmtId="0" fontId="96" fillId="55" borderId="0" applyNumberFormat="0" applyBorder="0" applyAlignment="0" applyProtection="0"/>
    <xf numFmtId="0" fontId="96" fillId="5" borderId="0" applyNumberFormat="0" applyBorder="0" applyAlignment="0" applyProtection="0"/>
    <xf numFmtId="0" fontId="77" fillId="50" borderId="0" applyNumberFormat="0" applyBorder="0" applyAlignment="0" applyProtection="0"/>
    <xf numFmtId="0" fontId="77" fillId="56" borderId="0" applyNumberFormat="0" applyBorder="0" applyAlignment="0" applyProtection="0"/>
    <xf numFmtId="0" fontId="96" fillId="51" borderId="0" applyNumberFormat="0" applyBorder="0" applyAlignment="0" applyProtection="0"/>
    <xf numFmtId="0" fontId="96"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96" fillId="62" borderId="0" applyNumberFormat="0" applyBorder="0" applyAlignment="0" applyProtection="0"/>
    <xf numFmtId="0" fontId="96" fillId="7" borderId="0" applyNumberFormat="0" applyBorder="0" applyAlignment="0" applyProtection="0"/>
    <xf numFmtId="0" fontId="97" fillId="0" borderId="0" applyNumberFormat="0" applyFill="0" applyBorder="0" applyAlignment="0" applyProtection="0"/>
    <xf numFmtId="0" fontId="98" fillId="0" borderId="0"/>
    <xf numFmtId="0" fontId="99" fillId="0" borderId="0"/>
    <xf numFmtId="0" fontId="100" fillId="0" borderId="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97" fillId="0" borderId="158"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5" borderId="152"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3" fillId="65" borderId="160" applyNumberFormat="0" applyAlignment="0" applyProtection="0"/>
    <xf numFmtId="0" fontId="65" fillId="66"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6" fillId="0" borderId="161" applyNumberFormat="0" applyFill="0" applyAlignment="0" applyProtection="0"/>
    <xf numFmtId="0" fontId="107" fillId="41" borderId="0" applyNumberFormat="0" applyBorder="0" applyAlignment="0" applyProtection="0"/>
    <xf numFmtId="0" fontId="108" fillId="42" borderId="0" applyNumberFormat="0" applyBorder="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9" fillId="0" borderId="162" applyNumberFormat="0" applyFill="0" applyAlignment="0" applyProtection="0"/>
    <xf numFmtId="0" fontId="110" fillId="0" borderId="163"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12" fillId="10" borderId="0" applyNumberFormat="0" applyBorder="0" applyAlignment="0" applyProtection="0"/>
    <xf numFmtId="0" fontId="113"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05"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alignment vertical="top"/>
    </xf>
    <xf numFmtId="0" fontId="91" fillId="0" borderId="0"/>
    <xf numFmtId="0" fontId="91" fillId="0" borderId="0"/>
    <xf numFmtId="0" fontId="91" fillId="0" borderId="0"/>
    <xf numFmtId="0" fontId="77" fillId="0" borderId="0"/>
    <xf numFmtId="0" fontId="6" fillId="0" borderId="0"/>
    <xf numFmtId="0" fontId="6" fillId="0" borderId="0"/>
    <xf numFmtId="0" fontId="6" fillId="0" borderId="0"/>
    <xf numFmtId="0" fontId="6" fillId="0" borderId="0"/>
    <xf numFmtId="0" fontId="6" fillId="0" borderId="0"/>
    <xf numFmtId="0" fontId="6" fillId="0" borderId="0"/>
    <xf numFmtId="0" fontId="91" fillId="0" borderId="0"/>
    <xf numFmtId="0" fontId="6" fillId="0" borderId="0">
      <alignment vertical="top"/>
    </xf>
    <xf numFmtId="0" fontId="6" fillId="0" borderId="0"/>
    <xf numFmtId="0" fontId="6" fillId="0" borderId="0"/>
    <xf numFmtId="0" fontId="77" fillId="0" borderId="0"/>
    <xf numFmtId="0" fontId="91" fillId="0" borderId="0"/>
    <xf numFmtId="0" fontId="6" fillId="0" borderId="0">
      <alignment vertical="top"/>
    </xf>
    <xf numFmtId="0" fontId="91" fillId="0" borderId="0"/>
    <xf numFmtId="0" fontId="6" fillId="0" borderId="0">
      <alignment vertical="top"/>
    </xf>
    <xf numFmtId="0" fontId="91" fillId="0" borderId="0"/>
    <xf numFmtId="0" fontId="91" fillId="0" borderId="0"/>
    <xf numFmtId="0" fontId="91"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4"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1" fillId="0" borderId="0"/>
    <xf numFmtId="0" fontId="4" fillId="0" borderId="0"/>
    <xf numFmtId="0" fontId="91"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8"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115" fillId="69" borderId="166"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1" fillId="70" borderId="166"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5" fillId="71" borderId="166"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0" fillId="69" borderId="166" applyNumberFormat="0" applyProtection="0">
      <alignment vertical="center"/>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1" fillId="17" borderId="165" applyNumberFormat="0" applyProtection="0">
      <alignment horizontal="right" vertical="center"/>
    </xf>
    <xf numFmtId="4" fontId="116" fillId="72" borderId="166"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1" fillId="63" borderId="165"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1" fillId="73" borderId="165"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1" fillId="36" borderId="165"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1" fillId="15" borderId="165"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1" fillId="64" borderId="167" applyNumberFormat="0">
      <protection locked="0"/>
    </xf>
    <xf numFmtId="0" fontId="31" fillId="64" borderId="167" applyNumberFormat="0">
      <protection locked="0"/>
    </xf>
    <xf numFmtId="0" fontId="6" fillId="0" borderId="0"/>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1" fillId="0" borderId="165"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1" fillId="45" borderId="165"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7" fillId="72" borderId="166" applyNumberFormat="0" applyProtection="0">
      <alignment vertical="center"/>
    </xf>
    <xf numFmtId="4" fontId="118" fillId="72" borderId="166" applyNumberFormat="0" applyProtection="0">
      <alignment vertical="center"/>
    </xf>
    <xf numFmtId="4" fontId="119" fillId="20" borderId="166" applyNumberFormat="0" applyProtection="0">
      <alignment horizontal="left" vertical="center" indent="1"/>
    </xf>
    <xf numFmtId="4" fontId="27" fillId="21" borderId="0" applyNumberFormat="0" applyProtection="0">
      <alignment horizontal="left" vertical="center" indent="1"/>
    </xf>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7" fillId="39" borderId="0" applyNumberFormat="0" applyBorder="0" applyAlignment="0" applyProtection="0"/>
    <xf numFmtId="0" fontId="120" fillId="75" borderId="0"/>
    <xf numFmtId="0" fontId="121" fillId="75" borderId="0"/>
    <xf numFmtId="0" fontId="122" fillId="75" borderId="169"/>
    <xf numFmtId="0" fontId="122" fillId="75" borderId="0"/>
    <xf numFmtId="0" fontId="120" fillId="72" borderId="169">
      <protection locked="0"/>
    </xf>
    <xf numFmtId="0" fontId="120" fillId="75" borderId="0"/>
    <xf numFmtId="0" fontId="123" fillId="27" borderId="0"/>
    <xf numFmtId="0" fontId="123" fillId="28" borderId="0"/>
    <xf numFmtId="0" fontId="123" fillId="29" borderId="0"/>
    <xf numFmtId="0" fontId="124" fillId="0" borderId="0" applyNumberFormat="0" applyFill="0" applyBorder="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26" fillId="0" borderId="0" applyNumberFormat="0" applyFill="0" applyBorder="0" applyAlignment="0" applyProtection="0"/>
    <xf numFmtId="0" fontId="127" fillId="0" borderId="0" applyNumberFormat="0" applyFill="0" applyBorder="0" applyAlignment="0" applyProtection="0"/>
    <xf numFmtId="0" fontId="124" fillId="0" borderId="0" applyNumberFormat="0" applyFill="0" applyBorder="0" applyAlignment="0" applyProtection="0"/>
    <xf numFmtId="0" fontId="128" fillId="0" borderId="171" applyNumberFormat="0" applyFill="0" applyAlignment="0" applyProtection="0"/>
    <xf numFmtId="0" fontId="129" fillId="0" borderId="172"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0" applyNumberFormat="0" applyFill="0" applyBorder="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03" fillId="65" borderId="160" applyNumberFormat="0" applyAlignment="0" applyProtection="0"/>
    <xf numFmtId="0" fontId="126" fillId="0" borderId="0" applyNumberFormat="0" applyFill="0" applyBorder="0" applyAlignment="0" applyProtection="0"/>
    <xf numFmtId="0" fontId="97"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5" borderId="152"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41" fillId="0" borderId="0"/>
    <xf numFmtId="4" fontId="23" fillId="10" borderId="292" applyNumberFormat="0" applyProtection="0">
      <alignment vertical="center"/>
    </xf>
    <xf numFmtId="4" fontId="24" fillId="11" borderId="292" applyNumberFormat="0" applyProtection="0">
      <alignment vertical="center"/>
    </xf>
    <xf numFmtId="4" fontId="23" fillId="11" borderId="292" applyNumberFormat="0" applyProtection="0">
      <alignment horizontal="left" vertical="center" indent="1"/>
    </xf>
    <xf numFmtId="0" fontId="23" fillId="11" borderId="292" applyNumberFormat="0" applyProtection="0">
      <alignment horizontal="left" vertical="top" indent="1"/>
    </xf>
    <xf numFmtId="4" fontId="19" fillId="2" borderId="292" applyNumberFormat="0" applyProtection="0">
      <alignment horizontal="right" vertical="center"/>
    </xf>
    <xf numFmtId="4" fontId="19" fillId="3" borderId="292" applyNumberFormat="0" applyProtection="0">
      <alignment horizontal="right" vertical="center"/>
    </xf>
    <xf numFmtId="4" fontId="19" fillId="7" borderId="292" applyNumberFormat="0" applyProtection="0">
      <alignment horizontal="right" vertical="center"/>
    </xf>
    <xf numFmtId="4" fontId="19" fillId="5" borderId="292" applyNumberFormat="0" applyProtection="0">
      <alignment horizontal="right" vertical="center"/>
    </xf>
    <xf numFmtId="4" fontId="19" fillId="6" borderId="292" applyNumberFormat="0" applyProtection="0">
      <alignment horizontal="right" vertical="center"/>
    </xf>
    <xf numFmtId="4" fontId="19" fillId="9" borderId="292" applyNumberFormat="0" applyProtection="0">
      <alignment horizontal="right" vertical="center"/>
    </xf>
    <xf numFmtId="4" fontId="19" fillId="8" borderId="292" applyNumberFormat="0" applyProtection="0">
      <alignment horizontal="right" vertical="center"/>
    </xf>
    <xf numFmtId="4" fontId="19" fillId="13" borderId="292" applyNumberFormat="0" applyProtection="0">
      <alignment horizontal="right" vertical="center"/>
    </xf>
    <xf numFmtId="4" fontId="19" fillId="4" borderId="292" applyNumberFormat="0" applyProtection="0">
      <alignment horizontal="right" vertical="center"/>
    </xf>
    <xf numFmtId="4" fontId="19" fillId="17" borderId="292" applyNumberFormat="0" applyProtection="0">
      <alignment horizontal="right" vertical="center"/>
    </xf>
    <xf numFmtId="0" fontId="6" fillId="16" borderId="292" applyNumberFormat="0" applyProtection="0">
      <alignment horizontal="left" vertical="center" indent="1"/>
    </xf>
    <xf numFmtId="0" fontId="6" fillId="16" borderId="292" applyNumberFormat="0" applyProtection="0">
      <alignment horizontal="left" vertical="top" indent="1"/>
    </xf>
    <xf numFmtId="0" fontId="6" fillId="12" borderId="292" applyNumberFormat="0" applyProtection="0">
      <alignment horizontal="left" vertical="center" indent="1"/>
    </xf>
    <xf numFmtId="0" fontId="6" fillId="12" borderId="292" applyNumberFormat="0" applyProtection="0">
      <alignment horizontal="left" vertical="top" indent="1"/>
    </xf>
    <xf numFmtId="0" fontId="6" fillId="18" borderId="292" applyNumberFormat="0" applyProtection="0">
      <alignment horizontal="left" vertical="center" indent="1"/>
    </xf>
    <xf numFmtId="0" fontId="6" fillId="18" borderId="292" applyNumberFormat="0" applyProtection="0">
      <alignment horizontal="left" vertical="top" indent="1"/>
    </xf>
    <xf numFmtId="0" fontId="6" fillId="19" borderId="292" applyNumberFormat="0" applyProtection="0">
      <alignment horizontal="left" vertical="center" indent="1"/>
    </xf>
    <xf numFmtId="0" fontId="6" fillId="19" borderId="292" applyNumberFormat="0" applyProtection="0">
      <alignment horizontal="left" vertical="top" indent="1"/>
    </xf>
    <xf numFmtId="4" fontId="19" fillId="20" borderId="292" applyNumberFormat="0" applyProtection="0">
      <alignment vertical="center"/>
    </xf>
    <xf numFmtId="4" fontId="26" fillId="20" borderId="292" applyNumberFormat="0" applyProtection="0">
      <alignment vertical="center"/>
    </xf>
    <xf numFmtId="4" fontId="19" fillId="20" borderId="292" applyNumberFormat="0" applyProtection="0">
      <alignment horizontal="left" vertical="center" indent="1"/>
    </xf>
    <xf numFmtId="0" fontId="19" fillId="20" borderId="292" applyNumberFormat="0" applyProtection="0">
      <alignment horizontal="left" vertical="top" indent="1"/>
    </xf>
    <xf numFmtId="4" fontId="19" fillId="15" borderId="292" applyNumberFormat="0" applyProtection="0">
      <alignment horizontal="right" vertical="center"/>
    </xf>
    <xf numFmtId="4" fontId="26" fillId="15" borderId="292" applyNumberFormat="0" applyProtection="0">
      <alignment horizontal="right" vertical="center"/>
    </xf>
    <xf numFmtId="4" fontId="19" fillId="17" borderId="292" applyNumberFormat="0" applyProtection="0">
      <alignment horizontal="left" vertical="center" indent="1"/>
    </xf>
    <xf numFmtId="0" fontId="19" fillId="12" borderId="292" applyNumberFormat="0" applyProtection="0">
      <alignment horizontal="left" vertical="top" indent="1"/>
    </xf>
    <xf numFmtId="4" fontId="20" fillId="15" borderId="292" applyNumberFormat="0" applyProtection="0">
      <alignment horizontal="right" vertical="center"/>
    </xf>
    <xf numFmtId="0" fontId="2" fillId="0" borderId="0"/>
    <xf numFmtId="0" fontId="1" fillId="0" borderId="0"/>
    <xf numFmtId="0" fontId="171" fillId="0" borderId="0">
      <alignment vertical="top"/>
    </xf>
  </cellStyleXfs>
  <cellXfs count="3235">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6" fontId="6" fillId="0" borderId="0" xfId="49" applyNumberFormat="1"/>
    <xf numFmtId="4" fontId="6" fillId="0" borderId="0" xfId="49" applyNumberFormat="1" applyBorder="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1"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1" fillId="0" borderId="0" xfId="49" applyFont="1"/>
    <xf numFmtId="3" fontId="31" fillId="0" borderId="0" xfId="49" applyNumberFormat="1" applyFont="1" applyBorder="1"/>
    <xf numFmtId="3" fontId="30" fillId="0" borderId="0" xfId="49" applyNumberFormat="1" applyFont="1" applyBorder="1"/>
    <xf numFmtId="167" fontId="31" fillId="0" borderId="0" xfId="49" applyNumberFormat="1" applyFont="1" applyBorder="1"/>
    <xf numFmtId="0" fontId="30" fillId="0" borderId="0" xfId="49" applyFont="1" applyBorder="1"/>
    <xf numFmtId="0" fontId="31" fillId="0" borderId="0" xfId="49" applyFont="1" applyBorder="1"/>
    <xf numFmtId="2" fontId="31" fillId="0" borderId="0" xfId="49" applyNumberFormat="1" applyFont="1" applyBorder="1"/>
    <xf numFmtId="0" fontId="31" fillId="0" borderId="0" xfId="49" applyFont="1" applyFill="1" applyBorder="1"/>
    <xf numFmtId="3" fontId="14" fillId="0" borderId="0" xfId="49" applyNumberFormat="1" applyFont="1" applyFill="1" applyBorder="1"/>
    <xf numFmtId="0" fontId="30" fillId="0" borderId="0" xfId="49" applyFont="1" applyFill="1" applyBorder="1"/>
    <xf numFmtId="167" fontId="31" fillId="0" borderId="0" xfId="49" applyNumberFormat="1" applyFont="1" applyFill="1" applyBorder="1"/>
    <xf numFmtId="4" fontId="31" fillId="0" borderId="0" xfId="49" applyNumberFormat="1" applyFont="1" applyBorder="1"/>
    <xf numFmtId="168"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1" fillId="0" borderId="0" xfId="49" applyNumberFormat="1" applyFont="1" applyFill="1" applyBorder="1"/>
    <xf numFmtId="4" fontId="33" fillId="0" borderId="0" xfId="49" applyNumberFormat="1" applyFont="1" applyBorder="1"/>
    <xf numFmtId="4" fontId="31" fillId="0" borderId="0" xfId="49" applyNumberFormat="1" applyFont="1"/>
    <xf numFmtId="0" fontId="7" fillId="0" borderId="0" xfId="49" applyFont="1" applyAlignment="1">
      <alignment horizontal="right"/>
    </xf>
    <xf numFmtId="167" fontId="14" fillId="0" borderId="0" xfId="49" applyNumberFormat="1" applyFont="1"/>
    <xf numFmtId="167" fontId="14" fillId="11" borderId="0" xfId="49" applyNumberFormat="1" applyFont="1" applyFill="1"/>
    <xf numFmtId="4" fontId="6" fillId="0" borderId="0" xfId="49" applyNumberFormat="1" applyFill="1"/>
    <xf numFmtId="1" fontId="6" fillId="0" borderId="0" xfId="49" applyNumberFormat="1" applyFont="1"/>
    <xf numFmtId="49" fontId="84"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85" fillId="0" borderId="0" xfId="3" applyFont="1" applyAlignment="1" applyProtection="1"/>
    <xf numFmtId="0" fontId="86" fillId="0" borderId="0" xfId="0" applyFont="1" applyAlignment="1">
      <alignment horizontal="right"/>
    </xf>
    <xf numFmtId="0" fontId="22" fillId="0" borderId="0" xfId="0" applyFont="1" applyAlignment="1">
      <alignment horizontal="center"/>
    </xf>
    <xf numFmtId="0" fontId="34"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0" fontId="0" fillId="0" borderId="0" xfId="0" applyFill="1"/>
    <xf numFmtId="0" fontId="35" fillId="0" borderId="0" xfId="55" applyFont="1" applyBorder="1" applyProtection="1">
      <protection hidden="1"/>
    </xf>
    <xf numFmtId="0" fontId="6" fillId="0" borderId="0" xfId="55" applyFont="1" applyAlignment="1" applyProtection="1">
      <alignment horizontal="center"/>
      <protection hidden="1"/>
    </xf>
    <xf numFmtId="4" fontId="35" fillId="0" borderId="0" xfId="55" applyNumberFormat="1" applyFont="1" applyBorder="1" applyProtection="1">
      <protection hidden="1"/>
    </xf>
    <xf numFmtId="4" fontId="35"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44"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5"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0" fontId="31" fillId="0" borderId="0" xfId="0" applyFont="1" applyFill="1"/>
    <xf numFmtId="0" fontId="41" fillId="0" borderId="0" xfId="0" applyFont="1"/>
    <xf numFmtId="0" fontId="31" fillId="0" borderId="0" xfId="0" applyFont="1" applyFill="1" applyBorder="1"/>
    <xf numFmtId="0" fontId="31" fillId="0" borderId="0" xfId="0" applyFont="1"/>
    <xf numFmtId="0" fontId="32" fillId="0" borderId="0" xfId="55" applyFont="1" applyProtection="1">
      <protection hidden="1"/>
    </xf>
    <xf numFmtId="0" fontId="32" fillId="0" borderId="0" xfId="55" applyFont="1" applyAlignment="1" applyProtection="1">
      <alignment horizontal="center"/>
      <protection hidden="1"/>
    </xf>
    <xf numFmtId="4" fontId="32" fillId="0" borderId="0" xfId="55" applyNumberFormat="1" applyFont="1" applyProtection="1">
      <protection hidden="1"/>
    </xf>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32" fillId="0" borderId="0" xfId="55" applyFont="1" applyBorder="1" applyProtection="1">
      <protection hidden="1"/>
    </xf>
    <xf numFmtId="0" fontId="42" fillId="32" borderId="0" xfId="55" applyFont="1" applyFill="1" applyProtection="1">
      <protection hidden="1"/>
    </xf>
    <xf numFmtId="0" fontId="48" fillId="0" borderId="0" xfId="55" applyFont="1" applyAlignment="1" applyProtection="1">
      <alignment horizontal="center"/>
      <protection hidden="1"/>
    </xf>
    <xf numFmtId="0" fontId="48" fillId="0" borderId="0" xfId="55" applyFont="1" applyProtection="1">
      <protection hidden="1"/>
    </xf>
    <xf numFmtId="0" fontId="48" fillId="0" borderId="0" xfId="55" applyFont="1" applyBorder="1" applyProtection="1">
      <protection hidden="1"/>
    </xf>
    <xf numFmtId="4" fontId="48" fillId="0" borderId="0" xfId="55" applyNumberFormat="1" applyFont="1" applyProtection="1">
      <protection hidden="1"/>
    </xf>
    <xf numFmtId="0" fontId="31" fillId="32" borderId="0" xfId="0" applyFont="1" applyFill="1"/>
    <xf numFmtId="0" fontId="14" fillId="32" borderId="0" xfId="0" applyFont="1" applyFill="1"/>
    <xf numFmtId="0" fontId="14" fillId="0" borderId="0" xfId="55" applyFont="1" applyFill="1" applyProtection="1">
      <protection hidden="1"/>
    </xf>
    <xf numFmtId="0" fontId="31" fillId="32" borderId="0" xfId="49" applyFont="1" applyFill="1"/>
    <xf numFmtId="0" fontId="9" fillId="0" borderId="0" xfId="3" applyFont="1" applyBorder="1" applyAlignment="1" applyProtection="1"/>
    <xf numFmtId="0" fontId="12" fillId="32" borderId="0" xfId="55" applyFont="1" applyFill="1" applyProtection="1">
      <protection hidden="1"/>
    </xf>
    <xf numFmtId="0" fontId="12" fillId="32" borderId="0" xfId="55" applyFont="1" applyFill="1" applyAlignment="1" applyProtection="1">
      <alignment horizontal="center"/>
      <protection hidden="1"/>
    </xf>
    <xf numFmtId="0" fontId="55" fillId="0" borderId="0" xfId="55" applyFont="1" applyProtection="1">
      <protection hidden="1"/>
    </xf>
    <xf numFmtId="0" fontId="56" fillId="32" borderId="0" xfId="0" applyFont="1" applyFill="1"/>
    <xf numFmtId="0" fontId="56" fillId="0" borderId="0" xfId="0" applyFont="1"/>
    <xf numFmtId="0" fontId="12" fillId="32" borderId="0" xfId="0" applyFont="1" applyFill="1"/>
    <xf numFmtId="0" fontId="56" fillId="0" borderId="0" xfId="49" applyFont="1"/>
    <xf numFmtId="0" fontId="56" fillId="32" borderId="0" xfId="49" applyFont="1" applyFill="1"/>
    <xf numFmtId="0" fontId="6" fillId="0" borderId="0" xfId="49" applyBorder="1" applyAlignment="1">
      <alignment vertical="top" wrapText="1"/>
    </xf>
    <xf numFmtId="0" fontId="0" fillId="32" borderId="0" xfId="0" applyFill="1"/>
    <xf numFmtId="0" fontId="59" fillId="32" borderId="0" xfId="55" applyFont="1" applyFill="1" applyProtection="1">
      <protection hidden="1"/>
    </xf>
    <xf numFmtId="0" fontId="59" fillId="32" borderId="0" xfId="0" applyFont="1" applyFill="1"/>
    <xf numFmtId="0" fontId="60" fillId="32"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5" applyFont="1" applyFill="1" applyBorder="1" applyProtection="1">
      <protection hidden="1"/>
    </xf>
    <xf numFmtId="0" fontId="8" fillId="0" borderId="0" xfId="49" applyFont="1" applyFill="1" applyBorder="1" applyAlignment="1">
      <alignment horizontal="left" vertical="center"/>
    </xf>
    <xf numFmtId="0" fontId="0" fillId="0" borderId="0" xfId="0" applyFont="1" applyFill="1" applyBorder="1"/>
    <xf numFmtId="0" fontId="14" fillId="0" borderId="0" xfId="0" applyFont="1" applyFill="1"/>
    <xf numFmtId="0" fontId="6" fillId="0" borderId="0" xfId="49" applyFill="1" applyBorder="1"/>
    <xf numFmtId="0" fontId="31" fillId="0" borderId="37" xfId="0" applyFont="1" applyBorder="1"/>
    <xf numFmtId="0" fontId="55" fillId="32" borderId="0" xfId="55" applyFont="1" applyFill="1" applyProtection="1">
      <protection hidden="1"/>
    </xf>
    <xf numFmtId="0" fontId="32" fillId="32" borderId="0" xfId="55" applyFont="1" applyFill="1" applyProtection="1">
      <protection hidden="1"/>
    </xf>
    <xf numFmtId="0" fontId="12" fillId="0" borderId="0" xfId="49" applyFont="1"/>
    <xf numFmtId="0" fontId="16" fillId="0" borderId="0" xfId="3" quotePrefix="1" applyBorder="1" applyAlignment="1" applyProtection="1"/>
    <xf numFmtId="0" fontId="7" fillId="0" borderId="0" xfId="55" applyFont="1" applyFill="1" applyProtection="1">
      <protection hidden="1"/>
    </xf>
    <xf numFmtId="0" fontId="16" fillId="0" borderId="0" xfId="3" applyBorder="1" applyAlignment="1" applyProtection="1"/>
    <xf numFmtId="0" fontId="63" fillId="0" borderId="0" xfId="0" applyFont="1"/>
    <xf numFmtId="0" fontId="23" fillId="0" borderId="0" xfId="0" applyFont="1"/>
    <xf numFmtId="0" fontId="64"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49" fontId="29" fillId="0" borderId="52" xfId="49" applyNumberFormat="1" applyFont="1" applyBorder="1" applyAlignment="1">
      <alignment horizontal="right"/>
    </xf>
    <xf numFmtId="0" fontId="0" fillId="0" borderId="50" xfId="49" applyFont="1" applyBorder="1"/>
    <xf numFmtId="49" fontId="29" fillId="0" borderId="0" xfId="49" applyNumberFormat="1" applyFont="1" applyBorder="1" applyAlignment="1">
      <alignment horizontal="right"/>
    </xf>
    <xf numFmtId="0" fontId="0" fillId="0" borderId="0" xfId="49" applyFont="1" applyBorder="1"/>
    <xf numFmtId="49" fontId="29" fillId="0" borderId="0" xfId="49" applyNumberFormat="1" applyFont="1" applyAlignment="1">
      <alignment horizontal="right"/>
    </xf>
    <xf numFmtId="0" fontId="19" fillId="0" borderId="0" xfId="49" applyFont="1"/>
    <xf numFmtId="0" fontId="20" fillId="0" borderId="0" xfId="49" applyFont="1" applyBorder="1" applyAlignment="1">
      <alignment vertical="top" wrapText="1"/>
    </xf>
    <xf numFmtId="0" fontId="0" fillId="0" borderId="0" xfId="0" applyFont="1" applyFill="1"/>
    <xf numFmtId="0" fontId="23" fillId="0" borderId="0" xfId="55" applyFont="1" applyFill="1" applyProtection="1">
      <protection hidden="1"/>
    </xf>
    <xf numFmtId="4" fontId="14" fillId="0" borderId="15" xfId="49" applyNumberFormat="1" applyFont="1" applyBorder="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71" fillId="0" borderId="55" xfId="49" applyFont="1" applyBorder="1" applyAlignment="1">
      <alignment horizontal="center"/>
    </xf>
    <xf numFmtId="0" fontId="31" fillId="0" borderId="80" xfId="49" applyFont="1" applyBorder="1"/>
    <xf numFmtId="0" fontId="31" fillId="0" borderId="51" xfId="49" applyFont="1" applyBorder="1"/>
    <xf numFmtId="0" fontId="31" fillId="0" borderId="62" xfId="49" applyFont="1" applyBorder="1"/>
    <xf numFmtId="0" fontId="71" fillId="0" borderId="52" xfId="49" applyFont="1" applyBorder="1" applyAlignment="1">
      <alignment horizontal="center"/>
    </xf>
    <xf numFmtId="0" fontId="71" fillId="0" borderId="51" xfId="49" applyFont="1" applyBorder="1" applyAlignment="1">
      <alignment horizontal="center"/>
    </xf>
    <xf numFmtId="0" fontId="71" fillId="0" borderId="62" xfId="49" applyFont="1" applyBorder="1" applyAlignment="1">
      <alignment horizontal="center"/>
    </xf>
    <xf numFmtId="0" fontId="71" fillId="0" borderId="51" xfId="49" applyFont="1" applyFill="1" applyBorder="1" applyAlignment="1">
      <alignment horizontal="center"/>
    </xf>
    <xf numFmtId="0" fontId="71" fillId="0" borderId="52" xfId="49" applyFont="1" applyFill="1" applyBorder="1" applyAlignment="1">
      <alignment horizontal="center"/>
    </xf>
    <xf numFmtId="0" fontId="71" fillId="0" borderId="62" xfId="49" applyFont="1" applyFill="1" applyBorder="1" applyAlignment="1">
      <alignment horizontal="center"/>
    </xf>
    <xf numFmtId="4" fontId="31" fillId="0" borderId="80" xfId="49" applyNumberFormat="1" applyFont="1" applyBorder="1"/>
    <xf numFmtId="4" fontId="31" fillId="0" borderId="80" xfId="49" applyNumberFormat="1" applyFont="1" applyFill="1" applyBorder="1"/>
    <xf numFmtId="4" fontId="14" fillId="0" borderId="81" xfId="49" applyNumberFormat="1" applyFont="1" applyBorder="1"/>
    <xf numFmtId="4" fontId="14" fillId="0" borderId="80" xfId="49" applyNumberFormat="1" applyFont="1" applyBorder="1"/>
    <xf numFmtId="0" fontId="31" fillId="0" borderId="81" xfId="49" applyFont="1" applyBorder="1"/>
    <xf numFmtId="4" fontId="14" fillId="0" borderId="83" xfId="49" applyNumberFormat="1" applyFont="1" applyFill="1" applyBorder="1"/>
    <xf numFmtId="4" fontId="14" fillId="0" borderId="85" xfId="49" applyNumberFormat="1" applyFont="1" applyFill="1" applyBorder="1"/>
    <xf numFmtId="4" fontId="31" fillId="0" borderId="81" xfId="49" applyNumberFormat="1" applyFont="1" applyFill="1" applyBorder="1"/>
    <xf numFmtId="0" fontId="71" fillId="0" borderId="0" xfId="49" applyFont="1" applyAlignment="1">
      <alignment horizontal="right"/>
    </xf>
    <xf numFmtId="0" fontId="71" fillId="0" borderId="0" xfId="49" applyFont="1"/>
    <xf numFmtId="0" fontId="23" fillId="0" borderId="0" xfId="49" applyFont="1" applyAlignment="1">
      <alignment horizontal="right"/>
    </xf>
    <xf numFmtId="0" fontId="36"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3" fillId="0" borderId="0" xfId="0" applyFont="1" applyFill="1"/>
    <xf numFmtId="49" fontId="63" fillId="0" borderId="50" xfId="49" applyNumberFormat="1" applyFont="1" applyBorder="1"/>
    <xf numFmtId="49" fontId="8" fillId="0" borderId="66" xfId="49" applyNumberFormat="1" applyFont="1" applyBorder="1"/>
    <xf numFmtId="0" fontId="19" fillId="0" borderId="110" xfId="49" applyFont="1" applyBorder="1" applyAlignment="1">
      <alignment horizontal="center"/>
    </xf>
    <xf numFmtId="0" fontId="19"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9"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5" fillId="0" borderId="66" xfId="49" applyNumberFormat="1" applyFont="1" applyBorder="1"/>
    <xf numFmtId="49" fontId="19"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7" fillId="0" borderId="111" xfId="49" applyNumberFormat="1" applyFont="1" applyBorder="1" applyAlignment="1">
      <alignment horizontal="right"/>
    </xf>
    <xf numFmtId="4" fontId="0" fillId="0" borderId="113" xfId="49" applyNumberFormat="1" applyFont="1" applyBorder="1" applyAlignment="1">
      <alignment horizontal="center"/>
    </xf>
    <xf numFmtId="49" fontId="7" fillId="0" borderId="50" xfId="49" applyNumberFormat="1" applyFont="1" applyBorder="1" applyAlignment="1">
      <alignment horizontal="right"/>
    </xf>
    <xf numFmtId="49" fontId="7"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7" fillId="0" borderId="115" xfId="49" applyNumberFormat="1" applyFont="1" applyBorder="1" applyAlignment="1">
      <alignment horizontal="right"/>
    </xf>
    <xf numFmtId="49" fontId="35" fillId="0" borderId="91" xfId="49" applyNumberFormat="1" applyFont="1" applyBorder="1"/>
    <xf numFmtId="4" fontId="0" fillId="0" borderId="116" xfId="49" applyNumberFormat="1" applyFont="1" applyBorder="1" applyAlignment="1">
      <alignment horizontal="right"/>
    </xf>
    <xf numFmtId="49" fontId="19" fillId="0" borderId="51" xfId="49" applyNumberFormat="1" applyFont="1" applyBorder="1"/>
    <xf numFmtId="49" fontId="35" fillId="0" borderId="62" xfId="49" applyNumberFormat="1" applyFont="1" applyBorder="1"/>
    <xf numFmtId="4" fontId="0" fillId="0" borderId="117" xfId="49" applyNumberFormat="1" applyFont="1" applyBorder="1"/>
    <xf numFmtId="4" fontId="0" fillId="0" borderId="118" xfId="49" applyNumberFormat="1" applyFont="1" applyBorder="1"/>
    <xf numFmtId="0" fontId="25"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1" fillId="0" borderId="119" xfId="0" applyFont="1" applyFill="1" applyBorder="1" applyAlignment="1"/>
    <xf numFmtId="0" fontId="14" fillId="0" borderId="120" xfId="0" applyFont="1" applyFill="1" applyBorder="1" applyAlignment="1"/>
    <xf numFmtId="0" fontId="36" fillId="0" borderId="57" xfId="0" applyFont="1" applyBorder="1"/>
    <xf numFmtId="0" fontId="36" fillId="0" borderId="37" xfId="0" applyFont="1" applyBorder="1"/>
    <xf numFmtId="0" fontId="49" fillId="24" borderId="92" xfId="0" applyFont="1" applyFill="1" applyBorder="1" applyAlignment="1">
      <alignment horizontal="center"/>
    </xf>
    <xf numFmtId="0" fontId="49" fillId="24" borderId="121" xfId="0" applyFont="1" applyFill="1" applyBorder="1" applyAlignment="1">
      <alignment horizontal="center"/>
    </xf>
    <xf numFmtId="0" fontId="36" fillId="0" borderId="59" xfId="0" applyFont="1" applyBorder="1"/>
    <xf numFmtId="0" fontId="31" fillId="0" borderId="57" xfId="0" applyFont="1" applyBorder="1"/>
    <xf numFmtId="4" fontId="31" fillId="0" borderId="50" xfId="0" applyNumberFormat="1" applyFont="1" applyBorder="1"/>
    <xf numFmtId="4" fontId="31" fillId="0" borderId="0" xfId="0" applyNumberFormat="1" applyFont="1" applyBorder="1"/>
    <xf numFmtId="4" fontId="31" fillId="0" borderId="78" xfId="0" applyNumberFormat="1" applyFont="1" applyBorder="1"/>
    <xf numFmtId="4" fontId="31" fillId="0" borderId="57" xfId="0" applyNumberFormat="1" applyFont="1" applyBorder="1"/>
    <xf numFmtId="4" fontId="31" fillId="0" borderId="58" xfId="0" applyNumberFormat="1" applyFont="1" applyBorder="1"/>
    <xf numFmtId="0" fontId="31" fillId="0" borderId="92" xfId="0" applyFont="1" applyBorder="1"/>
    <xf numFmtId="0" fontId="50" fillId="0" borderId="95" xfId="0" applyFont="1" applyBorder="1" applyAlignment="1">
      <alignment horizontal="left"/>
    </xf>
    <xf numFmtId="172" fontId="50" fillId="0" borderId="92" xfId="4" applyNumberFormat="1" applyFont="1" applyFill="1" applyBorder="1" applyAlignment="1" applyProtection="1">
      <alignment horizontal="left"/>
    </xf>
    <xf numFmtId="172" fontId="50" fillId="0" borderId="121" xfId="4" applyNumberFormat="1" applyFont="1" applyFill="1" applyBorder="1" applyAlignment="1" applyProtection="1">
      <alignment horizontal="left"/>
    </xf>
    <xf numFmtId="4" fontId="14" fillId="26" borderId="96" xfId="0" applyNumberFormat="1" applyFont="1" applyFill="1" applyBorder="1" applyAlignment="1">
      <alignment horizontal="center"/>
    </xf>
    <xf numFmtId="0" fontId="31" fillId="0" borderId="50" xfId="0" applyFont="1" applyFill="1" applyBorder="1"/>
    <xf numFmtId="4" fontId="31" fillId="0" borderId="50" xfId="0" applyNumberFormat="1" applyFont="1" applyFill="1" applyBorder="1"/>
    <xf numFmtId="4" fontId="31" fillId="0" borderId="0" xfId="0" applyNumberFormat="1" applyFont="1" applyFill="1" applyBorder="1"/>
    <xf numFmtId="4" fontId="14" fillId="0" borderId="66" xfId="0" applyNumberFormat="1" applyFont="1" applyFill="1" applyBorder="1" applyAlignment="1">
      <alignment horizontal="center"/>
    </xf>
    <xf numFmtId="0" fontId="31" fillId="0" borderId="51" xfId="0" applyFont="1" applyFill="1" applyBorder="1"/>
    <xf numFmtId="0" fontId="50" fillId="0" borderId="52" xfId="0" applyFont="1" applyBorder="1" applyAlignment="1">
      <alignment horizontal="left"/>
    </xf>
    <xf numFmtId="4" fontId="31" fillId="0" borderId="51" xfId="0" applyNumberFormat="1" applyFont="1" applyFill="1" applyBorder="1"/>
    <xf numFmtId="4" fontId="31" fillId="0" borderId="52" xfId="0" applyNumberFormat="1" applyFont="1" applyFill="1" applyBorder="1"/>
    <xf numFmtId="4" fontId="50" fillId="0" borderId="62" xfId="0" applyNumberFormat="1" applyFont="1" applyBorder="1" applyAlignment="1">
      <alignment horizontal="right"/>
    </xf>
    <xf numFmtId="0" fontId="49" fillId="24" borderId="0" xfId="0" applyFont="1" applyFill="1" applyAlignment="1">
      <alignment horizontal="left"/>
    </xf>
    <xf numFmtId="0" fontId="0" fillId="0" borderId="0" xfId="49" applyFont="1" applyFill="1"/>
    <xf numFmtId="0" fontId="6" fillId="0" borderId="3" xfId="49" applyBorder="1" applyAlignment="1">
      <alignment vertical="top" wrapText="1"/>
    </xf>
    <xf numFmtId="0" fontId="35" fillId="0" borderId="4" xfId="5" applyFont="1" applyFill="1" applyBorder="1" applyAlignment="1">
      <alignment horizontal="center" vertical="center"/>
    </xf>
    <xf numFmtId="0" fontId="35" fillId="0" borderId="14" xfId="5" applyFont="1" applyFill="1" applyBorder="1" applyAlignment="1">
      <alignment horizontal="center" vertical="center"/>
    </xf>
    <xf numFmtId="0" fontId="35" fillId="0" borderId="6" xfId="5" applyFont="1" applyFill="1" applyBorder="1" applyAlignment="1">
      <alignment horizontal="center" vertical="center"/>
    </xf>
    <xf numFmtId="170" fontId="70" fillId="0" borderId="4" xfId="5" applyNumberFormat="1" applyFont="1" applyFill="1" applyBorder="1" applyAlignment="1">
      <alignment vertical="center"/>
    </xf>
    <xf numFmtId="170" fontId="70" fillId="0" borderId="14" xfId="5" applyNumberFormat="1" applyFont="1" applyFill="1" applyBorder="1" applyAlignment="1">
      <alignment vertical="center"/>
    </xf>
    <xf numFmtId="170" fontId="70" fillId="0" borderId="6" xfId="5" applyNumberFormat="1" applyFont="1" applyFill="1" applyBorder="1" applyAlignment="1">
      <alignment horizontal="center" vertical="center"/>
    </xf>
    <xf numFmtId="170" fontId="70" fillId="0" borderId="0" xfId="5" applyNumberFormat="1" applyFont="1" applyFill="1" applyBorder="1" applyAlignment="1">
      <alignment vertical="center"/>
    </xf>
    <xf numFmtId="170" fontId="70" fillId="0" borderId="0" xfId="5" applyNumberFormat="1" applyFont="1" applyFill="1" applyBorder="1" applyAlignment="1">
      <alignment horizontal="center" vertical="center"/>
    </xf>
    <xf numFmtId="0" fontId="31" fillId="0" borderId="0" xfId="5" applyFont="1" applyFill="1" applyBorder="1">
      <alignment vertical="top"/>
    </xf>
    <xf numFmtId="0" fontId="31" fillId="0" borderId="0" xfId="5" applyFont="1" applyFill="1">
      <alignment vertical="top"/>
    </xf>
    <xf numFmtId="0" fontId="71" fillId="0" borderId="9" xfId="49" applyFont="1" applyBorder="1" applyAlignment="1">
      <alignment horizontal="center" vertical="center"/>
    </xf>
    <xf numFmtId="0" fontId="71" fillId="0" borderId="10" xfId="49" applyFont="1" applyBorder="1" applyAlignment="1">
      <alignment horizontal="center"/>
    </xf>
    <xf numFmtId="0" fontId="71" fillId="0" borderId="14" xfId="49" applyFont="1" applyBorder="1" applyAlignment="1">
      <alignment horizontal="center"/>
    </xf>
    <xf numFmtId="0" fontId="71" fillId="0" borderId="7" xfId="49" applyFont="1" applyBorder="1" applyAlignment="1">
      <alignment horizontal="center" vertical="center"/>
    </xf>
    <xf numFmtId="0" fontId="71" fillId="0" borderId="11" xfId="49" applyFont="1" applyBorder="1" applyAlignment="1">
      <alignment horizontal="center" vertical="center"/>
    </xf>
    <xf numFmtId="0" fontId="71" fillId="0" borderId="3" xfId="49" applyFont="1" applyBorder="1" applyAlignment="1">
      <alignment horizontal="center"/>
    </xf>
    <xf numFmtId="0" fontId="14" fillId="0" borderId="5" xfId="49" applyFont="1" applyBorder="1" applyAlignment="1">
      <alignment horizontal="center"/>
    </xf>
    <xf numFmtId="0" fontId="71" fillId="0" borderId="4" xfId="49" applyFont="1" applyBorder="1" applyAlignment="1">
      <alignment horizontal="center"/>
    </xf>
    <xf numFmtId="0" fontId="71" fillId="0" borderId="6" xfId="49" applyFont="1" applyBorder="1" applyAlignment="1">
      <alignment horizontal="center"/>
    </xf>
    <xf numFmtId="0" fontId="71"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1" fillId="0" borderId="3" xfId="49" applyNumberFormat="1" applyFont="1" applyBorder="1"/>
    <xf numFmtId="3" fontId="14" fillId="0" borderId="3" xfId="49" applyNumberFormat="1" applyFont="1" applyFill="1" applyBorder="1"/>
    <xf numFmtId="3" fontId="7" fillId="0" borderId="4" xfId="49" applyNumberFormat="1" applyFont="1" applyBorder="1"/>
    <xf numFmtId="3" fontId="7" fillId="0" borderId="13" xfId="49" applyNumberFormat="1" applyFont="1" applyBorder="1"/>
    <xf numFmtId="3" fontId="31" fillId="0" borderId="7" xfId="49" applyNumberFormat="1" applyFont="1" applyBorder="1"/>
    <xf numFmtId="3" fontId="31" fillId="0" borderId="8" xfId="49" applyNumberFormat="1" applyFont="1" applyBorder="1"/>
    <xf numFmtId="3" fontId="7" fillId="0" borderId="3" xfId="49" applyNumberFormat="1" applyFont="1" applyBorder="1"/>
    <xf numFmtId="3" fontId="7" fillId="0" borderId="0" xfId="49" applyNumberFormat="1" applyFont="1" applyBorder="1"/>
    <xf numFmtId="0" fontId="31" fillId="0" borderId="4" xfId="49" applyFont="1" applyBorder="1"/>
    <xf numFmtId="0" fontId="31" fillId="0" borderId="13" xfId="49" applyFont="1" applyBorder="1"/>
    <xf numFmtId="0" fontId="31" fillId="0" borderId="6" xfId="49" applyFont="1" applyBorder="1"/>
    <xf numFmtId="2" fontId="30" fillId="0" borderId="0" xfId="7" applyNumberFormat="1" applyFont="1" applyBorder="1"/>
    <xf numFmtId="4" fontId="31" fillId="0" borderId="5" xfId="49" applyNumberFormat="1" applyFont="1" applyBorder="1"/>
    <xf numFmtId="3" fontId="31" fillId="0" borderId="3" xfId="49" applyNumberFormat="1" applyFont="1" applyFill="1" applyBorder="1"/>
    <xf numFmtId="4" fontId="31" fillId="0" borderId="5" xfId="49" applyNumberFormat="1" applyFont="1" applyFill="1" applyBorder="1"/>
    <xf numFmtId="0" fontId="31" fillId="0" borderId="3" xfId="49" applyFont="1" applyFill="1" applyBorder="1"/>
    <xf numFmtId="0" fontId="22" fillId="0" borderId="13" xfId="49" applyFont="1" applyBorder="1"/>
    <xf numFmtId="4" fontId="7" fillId="0" borderId="6" xfId="49" applyNumberFormat="1" applyFont="1" applyBorder="1"/>
    <xf numFmtId="167" fontId="31" fillId="0" borderId="8" xfId="49" applyNumberFormat="1" applyFont="1" applyBorder="1"/>
    <xf numFmtId="2" fontId="30" fillId="0" borderId="8" xfId="49" applyNumberFormat="1" applyFont="1" applyBorder="1"/>
    <xf numFmtId="4" fontId="31" fillId="0" borderId="11" xfId="49" applyNumberFormat="1" applyFont="1" applyBorder="1"/>
    <xf numFmtId="0" fontId="31"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3" fontId="7" fillId="0" borderId="13" xfId="49" applyNumberFormat="1" applyFont="1" applyFill="1" applyBorder="1"/>
    <xf numFmtId="0" fontId="22" fillId="0" borderId="13" xfId="49" applyFont="1" applyFill="1" applyBorder="1"/>
    <xf numFmtId="4" fontId="7" fillId="0" borderId="6" xfId="49" applyNumberFormat="1" applyFont="1" applyFill="1" applyBorder="1"/>
    <xf numFmtId="2" fontId="31" fillId="0" borderId="8" xfId="49" applyNumberFormat="1" applyFont="1" applyBorder="1"/>
    <xf numFmtId="3" fontId="7" fillId="0" borderId="3" xfId="49" applyNumberFormat="1" applyFont="1" applyFill="1" applyBorder="1"/>
    <xf numFmtId="0" fontId="22" fillId="0" borderId="0" xfId="49" applyFont="1" applyFill="1" applyBorder="1"/>
    <xf numFmtId="4" fontId="7" fillId="0" borderId="5" xfId="49" applyNumberFormat="1" applyFont="1" applyFill="1" applyBorder="1"/>
    <xf numFmtId="0" fontId="31" fillId="0" borderId="4" xfId="49" applyFont="1" applyFill="1" applyBorder="1"/>
    <xf numFmtId="0" fontId="31" fillId="0" borderId="13" xfId="49" applyFont="1" applyFill="1" applyBorder="1"/>
    <xf numFmtId="0" fontId="31" fillId="0" borderId="6" xfId="49" applyFont="1" applyFill="1" applyBorder="1"/>
    <xf numFmtId="4" fontId="31" fillId="0" borderId="0" xfId="49" applyNumberFormat="1" applyFont="1" applyFill="1" applyBorder="1"/>
    <xf numFmtId="0" fontId="31" fillId="0" borderId="5" xfId="49" applyFont="1" applyFill="1" applyBorder="1"/>
    <xf numFmtId="3" fontId="7" fillId="0" borderId="4" xfId="49" applyNumberFormat="1" applyFont="1" applyFill="1" applyBorder="1"/>
    <xf numFmtId="0" fontId="7" fillId="0" borderId="13" xfId="49" applyFont="1" applyFill="1" applyBorder="1"/>
    <xf numFmtId="0" fontId="7" fillId="0" borderId="4" xfId="49" applyFont="1" applyFill="1" applyBorder="1"/>
    <xf numFmtId="0" fontId="22" fillId="0" borderId="0" xfId="49" applyFont="1" applyBorder="1"/>
    <xf numFmtId="4" fontId="31" fillId="0" borderId="10" xfId="49" applyNumberFormat="1" applyFont="1" applyBorder="1"/>
    <xf numFmtId="3" fontId="31" fillId="0" borderId="10" xfId="49" applyNumberFormat="1" applyFont="1" applyBorder="1"/>
    <xf numFmtId="4" fontId="31" fillId="0" borderId="10" xfId="49" applyNumberFormat="1" applyFont="1" applyFill="1" applyBorder="1"/>
    <xf numFmtId="4" fontId="7" fillId="0" borderId="14" xfId="49" applyNumberFormat="1" applyFont="1" applyBorder="1"/>
    <xf numFmtId="4" fontId="15" fillId="0" borderId="14" xfId="49" applyNumberFormat="1" applyFont="1" applyBorder="1"/>
    <xf numFmtId="4" fontId="31" fillId="0" borderId="9" xfId="49" applyNumberFormat="1" applyFont="1" applyFill="1" applyBorder="1"/>
    <xf numFmtId="3" fontId="31" fillId="0" borderId="9" xfId="49" applyNumberFormat="1" applyFont="1" applyBorder="1"/>
    <xf numFmtId="4" fontId="7" fillId="0" borderId="10" xfId="49" applyNumberFormat="1" applyFont="1" applyFill="1" applyBorder="1"/>
    <xf numFmtId="4" fontId="15" fillId="0" borderId="10" xfId="49" applyNumberFormat="1" applyFont="1" applyBorder="1"/>
    <xf numFmtId="3" fontId="7" fillId="0" borderId="10" xfId="49" applyNumberFormat="1" applyFont="1" applyBorder="1"/>
    <xf numFmtId="0" fontId="31" fillId="0" borderId="14" xfId="49" applyFont="1" applyBorder="1"/>
    <xf numFmtId="4" fontId="31" fillId="0" borderId="14" xfId="49" applyNumberFormat="1" applyFont="1" applyBorder="1"/>
    <xf numFmtId="4" fontId="6" fillId="0" borderId="10" xfId="49" applyNumberFormat="1" applyFont="1" applyFill="1" applyBorder="1"/>
    <xf numFmtId="3" fontId="6" fillId="0" borderId="10" xfId="49" applyNumberFormat="1" applyFont="1" applyBorder="1"/>
    <xf numFmtId="0" fontId="31" fillId="0" borderId="3" xfId="49" applyFont="1" applyBorder="1"/>
    <xf numFmtId="0" fontId="31" fillId="0" borderId="5" xfId="49" applyFont="1" applyBorder="1"/>
    <xf numFmtId="0" fontId="31" fillId="0" borderId="7" xfId="49" applyFont="1" applyBorder="1"/>
    <xf numFmtId="0" fontId="31" fillId="0" borderId="11" xfId="49" applyFont="1" applyBorder="1"/>
    <xf numFmtId="3" fontId="14" fillId="0" borderId="3" xfId="49" applyNumberFormat="1" applyFont="1" applyBorder="1"/>
    <xf numFmtId="4" fontId="14" fillId="0" borderId="5" xfId="49" applyNumberFormat="1" applyFont="1" applyBorder="1"/>
    <xf numFmtId="4" fontId="14" fillId="0" borderId="3" xfId="49" applyNumberFormat="1" applyFont="1" applyBorder="1"/>
    <xf numFmtId="4" fontId="31" fillId="0" borderId="3" xfId="49" applyNumberFormat="1" applyFont="1" applyFill="1" applyBorder="1"/>
    <xf numFmtId="3" fontId="70" fillId="0" borderId="38" xfId="49" applyNumberFormat="1" applyFont="1" applyBorder="1"/>
    <xf numFmtId="3" fontId="70" fillId="0" borderId="22" xfId="49" applyNumberFormat="1" applyFont="1" applyBorder="1"/>
    <xf numFmtId="0" fontId="35" fillId="0" borderId="38" xfId="49" applyFont="1" applyBorder="1"/>
    <xf numFmtId="0" fontId="35" fillId="0" borderId="22" xfId="49" applyFont="1" applyBorder="1"/>
    <xf numFmtId="4" fontId="35" fillId="0" borderId="137" xfId="49" applyNumberFormat="1" applyFont="1" applyBorder="1"/>
    <xf numFmtId="167" fontId="35" fillId="0" borderId="22" xfId="49" applyNumberFormat="1" applyFont="1" applyFill="1" applyBorder="1"/>
    <xf numFmtId="4" fontId="70" fillId="0" borderId="137" xfId="49" applyNumberFormat="1" applyFont="1" applyFill="1" applyBorder="1"/>
    <xf numFmtId="4" fontId="70" fillId="0" borderId="137" xfId="49" applyNumberFormat="1" applyFont="1" applyBorder="1"/>
    <xf numFmtId="3" fontId="70" fillId="0" borderId="38" xfId="49" applyNumberFormat="1" applyFont="1" applyFill="1" applyBorder="1"/>
    <xf numFmtId="4" fontId="70" fillId="0" borderId="38" xfId="49" applyNumberFormat="1" applyFont="1" applyFill="1" applyBorder="1"/>
    <xf numFmtId="4" fontId="70" fillId="0" borderId="22" xfId="49" applyNumberFormat="1" applyFont="1" applyFill="1" applyBorder="1"/>
    <xf numFmtId="3" fontId="14" fillId="0" borderId="41" xfId="49" applyNumberFormat="1" applyFont="1" applyBorder="1"/>
    <xf numFmtId="3" fontId="14" fillId="0" borderId="16" xfId="49" applyNumberFormat="1" applyFont="1" applyBorder="1"/>
    <xf numFmtId="0" fontId="31" fillId="0" borderId="41" xfId="49" applyFont="1" applyBorder="1"/>
    <xf numFmtId="0" fontId="31" fillId="0" borderId="16" xfId="49" applyFont="1" applyBorder="1"/>
    <xf numFmtId="0" fontId="31" fillId="0" borderId="42" xfId="49" applyFont="1" applyBorder="1"/>
    <xf numFmtId="167" fontId="31" fillId="0" borderId="16" xfId="49" applyNumberFormat="1" applyFont="1" applyBorder="1"/>
    <xf numFmtId="4" fontId="14" fillId="0" borderId="42" xfId="49" applyNumberFormat="1" applyFont="1" applyBorder="1"/>
    <xf numFmtId="167" fontId="31" fillId="0" borderId="16" xfId="49" applyNumberFormat="1" applyFont="1" applyFill="1" applyBorder="1"/>
    <xf numFmtId="4" fontId="14" fillId="0" borderId="42" xfId="49" applyNumberFormat="1" applyFont="1" applyFill="1" applyBorder="1"/>
    <xf numFmtId="3" fontId="14" fillId="0" borderId="16" xfId="49" applyNumberFormat="1" applyFont="1" applyFill="1" applyBorder="1"/>
    <xf numFmtId="0" fontId="31" fillId="0" borderId="16" xfId="49" applyFont="1" applyFill="1" applyBorder="1"/>
    <xf numFmtId="3" fontId="14" fillId="0" borderId="41" xfId="49" applyNumberFormat="1" applyFont="1" applyFill="1" applyBorder="1"/>
    <xf numFmtId="4" fontId="14" fillId="0" borderId="41" xfId="49" applyNumberFormat="1" applyFont="1" applyFill="1" applyBorder="1"/>
    <xf numFmtId="4" fontId="14" fillId="0" borderId="16" xfId="49" applyNumberFormat="1" applyFont="1" applyFill="1" applyBorder="1"/>
    <xf numFmtId="3" fontId="70" fillId="0" borderId="3" xfId="49" applyNumberFormat="1" applyFont="1" applyBorder="1"/>
    <xf numFmtId="3" fontId="70" fillId="0" borderId="0" xfId="49" applyNumberFormat="1" applyFont="1" applyBorder="1"/>
    <xf numFmtId="0" fontId="35" fillId="0" borderId="3" xfId="49" applyFont="1" applyBorder="1"/>
    <xf numFmtId="0" fontId="35" fillId="0" borderId="0" xfId="49" applyFont="1" applyBorder="1"/>
    <xf numFmtId="0" fontId="35" fillId="0" borderId="5" xfId="49" applyFont="1" applyBorder="1"/>
    <xf numFmtId="4" fontId="70" fillId="0" borderId="5" xfId="49" applyNumberFormat="1" applyFont="1" applyBorder="1"/>
    <xf numFmtId="3" fontId="35" fillId="0" borderId="3" xfId="49" applyNumberFormat="1" applyFont="1" applyFill="1" applyBorder="1"/>
    <xf numFmtId="0" fontId="78" fillId="0" borderId="0" xfId="49" applyFont="1" applyFill="1" applyBorder="1"/>
    <xf numFmtId="4" fontId="35" fillId="0" borderId="5" xfId="49" applyNumberFormat="1" applyFont="1" applyFill="1" applyBorder="1"/>
    <xf numFmtId="4" fontId="35" fillId="0" borderId="5" xfId="49" applyNumberFormat="1" applyFont="1" applyBorder="1"/>
    <xf numFmtId="0" fontId="78" fillId="0" borderId="0" xfId="49" applyFont="1" applyBorder="1"/>
    <xf numFmtId="3" fontId="70" fillId="0" borderId="3" xfId="49" applyNumberFormat="1" applyFont="1" applyFill="1" applyBorder="1"/>
    <xf numFmtId="4" fontId="70" fillId="0" borderId="5" xfId="49" applyNumberFormat="1" applyFont="1" applyFill="1" applyBorder="1"/>
    <xf numFmtId="4" fontId="70" fillId="0" borderId="3" xfId="49" applyNumberFormat="1" applyFont="1" applyBorder="1"/>
    <xf numFmtId="4" fontId="70" fillId="0" borderId="0" xfId="49" applyNumberFormat="1" applyFont="1" applyBorder="1"/>
    <xf numFmtId="3" fontId="31" fillId="0" borderId="4" xfId="49" applyNumberFormat="1" applyFont="1" applyFill="1" applyBorder="1"/>
    <xf numFmtId="167" fontId="31" fillId="0" borderId="13" xfId="49" applyNumberFormat="1" applyFont="1" applyFill="1" applyBorder="1"/>
    <xf numFmtId="4" fontId="31" fillId="0" borderId="6" xfId="49" applyNumberFormat="1" applyFont="1" applyFill="1" applyBorder="1"/>
    <xf numFmtId="3" fontId="31" fillId="0" borderId="13" xfId="49" applyNumberFormat="1" applyFont="1" applyFill="1" applyBorder="1"/>
    <xf numFmtId="4" fontId="31" fillId="0" borderId="4" xfId="49" applyNumberFormat="1" applyFont="1" applyFill="1" applyBorder="1"/>
    <xf numFmtId="4" fontId="31" fillId="0" borderId="13"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11"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13" xfId="49" applyFont="1" applyBorder="1"/>
    <xf numFmtId="0" fontId="6" fillId="0" borderId="6" xfId="49" applyFont="1" applyBorder="1"/>
    <xf numFmtId="0" fontId="6" fillId="0" borderId="4" xfId="49" applyFont="1" applyFill="1" applyBorder="1"/>
    <xf numFmtId="0" fontId="6" fillId="0" borderId="13" xfId="49" applyFont="1" applyFill="1" applyBorder="1"/>
    <xf numFmtId="0" fontId="6" fillId="0" borderId="6" xfId="49" applyFont="1" applyFill="1" applyBorder="1"/>
    <xf numFmtId="4" fontId="42" fillId="0" borderId="32" xfId="49" applyNumberFormat="1" applyFont="1" applyBorder="1"/>
    <xf numFmtId="0" fontId="31" fillId="0" borderId="10" xfId="49" applyFont="1" applyBorder="1"/>
    <xf numFmtId="4" fontId="14" fillId="0" borderId="10" xfId="49" applyNumberFormat="1" applyFont="1" applyBorder="1"/>
    <xf numFmtId="4" fontId="70" fillId="0" borderId="28" xfId="49" applyNumberFormat="1" applyFont="1" applyBorder="1"/>
    <xf numFmtId="0" fontId="35" fillId="0" borderId="28" xfId="49" applyFont="1" applyBorder="1"/>
    <xf numFmtId="4" fontId="35" fillId="0" borderId="28" xfId="49" applyNumberFormat="1" applyFont="1" applyBorder="1"/>
    <xf numFmtId="4" fontId="14" fillId="0" borderId="31" xfId="49" applyNumberFormat="1" applyFont="1" applyBorder="1"/>
    <xf numFmtId="0" fontId="31" fillId="0" borderId="31" xfId="49" applyFont="1" applyBorder="1"/>
    <xf numFmtId="0" fontId="35" fillId="0" borderId="10" xfId="49" applyFont="1" applyBorder="1"/>
    <xf numFmtId="4" fontId="35" fillId="0" borderId="10" xfId="49" applyNumberFormat="1" applyFont="1" applyBorder="1"/>
    <xf numFmtId="4" fontId="14" fillId="0" borderId="14" xfId="49" applyNumberFormat="1" applyFont="1" applyBorder="1"/>
    <xf numFmtId="4" fontId="32" fillId="0" borderId="10" xfId="49" applyNumberFormat="1" applyFont="1" applyBorder="1"/>
    <xf numFmtId="4" fontId="7" fillId="0" borderId="10" xfId="49" applyNumberFormat="1" applyFont="1" applyBorder="1"/>
    <xf numFmtId="0" fontId="6" fillId="0" borderId="14" xfId="49" applyFont="1" applyBorder="1"/>
    <xf numFmtId="4" fontId="20" fillId="0" borderId="14" xfId="49" applyNumberFormat="1" applyFont="1" applyBorder="1"/>
    <xf numFmtId="4" fontId="42" fillId="0" borderId="15" xfId="49" applyNumberFormat="1"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4" fontId="14" fillId="0" borderId="6" xfId="49" applyNumberFormat="1" applyFont="1" applyBorder="1"/>
    <xf numFmtId="169"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170" fontId="43" fillId="0" borderId="0" xfId="5" applyNumberFormat="1" applyFont="1" applyFill="1" applyBorder="1" applyAlignment="1">
      <alignment horizontal="center" vertical="center"/>
    </xf>
    <xf numFmtId="0" fontId="80" fillId="0" borderId="0" xfId="49" applyFont="1"/>
    <xf numFmtId="4" fontId="80" fillId="0" borderId="0" xfId="49" applyNumberFormat="1" applyFont="1"/>
    <xf numFmtId="0" fontId="7" fillId="0" borderId="0" xfId="49" applyFont="1" applyFill="1"/>
    <xf numFmtId="0" fontId="6" fillId="0" borderId="0" xfId="49" applyBorder="1"/>
    <xf numFmtId="0" fontId="6" fillId="0" borderId="3" xfId="49" applyBorder="1"/>
    <xf numFmtId="0" fontId="6" fillId="0" borderId="8" xfId="49" applyBorder="1"/>
    <xf numFmtId="0" fontId="0" fillId="33" borderId="0" xfId="0" applyFill="1"/>
    <xf numFmtId="0" fontId="7" fillId="33" borderId="0" xfId="0" applyFont="1" applyFill="1"/>
    <xf numFmtId="0" fontId="12" fillId="33" borderId="0" xfId="0" applyFont="1" applyFill="1"/>
    <xf numFmtId="0" fontId="6" fillId="33" borderId="0" xfId="49" applyFill="1"/>
    <xf numFmtId="4" fontId="6" fillId="33" borderId="0" xfId="0" applyNumberFormat="1" applyFont="1" applyFill="1"/>
    <xf numFmtId="0" fontId="6" fillId="33" borderId="0" xfId="0" applyFont="1" applyFill="1"/>
    <xf numFmtId="4" fontId="0" fillId="33" borderId="0" xfId="0" applyNumberFormat="1" applyFill="1"/>
    <xf numFmtId="4" fontId="7" fillId="76" borderId="26" xfId="0" applyNumberFormat="1" applyFont="1" applyFill="1" applyBorder="1" applyProtection="1"/>
    <xf numFmtId="0" fontId="8" fillId="76" borderId="23" xfId="0" applyFont="1" applyFill="1" applyBorder="1" applyAlignment="1" applyProtection="1">
      <alignment horizontal="center"/>
    </xf>
    <xf numFmtId="0" fontId="6" fillId="76" borderId="24" xfId="0" applyFont="1" applyFill="1" applyBorder="1"/>
    <xf numFmtId="0" fontId="6" fillId="76" borderId="23" xfId="0" applyFont="1" applyFill="1" applyBorder="1"/>
    <xf numFmtId="4" fontId="8" fillId="76" borderId="19" xfId="0" applyNumberFormat="1" applyFont="1" applyFill="1" applyBorder="1" applyAlignment="1" applyProtection="1"/>
    <xf numFmtId="0" fontId="8" fillId="76" borderId="18" xfId="0" applyFont="1" applyFill="1" applyBorder="1" applyAlignment="1" applyProtection="1">
      <alignment horizontal="center"/>
    </xf>
    <xf numFmtId="0" fontId="6" fillId="76" borderId="0" xfId="0" applyFont="1" applyFill="1" applyBorder="1"/>
    <xf numFmtId="0" fontId="8" fillId="76" borderId="18" xfId="0" applyFont="1" applyFill="1" applyBorder="1" applyAlignment="1" applyProtection="1">
      <alignment horizontal="left"/>
    </xf>
    <xf numFmtId="4" fontId="6" fillId="76" borderId="20" xfId="0" applyNumberFormat="1" applyFont="1" applyFill="1" applyBorder="1"/>
    <xf numFmtId="0" fontId="6" fillId="76" borderId="21" xfId="0" applyFont="1" applyFill="1" applyBorder="1" applyAlignment="1">
      <alignment horizontal="center"/>
    </xf>
    <xf numFmtId="0" fontId="6" fillId="76" borderId="22" xfId="0" applyFont="1" applyFill="1" applyBorder="1"/>
    <xf numFmtId="0" fontId="6" fillId="76" borderId="21" xfId="0" applyFont="1" applyFill="1" applyBorder="1"/>
    <xf numFmtId="4" fontId="7" fillId="76" borderId="19" xfId="0" applyNumberFormat="1" applyFont="1" applyFill="1" applyBorder="1"/>
    <xf numFmtId="0" fontId="7" fillId="76" borderId="18" xfId="0" applyFont="1" applyFill="1" applyBorder="1" applyAlignment="1">
      <alignment horizontal="center"/>
    </xf>
    <xf numFmtId="0" fontId="7" fillId="76" borderId="0" xfId="0" applyFont="1" applyFill="1" applyBorder="1"/>
    <xf numFmtId="0" fontId="6" fillId="76" borderId="18" xfId="0" applyFont="1" applyFill="1" applyBorder="1"/>
    <xf numFmtId="4" fontId="6" fillId="76" borderId="176" xfId="0" applyNumberFormat="1" applyFont="1" applyFill="1" applyBorder="1" applyAlignment="1"/>
    <xf numFmtId="4" fontId="6" fillId="33" borderId="176" xfId="0" applyNumberFormat="1" applyFont="1" applyFill="1" applyBorder="1" applyAlignment="1"/>
    <xf numFmtId="4" fontId="6" fillId="76" borderId="19" xfId="0" applyNumberFormat="1" applyFont="1" applyFill="1" applyBorder="1"/>
    <xf numFmtId="0" fontId="6" fillId="76" borderId="18" xfId="0" applyFont="1" applyFill="1" applyBorder="1" applyAlignment="1">
      <alignment horizontal="center"/>
    </xf>
    <xf numFmtId="0" fontId="6" fillId="76" borderId="0" xfId="0" quotePrefix="1" applyFont="1" applyFill="1" applyBorder="1"/>
    <xf numFmtId="0" fontId="6" fillId="76" borderId="0" xfId="55" applyFont="1" applyFill="1" applyBorder="1" applyAlignment="1" applyProtection="1">
      <alignment horizontal="left" vertical="center"/>
      <protection hidden="1"/>
    </xf>
    <xf numFmtId="0" fontId="6" fillId="76" borderId="18" xfId="0" applyFont="1" applyFill="1" applyBorder="1" applyAlignment="1" applyProtection="1">
      <alignment horizontal="center"/>
    </xf>
    <xf numFmtId="0" fontId="21" fillId="76" borderId="0" xfId="0" applyFont="1" applyFill="1" applyBorder="1"/>
    <xf numFmtId="0" fontId="6" fillId="76" borderId="0" xfId="0" applyFont="1" applyFill="1" applyBorder="1" applyAlignment="1" applyProtection="1">
      <alignment horizontal="left"/>
    </xf>
    <xf numFmtId="0" fontId="7" fillId="76" borderId="0" xfId="0" applyFont="1" applyFill="1" applyBorder="1" applyAlignment="1" applyProtection="1">
      <alignment horizontal="left"/>
    </xf>
    <xf numFmtId="4" fontId="6" fillId="76" borderId="19" xfId="0" applyNumberFormat="1" applyFont="1" applyFill="1" applyBorder="1" applyProtection="1"/>
    <xf numFmtId="4" fontId="8" fillId="76" borderId="19" xfId="0" applyNumberFormat="1" applyFont="1" applyFill="1" applyBorder="1"/>
    <xf numFmtId="0" fontId="8" fillId="76" borderId="18" xfId="0" applyFont="1" applyFill="1" applyBorder="1" applyAlignment="1">
      <alignment horizontal="center"/>
    </xf>
    <xf numFmtId="0" fontId="8" fillId="76" borderId="18" xfId="0" applyFont="1" applyFill="1" applyBorder="1"/>
    <xf numFmtId="37" fontId="6" fillId="76" borderId="0" xfId="0" applyNumberFormat="1" applyFont="1" applyFill="1" applyBorder="1" applyProtection="1"/>
    <xf numFmtId="4" fontId="8" fillId="76" borderId="19" xfId="0" applyNumberFormat="1" applyFont="1" applyFill="1" applyBorder="1" applyProtection="1"/>
    <xf numFmtId="4" fontId="7" fillId="76" borderId="19" xfId="0" applyNumberFormat="1" applyFont="1" applyFill="1" applyBorder="1" applyProtection="1"/>
    <xf numFmtId="0" fontId="7" fillId="76" borderId="18" xfId="0" applyFont="1" applyFill="1" applyBorder="1" applyAlignment="1" applyProtection="1">
      <alignment horizontal="center"/>
    </xf>
    <xf numFmtId="17" fontId="8" fillId="76" borderId="18" xfId="0" quotePrefix="1" applyNumberFormat="1" applyFont="1" applyFill="1" applyBorder="1" applyAlignment="1" applyProtection="1">
      <alignment horizontal="center"/>
    </xf>
    <xf numFmtId="4" fontId="6" fillId="76" borderId="17" xfId="0" applyNumberFormat="1" applyFont="1" applyFill="1" applyBorder="1" applyProtection="1"/>
    <xf numFmtId="0" fontId="7" fillId="76" borderId="15" xfId="0" applyFont="1" applyFill="1" applyBorder="1" applyAlignment="1">
      <alignment horizontal="center" wrapText="1"/>
    </xf>
    <xf numFmtId="4" fontId="6" fillId="76" borderId="26" xfId="0" applyNumberFormat="1" applyFont="1" applyFill="1" applyBorder="1"/>
    <xf numFmtId="0" fontId="6" fillId="76" borderId="26" xfId="0" applyFont="1" applyFill="1" applyBorder="1"/>
    <xf numFmtId="0" fontId="6" fillId="76" borderId="25" xfId="0" applyFont="1" applyFill="1" applyBorder="1"/>
    <xf numFmtId="0" fontId="8" fillId="76" borderId="23" xfId="0" applyFont="1" applyFill="1" applyBorder="1" applyAlignment="1" applyProtection="1">
      <alignment horizontal="left"/>
    </xf>
    <xf numFmtId="0" fontId="8" fillId="76" borderId="19" xfId="0" applyFont="1" applyFill="1" applyBorder="1" applyAlignment="1" applyProtection="1">
      <alignment horizontal="center"/>
    </xf>
    <xf numFmtId="4" fontId="6" fillId="76" borderId="19" xfId="0" applyNumberFormat="1" applyFont="1" applyFill="1" applyBorder="1" applyAlignment="1"/>
    <xf numFmtId="0" fontId="6" fillId="76" borderId="177" xfId="0" applyFont="1" applyFill="1" applyBorder="1"/>
    <xf numFmtId="0" fontId="6" fillId="76" borderId="178" xfId="0" applyFont="1" applyFill="1" applyBorder="1"/>
    <xf numFmtId="0" fontId="6" fillId="76" borderId="179" xfId="0" applyFont="1" applyFill="1" applyBorder="1"/>
    <xf numFmtId="4" fontId="6" fillId="76" borderId="20" xfId="0" applyNumberFormat="1" applyFont="1" applyFill="1" applyBorder="1" applyAlignment="1"/>
    <xf numFmtId="0" fontId="6" fillId="76" borderId="19" xfId="0" applyFont="1" applyFill="1" applyBorder="1"/>
    <xf numFmtId="4" fontId="7" fillId="76" borderId="176" xfId="0" applyNumberFormat="1" applyFont="1" applyFill="1" applyBorder="1" applyAlignment="1" applyProtection="1"/>
    <xf numFmtId="4" fontId="7" fillId="33" borderId="176" xfId="0" applyNumberFormat="1" applyFont="1" applyFill="1" applyBorder="1" applyAlignment="1" applyProtection="1"/>
    <xf numFmtId="0" fontId="7" fillId="76" borderId="19" xfId="0" applyFont="1" applyFill="1" applyBorder="1" applyAlignment="1" applyProtection="1">
      <alignment horizontal="center"/>
    </xf>
    <xf numFmtId="4" fontId="7" fillId="76" borderId="19" xfId="0" quotePrefix="1" applyNumberFormat="1" applyFont="1" applyFill="1" applyBorder="1" applyAlignment="1"/>
    <xf numFmtId="0" fontId="7" fillId="76" borderId="19" xfId="0" quotePrefix="1" applyFont="1" applyFill="1" applyBorder="1" applyAlignment="1">
      <alignment horizontal="left"/>
    </xf>
    <xf numFmtId="0" fontId="7" fillId="76" borderId="0" xfId="0" quotePrefix="1" applyFont="1" applyFill="1" applyBorder="1" applyAlignment="1">
      <alignment horizontal="left"/>
    </xf>
    <xf numFmtId="4" fontId="7" fillId="33" borderId="176" xfId="0" quotePrefix="1" applyNumberFormat="1" applyFont="1" applyFill="1" applyBorder="1" applyAlignment="1"/>
    <xf numFmtId="0" fontId="7" fillId="76" borderId="19" xfId="0" quotePrefix="1" applyFont="1" applyFill="1" applyBorder="1" applyAlignment="1">
      <alignment horizontal="center"/>
    </xf>
    <xf numFmtId="4" fontId="8" fillId="76" borderId="19" xfId="0" applyNumberFormat="1" applyFont="1" applyFill="1" applyBorder="1" applyAlignment="1" applyProtection="1">
      <alignment horizontal="center" vertical="center" wrapText="1"/>
    </xf>
    <xf numFmtId="0" fontId="32" fillId="33" borderId="0" xfId="55" applyFont="1" applyFill="1" applyProtection="1">
      <protection hidden="1"/>
    </xf>
    <xf numFmtId="0" fontId="132" fillId="32" borderId="0" xfId="55" applyFont="1" applyFill="1" applyProtection="1">
      <protection hidden="1"/>
    </xf>
    <xf numFmtId="0" fontId="55" fillId="33" borderId="0" xfId="55" applyFont="1" applyFill="1" applyProtection="1">
      <protection hidden="1"/>
    </xf>
    <xf numFmtId="0" fontId="12" fillId="33" borderId="0" xfId="55" applyFont="1" applyFill="1" applyAlignment="1" applyProtection="1">
      <alignment horizontal="center"/>
      <protection hidden="1"/>
    </xf>
    <xf numFmtId="0" fontId="14" fillId="33" borderId="0" xfId="55" applyFont="1" applyFill="1" applyAlignment="1" applyProtection="1">
      <alignment horizontal="center"/>
      <protection hidden="1"/>
    </xf>
    <xf numFmtId="0" fontId="0" fillId="33" borderId="0" xfId="0" applyFill="1" applyAlignment="1"/>
    <xf numFmtId="0" fontId="56" fillId="33" borderId="0" xfId="49" applyFont="1" applyFill="1"/>
    <xf numFmtId="0" fontId="31" fillId="33" borderId="0" xfId="49" applyFont="1" applyFill="1"/>
    <xf numFmtId="0" fontId="6" fillId="32" borderId="0" xfId="49" applyFont="1" applyFill="1"/>
    <xf numFmtId="4" fontId="6"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3"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8" fillId="76" borderId="102" xfId="0" applyNumberFormat="1" applyFont="1" applyFill="1" applyBorder="1" applyAlignment="1" applyProtection="1">
      <alignment horizontal="center" vertical="center" wrapText="1"/>
    </xf>
    <xf numFmtId="0" fontId="63" fillId="76" borderId="105" xfId="0" applyFont="1" applyFill="1" applyBorder="1" applyAlignment="1" applyProtection="1">
      <alignment horizontal="left"/>
    </xf>
    <xf numFmtId="4" fontId="8" fillId="76" borderId="102" xfId="0" applyNumberFormat="1" applyFont="1" applyFill="1" applyBorder="1" applyAlignment="1" applyProtection="1"/>
    <xf numFmtId="4" fontId="7" fillId="76" borderId="102" xfId="0" applyNumberFormat="1" applyFont="1" applyFill="1" applyBorder="1" applyAlignment="1"/>
    <xf numFmtId="0" fontId="23" fillId="76" borderId="0" xfId="0" applyFont="1" applyFill="1" applyBorder="1" applyAlignment="1" applyProtection="1">
      <alignment horizontal="left"/>
    </xf>
    <xf numFmtId="0" fontId="23" fillId="76" borderId="102" xfId="0" applyFont="1" applyFill="1" applyBorder="1" applyAlignment="1" applyProtection="1">
      <alignment horizontal="center"/>
    </xf>
    <xf numFmtId="4" fontId="6" fillId="76" borderId="102" xfId="0" applyNumberFormat="1" applyFont="1" applyFill="1" applyBorder="1" applyAlignment="1" applyProtection="1"/>
    <xf numFmtId="37" fontId="0" fillId="76" borderId="0" xfId="0" applyNumberFormat="1" applyFont="1" applyFill="1" applyBorder="1" applyProtection="1"/>
    <xf numFmtId="0" fontId="23" fillId="76" borderId="0" xfId="0" applyFont="1" applyFill="1" applyBorder="1" applyAlignment="1">
      <alignment horizontal="left"/>
    </xf>
    <xf numFmtId="0" fontId="23" fillId="76" borderId="102" xfId="0" applyFont="1" applyFill="1" applyBorder="1" applyAlignment="1">
      <alignment horizontal="center"/>
    </xf>
    <xf numFmtId="0" fontId="7" fillId="76" borderId="0" xfId="0" applyFont="1" applyFill="1" applyBorder="1" applyAlignment="1">
      <alignment horizontal="left"/>
    </xf>
    <xf numFmtId="0" fontId="7" fillId="76" borderId="102" xfId="0" applyFont="1" applyFill="1" applyBorder="1" applyAlignment="1">
      <alignment horizontal="left"/>
    </xf>
    <xf numFmtId="4" fontId="7"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8"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3" fillId="76" borderId="105" xfId="0" applyNumberFormat="1" applyFont="1" applyFill="1" applyBorder="1" applyAlignment="1" applyProtection="1">
      <alignment horizontal="center"/>
    </xf>
    <xf numFmtId="4" fontId="8" fillId="76" borderId="102" xfId="0" applyNumberFormat="1" applyFont="1" applyFill="1" applyBorder="1" applyProtection="1"/>
    <xf numFmtId="4" fontId="7" fillId="76" borderId="102" xfId="0" applyNumberFormat="1" applyFont="1" applyFill="1" applyBorder="1"/>
    <xf numFmtId="0" fontId="23" fillId="76" borderId="105" xfId="0" applyFont="1" applyFill="1" applyBorder="1" applyAlignment="1" applyProtection="1">
      <alignment horizontal="center"/>
    </xf>
    <xf numFmtId="4" fontId="6" fillId="76" borderId="182" xfId="0" applyNumberFormat="1" applyFont="1" applyFill="1" applyBorder="1" applyAlignment="1"/>
    <xf numFmtId="0" fontId="0" fillId="76" borderId="105" xfId="0" applyFont="1" applyFill="1" applyBorder="1" applyAlignment="1" applyProtection="1">
      <alignment horizontal="center"/>
    </xf>
    <xf numFmtId="0" fontId="7" fillId="76" borderId="105" xfId="0" applyFont="1" applyFill="1" applyBorder="1" applyAlignment="1" applyProtection="1">
      <alignment horizontal="center"/>
    </xf>
    <xf numFmtId="0" fontId="23" fillId="76" borderId="0" xfId="0" applyFont="1" applyFill="1" applyBorder="1"/>
    <xf numFmtId="0" fontId="0" fillId="76" borderId="0" xfId="0" applyFont="1" applyFill="1" applyBorder="1" applyAlignment="1" applyProtection="1">
      <alignment horizontal="left"/>
    </xf>
    <xf numFmtId="4" fontId="22" fillId="76" borderId="102" xfId="0" applyNumberFormat="1" applyFont="1" applyFill="1" applyBorder="1"/>
    <xf numFmtId="4" fontId="7" fillId="76" borderId="102" xfId="0" applyNumberFormat="1" applyFont="1" applyFill="1" applyBorder="1" applyProtection="1"/>
    <xf numFmtId="4" fontId="8" fillId="76" borderId="102" xfId="0" applyNumberFormat="1" applyFont="1" applyFill="1" applyBorder="1"/>
    <xf numFmtId="0" fontId="63" fillId="76" borderId="105" xfId="0" applyFont="1" applyFill="1" applyBorder="1"/>
    <xf numFmtId="0" fontId="8" fillId="76" borderId="105" xfId="0" applyFont="1" applyFill="1" applyBorder="1" applyAlignment="1" applyProtection="1">
      <alignment horizontal="center"/>
    </xf>
    <xf numFmtId="0" fontId="8" fillId="76" borderId="105" xfId="0" applyFont="1" applyFill="1" applyBorder="1"/>
    <xf numFmtId="0" fontId="23" fillId="76" borderId="105" xfId="0" applyFont="1" applyFill="1" applyBorder="1" applyAlignment="1">
      <alignment horizontal="center"/>
    </xf>
    <xf numFmtId="0" fontId="63" fillId="76" borderId="105" xfId="0" applyFont="1" applyFill="1" applyBorder="1" applyAlignment="1">
      <alignment horizontal="center"/>
    </xf>
    <xf numFmtId="0" fontId="19" fillId="76" borderId="0" xfId="0" applyFont="1" applyFill="1" applyBorder="1" applyAlignment="1" applyProtection="1">
      <alignment horizontal="left"/>
    </xf>
    <xf numFmtId="0" fontId="19" fillId="76" borderId="105" xfId="0" applyFont="1" applyFill="1" applyBorder="1" applyAlignment="1" applyProtection="1">
      <alignment horizontal="center"/>
    </xf>
    <xf numFmtId="0" fontId="19" fillId="76" borderId="0" xfId="0" applyFont="1" applyFill="1" applyBorder="1"/>
    <xf numFmtId="4" fontId="7" fillId="76" borderId="182" xfId="0" applyNumberFormat="1" applyFont="1" applyFill="1" applyBorder="1" applyAlignment="1"/>
    <xf numFmtId="0" fontId="19" fillId="76" borderId="105" xfId="0" applyFont="1" applyFill="1" applyBorder="1" applyAlignment="1">
      <alignment horizontal="center"/>
    </xf>
    <xf numFmtId="4" fontId="6" fillId="76" borderId="102" xfId="0" applyNumberFormat="1" applyFont="1" applyFill="1" applyBorder="1" applyProtection="1"/>
    <xf numFmtId="0" fontId="19" fillId="76" borderId="0" xfId="55" applyFont="1" applyFill="1" applyBorder="1" applyAlignment="1" applyProtection="1">
      <alignment horizontal="left" vertical="center"/>
      <protection hidden="1"/>
    </xf>
    <xf numFmtId="0" fontId="7" fillId="76" borderId="105" xfId="0" applyFont="1" applyFill="1" applyBorder="1" applyAlignment="1">
      <alignment horizontal="center"/>
    </xf>
    <xf numFmtId="17" fontId="63" fillId="76" borderId="183" xfId="0" quotePrefix="1" applyNumberFormat="1" applyFont="1" applyFill="1" applyBorder="1" applyAlignment="1" applyProtection="1">
      <alignment horizontal="center"/>
    </xf>
    <xf numFmtId="4" fontId="8" fillId="76" borderId="185" xfId="0" applyNumberFormat="1" applyFont="1" applyFill="1" applyBorder="1" applyAlignment="1" applyProtection="1"/>
    <xf numFmtId="0" fontId="8" fillId="76" borderId="106" xfId="0" applyFont="1" applyFill="1" applyBorder="1" applyAlignment="1" applyProtection="1">
      <alignment horizontal="center"/>
    </xf>
    <xf numFmtId="4" fontId="7" fillId="76" borderId="109" xfId="0" applyNumberFormat="1" applyFont="1" applyFill="1" applyBorder="1" applyProtection="1"/>
    <xf numFmtId="0" fontId="0" fillId="33" borderId="0" xfId="0" applyFont="1" applyFill="1"/>
    <xf numFmtId="0" fontId="19" fillId="33" borderId="0" xfId="0" applyFont="1" applyFill="1"/>
    <xf numFmtId="0" fontId="6" fillId="33" borderId="0" xfId="49" applyFont="1" applyFill="1"/>
    <xf numFmtId="0" fontId="7" fillId="76" borderId="105" xfId="0" applyFont="1" applyFill="1" applyBorder="1"/>
    <xf numFmtId="0" fontId="7" fillId="33" borderId="0" xfId="49" applyFont="1" applyFill="1"/>
    <xf numFmtId="0" fontId="18" fillId="32" borderId="0" xfId="568" applyFont="1" applyFill="1" applyAlignment="1"/>
    <xf numFmtId="0" fontId="6" fillId="32" borderId="0" xfId="568" applyFill="1" applyAlignment="1"/>
    <xf numFmtId="0" fontId="6" fillId="33" borderId="0" xfId="568" applyFill="1"/>
    <xf numFmtId="0" fontId="132" fillId="33" borderId="0" xfId="55" applyFont="1" applyFill="1" applyProtection="1">
      <protection hidden="1"/>
    </xf>
    <xf numFmtId="0" fontId="6" fillId="33" borderId="0" xfId="568" applyFill="1" applyAlignment="1"/>
    <xf numFmtId="0" fontId="6" fillId="76" borderId="7" xfId="568" applyFont="1" applyFill="1" applyBorder="1" applyAlignment="1">
      <alignment vertical="top"/>
    </xf>
    <xf numFmtId="2" fontId="7" fillId="76" borderId="9" xfId="568" applyNumberFormat="1" applyFont="1" applyFill="1" applyBorder="1" applyAlignment="1">
      <alignment horizontal="center" vertical="center" wrapText="1"/>
    </xf>
    <xf numFmtId="2" fontId="7" fillId="76" borderId="11" xfId="568" applyNumberFormat="1" applyFont="1" applyFill="1" applyBorder="1" applyAlignment="1">
      <alignment horizontal="center" vertical="center" wrapText="1"/>
    </xf>
    <xf numFmtId="0" fontId="7" fillId="76" borderId="4" xfId="568" applyFont="1" applyFill="1" applyBorder="1" applyAlignment="1"/>
    <xf numFmtId="3" fontId="6" fillId="76" borderId="14" xfId="568" applyNumberFormat="1" applyFont="1" applyFill="1" applyBorder="1" applyAlignment="1">
      <alignment horizontal="center"/>
    </xf>
    <xf numFmtId="0" fontId="6" fillId="76" borderId="14" xfId="568" applyFont="1" applyFill="1" applyBorder="1" applyAlignment="1">
      <alignment horizontal="center"/>
    </xf>
    <xf numFmtId="0" fontId="6" fillId="76" borderId="14" xfId="568" quotePrefix="1" applyFont="1" applyFill="1" applyBorder="1" applyAlignment="1">
      <alignment horizontal="center"/>
    </xf>
    <xf numFmtId="0" fontId="7" fillId="76" borderId="3" xfId="568" applyFont="1" applyFill="1" applyBorder="1" applyAlignment="1">
      <alignment horizontal="left" wrapText="1"/>
    </xf>
    <xf numFmtId="4" fontId="7" fillId="76" borderId="10" xfId="568" applyNumberFormat="1" applyFont="1" applyFill="1" applyBorder="1" applyAlignment="1"/>
    <xf numFmtId="4" fontId="6" fillId="76" borderId="10" xfId="568" applyNumberFormat="1" applyFont="1" applyFill="1" applyBorder="1" applyAlignment="1"/>
    <xf numFmtId="10" fontId="6" fillId="76" borderId="10" xfId="7" applyNumberFormat="1" applyFont="1" applyFill="1" applyBorder="1" applyAlignment="1">
      <alignment horizontal="right"/>
    </xf>
    <xf numFmtId="0" fontId="7" fillId="76" borderId="3" xfId="568" applyFont="1" applyFill="1" applyBorder="1" applyAlignment="1"/>
    <xf numFmtId="4" fontId="6" fillId="76" borderId="180" xfId="568" applyNumberFormat="1" applyFont="1" applyFill="1" applyBorder="1" applyAlignment="1" applyProtection="1">
      <alignment horizontal="right"/>
    </xf>
    <xf numFmtId="4" fontId="6" fillId="76" borderId="180" xfId="568" applyNumberFormat="1" applyFont="1" applyFill="1" applyBorder="1" applyAlignment="1" applyProtection="1"/>
    <xf numFmtId="4" fontId="6" fillId="76" borderId="10" xfId="568" applyNumberFormat="1" applyFont="1" applyFill="1" applyBorder="1" applyAlignment="1">
      <alignment horizontal="right"/>
    </xf>
    <xf numFmtId="4" fontId="6" fillId="76" borderId="186" xfId="568" applyNumberFormat="1" applyFont="1" applyFill="1" applyBorder="1" applyAlignment="1" applyProtection="1"/>
    <xf numFmtId="0" fontId="6" fillId="76" borderId="3" xfId="568" applyFont="1" applyFill="1" applyBorder="1" applyAlignment="1"/>
    <xf numFmtId="4" fontId="6" fillId="33" borderId="187" xfId="568" applyNumberFormat="1" applyFont="1" applyFill="1" applyBorder="1" applyAlignment="1" applyProtection="1"/>
    <xf numFmtId="4" fontId="6" fillId="33" borderId="180" xfId="568" applyNumberFormat="1" applyFont="1" applyFill="1" applyBorder="1" applyAlignment="1" applyProtection="1"/>
    <xf numFmtId="4" fontId="6" fillId="33" borderId="180" xfId="568" applyNumberFormat="1" applyFont="1" applyFill="1" applyBorder="1" applyAlignment="1"/>
    <xf numFmtId="4" fontId="6" fillId="76" borderId="180" xfId="568" applyNumberFormat="1" applyFont="1" applyFill="1" applyBorder="1" applyAlignment="1"/>
    <xf numFmtId="0" fontId="7" fillId="76" borderId="33" xfId="568" applyFont="1" applyFill="1" applyBorder="1" applyAlignment="1">
      <alignment horizontal="left" wrapText="1"/>
    </xf>
    <xf numFmtId="4" fontId="7" fillId="76" borderId="15" xfId="568" applyNumberFormat="1" applyFont="1" applyFill="1" applyBorder="1" applyAlignment="1"/>
    <xf numFmtId="4" fontId="6" fillId="76" borderId="15" xfId="568" applyNumberFormat="1" applyFont="1" applyFill="1" applyBorder="1" applyAlignment="1">
      <alignment horizontal="right"/>
    </xf>
    <xf numFmtId="0" fontId="6" fillId="33" borderId="0" xfId="568" applyFill="1" applyBorder="1" applyAlignment="1"/>
    <xf numFmtId="0" fontId="7" fillId="33" borderId="0" xfId="568" quotePrefix="1" applyFont="1" applyFill="1" applyAlignment="1">
      <alignment horizontal="left"/>
    </xf>
    <xf numFmtId="0" fontId="6" fillId="76" borderId="36" xfId="568" applyFill="1" applyBorder="1" applyAlignment="1">
      <alignment vertical="top"/>
    </xf>
    <xf numFmtId="0" fontId="6" fillId="76" borderId="27" xfId="568" applyFill="1" applyBorder="1" applyAlignment="1"/>
    <xf numFmtId="0" fontId="6" fillId="76" borderId="188" xfId="568" applyFont="1" applyFill="1" applyBorder="1" applyAlignment="1">
      <alignment horizontal="center" wrapText="1"/>
    </xf>
    <xf numFmtId="0" fontId="6" fillId="76" borderId="126" xfId="568" applyFill="1" applyBorder="1" applyAlignment="1">
      <alignment horizontal="center" wrapText="1"/>
    </xf>
    <xf numFmtId="0" fontId="6" fillId="76" borderId="124" xfId="568" applyFill="1" applyBorder="1" applyAlignment="1">
      <alignment horizontal="center" wrapText="1"/>
    </xf>
    <xf numFmtId="0" fontId="6" fillId="76" borderId="22" xfId="568" applyFont="1" applyFill="1" applyBorder="1" applyAlignment="1">
      <alignment horizontal="center" wrapText="1"/>
    </xf>
    <xf numFmtId="0" fontId="6" fillId="76" borderId="3" xfId="568" applyFill="1" applyBorder="1" applyAlignment="1"/>
    <xf numFmtId="4" fontId="86" fillId="76" borderId="10" xfId="568" applyNumberFormat="1" applyFont="1" applyFill="1" applyBorder="1" applyAlignment="1"/>
    <xf numFmtId="4" fontId="6" fillId="76" borderId="10" xfId="568" applyNumberFormat="1" applyFill="1" applyBorder="1" applyAlignment="1"/>
    <xf numFmtId="4" fontId="6" fillId="76" borderId="190" xfId="568" applyNumberFormat="1" applyFill="1" applyBorder="1" applyAlignment="1"/>
    <xf numFmtId="4" fontId="6" fillId="76" borderId="191" xfId="568" applyNumberFormat="1" applyFill="1" applyBorder="1" applyAlignment="1"/>
    <xf numFmtId="4" fontId="6" fillId="76" borderId="5" xfId="568" applyNumberFormat="1" applyFill="1" applyBorder="1" applyAlignment="1"/>
    <xf numFmtId="4" fontId="6" fillId="76" borderId="0" xfId="568" applyNumberFormat="1" applyFill="1" applyBorder="1" applyAlignment="1"/>
    <xf numFmtId="4" fontId="6" fillId="76" borderId="132" xfId="568" applyNumberFormat="1" applyFill="1" applyBorder="1" applyAlignment="1"/>
    <xf numFmtId="0" fontId="6" fillId="76" borderId="38" xfId="568" applyFill="1" applyBorder="1" applyAlignment="1"/>
    <xf numFmtId="4" fontId="86" fillId="76" borderId="28" xfId="568" applyNumberFormat="1" applyFont="1" applyFill="1" applyBorder="1" applyAlignment="1"/>
    <xf numFmtId="4" fontId="6" fillId="76" borderId="28" xfId="568" applyNumberFormat="1" applyFill="1" applyBorder="1" applyAlignment="1"/>
    <xf numFmtId="4" fontId="6" fillId="76" borderId="192" xfId="568" applyNumberFormat="1" applyFill="1" applyBorder="1" applyAlignment="1"/>
    <xf numFmtId="4" fontId="6" fillId="76" borderId="127" xfId="568" applyNumberFormat="1" applyFill="1" applyBorder="1" applyAlignment="1"/>
    <xf numFmtId="4" fontId="6" fillId="76" borderId="22" xfId="568" applyNumberFormat="1" applyFill="1" applyBorder="1" applyAlignment="1"/>
    <xf numFmtId="0" fontId="7" fillId="77" borderId="4" xfId="568" applyFont="1" applyFill="1" applyBorder="1" applyAlignment="1"/>
    <xf numFmtId="4" fontId="86" fillId="77" borderId="14" xfId="568" applyNumberFormat="1" applyFont="1" applyFill="1" applyBorder="1" applyAlignment="1"/>
    <xf numFmtId="4" fontId="86" fillId="77" borderId="193" xfId="568" applyNumberFormat="1" applyFont="1" applyFill="1" applyBorder="1" applyAlignment="1"/>
    <xf numFmtId="4" fontId="86" fillId="77" borderId="194" xfId="568" applyNumberFormat="1" applyFont="1" applyFill="1" applyBorder="1" applyAlignment="1"/>
    <xf numFmtId="4" fontId="86" fillId="77" borderId="195" xfId="568" applyNumberFormat="1" applyFont="1" applyFill="1" applyBorder="1" applyAlignment="1"/>
    <xf numFmtId="0" fontId="6" fillId="33" borderId="0" xfId="568" applyFont="1" applyFill="1" applyBorder="1" applyAlignment="1"/>
    <xf numFmtId="0" fontId="8" fillId="33" borderId="0" xfId="568" applyFont="1" applyFill="1" applyAlignment="1"/>
    <xf numFmtId="0" fontId="12" fillId="32" borderId="0" xfId="55" applyFont="1" applyFill="1" applyAlignment="1" applyProtection="1">
      <alignment horizontal="left"/>
      <protection hidden="1"/>
    </xf>
    <xf numFmtId="0" fontId="54" fillId="32" borderId="0" xfId="55" applyFont="1" applyFill="1" applyBorder="1" applyProtection="1">
      <protection hidden="1"/>
    </xf>
    <xf numFmtId="0" fontId="33" fillId="32" borderId="0" xfId="55" applyFont="1" applyFill="1" applyBorder="1" applyProtection="1">
      <protection hidden="1"/>
    </xf>
    <xf numFmtId="0" fontId="7" fillId="76" borderId="15" xfId="568" applyFont="1" applyFill="1" applyBorder="1" applyAlignment="1">
      <alignment horizontal="center" wrapText="1"/>
    </xf>
    <xf numFmtId="0" fontId="7" fillId="76" borderId="15" xfId="568" applyFont="1" applyFill="1" applyBorder="1" applyAlignment="1">
      <alignment horizontal="center" vertical="center" wrapText="1"/>
    </xf>
    <xf numFmtId="4" fontId="6" fillId="76" borderId="7" xfId="55" applyNumberFormat="1" applyFont="1" applyFill="1" applyBorder="1" applyProtection="1">
      <protection hidden="1"/>
    </xf>
    <xf numFmtId="4" fontId="6" fillId="76" borderId="8" xfId="55" applyNumberFormat="1" applyFont="1" applyFill="1" applyBorder="1" applyProtection="1">
      <protection hidden="1"/>
    </xf>
    <xf numFmtId="4" fontId="6" fillId="76" borderId="11" xfId="55" applyNumberFormat="1" applyFont="1" applyFill="1" applyBorder="1" applyProtection="1">
      <protection hidden="1"/>
    </xf>
    <xf numFmtId="0" fontId="6" fillId="76" borderId="9" xfId="55" applyNumberFormat="1" applyFont="1" applyFill="1" applyBorder="1" applyAlignment="1" applyProtection="1">
      <alignment horizontal="center"/>
      <protection hidden="1"/>
    </xf>
    <xf numFmtId="0" fontId="6" fillId="76" borderId="7" xfId="55" applyNumberFormat="1" applyFont="1" applyFill="1" applyBorder="1" applyAlignment="1" applyProtection="1">
      <alignment horizontal="center"/>
      <protection hidden="1"/>
    </xf>
    <xf numFmtId="4" fontId="6" fillId="76" borderId="9" xfId="55" applyNumberFormat="1" applyFont="1" applyFill="1" applyBorder="1" applyProtection="1">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horizontal="left" vertical="center"/>
      <protection hidden="1"/>
    </xf>
    <xf numFmtId="4" fontId="6" fillId="76" borderId="0" xfId="55" applyNumberFormat="1" applyFont="1" applyFill="1" applyBorder="1" applyAlignment="1" applyProtection="1">
      <alignmen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10" xfId="55" applyNumberFormat="1" applyFont="1" applyFill="1" applyBorder="1" applyProtection="1">
      <protection hidden="1"/>
    </xf>
    <xf numFmtId="4" fontId="6" fillId="76" borderId="180" xfId="55" applyNumberFormat="1" applyFont="1" applyFill="1" applyBorder="1" applyAlignment="1" applyProtection="1">
      <alignment vertical="center"/>
      <protection hidden="1"/>
    </xf>
    <xf numFmtId="4" fontId="6" fillId="33" borderId="180" xfId="55" applyNumberFormat="1" applyFont="1" applyFill="1" applyBorder="1" applyAlignment="1" applyProtection="1">
      <alignment vertical="center"/>
      <protection hidden="1"/>
    </xf>
    <xf numFmtId="4" fontId="6" fillId="33" borderId="196"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horizontal="left" vertical="center"/>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5" fillId="76" borderId="3"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horizontal="left" vertical="center"/>
      <protection hidden="1"/>
    </xf>
    <xf numFmtId="4" fontId="5" fillId="76" borderId="5" xfId="55" applyNumberFormat="1" applyFont="1" applyFill="1" applyBorder="1" applyAlignment="1" applyProtection="1">
      <alignment vertical="center"/>
      <protection hidden="1"/>
    </xf>
    <xf numFmtId="0" fontId="5" fillId="76" borderId="10" xfId="55" applyNumberFormat="1" applyFont="1" applyFill="1" applyBorder="1" applyAlignment="1" applyProtection="1">
      <alignment horizontal="center" vertical="center"/>
      <protection hidden="1"/>
    </xf>
    <xf numFmtId="4" fontId="5" fillId="76" borderId="10"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vertical="center"/>
      <protection hidden="1"/>
    </xf>
    <xf numFmtId="4" fontId="6" fillId="76" borderId="28" xfId="55" applyNumberFormat="1" applyFont="1" applyFill="1" applyBorder="1" applyAlignment="1" applyProtection="1">
      <alignment vertical="center"/>
      <protection hidden="1"/>
    </xf>
    <xf numFmtId="4" fontId="6" fillId="76" borderId="38" xfId="55" applyNumberFormat="1" applyFont="1" applyFill="1" applyBorder="1" applyAlignment="1" applyProtection="1">
      <alignment vertical="center"/>
      <protection hidden="1"/>
    </xf>
    <xf numFmtId="4" fontId="13" fillId="76" borderId="3" xfId="55" applyNumberFormat="1" applyFont="1" applyFill="1" applyBorder="1" applyAlignment="1" applyProtection="1">
      <alignment horizontal="right" vertical="center"/>
      <protection hidden="1"/>
    </xf>
    <xf numFmtId="4" fontId="13" fillId="76" borderId="0" xfId="568" applyNumberFormat="1" applyFont="1" applyFill="1" applyBorder="1" applyAlignment="1" applyProtection="1">
      <alignment horizontal="right" vertical="center"/>
      <protection hidden="1"/>
    </xf>
    <xf numFmtId="4" fontId="13" fillId="76" borderId="5" xfId="568" applyNumberFormat="1" applyFont="1" applyFill="1" applyBorder="1" applyAlignment="1" applyProtection="1">
      <alignment horizontal="right" vertical="center"/>
      <protection hidden="1"/>
    </xf>
    <xf numFmtId="0" fontId="13" fillId="76" borderId="197" xfId="55" applyNumberFormat="1" applyFont="1" applyFill="1" applyBorder="1" applyAlignment="1" applyProtection="1">
      <alignment horizontal="center" vertical="center"/>
      <protection hidden="1"/>
    </xf>
    <xf numFmtId="4" fontId="13" fillId="76" borderId="197" xfId="55" applyNumberFormat="1" applyFont="1" applyFill="1" applyBorder="1" applyAlignment="1" applyProtection="1">
      <alignment vertical="center"/>
      <protection hidden="1"/>
    </xf>
    <xf numFmtId="4" fontId="13" fillId="76" borderId="198" xfId="55" applyNumberFormat="1" applyFont="1" applyFill="1" applyBorder="1" applyAlignment="1" applyProtection="1">
      <alignment vertical="center"/>
      <protection hidden="1"/>
    </xf>
    <xf numFmtId="4" fontId="42" fillId="76" borderId="3" xfId="568" applyNumberFormat="1" applyFont="1" applyFill="1" applyBorder="1" applyAlignment="1" applyProtection="1">
      <alignment horizontal="right" vertical="center"/>
      <protection hidden="1"/>
    </xf>
    <xf numFmtId="4" fontId="42" fillId="76" borderId="0" xfId="568" applyNumberFormat="1" applyFont="1" applyFill="1" applyBorder="1" applyAlignment="1" applyProtection="1">
      <alignment horizontal="right" vertical="center"/>
      <protection hidden="1"/>
    </xf>
    <xf numFmtId="4" fontId="42" fillId="76" borderId="5" xfId="568" applyNumberFormat="1" applyFont="1" applyFill="1" applyBorder="1" applyAlignment="1" applyProtection="1">
      <alignment horizontal="right" vertical="center"/>
      <protection hidden="1"/>
    </xf>
    <xf numFmtId="0" fontId="42" fillId="76" borderId="10" xfId="568" applyNumberFormat="1" applyFont="1" applyFill="1" applyBorder="1" applyAlignment="1" applyProtection="1">
      <alignment horizontal="center" vertical="center"/>
      <protection hidden="1"/>
    </xf>
    <xf numFmtId="4" fontId="42" fillId="76" borderId="10" xfId="55" applyNumberFormat="1" applyFont="1" applyFill="1" applyBorder="1" applyAlignment="1" applyProtection="1">
      <alignment vertical="center"/>
      <protection hidden="1"/>
    </xf>
    <xf numFmtId="4" fontId="42" fillId="76" borderId="3" xfId="55" applyNumberFormat="1" applyFont="1" applyFill="1" applyBorder="1" applyAlignment="1" applyProtection="1">
      <alignment vertical="center"/>
      <protection hidden="1"/>
    </xf>
    <xf numFmtId="4" fontId="13" fillId="76" borderId="4" xfId="568" applyNumberFormat="1" applyFont="1" applyFill="1" applyBorder="1" applyAlignment="1" applyProtection="1">
      <alignment horizontal="right" vertical="center"/>
      <protection hidden="1"/>
    </xf>
    <xf numFmtId="4" fontId="13" fillId="76" borderId="13" xfId="568" applyNumberFormat="1" applyFont="1" applyFill="1" applyBorder="1" applyAlignment="1" applyProtection="1">
      <alignment horizontal="right" vertical="center"/>
      <protection hidden="1"/>
    </xf>
    <xf numFmtId="4" fontId="13" fillId="76" borderId="6" xfId="568" applyNumberFormat="1" applyFont="1" applyFill="1" applyBorder="1" applyAlignment="1" applyProtection="1">
      <alignment horizontal="right" vertical="center"/>
      <protection hidden="1"/>
    </xf>
    <xf numFmtId="0" fontId="13" fillId="76" borderId="14" xfId="568" applyNumberFormat="1" applyFont="1" applyFill="1" applyBorder="1" applyAlignment="1" applyProtection="1">
      <alignment horizontal="center" vertical="center"/>
      <protection hidden="1"/>
    </xf>
    <xf numFmtId="0" fontId="13" fillId="76" borderId="4" xfId="568" applyNumberFormat="1" applyFont="1" applyFill="1" applyBorder="1" applyAlignment="1" applyProtection="1">
      <alignment horizontal="center" vertical="center"/>
      <protection hidden="1"/>
    </xf>
    <xf numFmtId="4" fontId="13" fillId="76" borderId="14" xfId="568" applyNumberFormat="1" applyFont="1" applyFill="1" applyBorder="1" applyAlignment="1" applyProtection="1">
      <alignment vertical="center"/>
      <protection hidden="1"/>
    </xf>
    <xf numFmtId="0" fontId="7" fillId="76" borderId="32" xfId="568" applyFont="1" applyFill="1" applyBorder="1" applyAlignment="1">
      <alignment horizontal="center" wrapText="1"/>
    </xf>
    <xf numFmtId="4" fontId="42" fillId="0" borderId="0" xfId="55" applyNumberFormat="1" applyFont="1" applyAlignment="1" applyProtection="1">
      <alignment vertical="center"/>
      <protection hidden="1"/>
    </xf>
    <xf numFmtId="4" fontId="42" fillId="0" borderId="0" xfId="55" applyNumberFormat="1" applyFont="1" applyAlignment="1" applyProtection="1">
      <alignment horizontal="right" vertical="center"/>
      <protection hidden="1"/>
    </xf>
    <xf numFmtId="0" fontId="12" fillId="33" borderId="0" xfId="568" applyFont="1" applyFill="1"/>
    <xf numFmtId="0" fontId="7" fillId="33" borderId="0" xfId="568" applyFont="1" applyFill="1" applyAlignment="1">
      <alignment horizontal="left"/>
    </xf>
    <xf numFmtId="0" fontId="89" fillId="0" borderId="0" xfId="49" applyFont="1" applyBorder="1" applyAlignment="1">
      <alignment horizontal="center"/>
    </xf>
    <xf numFmtId="0" fontId="87" fillId="0" borderId="0" xfId="49" applyFont="1" applyBorder="1" applyAlignment="1">
      <alignment horizontal="center"/>
    </xf>
    <xf numFmtId="0" fontId="16" fillId="0" borderId="0" xfId="3" quotePrefix="1" applyFill="1" applyBorder="1" applyAlignment="1" applyProtection="1"/>
    <xf numFmtId="0" fontId="134" fillId="34" borderId="33" xfId="55" applyFont="1" applyFill="1" applyBorder="1" applyProtection="1">
      <protection hidden="1"/>
    </xf>
    <xf numFmtId="0" fontId="135" fillId="34" borderId="82" xfId="49" applyFont="1" applyFill="1" applyBorder="1"/>
    <xf numFmtId="0" fontId="134" fillId="34" borderId="33" xfId="568" applyFont="1" applyFill="1" applyBorder="1" applyAlignment="1">
      <alignment horizontal="centerContinuous"/>
    </xf>
    <xf numFmtId="0" fontId="134" fillId="34" borderId="32" xfId="568" applyFont="1" applyFill="1" applyBorder="1" applyAlignment="1">
      <alignment horizontal="centerContinuous"/>
    </xf>
    <xf numFmtId="0" fontId="41" fillId="0" borderId="0" xfId="568" applyFont="1" applyFill="1"/>
    <xf numFmtId="0" fontId="6" fillId="0" borderId="0" xfId="568" applyFont="1"/>
    <xf numFmtId="4" fontId="6" fillId="33" borderId="0" xfId="568" applyNumberFormat="1" applyFont="1" applyFill="1"/>
    <xf numFmtId="0" fontId="6" fillId="33" borderId="0" xfId="568" applyFont="1" applyFill="1"/>
    <xf numFmtId="0" fontId="6" fillId="0" borderId="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71" fillId="33" borderId="0" xfId="49" applyFont="1" applyFill="1" applyBorder="1" applyAlignment="1">
      <alignment horizontal="center"/>
    </xf>
    <xf numFmtId="4" fontId="31" fillId="33" borderId="0" xfId="49" applyNumberFormat="1" applyFont="1" applyFill="1" applyBorder="1"/>
    <xf numFmtId="4" fontId="7" fillId="33" borderId="0" xfId="49" applyNumberFormat="1" applyFont="1" applyFill="1" applyBorder="1"/>
    <xf numFmtId="0" fontId="31" fillId="33" borderId="0" xfId="49" applyFont="1" applyFill="1" applyBorder="1"/>
    <xf numFmtId="0" fontId="71" fillId="0" borderId="0" xfId="49" applyFont="1" applyBorder="1" applyAlignment="1">
      <alignment horizontal="center" vertical="center"/>
    </xf>
    <xf numFmtId="0" fontId="42" fillId="32" borderId="0" xfId="55" applyFont="1" applyFill="1" applyAlignment="1" applyProtection="1">
      <alignment horizontal="center"/>
      <protection hidden="1"/>
    </xf>
    <xf numFmtId="0" fontId="6" fillId="76" borderId="50" xfId="49" applyFont="1" applyFill="1" applyBorder="1"/>
    <xf numFmtId="0" fontId="6" fillId="81" borderId="10" xfId="49" applyFont="1" applyFill="1" applyBorder="1"/>
    <xf numFmtId="49" fontId="19" fillId="82" borderId="0" xfId="49" applyNumberFormat="1" applyFont="1" applyFill="1" applyBorder="1" applyAlignment="1">
      <alignment horizontal="right"/>
    </xf>
    <xf numFmtId="0" fontId="0" fillId="0" borderId="10" xfId="49" applyFont="1" applyBorder="1"/>
    <xf numFmtId="49" fontId="28" fillId="85" borderId="72" xfId="49" applyNumberFormat="1" applyFont="1" applyFill="1" applyBorder="1" applyAlignment="1">
      <alignment horizontal="right"/>
    </xf>
    <xf numFmtId="0" fontId="23" fillId="86" borderId="33" xfId="49" applyFont="1" applyFill="1" applyBorder="1"/>
    <xf numFmtId="49" fontId="28" fillId="86" borderId="82" xfId="49" applyNumberFormat="1" applyFont="1" applyFill="1" applyBorder="1" applyAlignment="1">
      <alignment horizontal="right"/>
    </xf>
    <xf numFmtId="0" fontId="23" fillId="80" borderId="216" xfId="49" applyFont="1" applyFill="1" applyBorder="1"/>
    <xf numFmtId="0" fontId="28" fillId="84" borderId="217" xfId="49" applyFont="1" applyFill="1" applyBorder="1"/>
    <xf numFmtId="1" fontId="7" fillId="86" borderId="44" xfId="49" applyNumberFormat="1" applyFont="1" applyFill="1" applyBorder="1"/>
    <xf numFmtId="0" fontId="56" fillId="32" borderId="0" xfId="568" applyFont="1" applyFill="1"/>
    <xf numFmtId="0" fontId="56" fillId="0" borderId="0" xfId="568" applyFont="1"/>
    <xf numFmtId="0" fontId="31" fillId="32" borderId="0" xfId="568" applyFont="1" applyFill="1"/>
    <xf numFmtId="0" fontId="31" fillId="0" borderId="0" xfId="568" applyFont="1"/>
    <xf numFmtId="0" fontId="6" fillId="76" borderId="71" xfId="568" applyFont="1" applyFill="1" applyBorder="1"/>
    <xf numFmtId="0" fontId="6" fillId="76" borderId="79" xfId="568" applyFont="1" applyFill="1" applyBorder="1"/>
    <xf numFmtId="1" fontId="23" fillId="76" borderId="71" xfId="568" applyNumberFormat="1" applyFont="1" applyFill="1" applyBorder="1" applyAlignment="1">
      <alignment horizontal="center"/>
    </xf>
    <xf numFmtId="1" fontId="23" fillId="76" borderId="71" xfId="568" applyNumberFormat="1" applyFont="1" applyFill="1" applyBorder="1" applyAlignment="1">
      <alignment horizontal="center" wrapText="1"/>
    </xf>
    <xf numFmtId="0" fontId="7" fillId="77" borderId="50" xfId="568" applyFont="1" applyFill="1" applyBorder="1"/>
    <xf numFmtId="0" fontId="19" fillId="77" borderId="66" xfId="568" applyFont="1" applyFill="1" applyBorder="1"/>
    <xf numFmtId="0" fontId="6" fillId="77" borderId="5" xfId="568" applyFont="1" applyFill="1" applyBorder="1"/>
    <xf numFmtId="0" fontId="0" fillId="33" borderId="0" xfId="49" applyFont="1" applyFill="1"/>
    <xf numFmtId="0" fontId="23" fillId="77" borderId="50" xfId="568" applyFont="1" applyFill="1" applyBorder="1" applyAlignment="1">
      <alignment horizontal="left" wrapText="1"/>
    </xf>
    <xf numFmtId="0" fontId="6" fillId="76" borderId="229" xfId="568" applyFont="1" applyFill="1" applyBorder="1"/>
    <xf numFmtId="0" fontId="6" fillId="76" borderId="230" xfId="568" applyFont="1" applyFill="1" applyBorder="1"/>
    <xf numFmtId="0" fontId="19" fillId="76" borderId="50" xfId="568" applyFont="1" applyFill="1" applyBorder="1"/>
    <xf numFmtId="0" fontId="19" fillId="76" borderId="66" xfId="568" applyFont="1" applyFill="1" applyBorder="1"/>
    <xf numFmtId="0" fontId="6" fillId="76" borderId="50" xfId="568" applyFont="1" applyFill="1" applyBorder="1"/>
    <xf numFmtId="0" fontId="67" fillId="76" borderId="91" xfId="568" applyFont="1" applyFill="1" applyBorder="1"/>
    <xf numFmtId="0" fontId="6" fillId="76" borderId="64" xfId="568" applyFont="1" applyFill="1" applyBorder="1"/>
    <xf numFmtId="0" fontId="6" fillId="76" borderId="84" xfId="568" applyFont="1" applyFill="1" applyBorder="1"/>
    <xf numFmtId="0" fontId="6" fillId="76" borderId="66" xfId="568" applyFont="1" applyFill="1" applyBorder="1"/>
    <xf numFmtId="0" fontId="19" fillId="76" borderId="91" xfId="568" applyFont="1" applyFill="1" applyBorder="1" applyAlignment="1">
      <alignment horizontal="right"/>
    </xf>
    <xf numFmtId="0" fontId="5" fillId="76" borderId="91" xfId="568" applyFont="1" applyFill="1" applyBorder="1"/>
    <xf numFmtId="0" fontId="6" fillId="77" borderId="7" xfId="568" applyFont="1" applyFill="1" applyBorder="1"/>
    <xf numFmtId="0" fontId="6" fillId="77" borderId="146" xfId="568" applyFont="1" applyFill="1" applyBorder="1"/>
    <xf numFmtId="0" fontId="7" fillId="77" borderId="3" xfId="568" applyFont="1" applyFill="1" applyBorder="1"/>
    <xf numFmtId="0" fontId="7" fillId="77" borderId="4" xfId="568" applyFont="1" applyFill="1" applyBorder="1"/>
    <xf numFmtId="0" fontId="6" fillId="77" borderId="231" xfId="568" applyFont="1" applyFill="1" applyBorder="1"/>
    <xf numFmtId="0" fontId="6" fillId="77" borderId="6" xfId="568" applyFont="1" applyFill="1" applyBorder="1"/>
    <xf numFmtId="0" fontId="6" fillId="76" borderId="72" xfId="568" applyFont="1" applyFill="1" applyBorder="1"/>
    <xf numFmtId="0" fontId="6" fillId="77" borderId="50" xfId="568" applyFont="1" applyFill="1" applyBorder="1"/>
    <xf numFmtId="0" fontId="19" fillId="77" borderId="0" xfId="568" applyFont="1" applyFill="1" applyBorder="1"/>
    <xf numFmtId="0" fontId="6" fillId="77" borderId="0" xfId="568" applyFont="1" applyFill="1" applyBorder="1"/>
    <xf numFmtId="0" fontId="6" fillId="76" borderId="184" xfId="568" applyFont="1" applyFill="1" applyBorder="1"/>
    <xf numFmtId="0" fontId="19" fillId="76" borderId="0" xfId="568" applyFont="1" applyFill="1" applyBorder="1"/>
    <xf numFmtId="0" fontId="67" fillId="76" borderId="88" xfId="568" applyFont="1" applyFill="1" applyBorder="1"/>
    <xf numFmtId="0" fontId="6" fillId="76" borderId="65" xfId="568" applyFont="1" applyFill="1" applyBorder="1"/>
    <xf numFmtId="0" fontId="6" fillId="76" borderId="0" xfId="568" applyFont="1" applyFill="1" applyBorder="1"/>
    <xf numFmtId="0" fontId="19" fillId="76" borderId="88" xfId="568" applyFont="1" applyFill="1" applyBorder="1"/>
    <xf numFmtId="0" fontId="19" fillId="76" borderId="88" xfId="568" applyFont="1" applyFill="1" applyBorder="1" applyAlignment="1">
      <alignment horizontal="right"/>
    </xf>
    <xf numFmtId="0" fontId="6"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7" fillId="76" borderId="3" xfId="49" applyFont="1" applyFill="1" applyBorder="1"/>
    <xf numFmtId="0" fontId="13" fillId="33" borderId="0" xfId="49" applyFont="1" applyFill="1"/>
    <xf numFmtId="0" fontId="53" fillId="33" borderId="0" xfId="568" applyFont="1" applyFill="1" applyAlignment="1">
      <alignment horizontal="justify"/>
    </xf>
    <xf numFmtId="0" fontId="6" fillId="33" borderId="0" xfId="568" applyFont="1" applyFill="1" applyAlignment="1">
      <alignment horizontal="justify"/>
    </xf>
    <xf numFmtId="0" fontId="23" fillId="77" borderId="247" xfId="568" applyFont="1" applyFill="1" applyBorder="1"/>
    <xf numFmtId="0" fontId="6" fillId="33" borderId="0" xfId="49" applyFill="1" applyBorder="1"/>
    <xf numFmtId="4" fontId="6" fillId="33" borderId="0" xfId="49" applyNumberFormat="1" applyFill="1" applyBorder="1"/>
    <xf numFmtId="0" fontId="139" fillId="76" borderId="15" xfId="568" applyFont="1" applyFill="1" applyBorder="1" applyAlignment="1">
      <alignment vertical="center"/>
    </xf>
    <xf numFmtId="0" fontId="7" fillId="33" borderId="0" xfId="568" applyFont="1" applyFill="1" applyBorder="1" applyAlignment="1">
      <alignment horizontal="center"/>
    </xf>
    <xf numFmtId="0" fontId="23" fillId="76" borderId="135" xfId="568" applyFont="1" applyFill="1" applyBorder="1" applyAlignment="1">
      <alignment horizontal="center" vertical="center"/>
    </xf>
    <xf numFmtId="0" fontId="7" fillId="33" borderId="0" xfId="568" applyFont="1" applyFill="1" applyBorder="1" applyAlignment="1">
      <alignment horizontal="left" vertical="center"/>
    </xf>
    <xf numFmtId="0" fontId="7" fillId="33" borderId="0" xfId="568" applyFont="1" applyFill="1"/>
    <xf numFmtId="0" fontId="6" fillId="76" borderId="28" xfId="568" applyFont="1" applyFill="1" applyBorder="1" applyAlignment="1">
      <alignment horizontal="left" vertical="center"/>
    </xf>
    <xf numFmtId="4" fontId="7" fillId="76" borderId="10" xfId="568" applyNumberFormat="1" applyFont="1" applyFill="1" applyBorder="1" applyAlignment="1">
      <alignment horizontal="right" vertical="center"/>
    </xf>
    <xf numFmtId="0" fontId="7" fillId="87" borderId="15" xfId="568" applyFont="1" applyFill="1" applyBorder="1" applyAlignment="1">
      <alignment horizontal="left" vertical="center"/>
    </xf>
    <xf numFmtId="4" fontId="21" fillId="87" borderId="15" xfId="568" applyNumberFormat="1" applyFont="1" applyFill="1" applyBorder="1"/>
    <xf numFmtId="0" fontId="6" fillId="77" borderId="9" xfId="568" applyFill="1" applyBorder="1"/>
    <xf numFmtId="0" fontId="6" fillId="33" borderId="0" xfId="568" applyFill="1" applyBorder="1"/>
    <xf numFmtId="0" fontId="23" fillId="77" borderId="10" xfId="568" applyFont="1" applyFill="1" applyBorder="1"/>
    <xf numFmtId="0" fontId="7" fillId="33" borderId="0" xfId="568" applyFont="1" applyFill="1" applyBorder="1"/>
    <xf numFmtId="4" fontId="7" fillId="77" borderId="10" xfId="568" applyNumberFormat="1" applyFont="1" applyFill="1" applyBorder="1"/>
    <xf numFmtId="0" fontId="6" fillId="77" borderId="14" xfId="568" applyFill="1" applyBorder="1"/>
    <xf numFmtId="10" fontId="6" fillId="33" borderId="0" xfId="568" applyNumberFormat="1" applyFill="1" applyBorder="1"/>
    <xf numFmtId="4" fontId="6" fillId="33" borderId="0" xfId="568" applyNumberFormat="1" applyFont="1" applyFill="1" applyBorder="1"/>
    <xf numFmtId="4" fontId="6" fillId="33" borderId="0" xfId="568" applyNumberFormat="1" applyFill="1"/>
    <xf numFmtId="4" fontId="6" fillId="33"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33" borderId="180" xfId="568" applyNumberFormat="1" applyFont="1" applyFill="1" applyBorder="1" applyAlignment="1">
      <alignment horizontal="right" vertical="center"/>
    </xf>
    <xf numFmtId="10" fontId="6" fillId="76" borderId="10" xfId="568" applyNumberFormat="1" applyFill="1" applyBorder="1"/>
    <xf numFmtId="0" fontId="8" fillId="0" borderId="0" xfId="568" applyFont="1" applyBorder="1"/>
    <xf numFmtId="0" fontId="6" fillId="0" borderId="0" xfId="568" applyBorder="1"/>
    <xf numFmtId="0" fontId="63" fillId="76" borderId="247" xfId="49" applyFont="1" applyFill="1" applyBorder="1" applyAlignment="1">
      <alignment horizontal="left" vertical="center"/>
    </xf>
    <xf numFmtId="4" fontId="6" fillId="76" borderId="10" xfId="568" applyNumberFormat="1" applyFill="1" applyBorder="1"/>
    <xf numFmtId="0" fontId="19" fillId="76" borderId="247" xfId="49" applyFont="1" applyFill="1" applyBorder="1"/>
    <xf numFmtId="10" fontId="133" fillId="76" borderId="122" xfId="49" applyNumberFormat="1" applyFont="1" applyFill="1" applyBorder="1"/>
    <xf numFmtId="10" fontId="133" fillId="76" borderId="10" xfId="49" applyNumberFormat="1" applyFont="1" applyFill="1" applyBorder="1"/>
    <xf numFmtId="0" fontId="6" fillId="76" borderId="247" xfId="49" applyFill="1" applyBorder="1"/>
    <xf numFmtId="0" fontId="19" fillId="76" borderId="247" xfId="49" quotePrefix="1" applyFont="1" applyFill="1" applyBorder="1"/>
    <xf numFmtId="0" fontId="6" fillId="76" borderId="247" xfId="568" applyFill="1" applyBorder="1"/>
    <xf numFmtId="0" fontId="6" fillId="76" borderId="248" xfId="568" applyFill="1" applyBorder="1"/>
    <xf numFmtId="4" fontId="6" fillId="76" borderId="14" xfId="568" applyNumberFormat="1" applyFill="1" applyBorder="1"/>
    <xf numFmtId="0" fontId="6" fillId="77" borderId="246" xfId="568" applyFill="1" applyBorder="1"/>
    <xf numFmtId="4" fontId="7" fillId="77" borderId="122" xfId="568" applyNumberFormat="1" applyFont="1" applyFill="1" applyBorder="1"/>
    <xf numFmtId="0" fontId="31" fillId="77" borderId="248" xfId="568" applyFont="1" applyFill="1" applyBorder="1"/>
    <xf numFmtId="10" fontId="6" fillId="0" borderId="0" xfId="568" applyNumberFormat="1" applyBorder="1"/>
    <xf numFmtId="4" fontId="7" fillId="77" borderId="76" xfId="568" applyNumberFormat="1" applyFont="1" applyFill="1" applyBorder="1"/>
    <xf numFmtId="4" fontId="6" fillId="0" borderId="0" xfId="568" applyNumberFormat="1" applyFont="1" applyBorder="1"/>
    <xf numFmtId="4" fontId="6" fillId="0" borderId="0" xfId="568" applyNumberFormat="1" applyBorder="1"/>
    <xf numFmtId="0" fontId="7" fillId="76" borderId="28" xfId="568" applyFont="1" applyFill="1" applyBorder="1" applyAlignment="1">
      <alignment horizontal="left" vertical="center"/>
    </xf>
    <xf numFmtId="0" fontId="19" fillId="76" borderId="10" xfId="568" applyFont="1" applyFill="1" applyBorder="1"/>
    <xf numFmtId="0" fontId="6" fillId="0" borderId="0" xfId="568" applyAlignment="1"/>
    <xf numFmtId="4" fontId="7" fillId="76" borderId="180" xfId="568" applyNumberFormat="1" applyFont="1" applyFill="1" applyBorder="1" applyAlignment="1">
      <alignment horizontal="right" vertical="center"/>
    </xf>
    <xf numFmtId="4" fontId="7" fillId="33" borderId="187" xfId="568" applyNumberFormat="1" applyFont="1" applyFill="1" applyBorder="1" applyAlignment="1">
      <alignment horizontal="right" vertical="center"/>
    </xf>
    <xf numFmtId="0" fontId="7" fillId="76" borderId="15" xfId="568" applyFont="1" applyFill="1" applyBorder="1" applyAlignment="1">
      <alignment horizontal="left" vertical="center"/>
    </xf>
    <xf numFmtId="4" fontId="7" fillId="76" borderId="15" xfId="568" applyNumberFormat="1" applyFont="1" applyFill="1" applyBorder="1" applyAlignment="1">
      <alignment horizontal="right" vertical="center"/>
    </xf>
    <xf numFmtId="4" fontId="7" fillId="33" borderId="186" xfId="568" applyNumberFormat="1" applyFont="1" applyFill="1" applyBorder="1" applyAlignment="1">
      <alignment horizontal="right" vertical="center"/>
    </xf>
    <xf numFmtId="10" fontId="7" fillId="76" borderId="15" xfId="568" applyNumberFormat="1" applyFont="1" applyFill="1" applyBorder="1" applyAlignment="1">
      <alignment horizontal="right" vertical="center"/>
    </xf>
    <xf numFmtId="10" fontId="7" fillId="33" borderId="15" xfId="568" applyNumberFormat="1" applyFont="1" applyFill="1" applyBorder="1" applyAlignment="1">
      <alignment horizontal="right" vertical="center"/>
    </xf>
    <xf numFmtId="10" fontId="7" fillId="33" borderId="0" xfId="568" applyNumberFormat="1" applyFont="1" applyFill="1" applyBorder="1" applyAlignment="1">
      <alignment horizontal="right" vertical="center"/>
    </xf>
    <xf numFmtId="0" fontId="23" fillId="33" borderId="0" xfId="568" applyFont="1" applyFill="1" applyBorder="1" applyAlignment="1">
      <alignment horizontal="center"/>
    </xf>
    <xf numFmtId="0" fontId="23" fillId="33" borderId="0" xfId="568" applyFont="1" applyFill="1" applyBorder="1" applyAlignment="1">
      <alignment horizontal="center" vertical="center"/>
    </xf>
    <xf numFmtId="0" fontId="139" fillId="33" borderId="0" xfId="568" applyFont="1" applyFill="1" applyBorder="1" applyAlignment="1">
      <alignment vertical="center"/>
    </xf>
    <xf numFmtId="0" fontId="23" fillId="76" borderId="15" xfId="568" applyFont="1" applyFill="1" applyBorder="1" applyAlignment="1">
      <alignment horizontal="center" vertical="center"/>
    </xf>
    <xf numFmtId="0" fontId="6" fillId="76" borderId="10" xfId="568" applyFont="1" applyFill="1" applyBorder="1" applyAlignment="1">
      <alignment horizontal="left" vertical="center"/>
    </xf>
    <xf numFmtId="0" fontId="23" fillId="76" borderId="15" xfId="568" applyFont="1" applyFill="1" applyBorder="1" applyAlignment="1">
      <alignment horizontal="left" vertical="center"/>
    </xf>
    <xf numFmtId="0" fontId="23" fillId="33" borderId="0" xfId="568" applyFont="1" applyFill="1" applyBorder="1" applyAlignment="1">
      <alignment horizontal="left" vertical="center"/>
    </xf>
    <xf numFmtId="2" fontId="6" fillId="76" borderId="10" xfId="568" applyNumberFormat="1" applyFill="1" applyBorder="1"/>
    <xf numFmtId="10" fontId="6" fillId="76" borderId="14" xfId="568" applyNumberFormat="1" applyFill="1" applyBorder="1"/>
    <xf numFmtId="166" fontId="6" fillId="33" borderId="0" xfId="568" applyNumberFormat="1" applyFill="1" applyBorder="1"/>
    <xf numFmtId="0" fontId="6" fillId="87" borderId="15" xfId="568" applyFill="1" applyBorder="1"/>
    <xf numFmtId="166" fontId="6" fillId="87" borderId="15" xfId="568" applyNumberFormat="1" applyFill="1" applyBorder="1"/>
    <xf numFmtId="0" fontId="19" fillId="76" borderId="14" xfId="568" applyFont="1" applyFill="1" applyBorder="1"/>
    <xf numFmtId="0" fontId="7" fillId="0" borderId="0" xfId="568" applyFont="1" applyFill="1" applyBorder="1" applyAlignment="1">
      <alignment horizontal="center"/>
    </xf>
    <xf numFmtId="4" fontId="13" fillId="33" borderId="15" xfId="49" applyNumberFormat="1" applyFont="1" applyFill="1" applyBorder="1"/>
    <xf numFmtId="0" fontId="6" fillId="89" borderId="0" xfId="568" applyFont="1" applyFill="1"/>
    <xf numFmtId="0" fontId="7" fillId="33" borderId="200" xfId="568" applyFont="1" applyFill="1" applyBorder="1" applyAlignment="1">
      <alignment horizontal="center" vertical="center" wrapText="1"/>
    </xf>
    <xf numFmtId="0" fontId="6" fillId="33" borderId="0" xfId="568" applyFont="1" applyFill="1" applyBorder="1"/>
    <xf numFmtId="0" fontId="6" fillId="33" borderId="0" xfId="568" applyFont="1" applyFill="1" applyBorder="1" applyAlignment="1">
      <alignment horizontal="center"/>
    </xf>
    <xf numFmtId="0" fontId="7" fillId="90" borderId="0" xfId="568" applyFont="1" applyFill="1"/>
    <xf numFmtId="0" fontId="7" fillId="91" borderId="0" xfId="568" applyFont="1" applyFill="1"/>
    <xf numFmtId="0" fontId="6" fillId="79" borderId="0" xfId="568" applyFill="1"/>
    <xf numFmtId="0" fontId="6" fillId="79" borderId="0" xfId="568" applyFont="1" applyFill="1"/>
    <xf numFmtId="0" fontId="19" fillId="33" borderId="0" xfId="53" applyFont="1" applyFill="1" applyBorder="1">
      <alignment vertical="top"/>
    </xf>
    <xf numFmtId="0" fontId="19" fillId="33" borderId="0" xfId="53" applyFont="1" applyFill="1" applyBorder="1" applyAlignment="1">
      <alignment horizontal="left" vertical="top"/>
    </xf>
    <xf numFmtId="0" fontId="7" fillId="92" borderId="0" xfId="568" applyFont="1" applyFill="1"/>
    <xf numFmtId="0" fontId="7" fillId="78" borderId="0" xfId="568" applyFont="1" applyFill="1"/>
    <xf numFmtId="0" fontId="6" fillId="78" borderId="0" xfId="568" applyFont="1" applyFill="1"/>
    <xf numFmtId="0" fontId="7" fillId="93" borderId="0" xfId="568" applyFont="1" applyFill="1"/>
    <xf numFmtId="0" fontId="6" fillId="93" borderId="0" xfId="568" applyFont="1" applyFill="1"/>
    <xf numFmtId="0" fontId="7" fillId="31" borderId="0" xfId="568" applyFont="1" applyFill="1"/>
    <xf numFmtId="0" fontId="134" fillId="94" borderId="0" xfId="568" applyFont="1" applyFill="1"/>
    <xf numFmtId="0" fontId="5" fillId="33" borderId="0" xfId="568" applyFont="1" applyFill="1" applyAlignment="1">
      <alignment horizontal="right"/>
    </xf>
    <xf numFmtId="0" fontId="7" fillId="89" borderId="0" xfId="568" applyFont="1" applyFill="1"/>
    <xf numFmtId="0" fontId="18" fillId="32" borderId="0" xfId="0" applyFont="1" applyFill="1" applyAlignment="1">
      <alignment horizontal="center"/>
    </xf>
    <xf numFmtId="0" fontId="7" fillId="76" borderId="15"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1" xfId="0" applyFont="1" applyFill="1" applyBorder="1" applyAlignment="1">
      <alignment horizontal="center"/>
    </xf>
    <xf numFmtId="0" fontId="7" fillId="33" borderId="196" xfId="0" applyFont="1" applyFill="1" applyBorder="1" applyAlignment="1">
      <alignment horizontal="center"/>
    </xf>
    <xf numFmtId="0" fontId="7" fillId="33" borderId="180" xfId="0" applyFont="1" applyFill="1" applyBorder="1" applyAlignment="1">
      <alignment horizontal="center"/>
    </xf>
    <xf numFmtId="0" fontId="7" fillId="33" borderId="207" xfId="0" applyFont="1" applyFill="1" applyBorder="1" applyAlignment="1">
      <alignment horizontal="center"/>
    </xf>
    <xf numFmtId="4" fontId="7" fillId="77" borderId="33" xfId="0" applyNumberFormat="1" applyFont="1" applyFill="1" applyBorder="1" applyAlignment="1">
      <alignment horizontal="center" vertical="center" wrapText="1"/>
    </xf>
    <xf numFmtId="4" fontId="7" fillId="77" borderId="15" xfId="0" applyNumberFormat="1" applyFont="1" applyFill="1" applyBorder="1" applyAlignment="1">
      <alignment horizontal="center" vertical="center" wrapText="1"/>
    </xf>
    <xf numFmtId="4" fontId="7" fillId="33" borderId="14" xfId="0" applyNumberFormat="1" applyFont="1" applyFill="1" applyBorder="1"/>
    <xf numFmtId="4" fontId="7" fillId="33" borderId="14" xfId="0" applyNumberFormat="1" applyFont="1" applyFill="1" applyBorder="1" applyAlignment="1">
      <alignment horizontal="center"/>
    </xf>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36" fillId="33" borderId="0" xfId="0" applyFont="1" applyFill="1" applyAlignment="1">
      <alignment horizontal="center"/>
    </xf>
    <xf numFmtId="0" fontId="6" fillId="76" borderId="15" xfId="0" applyFont="1" applyFill="1" applyBorder="1" applyAlignment="1">
      <alignment horizontal="center"/>
    </xf>
    <xf numFmtId="0" fontId="6" fillId="76" borderId="45" xfId="0" applyFont="1" applyFill="1" applyBorder="1" applyAlignment="1">
      <alignment horizontal="center"/>
    </xf>
    <xf numFmtId="0" fontId="6" fillId="76" borderId="46" xfId="0" applyFont="1" applyFill="1" applyBorder="1" applyAlignment="1">
      <alignment horizontal="center"/>
    </xf>
    <xf numFmtId="0" fontId="6" fillId="76" borderId="251" xfId="0" applyFont="1" applyFill="1" applyBorder="1" applyAlignment="1">
      <alignment horizontal="center"/>
    </xf>
    <xf numFmtId="0" fontId="6" fillId="76" borderId="44" xfId="0" applyFont="1" applyFill="1" applyBorder="1" applyAlignment="1">
      <alignment horizontal="center"/>
    </xf>
    <xf numFmtId="0" fontId="7" fillId="77" borderId="14" xfId="0" applyFont="1" applyFill="1" applyBorder="1" applyAlignment="1">
      <alignment horizontal="center"/>
    </xf>
    <xf numFmtId="0" fontId="6" fillId="76" borderId="0" xfId="0" applyFont="1" applyFill="1" applyBorder="1" applyAlignment="1">
      <alignment horizontal="center"/>
    </xf>
    <xf numFmtId="4" fontId="6" fillId="77" borderId="30" xfId="0" applyNumberFormat="1" applyFont="1" applyFill="1" applyBorder="1"/>
    <xf numFmtId="0" fontId="6" fillId="76" borderId="30" xfId="0" applyFont="1" applyFill="1" applyBorder="1" applyAlignment="1">
      <alignment horizontal="center"/>
    </xf>
    <xf numFmtId="4" fontId="6" fillId="33" borderId="200" xfId="0" applyNumberFormat="1" applyFont="1" applyFill="1" applyBorder="1"/>
    <xf numFmtId="4" fontId="6" fillId="33" borderId="201" xfId="0" applyNumberFormat="1" applyFont="1" applyFill="1" applyBorder="1"/>
    <xf numFmtId="4" fontId="6" fillId="76" borderId="0" xfId="0" applyNumberFormat="1" applyFont="1" applyFill="1" applyBorder="1"/>
    <xf numFmtId="0" fontId="7" fillId="77" borderId="33" xfId="0" applyFont="1" applyFill="1" applyBorder="1" applyAlignment="1">
      <alignment horizontal="center"/>
    </xf>
    <xf numFmtId="4" fontId="7" fillId="77" borderId="43" xfId="0" applyNumberFormat="1" applyFont="1" applyFill="1" applyBorder="1" applyAlignment="1">
      <alignment horizontal="center"/>
    </xf>
    <xf numFmtId="4" fontId="7" fillId="77" borderId="46" xfId="0" applyNumberFormat="1" applyFont="1" applyFill="1" applyBorder="1" applyAlignment="1">
      <alignment horizontal="center"/>
    </xf>
    <xf numFmtId="0" fontId="6" fillId="76" borderId="3" xfId="0" applyFont="1" applyFill="1" applyBorder="1"/>
    <xf numFmtId="0" fontId="6" fillId="76" borderId="5" xfId="0" applyFont="1" applyFill="1" applyBorder="1"/>
    <xf numFmtId="0" fontId="7" fillId="77" borderId="15" xfId="0" applyFont="1" applyFill="1" applyBorder="1" applyAlignment="1">
      <alignment horizontal="center"/>
    </xf>
    <xf numFmtId="4" fontId="6" fillId="77" borderId="28" xfId="0" applyNumberFormat="1" applyFont="1" applyFill="1" applyBorder="1"/>
    <xf numFmtId="0" fontId="6" fillId="76" borderId="29" xfId="0" applyFont="1" applyFill="1" applyBorder="1" applyAlignment="1">
      <alignment horizontal="center"/>
    </xf>
    <xf numFmtId="4" fontId="6" fillId="33" borderId="194" xfId="0" applyNumberFormat="1" applyFont="1" applyFill="1" applyBorder="1"/>
    <xf numFmtId="4" fontId="6" fillId="77" borderId="14" xfId="0" applyNumberFormat="1" applyFont="1" applyFill="1" applyBorder="1"/>
    <xf numFmtId="4" fontId="6" fillId="33" borderId="0" xfId="0" applyNumberFormat="1" applyFont="1" applyFill="1" applyBorder="1"/>
    <xf numFmtId="0" fontId="7" fillId="77" borderId="6" xfId="0" applyFont="1" applyFill="1" applyBorder="1" applyAlignment="1">
      <alignment horizontal="center"/>
    </xf>
    <xf numFmtId="4" fontId="6" fillId="76" borderId="203" xfId="0" applyNumberFormat="1" applyFont="1" applyFill="1" applyBorder="1"/>
    <xf numFmtId="4" fontId="6" fillId="76" borderId="200" xfId="0" applyNumberFormat="1" applyFont="1" applyFill="1" applyBorder="1"/>
    <xf numFmtId="0" fontId="138" fillId="76" borderId="4" xfId="0" applyFont="1" applyFill="1" applyBorder="1" applyAlignment="1">
      <alignment vertical="center" wrapText="1"/>
    </xf>
    <xf numFmtId="4" fontId="7" fillId="77" borderId="33" xfId="0" applyNumberFormat="1" applyFont="1" applyFill="1" applyBorder="1" applyAlignment="1">
      <alignment horizontal="center"/>
    </xf>
    <xf numFmtId="4" fontId="7" fillId="77" borderId="15" xfId="0" applyNumberFormat="1" applyFont="1" applyFill="1" applyBorder="1" applyAlignment="1">
      <alignment horizontal="center"/>
    </xf>
    <xf numFmtId="0" fontId="6" fillId="77" borderId="14" xfId="0" quotePrefix="1" applyFont="1" applyFill="1" applyBorder="1" applyAlignment="1">
      <alignment horizontal="center"/>
    </xf>
    <xf numFmtId="4" fontId="7" fillId="77" borderId="45" xfId="0" applyNumberFormat="1" applyFont="1" applyFill="1" applyBorder="1"/>
    <xf numFmtId="0" fontId="13" fillId="33" borderId="0" xfId="0" applyFont="1" applyFill="1"/>
    <xf numFmtId="0" fontId="83" fillId="33" borderId="0" xfId="0" applyFont="1" applyFill="1"/>
    <xf numFmtId="0" fontId="91" fillId="33" borderId="0" xfId="32916" applyFont="1" applyFill="1"/>
    <xf numFmtId="0" fontId="8" fillId="96" borderId="0" xfId="0" applyFont="1" applyFill="1"/>
    <xf numFmtId="0" fontId="0" fillId="96" borderId="0" xfId="0" applyFill="1"/>
    <xf numFmtId="0" fontId="146" fillId="33" borderId="0" xfId="32916" applyFont="1" applyFill="1"/>
    <xf numFmtId="0" fontId="6" fillId="33" borderId="0" xfId="32916" applyFont="1" applyFill="1"/>
    <xf numFmtId="0" fontId="147" fillId="33" borderId="0" xfId="32916" applyFont="1" applyFill="1"/>
    <xf numFmtId="0" fontId="6" fillId="33" borderId="22" xfId="32916" applyFont="1" applyFill="1" applyBorder="1" applyAlignment="1">
      <alignment horizontal="center"/>
    </xf>
    <xf numFmtId="0" fontId="6" fillId="33" borderId="190" xfId="32916" applyFont="1" applyFill="1" applyBorder="1"/>
    <xf numFmtId="0" fontId="6" fillId="33" borderId="253" xfId="32916" applyFont="1" applyFill="1" applyBorder="1"/>
    <xf numFmtId="0" fontId="88" fillId="97" borderId="0" xfId="32916" quotePrefix="1" applyFont="1" applyFill="1"/>
    <xf numFmtId="0" fontId="88" fillId="97" borderId="0" xfId="32916" applyFont="1" applyFill="1"/>
    <xf numFmtId="0" fontId="6" fillId="33" borderId="0" xfId="32916" applyFont="1" applyFill="1" applyBorder="1"/>
    <xf numFmtId="0" fontId="6" fillId="33" borderId="254" xfId="32916" applyFont="1" applyFill="1" applyBorder="1"/>
    <xf numFmtId="0" fontId="88" fillId="97" borderId="253" xfId="32916" applyFont="1" applyFill="1" applyBorder="1"/>
    <xf numFmtId="0" fontId="88" fillId="97" borderId="192" xfId="32916" applyFont="1" applyFill="1" applyBorder="1"/>
    <xf numFmtId="0" fontId="88" fillId="33" borderId="0" xfId="32916" applyFont="1" applyFill="1" applyBorder="1"/>
    <xf numFmtId="0" fontId="88" fillId="97" borderId="134" xfId="32916" applyFont="1" applyFill="1" applyBorder="1"/>
    <xf numFmtId="0" fontId="6" fillId="33" borderId="134" xfId="32916" applyFont="1" applyFill="1" applyBorder="1"/>
    <xf numFmtId="0" fontId="6" fillId="0" borderId="0" xfId="32916" applyFont="1"/>
    <xf numFmtId="0" fontId="6" fillId="33" borderId="178" xfId="32916" applyFont="1" applyFill="1" applyBorder="1"/>
    <xf numFmtId="0" fontId="148" fillId="90" borderId="0" xfId="32916" applyFont="1" applyFill="1"/>
    <xf numFmtId="0" fontId="6" fillId="0" borderId="22" xfId="32916" applyFont="1" applyBorder="1" applyAlignment="1">
      <alignment horizontal="center"/>
    </xf>
    <xf numFmtId="0" fontId="6" fillId="0" borderId="190" xfId="32916" applyFont="1" applyBorder="1"/>
    <xf numFmtId="0" fontId="148" fillId="90" borderId="0" xfId="32916" applyFont="1" applyFill="1" applyBorder="1"/>
    <xf numFmtId="0" fontId="148" fillId="33" borderId="253" xfId="32916" applyFont="1" applyFill="1" applyBorder="1"/>
    <xf numFmtId="0" fontId="6" fillId="0" borderId="253" xfId="32916" applyFont="1" applyBorder="1"/>
    <xf numFmtId="0" fontId="14" fillId="33" borderId="0" xfId="55" applyFont="1" applyFill="1" applyProtection="1">
      <protection hidden="1"/>
    </xf>
    <xf numFmtId="0" fontId="41" fillId="32" borderId="0" xfId="568" applyFont="1" applyFill="1"/>
    <xf numFmtId="0" fontId="31" fillId="0" borderId="0" xfId="568" applyFont="1" applyFill="1"/>
    <xf numFmtId="0" fontId="6" fillId="0" borderId="0" xfId="568" applyAlignment="1">
      <alignment horizontal="center"/>
    </xf>
    <xf numFmtId="0" fontId="7" fillId="76" borderId="9" xfId="568" applyFont="1" applyFill="1" applyBorder="1" applyAlignment="1">
      <alignment horizontal="center"/>
    </xf>
    <xf numFmtId="0" fontId="7" fillId="76" borderId="10" xfId="568" applyFont="1" applyFill="1" applyBorder="1" applyAlignment="1">
      <alignment horizontal="center"/>
    </xf>
    <xf numFmtId="0" fontId="6" fillId="76" borderId="7" xfId="568" applyFont="1" applyFill="1" applyBorder="1"/>
    <xf numFmtId="3" fontId="6" fillId="0" borderId="249" xfId="568" applyNumberFormat="1" applyBorder="1" applyAlignment="1">
      <alignment horizontal="right"/>
    </xf>
    <xf numFmtId="0" fontId="6" fillId="76" borderId="3" xfId="568" applyFont="1" applyFill="1" applyBorder="1"/>
    <xf numFmtId="3" fontId="6" fillId="0" borderId="180" xfId="568" applyNumberFormat="1" applyBorder="1" applyAlignment="1">
      <alignment horizontal="right"/>
    </xf>
    <xf numFmtId="3" fontId="6" fillId="0" borderId="186" xfId="568" applyNumberFormat="1" applyBorder="1" applyAlignment="1">
      <alignment horizontal="right"/>
    </xf>
    <xf numFmtId="0" fontId="6" fillId="76" borderId="123" xfId="568" applyFont="1" applyFill="1" applyBorder="1" applyAlignment="1">
      <alignment horizontal="right"/>
    </xf>
    <xf numFmtId="3" fontId="7" fillId="76" borderId="29" xfId="568" applyNumberFormat="1" applyFont="1" applyFill="1" applyBorder="1" applyAlignment="1">
      <alignment horizontal="right"/>
    </xf>
    <xf numFmtId="3" fontId="6" fillId="33" borderId="249" xfId="568" applyNumberFormat="1" applyFill="1" applyBorder="1" applyAlignment="1">
      <alignment horizontal="right"/>
    </xf>
    <xf numFmtId="3" fontId="6" fillId="33" borderId="180" xfId="568" applyNumberFormat="1" applyFill="1" applyBorder="1" applyAlignment="1">
      <alignment horizontal="right"/>
    </xf>
    <xf numFmtId="3" fontId="6" fillId="33" borderId="186" xfId="568" applyNumberFormat="1" applyFill="1" applyBorder="1" applyAlignment="1">
      <alignment horizontal="right"/>
    </xf>
    <xf numFmtId="3" fontId="6" fillId="33" borderId="187" xfId="568" applyNumberFormat="1" applyFill="1" applyBorder="1" applyAlignment="1">
      <alignment horizontal="right"/>
    </xf>
    <xf numFmtId="3" fontId="6" fillId="77" borderId="9" xfId="568" applyNumberFormat="1" applyFill="1" applyBorder="1" applyAlignment="1">
      <alignment horizontal="right"/>
    </xf>
    <xf numFmtId="0" fontId="6" fillId="77" borderId="3" xfId="568" applyFont="1" applyFill="1" applyBorder="1"/>
    <xf numFmtId="3" fontId="6" fillId="77" borderId="10" xfId="568" applyNumberFormat="1" applyFill="1" applyBorder="1" applyAlignment="1">
      <alignment horizontal="right"/>
    </xf>
    <xf numFmtId="3" fontId="7" fillId="77" borderId="14" xfId="568" applyNumberFormat="1" applyFont="1" applyFill="1" applyBorder="1" applyAlignment="1">
      <alignment horizontal="right"/>
    </xf>
    <xf numFmtId="3" fontId="6" fillId="0" borderId="0" xfId="568" applyNumberFormat="1"/>
    <xf numFmtId="0" fontId="7" fillId="77" borderId="9" xfId="568" applyFont="1" applyFill="1" applyBorder="1"/>
    <xf numFmtId="9" fontId="7" fillId="77" borderId="9" xfId="568" applyNumberFormat="1" applyFont="1" applyFill="1" applyBorder="1" applyAlignment="1">
      <alignment horizontal="right"/>
    </xf>
    <xf numFmtId="0" fontId="6" fillId="77" borderId="10" xfId="568" applyFont="1" applyFill="1" applyBorder="1" applyAlignment="1">
      <alignment horizontal="right"/>
    </xf>
    <xf numFmtId="9" fontId="6" fillId="77" borderId="10" xfId="568" applyNumberFormat="1" applyFill="1" applyBorder="1"/>
    <xf numFmtId="0" fontId="6" fillId="77" borderId="14" xfId="568" applyFont="1" applyFill="1" applyBorder="1" applyAlignment="1">
      <alignment horizontal="right"/>
    </xf>
    <xf numFmtId="9" fontId="6" fillId="77" borderId="14" xfId="568" applyNumberFormat="1" applyFill="1" applyBorder="1"/>
    <xf numFmtId="0" fontId="19" fillId="0" borderId="0" xfId="568" applyFont="1"/>
    <xf numFmtId="0" fontId="22" fillId="33" borderId="0" xfId="0" applyFont="1" applyFill="1" applyAlignment="1">
      <alignment horizontal="center"/>
    </xf>
    <xf numFmtId="0" fontId="0" fillId="33" borderId="0" xfId="0" applyFill="1" applyAlignment="1">
      <alignment horizontal="center"/>
    </xf>
    <xf numFmtId="0" fontId="6" fillId="33" borderId="0" xfId="0" applyFont="1" applyFill="1" applyAlignment="1">
      <alignment horizontal="center"/>
    </xf>
    <xf numFmtId="0" fontId="19" fillId="0" borderId="0" xfId="49" applyFont="1" applyFill="1"/>
    <xf numFmtId="0" fontId="150" fillId="33" borderId="0" xfId="0" applyFont="1" applyFill="1" applyBorder="1" applyAlignment="1">
      <alignment wrapText="1"/>
    </xf>
    <xf numFmtId="0" fontId="6" fillId="33" borderId="0" xfId="49" applyFont="1" applyFill="1" applyBorder="1"/>
    <xf numFmtId="0" fontId="22" fillId="33" borderId="0" xfId="568" applyFont="1" applyFill="1" applyAlignment="1">
      <alignment horizontal="left"/>
    </xf>
    <xf numFmtId="0" fontId="133" fillId="33" borderId="0" xfId="568" applyFont="1" applyFill="1" applyBorder="1"/>
    <xf numFmtId="0" fontId="6" fillId="33" borderId="0" xfId="568" applyFont="1" applyFill="1" applyBorder="1" applyAlignment="1">
      <alignment horizontal="left"/>
    </xf>
    <xf numFmtId="0" fontId="6" fillId="33" borderId="0" xfId="568" applyFont="1" applyFill="1" applyAlignment="1">
      <alignment horizontal="left"/>
    </xf>
    <xf numFmtId="0" fontId="133" fillId="33" borderId="0" xfId="568" applyFont="1" applyFill="1"/>
    <xf numFmtId="0" fontId="8" fillId="33" borderId="0" xfId="568" applyFont="1" applyFill="1" applyAlignment="1">
      <alignment horizontal="left"/>
    </xf>
    <xf numFmtId="0" fontId="7" fillId="76" borderId="266" xfId="0" applyFont="1" applyFill="1" applyBorder="1"/>
    <xf numFmtId="0" fontId="22" fillId="76" borderId="253" xfId="0" applyFont="1" applyFill="1" applyBorder="1" applyAlignment="1">
      <alignment horizontal="center"/>
    </xf>
    <xf numFmtId="0" fontId="0" fillId="76" borderId="253" xfId="0" applyFill="1" applyBorder="1"/>
    <xf numFmtId="0" fontId="0" fillId="76" borderId="268" xfId="0" applyFill="1" applyBorder="1"/>
    <xf numFmtId="0" fontId="0" fillId="76" borderId="265" xfId="0" applyFill="1" applyBorder="1"/>
    <xf numFmtId="0" fontId="7" fillId="76" borderId="266" xfId="0" applyFont="1" applyFill="1" applyBorder="1" applyAlignment="1">
      <alignment horizontal="right"/>
    </xf>
    <xf numFmtId="0" fontId="0" fillId="76" borderId="266" xfId="0" applyFill="1" applyBorder="1" applyAlignment="1">
      <alignment horizontal="right"/>
    </xf>
    <xf numFmtId="0" fontId="0" fillId="33" borderId="0" xfId="0" applyFill="1" applyBorder="1"/>
    <xf numFmtId="0" fontId="6" fillId="33" borderId="3" xfId="49" applyFill="1" applyBorder="1" applyAlignment="1">
      <alignment horizontal="left" vertical="top"/>
    </xf>
    <xf numFmtId="0" fontId="19" fillId="83" borderId="0" xfId="49" applyFont="1" applyFill="1" applyBorder="1"/>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2" borderId="0" xfId="568" applyFill="1"/>
    <xf numFmtId="0" fontId="12" fillId="32" borderId="0" xfId="568" applyFont="1" applyFill="1"/>
    <xf numFmtId="0" fontId="6" fillId="76" borderId="7" xfId="49" applyFill="1" applyBorder="1"/>
    <xf numFmtId="0" fontId="6" fillId="76" borderId="8" xfId="49" applyFill="1" applyBorder="1"/>
    <xf numFmtId="0" fontId="62" fillId="76" borderId="3" xfId="49" applyFont="1" applyFill="1" applyBorder="1"/>
    <xf numFmtId="0" fontId="9" fillId="76" borderId="0" xfId="49" applyFont="1" applyFill="1" applyBorder="1"/>
    <xf numFmtId="0" fontId="6" fillId="76" borderId="0" xfId="49" applyFill="1" applyBorder="1"/>
    <xf numFmtId="0" fontId="6" fillId="76" borderId="5" xfId="49" applyFill="1" applyBorder="1"/>
    <xf numFmtId="0" fontId="6" fillId="76" borderId="3" xfId="49" applyFill="1" applyBorder="1"/>
    <xf numFmtId="0" fontId="6" fillId="76" borderId="3" xfId="49" applyFill="1" applyBorder="1" applyAlignment="1"/>
    <xf numFmtId="0" fontId="6" fillId="76" borderId="10" xfId="49" applyFill="1" applyBorder="1" applyAlignment="1"/>
    <xf numFmtId="0" fontId="6" fillId="76" borderId="130" xfId="49" applyFill="1" applyBorder="1" applyAlignment="1"/>
    <xf numFmtId="0" fontId="6" fillId="76" borderId="138" xfId="49" applyFill="1" applyBorder="1" applyAlignment="1"/>
    <xf numFmtId="0" fontId="6" fillId="33" borderId="196" xfId="49" applyFill="1" applyBorder="1" applyAlignment="1"/>
    <xf numFmtId="0" fontId="6" fillId="33" borderId="180" xfId="49" applyFill="1" applyBorder="1" applyAlignment="1"/>
    <xf numFmtId="0" fontId="6" fillId="33" borderId="215" xfId="49" applyFill="1" applyBorder="1" applyAlignment="1"/>
    <xf numFmtId="0" fontId="6" fillId="33" borderId="211" xfId="49" applyFill="1" applyBorder="1" applyAlignment="1"/>
    <xf numFmtId="0" fontId="6" fillId="76" borderId="133" xfId="49" applyFill="1" applyBorder="1" applyAlignment="1"/>
    <xf numFmtId="0" fontId="6" fillId="76" borderId="131" xfId="49" applyFill="1" applyBorder="1" applyAlignment="1"/>
    <xf numFmtId="171" fontId="7" fillId="77" borderId="33" xfId="1" applyNumberFormat="1" applyFont="1" applyFill="1" applyBorder="1" applyAlignment="1" applyProtection="1">
      <alignment vertical="center"/>
    </xf>
    <xf numFmtId="171" fontId="7" fillId="77" borderId="15" xfId="1" applyNumberFormat="1" applyFont="1" applyFill="1" applyBorder="1" applyAlignment="1" applyProtection="1">
      <alignment vertical="center"/>
    </xf>
    <xf numFmtId="171" fontId="7" fillId="77" borderId="43" xfId="1" applyNumberFormat="1" applyFont="1" applyFill="1" applyBorder="1" applyAlignment="1" applyProtection="1">
      <alignment vertical="center"/>
    </xf>
    <xf numFmtId="171" fontId="7" fillId="77" borderId="46" xfId="1" applyNumberFormat="1" applyFont="1" applyFill="1" applyBorder="1" applyAlignment="1" applyProtection="1">
      <alignment vertical="center"/>
    </xf>
    <xf numFmtId="171" fontId="7" fillId="77" borderId="44" xfId="1" applyNumberFormat="1" applyFont="1" applyFill="1" applyBorder="1" applyAlignment="1" applyProtection="1">
      <alignment vertical="center"/>
    </xf>
    <xf numFmtId="0" fontId="6" fillId="76" borderId="0" xfId="49" applyFill="1" applyBorder="1" applyAlignment="1"/>
    <xf numFmtId="171" fontId="7" fillId="76" borderId="3" xfId="1" applyNumberFormat="1" applyFont="1" applyFill="1" applyBorder="1" applyAlignment="1" applyProtection="1">
      <alignment vertical="center"/>
    </xf>
    <xf numFmtId="171" fontId="7" fillId="76" borderId="0" xfId="1" applyNumberFormat="1" applyFont="1" applyFill="1" applyBorder="1" applyAlignment="1" applyProtection="1">
      <alignment vertical="center"/>
    </xf>
    <xf numFmtId="171" fontId="7" fillId="76" borderId="5" xfId="1" applyNumberFormat="1" applyFont="1" applyFill="1" applyBorder="1" applyAlignment="1" applyProtection="1">
      <alignment vertical="center"/>
    </xf>
    <xf numFmtId="0" fontId="6" fillId="33" borderId="3" xfId="49" applyFill="1" applyBorder="1" applyAlignment="1">
      <alignment vertical="top" wrapText="1"/>
    </xf>
    <xf numFmtId="0" fontId="6" fillId="33" borderId="0" xfId="49" applyFill="1" applyBorder="1" applyAlignment="1">
      <alignment vertical="top" wrapText="1"/>
    </xf>
    <xf numFmtId="0" fontId="6" fillId="32" borderId="0" xfId="49" applyFill="1" applyBorder="1" applyAlignment="1">
      <alignment vertical="top" wrapText="1"/>
    </xf>
    <xf numFmtId="0" fontId="20" fillId="33" borderId="0" xfId="49" applyFont="1" applyFill="1" applyBorder="1" applyAlignment="1">
      <alignment vertical="top" wrapText="1"/>
    </xf>
    <xf numFmtId="0" fontId="6" fillId="76" borderId="4" xfId="49" applyFill="1" applyBorder="1" applyAlignment="1">
      <alignment vertical="top" wrapText="1"/>
    </xf>
    <xf numFmtId="0" fontId="6" fillId="76" borderId="13" xfId="49" applyFill="1" applyBorder="1" applyAlignment="1">
      <alignment vertical="top" wrapText="1"/>
    </xf>
    <xf numFmtId="0" fontId="6" fillId="76" borderId="0" xfId="49" applyFill="1" applyBorder="1" applyAlignment="1">
      <alignment horizontal="right"/>
    </xf>
    <xf numFmtId="0" fontId="6" fillId="76" borderId="5" xfId="49" applyFill="1" applyBorder="1" applyAlignment="1"/>
    <xf numFmtId="0" fontId="6" fillId="76" borderId="6" xfId="49" applyFill="1" applyBorder="1" applyAlignment="1">
      <alignment vertical="top" wrapText="1"/>
    </xf>
    <xf numFmtId="0" fontId="6" fillId="33" borderId="0" xfId="49" applyFill="1" applyBorder="1" applyAlignment="1">
      <alignment horizontal="left" vertical="top"/>
    </xf>
    <xf numFmtId="0" fontId="7" fillId="76" borderId="3" xfId="49" applyFont="1" applyFill="1" applyBorder="1" applyAlignment="1"/>
    <xf numFmtId="171" fontId="7" fillId="76" borderId="10" xfId="1" applyNumberFormat="1" applyFont="1" applyFill="1" applyBorder="1" applyAlignment="1" applyProtection="1">
      <alignment vertical="center"/>
    </xf>
    <xf numFmtId="0" fontId="6" fillId="33" borderId="4" xfId="49" applyFill="1" applyBorder="1" applyAlignment="1">
      <alignment vertical="top" wrapText="1"/>
    </xf>
    <xf numFmtId="0" fontId="6" fillId="33" borderId="13" xfId="49" applyFill="1" applyBorder="1" applyAlignment="1">
      <alignment vertical="top" wrapText="1"/>
    </xf>
    <xf numFmtId="4" fontId="6" fillId="76" borderId="0" xfId="49" applyNumberFormat="1" applyFill="1" applyBorder="1" applyAlignment="1"/>
    <xf numFmtId="4" fontId="6" fillId="76" borderId="5" xfId="49" applyNumberFormat="1" applyFill="1" applyBorder="1" applyAlignment="1"/>
    <xf numFmtId="0" fontId="91" fillId="0" borderId="0" xfId="0" applyFont="1" applyFill="1" applyBorder="1"/>
    <xf numFmtId="0" fontId="91" fillId="0" borderId="0" xfId="0" applyFont="1" applyBorder="1"/>
    <xf numFmtId="0" fontId="91" fillId="0" borderId="13" xfId="0" applyFont="1" applyFill="1" applyBorder="1"/>
    <xf numFmtId="0" fontId="142" fillId="0" borderId="7" xfId="0" applyFont="1" applyFill="1" applyBorder="1"/>
    <xf numFmtId="0" fontId="91" fillId="0" borderId="8" xfId="0" applyFont="1" applyFill="1" applyBorder="1"/>
    <xf numFmtId="0" fontId="142" fillId="0" borderId="3" xfId="0" applyFont="1" applyFill="1" applyBorder="1"/>
    <xf numFmtId="0" fontId="91" fillId="0" borderId="0" xfId="0" applyFont="1"/>
    <xf numFmtId="0" fontId="145" fillId="0" borderId="39" xfId="0" applyFont="1" applyFill="1" applyBorder="1" applyAlignment="1">
      <alignment horizontal="left"/>
    </xf>
    <xf numFmtId="0" fontId="152" fillId="0" borderId="0" xfId="0" applyFont="1"/>
    <xf numFmtId="0" fontId="145" fillId="0" borderId="40" xfId="0" applyFont="1" applyFill="1" applyBorder="1" applyAlignment="1">
      <alignment horizontal="left"/>
    </xf>
    <xf numFmtId="0" fontId="145" fillId="0" borderId="40" xfId="0" applyFont="1" applyFill="1" applyBorder="1"/>
    <xf numFmtId="0" fontId="145" fillId="0" borderId="202" xfId="0" applyFont="1" applyFill="1" applyBorder="1"/>
    <xf numFmtId="0" fontId="145" fillId="0" borderId="202" xfId="568" applyFont="1" applyFill="1" applyBorder="1"/>
    <xf numFmtId="0" fontId="152" fillId="0" borderId="202" xfId="568" applyFont="1" applyFill="1" applyBorder="1"/>
    <xf numFmtId="0" fontId="153" fillId="32" borderId="0" xfId="55" applyFont="1" applyFill="1" applyProtection="1">
      <protection hidden="1"/>
    </xf>
    <xf numFmtId="0" fontId="154" fillId="32" borderId="0" xfId="55" applyFont="1" applyFill="1" applyBorder="1" applyProtection="1">
      <protection hidden="1"/>
    </xf>
    <xf numFmtId="0" fontId="153" fillId="32" borderId="0" xfId="55" applyFont="1" applyFill="1" applyAlignment="1" applyProtection="1">
      <alignment horizontal="center"/>
      <protection hidden="1"/>
    </xf>
    <xf numFmtId="0" fontId="153" fillId="0" borderId="0" xfId="55" applyFont="1" applyProtection="1">
      <protection hidden="1"/>
    </xf>
    <xf numFmtId="0" fontId="153" fillId="0" borderId="0" xfId="55" applyFont="1" applyBorder="1" applyProtection="1">
      <protection hidden="1"/>
    </xf>
    <xf numFmtId="4" fontId="153" fillId="0" borderId="0" xfId="55" applyNumberFormat="1" applyFont="1" applyProtection="1">
      <protection hidden="1"/>
    </xf>
    <xf numFmtId="0" fontId="155" fillId="32" borderId="0" xfId="55" applyFont="1" applyFill="1" applyProtection="1">
      <protection hidden="1"/>
    </xf>
    <xf numFmtId="0" fontId="156" fillId="32" borderId="0" xfId="55" applyFont="1" applyFill="1" applyBorder="1" applyProtection="1">
      <protection hidden="1"/>
    </xf>
    <xf numFmtId="0" fontId="155" fillId="32" borderId="0" xfId="55" applyFont="1" applyFill="1" applyAlignment="1" applyProtection="1">
      <alignment horizontal="center"/>
      <protection hidden="1"/>
    </xf>
    <xf numFmtId="0" fontId="155" fillId="0" borderId="0" xfId="55" applyFont="1" applyProtection="1">
      <protection hidden="1"/>
    </xf>
    <xf numFmtId="0" fontId="155" fillId="0" borderId="0" xfId="55" applyFont="1" applyBorder="1" applyProtection="1">
      <protection hidden="1"/>
    </xf>
    <xf numFmtId="4" fontId="155" fillId="0" borderId="0" xfId="55" applyNumberFormat="1" applyFont="1" applyProtection="1">
      <protection hidden="1"/>
    </xf>
    <xf numFmtId="0" fontId="142" fillId="0" borderId="0" xfId="55" applyFont="1" applyProtection="1">
      <protection hidden="1"/>
    </xf>
    <xf numFmtId="0" fontId="91" fillId="0" borderId="0" xfId="55" applyFont="1" applyBorder="1" applyProtection="1">
      <protection hidden="1"/>
    </xf>
    <xf numFmtId="0" fontId="142" fillId="0" borderId="0" xfId="55" applyFont="1" applyBorder="1" applyProtection="1">
      <protection hidden="1"/>
    </xf>
    <xf numFmtId="4" fontId="142" fillId="0" borderId="0" xfId="55" applyNumberFormat="1" applyFont="1" applyProtection="1">
      <protection hidden="1"/>
    </xf>
    <xf numFmtId="0" fontId="142" fillId="0" borderId="12" xfId="55" applyFont="1" applyBorder="1" applyAlignment="1" applyProtection="1">
      <alignment horizontal="left"/>
      <protection hidden="1"/>
    </xf>
    <xf numFmtId="0" fontId="142" fillId="0" borderId="47" xfId="55" applyFont="1" applyBorder="1" applyAlignment="1" applyProtection="1">
      <alignment horizontal="center"/>
      <protection hidden="1"/>
    </xf>
    <xf numFmtId="0" fontId="142" fillId="0" borderId="0" xfId="55" applyFont="1" applyBorder="1" applyAlignment="1" applyProtection="1">
      <alignment horizontal="center"/>
      <protection hidden="1"/>
    </xf>
    <xf numFmtId="0" fontId="91" fillId="0" borderId="0" xfId="55" applyFont="1" applyProtection="1">
      <protection hidden="1"/>
    </xf>
    <xf numFmtId="4" fontId="91" fillId="0" borderId="0" xfId="55" applyNumberFormat="1" applyFont="1" applyProtection="1">
      <protection hidden="1"/>
    </xf>
    <xf numFmtId="0" fontId="142" fillId="0" borderId="0" xfId="55" applyFont="1" applyAlignment="1" applyProtection="1">
      <alignment horizontal="center"/>
      <protection hidden="1"/>
    </xf>
    <xf numFmtId="0" fontId="145" fillId="0" borderId="7" xfId="0" applyFont="1" applyFill="1" applyBorder="1"/>
    <xf numFmtId="0" fontId="145" fillId="0" borderId="8" xfId="0" applyFont="1" applyFill="1" applyBorder="1"/>
    <xf numFmtId="0" fontId="152" fillId="0" borderId="8" xfId="0" applyFont="1" applyFill="1" applyBorder="1"/>
    <xf numFmtId="0" fontId="152" fillId="0" borderId="11" xfId="0" applyFont="1" applyFill="1" applyBorder="1"/>
    <xf numFmtId="0" fontId="145" fillId="0" borderId="0" xfId="0" applyFont="1"/>
    <xf numFmtId="4" fontId="152" fillId="0" borderId="0" xfId="0" applyNumberFormat="1" applyFont="1"/>
    <xf numFmtId="0" fontId="145" fillId="33" borderId="3" xfId="0" applyFont="1" applyFill="1" applyBorder="1"/>
    <xf numFmtId="0" fontId="145" fillId="33" borderId="0" xfId="0" applyFont="1" applyFill="1" applyBorder="1"/>
    <xf numFmtId="0" fontId="152" fillId="33" borderId="0" xfId="0" applyFont="1" applyFill="1" applyBorder="1"/>
    <xf numFmtId="0" fontId="152" fillId="33" borderId="5" xfId="0" applyFont="1" applyFill="1" applyBorder="1"/>
    <xf numFmtId="0" fontId="145" fillId="0" borderId="4" xfId="0" applyFont="1" applyFill="1" applyBorder="1"/>
    <xf numFmtId="0" fontId="145" fillId="0" borderId="13" xfId="0" applyFont="1" applyFill="1" applyBorder="1"/>
    <xf numFmtId="0" fontId="152" fillId="0" borderId="13" xfId="0" applyFont="1" applyFill="1" applyBorder="1"/>
    <xf numFmtId="0" fontId="152" fillId="0" borderId="6" xfId="0" applyFont="1" applyFill="1" applyBorder="1"/>
    <xf numFmtId="0" fontId="145" fillId="0" borderId="15" xfId="0" applyFont="1" applyFill="1" applyBorder="1" applyAlignment="1">
      <alignment horizontal="center" vertical="center"/>
    </xf>
    <xf numFmtId="0" fontId="156" fillId="0" borderId="0" xfId="0" applyFont="1" applyBorder="1" applyAlignment="1">
      <alignment horizontal="center"/>
    </xf>
    <xf numFmtId="0" fontId="145" fillId="0" borderId="15" xfId="55" applyFont="1" applyBorder="1" applyAlignment="1" applyProtection="1">
      <alignment horizontal="center"/>
      <protection hidden="1"/>
    </xf>
    <xf numFmtId="0" fontId="145" fillId="0" borderId="32" xfId="55" applyFont="1" applyBorder="1" applyAlignment="1" applyProtection="1">
      <alignment horizontal="center"/>
      <protection hidden="1"/>
    </xf>
    <xf numFmtId="0" fontId="145" fillId="0" borderId="39" xfId="0" applyFont="1" applyFill="1" applyBorder="1"/>
    <xf numFmtId="0" fontId="145" fillId="0" borderId="34" xfId="0" applyFont="1" applyFill="1" applyBorder="1"/>
    <xf numFmtId="0" fontId="145" fillId="0" borderId="30" xfId="0" applyFont="1" applyFill="1" applyBorder="1"/>
    <xf numFmtId="0" fontId="145" fillId="0" borderId="5" xfId="0" applyFont="1" applyFill="1" applyBorder="1" applyAlignment="1">
      <alignment horizontal="center" vertical="center"/>
    </xf>
    <xf numFmtId="0" fontId="152" fillId="0" borderId="0" xfId="0" applyFont="1" applyFill="1" applyBorder="1"/>
    <xf numFmtId="0" fontId="145" fillId="0" borderId="5" xfId="55" applyFont="1" applyBorder="1" applyAlignment="1" applyProtection="1">
      <alignment horizontal="center"/>
      <protection hidden="1"/>
    </xf>
    <xf numFmtId="0" fontId="145" fillId="0" borderId="204" xfId="0" applyFont="1" applyFill="1" applyBorder="1"/>
    <xf numFmtId="0" fontId="145" fillId="0" borderId="10" xfId="55"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5" fillId="0" borderId="0" xfId="0" applyNumberFormat="1" applyFont="1" applyFill="1"/>
    <xf numFmtId="0" fontId="145" fillId="0" borderId="0" xfId="0" applyFont="1" applyFill="1"/>
    <xf numFmtId="0" fontId="145" fillId="0" borderId="40" xfId="0" quotePrefix="1" applyFont="1" applyFill="1" applyBorder="1"/>
    <xf numFmtId="0" fontId="152" fillId="0" borderId="40" xfId="0" applyFont="1" applyFill="1" applyBorder="1"/>
    <xf numFmtId="0" fontId="152" fillId="0" borderId="34" xfId="0" applyFont="1" applyFill="1" applyBorder="1"/>
    <xf numFmtId="0" fontId="152" fillId="0" borderId="30" xfId="0" applyFont="1" applyFill="1" applyBorder="1"/>
    <xf numFmtId="0" fontId="152" fillId="0" borderId="40" xfId="0" applyFont="1" applyFill="1" applyBorder="1" applyAlignment="1"/>
    <xf numFmtId="4" fontId="152" fillId="0" borderId="0" xfId="0" applyNumberFormat="1" applyFont="1" applyFill="1" applyBorder="1"/>
    <xf numFmtId="0" fontId="145" fillId="0" borderId="40" xfId="0" applyFont="1" applyFill="1" applyBorder="1" applyAlignment="1"/>
    <xf numFmtId="0" fontId="145" fillId="0" borderId="30" xfId="568" applyFont="1" applyFill="1" applyBorder="1"/>
    <xf numFmtId="0" fontId="152" fillId="0" borderId="39" xfId="0" applyFont="1" applyFill="1" applyBorder="1"/>
    <xf numFmtId="0" fontId="152" fillId="0" borderId="204" xfId="0" applyFont="1" applyFill="1" applyBorder="1"/>
    <xf numFmtId="0" fontId="145" fillId="0" borderId="41" xfId="0" applyFont="1" applyFill="1" applyBorder="1"/>
    <xf numFmtId="0" fontId="145" fillId="0" borderId="42" xfId="0" applyFont="1" applyFill="1" applyBorder="1"/>
    <xf numFmtId="0" fontId="145" fillId="0" borderId="31" xfId="0" applyFont="1" applyFill="1" applyBorder="1"/>
    <xf numFmtId="0" fontId="145" fillId="0" borderId="16" xfId="0" applyFont="1" applyFill="1" applyBorder="1"/>
    <xf numFmtId="0" fontId="152" fillId="0" borderId="16" xfId="0" applyFont="1" applyFill="1" applyBorder="1"/>
    <xf numFmtId="0" fontId="152" fillId="0" borderId="42" xfId="0" applyFont="1" applyFill="1" applyBorder="1"/>
    <xf numFmtId="0" fontId="152" fillId="0" borderId="31" xfId="0" applyFont="1" applyFill="1" applyBorder="1"/>
    <xf numFmtId="0" fontId="145" fillId="0" borderId="3" xfId="0" applyFont="1" applyFill="1" applyBorder="1"/>
    <xf numFmtId="0" fontId="145" fillId="0" borderId="5" xfId="0" applyFont="1" applyFill="1" applyBorder="1"/>
    <xf numFmtId="0" fontId="145" fillId="0" borderId="10" xfId="0" applyFont="1" applyFill="1" applyBorder="1"/>
    <xf numFmtId="0" fontId="145" fillId="0" borderId="0" xfId="0" applyFont="1" applyFill="1" applyBorder="1"/>
    <xf numFmtId="0" fontId="152" fillId="0" borderId="5" xfId="0" applyFont="1" applyFill="1" applyBorder="1"/>
    <xf numFmtId="0" fontId="152" fillId="0" borderId="10" xfId="0" applyFont="1" applyFill="1" applyBorder="1"/>
    <xf numFmtId="0" fontId="145" fillId="0" borderId="33" xfId="0" applyFont="1" applyFill="1" applyBorder="1"/>
    <xf numFmtId="0" fontId="145" fillId="0" borderId="32" xfId="0" applyFont="1" applyFill="1" applyBorder="1"/>
    <xf numFmtId="0" fontId="145" fillId="0" borderId="15" xfId="0" applyFont="1" applyFill="1" applyBorder="1"/>
    <xf numFmtId="0" fontId="145" fillId="0" borderId="82" xfId="0" applyFont="1" applyFill="1" applyBorder="1"/>
    <xf numFmtId="0" fontId="152" fillId="0" borderId="82" xfId="0" applyFont="1" applyFill="1" applyBorder="1"/>
    <xf numFmtId="0" fontId="152" fillId="0" borderId="32" xfId="0" applyFont="1" applyFill="1" applyBorder="1"/>
    <xf numFmtId="0" fontId="152" fillId="0" borderId="15" xfId="0" applyFont="1" applyFill="1" applyBorder="1"/>
    <xf numFmtId="0" fontId="142" fillId="0" borderId="8" xfId="0" applyFont="1" applyFill="1" applyBorder="1"/>
    <xf numFmtId="4" fontId="91"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0" fontId="142" fillId="0" borderId="4" xfId="0" applyFont="1" applyFill="1" applyBorder="1"/>
    <xf numFmtId="0" fontId="142" fillId="0" borderId="13" xfId="0" applyFont="1" applyFill="1" applyBorder="1"/>
    <xf numFmtId="0" fontId="142" fillId="0" borderId="0" xfId="0" applyFont="1" applyFill="1"/>
    <xf numFmtId="0" fontId="91" fillId="0" borderId="0" xfId="0" applyFont="1" applyFill="1"/>
    <xf numFmtId="4" fontId="142" fillId="0" borderId="0" xfId="0" applyNumberFormat="1" applyFont="1"/>
    <xf numFmtId="4" fontId="142" fillId="0" borderId="0" xfId="0" applyNumberFormat="1" applyFont="1" applyBorder="1"/>
    <xf numFmtId="4" fontId="159" fillId="0" borderId="0" xfId="0" applyNumberFormat="1" applyFont="1" applyFill="1"/>
    <xf numFmtId="4" fontId="142" fillId="0" borderId="0" xfId="0" applyNumberFormat="1" applyFont="1" applyFill="1"/>
    <xf numFmtId="4" fontId="142" fillId="0" borderId="0" xfId="0" applyNumberFormat="1" applyFont="1" applyFill="1" applyBorder="1"/>
    <xf numFmtId="4" fontId="91" fillId="0" borderId="0" xfId="0" applyNumberFormat="1" applyFont="1" applyFill="1"/>
    <xf numFmtId="0" fontId="142" fillId="0" borderId="0" xfId="0" applyFont="1" applyFill="1" applyBorder="1"/>
    <xf numFmtId="0" fontId="142" fillId="0" borderId="0" xfId="0"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42" fillId="0" borderId="0" xfId="55"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5" fillId="0" borderId="0" xfId="0" applyNumberFormat="1" applyFont="1" applyFill="1" applyBorder="1"/>
    <xf numFmtId="0" fontId="145" fillId="0" borderId="198" xfId="0" applyFont="1" applyFill="1" applyBorder="1"/>
    <xf numFmtId="0" fontId="145" fillId="0" borderId="205" xfId="0" applyFont="1" applyFill="1" applyBorder="1"/>
    <xf numFmtId="0" fontId="145" fillId="0" borderId="197" xfId="0" applyFont="1" applyFill="1" applyBorder="1"/>
    <xf numFmtId="0" fontId="145" fillId="0" borderId="178" xfId="0" applyFont="1" applyFill="1" applyBorder="1"/>
    <xf numFmtId="0" fontId="152" fillId="0" borderId="178" xfId="0" applyFont="1" applyFill="1" applyBorder="1"/>
    <xf numFmtId="4" fontId="142" fillId="0" borderId="0" xfId="0" applyNumberFormat="1" applyFont="1" applyFill="1" applyBorder="1" applyAlignment="1">
      <alignment horizontal="right"/>
    </xf>
    <xf numFmtId="4" fontId="91" fillId="0" borderId="0" xfId="0" applyNumberFormat="1" applyFont="1" applyFill="1" applyBorder="1"/>
    <xf numFmtId="0" fontId="142" fillId="0" borderId="0" xfId="0" applyFont="1"/>
    <xf numFmtId="0" fontId="142" fillId="0" borderId="0" xfId="0" applyFont="1" applyBorder="1"/>
    <xf numFmtId="0" fontId="145" fillId="0" borderId="0" xfId="0" applyFont="1" applyBorder="1"/>
    <xf numFmtId="0" fontId="153" fillId="33" borderId="0" xfId="0" applyFont="1" applyFill="1"/>
    <xf numFmtId="0" fontId="157" fillId="22" borderId="0" xfId="0" applyFont="1" applyFill="1" applyBorder="1" applyAlignment="1">
      <alignment horizontal="center"/>
    </xf>
    <xf numFmtId="0" fontId="142" fillId="33" borderId="3" xfId="0" applyFont="1" applyFill="1" applyBorder="1"/>
    <xf numFmtId="0" fontId="142" fillId="33" borderId="0" xfId="0" applyFont="1" applyFill="1" applyBorder="1"/>
    <xf numFmtId="0" fontId="91" fillId="33" borderId="0" xfId="0" applyFont="1" applyFill="1" applyBorder="1"/>
    <xf numFmtId="0" fontId="142" fillId="0" borderId="15" xfId="0" applyFont="1" applyFill="1" applyBorder="1" applyAlignment="1">
      <alignment horizontal="center" vertical="center"/>
    </xf>
    <xf numFmtId="0" fontId="145" fillId="0" borderId="6" xfId="0" applyFont="1" applyFill="1" applyBorder="1"/>
    <xf numFmtId="0" fontId="145" fillId="0" borderId="14" xfId="0" applyFont="1" applyFill="1" applyBorder="1"/>
    <xf numFmtId="0" fontId="152" fillId="0" borderId="14" xfId="0" applyFont="1" applyFill="1" applyBorder="1"/>
    <xf numFmtId="3" fontId="142" fillId="0" borderId="0" xfId="0" applyNumberFormat="1" applyFont="1" applyFill="1" applyBorder="1" applyAlignment="1">
      <alignment horizontal="right"/>
    </xf>
    <xf numFmtId="0" fontId="142" fillId="0" borderId="0" xfId="0" applyFont="1" applyFill="1" applyBorder="1" applyAlignment="1">
      <alignment horizontal="right"/>
    </xf>
    <xf numFmtId="0" fontId="91" fillId="33" borderId="0" xfId="0" applyFont="1" applyFill="1"/>
    <xf numFmtId="4" fontId="152" fillId="33" borderId="0" xfId="0" applyNumberFormat="1" applyFont="1" applyFill="1" applyBorder="1"/>
    <xf numFmtId="0" fontId="7" fillId="77" borderId="33" xfId="0" applyFont="1" applyFill="1" applyBorder="1" applyAlignment="1">
      <alignment horizontal="center" vertical="center" wrapText="1"/>
    </xf>
    <xf numFmtId="0" fontId="138" fillId="33" borderId="33" xfId="0" applyFont="1" applyFill="1" applyBorder="1" applyAlignment="1">
      <alignment horizontal="center" vertical="center" wrapText="1"/>
    </xf>
    <xf numFmtId="0" fontId="6" fillId="76" borderId="11" xfId="49" applyFill="1" applyBorder="1"/>
    <xf numFmtId="0" fontId="6" fillId="76" borderId="270" xfId="49" applyFill="1" applyBorder="1" applyAlignment="1"/>
    <xf numFmtId="0" fontId="6" fillId="33" borderId="216" xfId="49" applyFill="1" applyBorder="1" applyAlignment="1"/>
    <xf numFmtId="0" fontId="6" fillId="33" borderId="3" xfId="49" applyFill="1" applyBorder="1"/>
    <xf numFmtId="0" fontId="6" fillId="33" borderId="5" xfId="49" applyFill="1" applyBorder="1" applyAlignment="1">
      <alignment vertical="top" wrapText="1"/>
    </xf>
    <xf numFmtId="0" fontId="7" fillId="98" borderId="0" xfId="568" applyFont="1" applyFill="1"/>
    <xf numFmtId="0" fontId="6" fillId="76" borderId="0" xfId="568" applyFill="1" applyBorder="1"/>
    <xf numFmtId="0" fontId="6" fillId="0" borderId="0" xfId="568" applyFill="1" applyBorder="1"/>
    <xf numFmtId="0" fontId="91" fillId="33" borderId="0" xfId="49" quotePrefix="1" applyFont="1" applyFill="1" applyBorder="1" applyAlignment="1">
      <alignment vertical="top" wrapText="1"/>
    </xf>
    <xf numFmtId="0" fontId="6" fillId="33" borderId="0" xfId="568" applyFont="1" applyFill="1" applyBorder="1" applyAlignment="1">
      <alignment horizontal="right"/>
    </xf>
    <xf numFmtId="9" fontId="6" fillId="33" borderId="0" xfId="568" applyNumberFormat="1" applyFill="1" applyBorder="1"/>
    <xf numFmtId="0" fontId="91" fillId="0" borderId="200" xfId="0" applyFont="1" applyFill="1" applyBorder="1" applyAlignment="1">
      <alignment vertical="top" wrapText="1"/>
    </xf>
    <xf numFmtId="0" fontId="91" fillId="0" borderId="200" xfId="0" applyFont="1" applyFill="1" applyBorder="1" applyAlignment="1">
      <alignment wrapText="1"/>
    </xf>
    <xf numFmtId="0" fontId="91" fillId="0" borderId="200" xfId="0" applyFont="1" applyFill="1" applyBorder="1"/>
    <xf numFmtId="0" fontId="91" fillId="0" borderId="200" xfId="0" applyFont="1" applyFill="1" applyBorder="1" applyAlignment="1">
      <alignment horizontal="left"/>
    </xf>
    <xf numFmtId="0" fontId="142" fillId="0" borderId="0" xfId="55" applyFont="1" applyFill="1" applyProtection="1">
      <protection hidden="1"/>
    </xf>
    <xf numFmtId="0" fontId="142" fillId="0" borderId="15" xfId="0" applyFont="1" applyFill="1" applyBorder="1" applyAlignment="1">
      <alignment horizontal="center" vertical="center" wrapText="1"/>
    </xf>
    <xf numFmtId="0" fontId="14" fillId="32" borderId="0" xfId="55" applyFont="1" applyFill="1" applyAlignment="1" applyProtection="1">
      <alignment horizontal="left"/>
      <protection hidden="1"/>
    </xf>
    <xf numFmtId="0" fontId="14" fillId="32" borderId="0" xfId="49" applyFont="1" applyFill="1"/>
    <xf numFmtId="0" fontId="7" fillId="32" borderId="0" xfId="55" applyFont="1" applyFill="1" applyProtection="1">
      <protection hidden="1"/>
    </xf>
    <xf numFmtId="0" fontId="6" fillId="32" borderId="0" xfId="32929" applyFont="1" applyFill="1"/>
    <xf numFmtId="0" fontId="6" fillId="32" borderId="0" xfId="568" applyFont="1" applyFill="1"/>
    <xf numFmtId="0" fontId="145" fillId="0" borderId="277" xfId="0" applyFont="1" applyFill="1" applyBorder="1"/>
    <xf numFmtId="0" fontId="152" fillId="0" borderId="277" xfId="0" applyFont="1" applyFill="1" applyBorder="1"/>
    <xf numFmtId="0" fontId="145" fillId="0" borderId="279" xfId="0" applyFont="1" applyFill="1" applyBorder="1"/>
    <xf numFmtId="0" fontId="152" fillId="0" borderId="279" xfId="0" applyFont="1" applyFill="1" applyBorder="1"/>
    <xf numFmtId="4" fontId="91" fillId="33" borderId="0" xfId="0" applyNumberFormat="1" applyFont="1" applyFill="1" applyBorder="1"/>
    <xf numFmtId="0" fontId="145" fillId="33" borderId="0" xfId="55" applyFont="1" applyFill="1" applyBorder="1" applyAlignment="1" applyProtection="1">
      <alignment horizontal="center"/>
      <protection hidden="1"/>
    </xf>
    <xf numFmtId="4" fontId="145" fillId="33" borderId="0" xfId="0" applyNumberFormat="1" applyFont="1" applyFill="1" applyBorder="1"/>
    <xf numFmtId="0" fontId="86" fillId="0" borderId="0" xfId="568" applyFont="1" applyAlignment="1">
      <alignment horizontal="right"/>
    </xf>
    <xf numFmtId="0" fontId="52"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6" fillId="0" borderId="3" xfId="568" applyBorder="1"/>
    <xf numFmtId="0" fontId="15" fillId="33" borderId="0" xfId="49" applyFont="1" applyFill="1"/>
    <xf numFmtId="0" fontId="6" fillId="76" borderId="7" xfId="49" applyFill="1" applyBorder="1" applyAlignment="1"/>
    <xf numFmtId="171" fontId="0" fillId="76" borderId="196" xfId="1" applyNumberFormat="1" applyFont="1" applyFill="1" applyBorder="1" applyAlignment="1" applyProtection="1">
      <alignment vertical="center"/>
    </xf>
    <xf numFmtId="171" fontId="0" fillId="76" borderId="211" xfId="1" applyNumberFormat="1" applyFont="1" applyFill="1" applyBorder="1" applyAlignment="1" applyProtection="1">
      <alignment vertical="center"/>
    </xf>
    <xf numFmtId="171" fontId="0" fillId="76" borderId="216" xfId="1" applyNumberFormat="1" applyFont="1" applyFill="1" applyBorder="1" applyAlignment="1" applyProtection="1">
      <alignment vertical="center"/>
    </xf>
    <xf numFmtId="0" fontId="6" fillId="33" borderId="280" xfId="49" applyFill="1" applyBorder="1" applyAlignment="1"/>
    <xf numFmtId="171" fontId="6" fillId="77" borderId="82" xfId="1" applyNumberFormat="1" applyFont="1" applyFill="1" applyBorder="1" applyAlignment="1" applyProtection="1">
      <alignment horizontal="right" vertical="center"/>
    </xf>
    <xf numFmtId="171" fontId="0" fillId="77" borderId="33" xfId="1" applyNumberFormat="1" applyFont="1" applyFill="1" applyBorder="1" applyAlignment="1" applyProtection="1">
      <alignment vertical="center"/>
    </xf>
    <xf numFmtId="171" fontId="0" fillId="77" borderId="46" xfId="1" applyNumberFormat="1" applyFont="1" applyFill="1" applyBorder="1" applyAlignment="1" applyProtection="1">
      <alignment vertical="center"/>
    </xf>
    <xf numFmtId="171" fontId="0" fillId="77" borderId="44" xfId="1" applyNumberFormat="1" applyFont="1" applyFill="1" applyBorder="1" applyAlignment="1" applyProtection="1">
      <alignment vertical="center"/>
    </xf>
    <xf numFmtId="171" fontId="0" fillId="33" borderId="33" xfId="1" applyNumberFormat="1" applyFont="1" applyFill="1" applyBorder="1" applyAlignment="1" applyProtection="1">
      <alignment vertical="center"/>
    </xf>
    <xf numFmtId="171" fontId="0" fillId="33" borderId="46" xfId="1" applyNumberFormat="1" applyFont="1" applyFill="1" applyBorder="1" applyAlignment="1" applyProtection="1">
      <alignment vertical="center"/>
    </xf>
    <xf numFmtId="171" fontId="0" fillId="33" borderId="44" xfId="1" applyNumberFormat="1" applyFont="1" applyFill="1" applyBorder="1" applyAlignment="1" applyProtection="1">
      <alignment vertical="center"/>
    </xf>
    <xf numFmtId="0" fontId="91" fillId="33" borderId="0" xfId="49" applyFont="1" applyFill="1" applyBorder="1"/>
    <xf numFmtId="0" fontId="91" fillId="33" borderId="0" xfId="568" applyFont="1" applyFill="1" applyBorder="1"/>
    <xf numFmtId="0" fontId="91" fillId="33" borderId="3" xfId="49" applyFont="1" applyFill="1" applyBorder="1"/>
    <xf numFmtId="0" fontId="6" fillId="76" borderId="264" xfId="49" applyFill="1" applyBorder="1" applyAlignment="1"/>
    <xf numFmtId="0" fontId="6" fillId="76" borderId="8" xfId="49" applyFill="1" applyBorder="1" applyAlignment="1"/>
    <xf numFmtId="0" fontId="14" fillId="32" borderId="0" xfId="568" applyFont="1" applyFill="1"/>
    <xf numFmtId="0" fontId="19" fillId="33" borderId="281" xfId="568" applyFont="1" applyFill="1" applyBorder="1"/>
    <xf numFmtId="0" fontId="6" fillId="0" borderId="282" xfId="568" applyBorder="1"/>
    <xf numFmtId="0" fontId="6" fillId="0" borderId="283" xfId="568" applyBorder="1"/>
    <xf numFmtId="0" fontId="6" fillId="76" borderId="218" xfId="568" applyFill="1" applyBorder="1"/>
    <xf numFmtId="0" fontId="6" fillId="0" borderId="284" xfId="568" applyBorder="1"/>
    <xf numFmtId="0" fontId="6" fillId="0" borderId="285" xfId="568" applyBorder="1"/>
    <xf numFmtId="0" fontId="6" fillId="23" borderId="218" xfId="568" applyFill="1" applyBorder="1"/>
    <xf numFmtId="0" fontId="6" fillId="0" borderId="63" xfId="568" applyBorder="1"/>
    <xf numFmtId="0" fontId="6" fillId="0" borderId="286" xfId="568" applyBorder="1"/>
    <xf numFmtId="0" fontId="6" fillId="76" borderId="256" xfId="568" applyFill="1" applyBorder="1"/>
    <xf numFmtId="0" fontId="6" fillId="0" borderId="287" xfId="568" applyBorder="1"/>
    <xf numFmtId="0" fontId="6" fillId="0" borderId="288" xfId="568" applyBorder="1"/>
    <xf numFmtId="0" fontId="19" fillId="33" borderId="289" xfId="568" applyFont="1" applyFill="1" applyBorder="1"/>
    <xf numFmtId="0" fontId="6" fillId="23" borderId="282" xfId="568" applyFill="1" applyBorder="1"/>
    <xf numFmtId="0" fontId="6" fillId="23" borderId="63" xfId="568" applyFill="1" applyBorder="1"/>
    <xf numFmtId="0" fontId="6" fillId="23" borderId="290" xfId="568" applyFill="1" applyBorder="1"/>
    <xf numFmtId="0" fontId="148" fillId="33" borderId="289" xfId="568" applyFont="1" applyFill="1" applyBorder="1"/>
    <xf numFmtId="0" fontId="6" fillId="23" borderId="283" xfId="568" applyFill="1" applyBorder="1"/>
    <xf numFmtId="0" fontId="6" fillId="23" borderId="286" xfId="568" applyFill="1" applyBorder="1"/>
    <xf numFmtId="0" fontId="6" fillId="23" borderId="291" xfId="568" applyFill="1" applyBorder="1"/>
    <xf numFmtId="0" fontId="23" fillId="76" borderId="272" xfId="568" applyFont="1" applyFill="1" applyBorder="1"/>
    <xf numFmtId="0" fontId="7" fillId="76" borderId="63" xfId="568" applyFont="1" applyFill="1" applyBorder="1"/>
    <xf numFmtId="0" fontId="7" fillId="23" borderId="273" xfId="568" applyFont="1" applyFill="1" applyBorder="1"/>
    <xf numFmtId="0" fontId="7" fillId="76" borderId="218" xfId="568" applyFont="1" applyFill="1" applyBorder="1"/>
    <xf numFmtId="0" fontId="74" fillId="76" borderId="63" xfId="568" applyFont="1" applyFill="1" applyBorder="1"/>
    <xf numFmtId="0" fontId="74" fillId="76" borderId="218" xfId="568" applyFont="1" applyFill="1" applyBorder="1"/>
    <xf numFmtId="0" fontId="7" fillId="23" borderId="219" xfId="568" applyFont="1" applyFill="1" applyBorder="1"/>
    <xf numFmtId="4" fontId="74" fillId="76" borderId="63" xfId="568" applyNumberFormat="1" applyFont="1" applyFill="1" applyBorder="1"/>
    <xf numFmtId="4" fontId="74" fillId="76" borderId="218" xfId="568" applyNumberFormat="1" applyFont="1" applyFill="1" applyBorder="1"/>
    <xf numFmtId="0" fontId="7" fillId="76" borderId="226" xfId="568" applyFont="1" applyFill="1" applyBorder="1"/>
    <xf numFmtId="4" fontId="74" fillId="76" borderId="226" xfId="568" applyNumberFormat="1" applyFont="1" applyFill="1" applyBorder="1"/>
    <xf numFmtId="4" fontId="74" fillId="76" borderId="227" xfId="568" applyNumberFormat="1" applyFont="1" applyFill="1" applyBorder="1"/>
    <xf numFmtId="0" fontId="7" fillId="23" borderId="228" xfId="568" applyFont="1" applyFill="1" applyBorder="1"/>
    <xf numFmtId="0" fontId="62" fillId="76" borderId="271" xfId="568" applyFont="1" applyFill="1" applyBorder="1"/>
    <xf numFmtId="0" fontId="63" fillId="76" borderId="271" xfId="568" applyFont="1" applyFill="1" applyBorder="1"/>
    <xf numFmtId="0" fontId="19" fillId="33" borderId="0" xfId="568" applyFont="1" applyFill="1"/>
    <xf numFmtId="0" fontId="23" fillId="76" borderId="150" xfId="568" applyFont="1" applyFill="1" applyBorder="1" applyAlignment="1">
      <alignment horizontal="center" vertical="center"/>
    </xf>
    <xf numFmtId="0" fontId="6" fillId="76" borderId="3" xfId="568" applyFill="1" applyBorder="1"/>
    <xf numFmtId="0" fontId="6" fillId="76" borderId="66" xfId="568" applyFill="1" applyBorder="1"/>
    <xf numFmtId="0" fontId="6" fillId="33" borderId="196" xfId="568" applyFill="1" applyBorder="1"/>
    <xf numFmtId="0" fontId="6" fillId="33" borderId="250" xfId="568" applyFill="1" applyBorder="1"/>
    <xf numFmtId="0" fontId="6" fillId="33" borderId="269" xfId="568" applyFill="1" applyBorder="1"/>
    <xf numFmtId="0" fontId="6" fillId="77" borderId="72" xfId="568" applyFill="1" applyBorder="1"/>
    <xf numFmtId="0" fontId="6" fillId="77" borderId="258" xfId="568" applyFill="1" applyBorder="1"/>
    <xf numFmtId="0" fontId="19" fillId="33" borderId="0" xfId="568" applyFont="1" applyFill="1" applyBorder="1" applyAlignment="1">
      <alignment horizontal="center"/>
    </xf>
    <xf numFmtId="0" fontId="19" fillId="33" borderId="0" xfId="568" applyFont="1" applyFill="1" applyBorder="1" applyAlignment="1">
      <alignment horizontal="left"/>
    </xf>
    <xf numFmtId="0" fontId="7" fillId="76" borderId="33" xfId="568" applyFont="1" applyFill="1" applyBorder="1"/>
    <xf numFmtId="0" fontId="23" fillId="76" borderId="15" xfId="568" applyFont="1" applyFill="1" applyBorder="1" applyAlignment="1">
      <alignment horizontal="center"/>
    </xf>
    <xf numFmtId="0" fontId="19" fillId="76" borderId="3" xfId="568" applyFont="1" applyFill="1" applyBorder="1" applyAlignment="1">
      <alignment horizontal="left"/>
    </xf>
    <xf numFmtId="0" fontId="19" fillId="33" borderId="187" xfId="568" applyFont="1" applyFill="1" applyBorder="1" applyAlignment="1">
      <alignment horizontal="center"/>
    </xf>
    <xf numFmtId="0" fontId="19" fillId="76" borderId="186" xfId="568" applyFont="1" applyFill="1" applyBorder="1" applyAlignment="1">
      <alignment horizontal="center"/>
    </xf>
    <xf numFmtId="0" fontId="19" fillId="33" borderId="180" xfId="568" applyFont="1" applyFill="1" applyBorder="1" applyAlignment="1">
      <alignment horizontal="center"/>
    </xf>
    <xf numFmtId="0" fontId="19" fillId="76" borderId="10" xfId="568" applyFont="1" applyFill="1" applyBorder="1" applyAlignment="1">
      <alignment horizontal="center"/>
    </xf>
    <xf numFmtId="0" fontId="19" fillId="33" borderId="186" xfId="568" applyFont="1" applyFill="1" applyBorder="1" applyAlignment="1">
      <alignment horizontal="center"/>
    </xf>
    <xf numFmtId="0" fontId="23" fillId="76" borderId="123" xfId="568" applyFont="1" applyFill="1" applyBorder="1" applyAlignment="1">
      <alignment horizontal="left"/>
    </xf>
    <xf numFmtId="0" fontId="23" fillId="76" borderId="29" xfId="568" applyFont="1" applyFill="1" applyBorder="1" applyAlignment="1">
      <alignment horizontal="center"/>
    </xf>
    <xf numFmtId="0" fontId="23" fillId="33" borderId="29" xfId="568" applyFont="1" applyFill="1" applyBorder="1" applyAlignment="1">
      <alignment horizontal="center"/>
    </xf>
    <xf numFmtId="0" fontId="91" fillId="33" borderId="3" xfId="49" quotePrefix="1" applyFont="1" applyFill="1" applyBorder="1" applyAlignment="1">
      <alignment horizontal="left" vertical="top" wrapText="1"/>
    </xf>
    <xf numFmtId="0" fontId="6" fillId="33" borderId="0" xfId="0" applyFont="1" applyFill="1" applyBorder="1"/>
    <xf numFmtId="0" fontId="89" fillId="33" borderId="0" xfId="0" applyFont="1" applyFill="1" applyBorder="1"/>
    <xf numFmtId="0" fontId="88" fillId="33" borderId="0" xfId="0" applyFont="1" applyFill="1" applyBorder="1" applyAlignment="1">
      <alignment wrapText="1"/>
    </xf>
    <xf numFmtId="0" fontId="91" fillId="33" borderId="0" xfId="49" quotePrefix="1" applyFont="1" applyFill="1" applyBorder="1" applyAlignment="1">
      <alignment horizontal="left" vertical="top" wrapText="1"/>
    </xf>
    <xf numFmtId="0" fontId="6" fillId="33" borderId="6" xfId="568" applyFill="1" applyBorder="1"/>
    <xf numFmtId="0" fontId="38" fillId="33" borderId="7" xfId="49" applyFont="1" applyFill="1" applyBorder="1"/>
    <xf numFmtId="0" fontId="11" fillId="33" borderId="8" xfId="49" applyFont="1" applyFill="1" applyBorder="1"/>
    <xf numFmtId="0" fontId="6" fillId="33" borderId="8" xfId="49" applyFill="1" applyBorder="1"/>
    <xf numFmtId="0" fontId="6" fillId="33" borderId="11" xfId="49" applyFill="1" applyBorder="1"/>
    <xf numFmtId="0" fontId="6" fillId="33" borderId="5" xfId="49" applyFill="1" applyBorder="1"/>
    <xf numFmtId="0" fontId="6" fillId="33" borderId="3" xfId="568" applyFill="1" applyBorder="1"/>
    <xf numFmtId="0" fontId="6" fillId="33" borderId="5" xfId="568" applyFill="1" applyBorder="1"/>
    <xf numFmtId="0" fontId="6" fillId="33" borderId="4" xfId="568" applyFill="1" applyBorder="1"/>
    <xf numFmtId="0" fontId="6" fillId="33" borderId="13" xfId="568" applyFill="1" applyBorder="1"/>
    <xf numFmtId="0" fontId="6" fillId="33" borderId="8" xfId="49" applyFill="1" applyBorder="1" applyAlignment="1">
      <alignment vertical="top" wrapText="1"/>
    </xf>
    <xf numFmtId="0" fontId="6" fillId="0" borderId="5" xfId="568" applyBorder="1"/>
    <xf numFmtId="0" fontId="6" fillId="0" borderId="4" xfId="568" applyBorder="1"/>
    <xf numFmtId="0" fontId="6" fillId="0" borderId="13" xfId="568" applyBorder="1"/>
    <xf numFmtId="0" fontId="6" fillId="0" borderId="6" xfId="568" applyBorder="1"/>
    <xf numFmtId="0" fontId="6" fillId="33" borderId="5" xfId="49" applyFill="1" applyBorder="1" applyAlignment="1">
      <alignment horizontal="left" vertical="top"/>
    </xf>
    <xf numFmtId="0" fontId="6" fillId="33" borderId="7" xfId="49" applyFill="1" applyBorder="1" applyAlignment="1">
      <alignment vertical="top" wrapText="1"/>
    </xf>
    <xf numFmtId="0" fontId="19" fillId="76" borderId="49" xfId="49" applyFont="1" applyFill="1" applyBorder="1" applyAlignment="1">
      <alignment wrapText="1"/>
    </xf>
    <xf numFmtId="0" fontId="19" fillId="76" borderId="54" xfId="49" applyFont="1" applyFill="1" applyBorder="1" applyAlignment="1">
      <alignment horizontal="center" vertical="top" wrapText="1"/>
    </xf>
    <xf numFmtId="0" fontId="19" fillId="76" borderId="51" xfId="49" applyFont="1" applyFill="1" applyBorder="1"/>
    <xf numFmtId="49" fontId="7" fillId="76" borderId="81" xfId="49" applyNumberFormat="1" applyFont="1" applyFill="1" applyBorder="1" applyAlignment="1">
      <alignment horizontal="right"/>
    </xf>
    <xf numFmtId="0" fontId="19" fillId="76" borderId="55" xfId="49" applyFont="1" applyFill="1" applyBorder="1" applyAlignment="1">
      <alignment horizontal="center" vertical="top" wrapText="1"/>
    </xf>
    <xf numFmtId="0" fontId="19" fillId="76" borderId="52" xfId="49" applyFont="1" applyFill="1" applyBorder="1" applyAlignment="1">
      <alignment horizontal="center" vertical="top" wrapText="1"/>
    </xf>
    <xf numFmtId="49" fontId="7" fillId="76" borderId="81" xfId="49" applyNumberFormat="1" applyFont="1" applyFill="1" applyBorder="1" applyAlignment="1">
      <alignment horizontal="center"/>
    </xf>
    <xf numFmtId="49" fontId="7" fillId="76" borderId="62" xfId="49" applyNumberFormat="1" applyFont="1" applyFill="1" applyBorder="1" applyAlignment="1">
      <alignment horizontal="right"/>
    </xf>
    <xf numFmtId="0" fontId="7" fillId="77" borderId="49" xfId="49" applyFont="1" applyFill="1" applyBorder="1"/>
    <xf numFmtId="0" fontId="23" fillId="77" borderId="50" xfId="49" applyFont="1" applyFill="1" applyBorder="1"/>
    <xf numFmtId="0" fontId="7" fillId="77" borderId="50" xfId="49" applyFont="1" applyFill="1" applyBorder="1"/>
    <xf numFmtId="0" fontId="7" fillId="77" borderId="51" xfId="49" applyFont="1" applyFill="1" applyBorder="1"/>
    <xf numFmtId="0" fontId="7" fillId="76" borderId="15" xfId="49" applyFont="1" applyFill="1" applyBorder="1" applyAlignment="1">
      <alignment horizontal="center"/>
    </xf>
    <xf numFmtId="4" fontId="6" fillId="76" borderId="180" xfId="568" applyNumberFormat="1" applyFont="1" applyFill="1" applyBorder="1" applyAlignment="1">
      <alignment horizontal="right" vertical="center"/>
    </xf>
    <xf numFmtId="0" fontId="8" fillId="33" borderId="0" xfId="49" applyFont="1" applyFill="1"/>
    <xf numFmtId="0" fontId="86" fillId="33" borderId="0" xfId="0" applyFont="1" applyFill="1" applyAlignment="1">
      <alignment horizontal="right"/>
    </xf>
    <xf numFmtId="0" fontId="6" fillId="33" borderId="0" xfId="49" applyFill="1" applyAlignment="1">
      <alignment wrapText="1"/>
    </xf>
    <xf numFmtId="49" fontId="7" fillId="33" borderId="0" xfId="49" applyNumberFormat="1" applyFont="1" applyFill="1" applyAlignment="1">
      <alignment horizontal="right"/>
    </xf>
    <xf numFmtId="49" fontId="6" fillId="33" borderId="0" xfId="49" applyNumberFormat="1" applyFill="1"/>
    <xf numFmtId="9" fontId="66" fillId="33" borderId="93" xfId="49" applyNumberFormat="1" applyFont="1" applyFill="1" applyBorder="1" applyAlignment="1">
      <alignment horizontal="center"/>
    </xf>
    <xf numFmtId="0" fontId="6" fillId="33" borderId="56" xfId="49" applyFill="1" applyBorder="1"/>
    <xf numFmtId="0" fontId="6" fillId="33" borderId="83" xfId="49" applyFill="1" applyBorder="1"/>
    <xf numFmtId="0" fontId="6" fillId="33" borderId="84" xfId="49" applyFill="1" applyBorder="1"/>
    <xf numFmtId="9" fontId="66" fillId="33" borderId="94" xfId="49" applyNumberFormat="1" applyFont="1" applyFill="1" applyBorder="1" applyAlignment="1">
      <alignment horizontal="center"/>
    </xf>
    <xf numFmtId="0" fontId="6" fillId="33" borderId="95" xfId="49" applyFill="1" applyBorder="1"/>
    <xf numFmtId="0" fontId="6" fillId="33" borderId="80" xfId="49" applyFill="1" applyBorder="1"/>
    <xf numFmtId="0" fontId="6" fillId="33" borderId="96" xfId="49" applyFill="1" applyBorder="1"/>
    <xf numFmtId="0" fontId="6" fillId="33" borderId="97" xfId="49" applyFill="1" applyBorder="1"/>
    <xf numFmtId="0" fontId="6" fillId="33" borderId="66" xfId="49" applyFill="1" applyBorder="1"/>
    <xf numFmtId="0" fontId="19" fillId="33" borderId="0" xfId="49" applyFont="1" applyFill="1"/>
    <xf numFmtId="4" fontId="67" fillId="33" borderId="223" xfId="49" applyNumberFormat="1" applyFont="1" applyFill="1" applyBorder="1"/>
    <xf numFmtId="4" fontId="6" fillId="33" borderId="0" xfId="49" applyNumberFormat="1" applyFont="1" applyFill="1"/>
    <xf numFmtId="4" fontId="0" fillId="33" borderId="10" xfId="49" applyNumberFormat="1" applyFont="1" applyFill="1" applyBorder="1"/>
    <xf numFmtId="4" fontId="0" fillId="33" borderId="0" xfId="49" applyNumberFormat="1" applyFont="1" applyFill="1"/>
    <xf numFmtId="4" fontId="13" fillId="33" borderId="0" xfId="49" applyNumberFormat="1" applyFont="1" applyFill="1"/>
    <xf numFmtId="4" fontId="53" fillId="33" borderId="0" xfId="568" applyNumberFormat="1" applyFont="1" applyFill="1" applyAlignment="1">
      <alignment horizontal="justify"/>
    </xf>
    <xf numFmtId="4" fontId="6" fillId="33" borderId="0" xfId="568" applyNumberFormat="1" applyFont="1" applyFill="1" applyAlignment="1">
      <alignment horizontal="justify"/>
    </xf>
    <xf numFmtId="0" fontId="12" fillId="95" borderId="0" xfId="55" applyFont="1" applyFill="1" applyProtection="1">
      <protection hidden="1"/>
    </xf>
    <xf numFmtId="0" fontId="14" fillId="95" borderId="0" xfId="55" applyFont="1" applyFill="1" applyProtection="1">
      <protection hidden="1"/>
    </xf>
    <xf numFmtId="0" fontId="14" fillId="95" borderId="0" xfId="49" applyFont="1" applyFill="1"/>
    <xf numFmtId="0" fontId="132" fillId="95" borderId="0" xfId="55" applyFont="1" applyFill="1" applyProtection="1">
      <protection hidden="1"/>
    </xf>
    <xf numFmtId="0" fontId="31" fillId="95" borderId="0" xfId="49" applyFont="1" applyFill="1"/>
    <xf numFmtId="4" fontId="0" fillId="33" borderId="63" xfId="49" applyNumberFormat="1" applyFont="1" applyFill="1" applyBorder="1"/>
    <xf numFmtId="0" fontId="56" fillId="95" borderId="0" xfId="568" applyFont="1" applyFill="1"/>
    <xf numFmtId="0" fontId="56" fillId="95" borderId="0" xfId="49" applyFont="1" applyFill="1"/>
    <xf numFmtId="0" fontId="31" fillId="95" borderId="0" xfId="568" applyFont="1" applyFill="1"/>
    <xf numFmtId="4" fontId="0" fillId="33" borderId="224" xfId="49" applyNumberFormat="1" applyFont="1" applyFill="1" applyBorder="1"/>
    <xf numFmtId="0" fontId="57" fillId="95" borderId="0" xfId="55" applyFont="1" applyFill="1" applyProtection="1">
      <protection hidden="1"/>
    </xf>
    <xf numFmtId="0" fontId="56" fillId="95" borderId="0" xfId="0" applyFont="1" applyFill="1"/>
    <xf numFmtId="0" fontId="47" fillId="95" borderId="0" xfId="55" applyFont="1" applyFill="1" applyProtection="1">
      <protection hidden="1"/>
    </xf>
    <xf numFmtId="0" fontId="31" fillId="95" borderId="0" xfId="0" applyFont="1" applyFill="1"/>
    <xf numFmtId="0" fontId="6" fillId="0" borderId="11" xfId="49" applyBorder="1"/>
    <xf numFmtId="0" fontId="19" fillId="0" borderId="3" xfId="49" applyFont="1" applyBorder="1"/>
    <xf numFmtId="0" fontId="6" fillId="0" borderId="5" xfId="49" applyBorder="1"/>
    <xf numFmtId="0" fontId="6" fillId="0" borderId="13" xfId="49" applyBorder="1"/>
    <xf numFmtId="0" fontId="7" fillId="0" borderId="3" xfId="49" applyFont="1" applyBorder="1"/>
    <xf numFmtId="0" fontId="0" fillId="33" borderId="200" xfId="0" applyFill="1" applyBorder="1" applyAlignment="1">
      <alignment horizontal="left"/>
    </xf>
    <xf numFmtId="2" fontId="6" fillId="76" borderId="11" xfId="49" applyNumberFormat="1" applyFill="1" applyBorder="1"/>
    <xf numFmtId="2" fontId="6" fillId="76" borderId="5" xfId="49" applyNumberFormat="1" applyFill="1" applyBorder="1"/>
    <xf numFmtId="10" fontId="0" fillId="76" borderId="5" xfId="7" applyNumberFormat="1" applyFont="1" applyFill="1" applyBorder="1"/>
    <xf numFmtId="0" fontId="7" fillId="76" borderId="50" xfId="49" applyFont="1" applyFill="1" applyBorder="1"/>
    <xf numFmtId="10" fontId="0" fillId="76" borderId="5" xfId="7" applyNumberFormat="1" applyFont="1" applyFill="1" applyBorder="1" applyAlignment="1">
      <alignment horizontal="right"/>
    </xf>
    <xf numFmtId="0" fontId="6" fillId="76" borderId="4" xfId="49" applyFill="1" applyBorder="1"/>
    <xf numFmtId="0" fontId="6" fillId="76" borderId="6" xfId="49" applyFill="1" applyBorder="1"/>
    <xf numFmtId="0" fontId="145" fillId="0" borderId="0" xfId="0" applyFont="1" applyFill="1" applyAlignment="1">
      <alignment horizontal="center"/>
    </xf>
    <xf numFmtId="4" fontId="145" fillId="0" borderId="0" xfId="0" applyNumberFormat="1" applyFont="1" applyFill="1" applyAlignment="1">
      <alignment horizontal="center"/>
    </xf>
    <xf numFmtId="0" fontId="38" fillId="33" borderId="3" xfId="49" applyFont="1" applyFill="1" applyBorder="1"/>
    <xf numFmtId="0" fontId="6"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7" fillId="76" borderId="88" xfId="49" applyFont="1" applyFill="1" applyBorder="1"/>
    <xf numFmtId="2" fontId="67" fillId="76" borderId="88" xfId="49" applyNumberFormat="1" applyFont="1" applyFill="1" applyBorder="1"/>
    <xf numFmtId="10" fontId="67" fillId="76" borderId="88" xfId="49" applyNumberFormat="1" applyFont="1" applyFill="1" applyBorder="1"/>
    <xf numFmtId="0" fontId="73" fillId="76" borderId="88" xfId="49" applyFont="1" applyFill="1" applyBorder="1"/>
    <xf numFmtId="0" fontId="0" fillId="76" borderId="4" xfId="49" applyFont="1" applyFill="1" applyBorder="1"/>
    <xf numFmtId="0" fontId="0" fillId="76" borderId="13" xfId="49" applyFont="1" applyFill="1" applyBorder="1"/>
    <xf numFmtId="4" fontId="74" fillId="76" borderId="223"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9" fillId="76" borderId="223" xfId="49" applyNumberFormat="1" applyFont="1" applyFill="1" applyBorder="1"/>
    <xf numFmtId="0" fontId="19" fillId="76" borderId="234" xfId="49" applyFont="1" applyFill="1" applyBorder="1" applyAlignment="1">
      <alignment horizontal="center" vertical="center" wrapText="1"/>
    </xf>
    <xf numFmtId="0" fontId="19" fillId="76" borderId="235"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74" fillId="76" borderId="86" xfId="49" applyNumberFormat="1" applyFont="1" applyFill="1" applyBorder="1"/>
    <xf numFmtId="4" fontId="0" fillId="76" borderId="227" xfId="49" applyNumberFormat="1" applyFont="1" applyFill="1" applyBorder="1"/>
    <xf numFmtId="4" fontId="0" fillId="76" borderId="6" xfId="49" applyNumberFormat="1" applyFont="1" applyFill="1" applyBorder="1"/>
    <xf numFmtId="4" fontId="66" fillId="76" borderId="86" xfId="49" applyNumberFormat="1" applyFont="1" applyFill="1" applyBorder="1"/>
    <xf numFmtId="4" fontId="0" fillId="76" borderId="237" xfId="49" applyNumberFormat="1" applyFont="1" applyFill="1" applyBorder="1"/>
    <xf numFmtId="4" fontId="19" fillId="76" borderId="234" xfId="49" applyNumberFormat="1" applyFont="1" applyFill="1" applyBorder="1" applyAlignment="1">
      <alignment horizontal="center" vertical="center" wrapText="1"/>
    </xf>
    <xf numFmtId="4" fontId="19" fillId="76" borderId="235" xfId="49" applyNumberFormat="1" applyFont="1" applyFill="1" applyBorder="1" applyAlignment="1">
      <alignment horizontal="center" vertical="center" wrapText="1"/>
    </xf>
    <xf numFmtId="4" fontId="74" fillId="76" borderId="87" xfId="49" applyNumberFormat="1" applyFont="1" applyFill="1" applyBorder="1"/>
    <xf numFmtId="4" fontId="0" fillId="76" borderId="86" xfId="49" applyNumberFormat="1" applyFont="1" applyFill="1" applyBorder="1"/>
    <xf numFmtId="4" fontId="74" fillId="76" borderId="225" xfId="49" applyNumberFormat="1" applyFont="1" applyFill="1" applyBorder="1"/>
    <xf numFmtId="0" fontId="0" fillId="76" borderId="227" xfId="49" applyFont="1" applyFill="1" applyBorder="1"/>
    <xf numFmtId="0" fontId="19" fillId="76" borderId="233" xfId="49" applyFont="1" applyFill="1" applyBorder="1" applyAlignment="1">
      <alignment horizontal="center" vertical="center" wrapText="1"/>
    </xf>
    <xf numFmtId="0" fontId="19" fillId="76" borderId="245" xfId="49" applyFont="1" applyFill="1" applyBorder="1" applyAlignment="1">
      <alignment horizontal="center" vertical="center" wrapText="1"/>
    </xf>
    <xf numFmtId="4" fontId="7" fillId="76" borderId="223" xfId="49" applyNumberFormat="1" applyFont="1" applyFill="1" applyBorder="1"/>
    <xf numFmtId="0" fontId="0" fillId="76" borderId="226" xfId="49" applyFont="1" applyFill="1" applyBorder="1"/>
    <xf numFmtId="0" fontId="0" fillId="76" borderId="228" xfId="49" applyFont="1" applyFill="1" applyBorder="1"/>
    <xf numFmtId="0" fontId="0" fillId="76" borderId="14" xfId="49" applyFont="1" applyFill="1" applyBorder="1"/>
    <xf numFmtId="4" fontId="66" fillId="76" borderId="225" xfId="49" applyNumberFormat="1" applyFont="1" applyFill="1" applyBorder="1"/>
    <xf numFmtId="4" fontId="6" fillId="76" borderId="223" xfId="49" applyNumberFormat="1" applyFont="1" applyFill="1" applyBorder="1"/>
    <xf numFmtId="10" fontId="6" fillId="76" borderId="10" xfId="6" applyNumberFormat="1" applyFont="1" applyFill="1" applyBorder="1"/>
    <xf numFmtId="4" fontId="6" fillId="33" borderId="180" xfId="568" applyNumberFormat="1" applyFont="1" applyFill="1" applyBorder="1" applyAlignment="1">
      <alignment horizontal="right" vertical="center"/>
    </xf>
    <xf numFmtId="0" fontId="88" fillId="0" borderId="0" xfId="49" applyFont="1"/>
    <xf numFmtId="0" fontId="1" fillId="0" borderId="0" xfId="32962"/>
    <xf numFmtId="0" fontId="1" fillId="33" borderId="0" xfId="32962" applyFill="1"/>
    <xf numFmtId="0" fontId="1" fillId="33" borderId="0" xfId="32962" applyNumberFormat="1" applyFill="1"/>
    <xf numFmtId="0" fontId="6" fillId="99" borderId="0" xfId="568" applyFont="1" applyFill="1" applyBorder="1"/>
    <xf numFmtId="0" fontId="162" fillId="99" borderId="0" xfId="568" applyFont="1" applyFill="1" applyBorder="1"/>
    <xf numFmtId="0" fontId="88" fillId="99" borderId="0" xfId="568" applyFont="1" applyFill="1" applyBorder="1"/>
    <xf numFmtId="0" fontId="91" fillId="33" borderId="0" xfId="49" quotePrefix="1" applyFont="1" applyFill="1" applyBorder="1" applyAlignment="1">
      <alignment horizontal="left" vertical="top" wrapText="1"/>
    </xf>
    <xf numFmtId="0" fontId="19" fillId="33" borderId="65" xfId="0" applyFont="1" applyFill="1" applyBorder="1"/>
    <xf numFmtId="0" fontId="68" fillId="33" borderId="0" xfId="0" applyFont="1" applyFill="1"/>
    <xf numFmtId="0" fontId="19" fillId="33" borderId="65" xfId="0" applyFont="1" applyFill="1" applyBorder="1" applyAlignment="1">
      <alignment horizontal="center"/>
    </xf>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7" fillId="33" borderId="3" xfId="0" applyNumberFormat="1" applyFont="1" applyFill="1" applyBorder="1"/>
    <xf numFmtId="0" fontId="0" fillId="33" borderId="10" xfId="0" applyFill="1" applyBorder="1"/>
    <xf numFmtId="4" fontId="0" fillId="33" borderId="10" xfId="0" applyNumberFormat="1" applyFill="1" applyBorder="1"/>
    <xf numFmtId="4" fontId="7" fillId="33" borderId="10" xfId="0" applyNumberFormat="1" applyFont="1" applyFill="1" applyBorder="1"/>
    <xf numFmtId="0" fontId="6" fillId="33" borderId="7" xfId="568" applyFill="1" applyBorder="1"/>
    <xf numFmtId="0" fontId="6" fillId="33" borderId="8" xfId="568" applyFill="1" applyBorder="1"/>
    <xf numFmtId="0" fontId="6" fillId="33" borderId="11" xfId="568" applyFill="1" applyBorder="1"/>
    <xf numFmtId="0" fontId="6" fillId="33" borderId="4" xfId="49" applyFill="1" applyBorder="1" applyAlignment="1">
      <alignment horizontal="left" vertical="top"/>
    </xf>
    <xf numFmtId="0" fontId="19" fillId="33" borderId="13" xfId="568" applyFont="1" applyFill="1" applyBorder="1" applyAlignment="1">
      <alignment horizontal="center"/>
    </xf>
    <xf numFmtId="0" fontId="25" fillId="31" borderId="15" xfId="49" applyFont="1" applyFill="1" applyBorder="1" applyAlignment="1">
      <alignment horizontal="center"/>
    </xf>
    <xf numFmtId="0" fontId="60" fillId="33" borderId="0" xfId="0" applyFont="1" applyFill="1"/>
    <xf numFmtId="0" fontId="71" fillId="33" borderId="54" xfId="49" applyFont="1" applyFill="1" applyBorder="1" applyAlignment="1">
      <alignment horizontal="center"/>
    </xf>
    <xf numFmtId="0" fontId="71" fillId="33" borderId="66" xfId="49" applyFont="1" applyFill="1" applyBorder="1" applyAlignment="1">
      <alignment horizontal="center"/>
    </xf>
    <xf numFmtId="0" fontId="71" fillId="33" borderId="51" xfId="49" applyFont="1" applyFill="1" applyBorder="1" applyAlignment="1">
      <alignment horizontal="center"/>
    </xf>
    <xf numFmtId="0" fontId="71" fillId="33" borderId="52" xfId="49" applyFont="1" applyFill="1" applyBorder="1" applyAlignment="1">
      <alignment horizontal="center"/>
    </xf>
    <xf numFmtId="0" fontId="71" fillId="33" borderId="62" xfId="49" applyFont="1" applyFill="1" applyBorder="1" applyAlignment="1">
      <alignment horizontal="center"/>
    </xf>
    <xf numFmtId="0" fontId="71" fillId="33" borderId="81" xfId="49" applyFont="1" applyFill="1" applyBorder="1" applyAlignment="1">
      <alignment horizontal="center"/>
    </xf>
    <xf numFmtId="0" fontId="19"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19" fillId="33" borderId="80" xfId="0" applyFont="1" applyFill="1" applyBorder="1"/>
    <xf numFmtId="0" fontId="19"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1" fillId="33" borderId="76" xfId="49" applyFont="1" applyFill="1" applyBorder="1" applyAlignment="1">
      <alignment horizontal="center"/>
    </xf>
    <xf numFmtId="0" fontId="71" fillId="33" borderId="72" xfId="49" applyFont="1" applyFill="1" applyBorder="1" applyAlignment="1">
      <alignment horizontal="center"/>
    </xf>
    <xf numFmtId="0" fontId="14" fillId="33" borderId="76" xfId="49" applyFont="1" applyFill="1" applyBorder="1" applyAlignment="1">
      <alignment horizontal="center"/>
    </xf>
    <xf numFmtId="0" fontId="7" fillId="77" borderId="53" xfId="49" applyFont="1" applyFill="1" applyBorder="1"/>
    <xf numFmtId="2" fontId="7" fillId="77" borderId="3" xfId="49" applyNumberFormat="1" applyFont="1" applyFill="1" applyBorder="1"/>
    <xf numFmtId="0" fontId="7" fillId="77" borderId="52" xfId="49" applyFont="1" applyFill="1" applyBorder="1"/>
    <xf numFmtId="0" fontId="7" fillId="77" borderId="9" xfId="49" applyFont="1" applyFill="1" applyBorder="1"/>
    <xf numFmtId="2" fontId="7" fillId="77" borderId="10" xfId="49" applyNumberFormat="1" applyFont="1" applyFill="1" applyBorder="1"/>
    <xf numFmtId="0" fontId="7" fillId="77" borderId="14" xfId="49" applyFont="1" applyFill="1" applyBorder="1"/>
    <xf numFmtId="0" fontId="6" fillId="76" borderId="11" xfId="49" applyFill="1" applyBorder="1" applyAlignment="1"/>
    <xf numFmtId="0" fontId="63" fillId="82" borderId="266" xfId="49" applyFont="1" applyFill="1" applyBorder="1"/>
    <xf numFmtId="0" fontId="6" fillId="82" borderId="253" xfId="49" applyFont="1" applyFill="1" applyBorder="1"/>
    <xf numFmtId="0" fontId="6" fillId="82" borderId="266" xfId="49" applyFont="1" applyFill="1" applyBorder="1"/>
    <xf numFmtId="0" fontId="6" fillId="76" borderId="266" xfId="49" applyFont="1" applyFill="1" applyBorder="1"/>
    <xf numFmtId="10" fontId="66" fillId="82" borderId="253" xfId="49" applyNumberFormat="1" applyFont="1" applyFill="1" applyBorder="1"/>
    <xf numFmtId="0" fontId="91" fillId="33" borderId="4" xfId="49" quotePrefix="1" applyFont="1" applyFill="1" applyBorder="1" applyAlignment="1">
      <alignment horizontal="left" vertical="top" wrapText="1"/>
    </xf>
    <xf numFmtId="0" fontId="91" fillId="33" borderId="13" xfId="49" quotePrefix="1" applyFont="1" applyFill="1" applyBorder="1" applyAlignment="1">
      <alignment horizontal="left" vertical="top" wrapText="1"/>
    </xf>
    <xf numFmtId="0" fontId="91" fillId="33" borderId="6" xfId="49" quotePrefix="1" applyFont="1" applyFill="1" applyBorder="1" applyAlignment="1">
      <alignment horizontal="left" vertical="top" wrapText="1"/>
    </xf>
    <xf numFmtId="0" fontId="91" fillId="33" borderId="0" xfId="49" applyFont="1" applyFill="1" applyBorder="1" applyAlignment="1">
      <alignment horizontal="left" vertical="top" wrapText="1"/>
    </xf>
    <xf numFmtId="0" fontId="7" fillId="76" borderId="9" xfId="568"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2" fillId="0" borderId="0" xfId="0" applyFont="1" applyAlignment="1">
      <alignment horizontal="left"/>
    </xf>
    <xf numFmtId="10" fontId="7" fillId="76" borderId="15" xfId="7" applyNumberFormat="1" applyFont="1" applyFill="1" applyBorder="1" applyAlignment="1">
      <alignment horizontal="right"/>
    </xf>
    <xf numFmtId="0" fontId="6" fillId="33" borderId="15" xfId="568" applyFill="1" applyBorder="1"/>
    <xf numFmtId="0" fontId="134" fillId="34" borderId="15" xfId="568" applyFont="1" applyFill="1" applyBorder="1"/>
    <xf numFmtId="0" fontId="135" fillId="34" borderId="82" xfId="568" applyFont="1" applyFill="1" applyBorder="1"/>
    <xf numFmtId="0" fontId="135" fillId="34" borderId="32" xfId="568" applyFont="1" applyFill="1" applyBorder="1"/>
    <xf numFmtId="0" fontId="7" fillId="76" borderId="15" xfId="568" applyFont="1" applyFill="1" applyBorder="1"/>
    <xf numFmtId="0" fontId="7" fillId="76" borderId="32" xfId="568" applyFont="1" applyFill="1" applyBorder="1"/>
    <xf numFmtId="0" fontId="7" fillId="76" borderId="9" xfId="568" applyFont="1" applyFill="1" applyBorder="1"/>
    <xf numFmtId="0" fontId="5" fillId="76" borderId="10" xfId="568" applyFont="1" applyFill="1" applyBorder="1" applyAlignment="1">
      <alignment horizontal="right"/>
    </xf>
    <xf numFmtId="0" fontId="5" fillId="76" borderId="14" xfId="568" applyFont="1" applyFill="1" applyBorder="1" applyAlignment="1">
      <alignment horizontal="right"/>
    </xf>
    <xf numFmtId="0" fontId="6" fillId="76" borderId="9" xfId="568" applyFill="1" applyBorder="1"/>
    <xf numFmtId="0" fontId="6" fillId="76" borderId="15" xfId="568" applyFill="1" applyBorder="1"/>
    <xf numFmtId="4" fontId="164" fillId="0" borderId="0" xfId="0" applyNumberFormat="1" applyFont="1" applyFill="1" applyBorder="1" applyAlignment="1">
      <alignment horizontal="right"/>
    </xf>
    <xf numFmtId="4" fontId="165" fillId="0" borderId="0" xfId="0" applyNumberFormat="1" applyFont="1"/>
    <xf numFmtId="0" fontId="166" fillId="0" borderId="142" xfId="49" applyFont="1" applyBorder="1" applyAlignment="1">
      <alignment horizontal="center" wrapText="1"/>
    </xf>
    <xf numFmtId="2" fontId="0" fillId="0" borderId="0" xfId="49" applyNumberFormat="1" applyFont="1" applyBorder="1"/>
    <xf numFmtId="2" fontId="7" fillId="32" borderId="0" xfId="49" applyNumberFormat="1" applyFont="1" applyFill="1" applyBorder="1"/>
    <xf numFmtId="0" fontId="28" fillId="0" borderId="9" xfId="49" applyFont="1" applyBorder="1" applyAlignment="1">
      <alignment horizontal="center" wrapText="1"/>
    </xf>
    <xf numFmtId="0" fontId="166" fillId="0" borderId="136" xfId="49" applyFont="1" applyBorder="1" applyAlignment="1">
      <alignment horizontal="center" wrapText="1"/>
    </xf>
    <xf numFmtId="0" fontId="7" fillId="0" borderId="308" xfId="49" applyFont="1" applyBorder="1"/>
    <xf numFmtId="0" fontId="7" fillId="81" borderId="308" xfId="49" applyFont="1" applyFill="1" applyBorder="1"/>
    <xf numFmtId="0" fontId="23" fillId="101" borderId="0" xfId="49" applyFont="1" applyFill="1" applyBorder="1"/>
    <xf numFmtId="49" fontId="28" fillId="101" borderId="0" xfId="49" applyNumberFormat="1" applyFont="1" applyFill="1" applyBorder="1" applyAlignment="1">
      <alignment horizontal="right"/>
    </xf>
    <xf numFmtId="1" fontId="7" fillId="101" borderId="0" xfId="49" applyNumberFormat="1" applyFont="1" applyFill="1" applyBorder="1"/>
    <xf numFmtId="0" fontId="23" fillId="0" borderId="0" xfId="49" applyFont="1" applyFill="1" applyBorder="1"/>
    <xf numFmtId="49" fontId="28" fillId="0" borderId="0" xfId="49" applyNumberFormat="1" applyFont="1" applyFill="1" applyBorder="1" applyAlignment="1">
      <alignment horizontal="right"/>
    </xf>
    <xf numFmtId="1" fontId="7" fillId="0" borderId="0" xfId="49" applyNumberFormat="1" applyFont="1" applyFill="1" applyBorder="1"/>
    <xf numFmtId="1" fontId="23" fillId="0" borderId="0" xfId="49" applyNumberFormat="1" applyFont="1" applyFill="1" applyBorder="1"/>
    <xf numFmtId="0" fontId="23" fillId="104" borderId="200" xfId="49" applyFont="1" applyFill="1" applyBorder="1"/>
    <xf numFmtId="0" fontId="23" fillId="105" borderId="200" xfId="49" applyFont="1" applyFill="1" applyBorder="1"/>
    <xf numFmtId="0" fontId="23" fillId="88" borderId="33" xfId="49" applyFont="1" applyFill="1" applyBorder="1"/>
    <xf numFmtId="49" fontId="28" fillId="88" borderId="82" xfId="49" applyNumberFormat="1" applyFont="1" applyFill="1" applyBorder="1" applyAlignment="1">
      <alignment horizontal="right"/>
    </xf>
    <xf numFmtId="1" fontId="23" fillId="88" borderId="15" xfId="49" applyNumberFormat="1" applyFont="1" applyFill="1" applyBorder="1"/>
    <xf numFmtId="0" fontId="7" fillId="76" borderId="7" xfId="49" applyFont="1" applyFill="1" applyBorder="1"/>
    <xf numFmtId="0" fontId="19" fillId="76" borderId="3" xfId="49" applyFont="1" applyFill="1" applyBorder="1"/>
    <xf numFmtId="0" fontId="6" fillId="76" borderId="3" xfId="49" applyFont="1" applyFill="1" applyBorder="1"/>
    <xf numFmtId="10" fontId="6" fillId="100" borderId="252" xfId="6" applyNumberFormat="1" applyFont="1" applyFill="1" applyBorder="1"/>
    <xf numFmtId="0" fontId="23" fillId="76" borderId="3" xfId="49" applyFont="1" applyFill="1" applyBorder="1"/>
    <xf numFmtId="10" fontId="0" fillId="33" borderId="252" xfId="7" applyNumberFormat="1" applyFont="1" applyFill="1" applyBorder="1"/>
    <xf numFmtId="0" fontId="28" fillId="0" borderId="7" xfId="49" applyFont="1" applyBorder="1" applyAlignment="1">
      <alignment horizontal="center" wrapText="1"/>
    </xf>
    <xf numFmtId="0" fontId="23" fillId="80" borderId="196" xfId="49" applyFont="1" applyFill="1" applyBorder="1"/>
    <xf numFmtId="0" fontId="7" fillId="81" borderId="3" xfId="49" applyFont="1" applyFill="1" applyBorder="1"/>
    <xf numFmtId="0" fontId="28" fillId="84" borderId="144" xfId="49" applyFont="1" applyFill="1" applyBorder="1"/>
    <xf numFmtId="1" fontId="7" fillId="86" borderId="33" xfId="49" applyNumberFormat="1" applyFont="1" applyFill="1" applyBorder="1"/>
    <xf numFmtId="0" fontId="6" fillId="76" borderId="308" xfId="49" applyFill="1" applyBorder="1" applyAlignment="1"/>
    <xf numFmtId="171" fontId="7" fillId="76" borderId="4" xfId="1" applyNumberFormat="1" applyFont="1" applyFill="1" applyBorder="1" applyAlignment="1" applyProtection="1">
      <alignment vertical="center"/>
    </xf>
    <xf numFmtId="171" fontId="7" fillId="76" borderId="13" xfId="1" applyNumberFormat="1" applyFont="1" applyFill="1" applyBorder="1" applyAlignment="1" applyProtection="1">
      <alignment vertical="center"/>
    </xf>
    <xf numFmtId="171" fontId="7" fillId="76" borderId="6" xfId="1" applyNumberFormat="1" applyFont="1" applyFill="1" applyBorder="1" applyAlignment="1" applyProtection="1">
      <alignment vertical="center"/>
    </xf>
    <xf numFmtId="0" fontId="7" fillId="0" borderId="0" xfId="568" applyFont="1" applyFill="1" applyBorder="1"/>
    <xf numFmtId="4" fontId="6" fillId="0" borderId="0" xfId="568" applyNumberFormat="1" applyFill="1" applyBorder="1" applyAlignment="1">
      <alignment horizontal="center"/>
    </xf>
    <xf numFmtId="0" fontId="6" fillId="76" borderId="33" xfId="49" applyFill="1" applyBorder="1"/>
    <xf numFmtId="0" fontId="6" fillId="76" borderId="82" xfId="49" applyFill="1" applyBorder="1"/>
    <xf numFmtId="0" fontId="6" fillId="76" borderId="32" xfId="49" applyFill="1" applyBorder="1"/>
    <xf numFmtId="4" fontId="6" fillId="33" borderId="216" xfId="49" applyNumberFormat="1" applyFill="1" applyBorder="1" applyAlignment="1"/>
    <xf numFmtId="0" fontId="6" fillId="33" borderId="3" xfId="49" applyFill="1" applyBorder="1" applyAlignment="1"/>
    <xf numFmtId="0" fontId="6" fillId="33" borderId="0" xfId="49" applyFill="1" applyBorder="1" applyAlignment="1"/>
    <xf numFmtId="0" fontId="7" fillId="32" borderId="0" xfId="568" applyFont="1" applyFill="1"/>
    <xf numFmtId="0" fontId="6" fillId="33" borderId="7" xfId="49" applyFill="1" applyBorder="1" applyAlignment="1"/>
    <xf numFmtId="0" fontId="6" fillId="33" borderId="8" xfId="49" applyFill="1" applyBorder="1" applyAlignment="1"/>
    <xf numFmtId="0" fontId="20" fillId="33" borderId="3" xfId="49" applyFont="1" applyFill="1" applyBorder="1" applyAlignment="1">
      <alignment vertical="top" wrapText="1"/>
    </xf>
    <xf numFmtId="0" fontId="7" fillId="76" borderId="33" xfId="49" applyFont="1" applyFill="1" applyBorder="1"/>
    <xf numFmtId="171" fontId="7" fillId="33" borderId="7" xfId="1" applyNumberFormat="1" applyFont="1" applyFill="1" applyBorder="1" applyAlignment="1" applyProtection="1">
      <alignment vertical="center"/>
    </xf>
    <xf numFmtId="171" fontId="7" fillId="33" borderId="8" xfId="1" applyNumberFormat="1" applyFont="1" applyFill="1" applyBorder="1" applyAlignment="1" applyProtection="1">
      <alignment vertical="center"/>
    </xf>
    <xf numFmtId="171" fontId="7" fillId="33" borderId="11" xfId="1" applyNumberFormat="1" applyFont="1" applyFill="1" applyBorder="1" applyAlignment="1" applyProtection="1">
      <alignment vertical="center"/>
    </xf>
    <xf numFmtId="0" fontId="91" fillId="33" borderId="5" xfId="49" applyFont="1" applyFill="1" applyBorder="1" applyAlignment="1">
      <alignment horizontal="left" vertical="top" wrapText="1"/>
    </xf>
    <xf numFmtId="0" fontId="6" fillId="33" borderId="207" xfId="49" applyFill="1" applyBorder="1" applyAlignment="1"/>
    <xf numFmtId="0" fontId="62" fillId="76" borderId="296" xfId="568" applyFont="1" applyFill="1" applyBorder="1"/>
    <xf numFmtId="0" fontId="19" fillId="76" borderId="303" xfId="568" applyFont="1" applyFill="1" applyBorder="1"/>
    <xf numFmtId="0" fontId="62" fillId="76" borderId="303" xfId="568" applyFont="1" applyFill="1" applyBorder="1"/>
    <xf numFmtId="0" fontId="19" fillId="76" borderId="301" xfId="568" applyFont="1" applyFill="1" applyBorder="1"/>
    <xf numFmtId="0" fontId="23" fillId="76" borderId="303" xfId="568" applyFont="1" applyFill="1" applyBorder="1"/>
    <xf numFmtId="0" fontId="63" fillId="76" borderId="303" xfId="568" applyFont="1" applyFill="1" applyBorder="1"/>
    <xf numFmtId="0" fontId="23" fillId="76" borderId="315" xfId="568" applyFont="1" applyFill="1" applyBorder="1"/>
    <xf numFmtId="0" fontId="23" fillId="76" borderId="316" xfId="568" applyFont="1" applyFill="1" applyBorder="1"/>
    <xf numFmtId="0" fontId="6" fillId="23" borderId="294" xfId="568" applyFill="1" applyBorder="1"/>
    <xf numFmtId="0" fontId="7" fillId="76" borderId="317" xfId="568" applyFont="1" applyFill="1" applyBorder="1"/>
    <xf numFmtId="0" fontId="74" fillId="76" borderId="5" xfId="568" applyFont="1" applyFill="1" applyBorder="1"/>
    <xf numFmtId="0" fontId="7" fillId="76" borderId="5" xfId="568" applyFont="1" applyFill="1" applyBorder="1"/>
    <xf numFmtId="4" fontId="74" fillId="76" borderId="5" xfId="568" applyNumberFormat="1" applyFont="1" applyFill="1" applyBorder="1"/>
    <xf numFmtId="0" fontId="6" fillId="23" borderId="295" xfId="568" applyFill="1" applyBorder="1"/>
    <xf numFmtId="0" fontId="6" fillId="0" borderId="294" xfId="568" applyBorder="1"/>
    <xf numFmtId="0" fontId="6" fillId="0" borderId="318" xfId="568" applyBorder="1"/>
    <xf numFmtId="0" fontId="6" fillId="0" borderId="218" xfId="568" applyBorder="1"/>
    <xf numFmtId="0" fontId="6" fillId="0" borderId="319" xfId="568" applyBorder="1"/>
    <xf numFmtId="0" fontId="20" fillId="76" borderId="4" xfId="49" applyFont="1" applyFill="1" applyBorder="1" applyAlignment="1">
      <alignment vertical="top" wrapText="1"/>
    </xf>
    <xf numFmtId="0" fontId="20" fillId="76" borderId="13" xfId="49" applyFont="1" applyFill="1" applyBorder="1" applyAlignment="1">
      <alignment vertical="top" wrapText="1"/>
    </xf>
    <xf numFmtId="0" fontId="20" fillId="76" borderId="6" xfId="49" applyFont="1" applyFill="1" applyBorder="1" applyAlignment="1">
      <alignment vertical="top" wrapText="1"/>
    </xf>
    <xf numFmtId="0" fontId="6" fillId="76" borderId="4" xfId="49" applyFill="1" applyBorder="1" applyAlignment="1"/>
    <xf numFmtId="0" fontId="6" fillId="76" borderId="13" xfId="49" applyFill="1" applyBorder="1" applyAlignment="1"/>
    <xf numFmtId="0" fontId="6" fillId="76" borderId="6" xfId="49" applyFill="1" applyBorder="1" applyAlignment="1"/>
    <xf numFmtId="171" fontId="7" fillId="77" borderId="32" xfId="1" applyNumberFormat="1" applyFont="1" applyFill="1" applyBorder="1" applyAlignment="1" applyProtection="1">
      <alignment vertical="center"/>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16" fillId="0" borderId="0" xfId="3" applyFill="1" applyBorder="1" applyAlignment="1" applyProtection="1"/>
    <xf numFmtId="0" fontId="0" fillId="32" borderId="0" xfId="49" applyFont="1" applyFill="1"/>
    <xf numFmtId="1" fontId="23" fillId="76" borderId="149" xfId="568" applyNumberFormat="1" applyFont="1" applyFill="1" applyBorder="1" applyAlignment="1">
      <alignment horizontal="center" wrapText="1"/>
    </xf>
    <xf numFmtId="1" fontId="23" fillId="76" borderId="320" xfId="568" applyNumberFormat="1" applyFont="1" applyFill="1" applyBorder="1" applyAlignment="1">
      <alignment horizontal="center"/>
    </xf>
    <xf numFmtId="1" fontId="23" fillId="76" borderId="148" xfId="568" applyNumberFormat="1" applyFont="1" applyFill="1" applyBorder="1" applyAlignment="1">
      <alignment horizontal="center"/>
    </xf>
    <xf numFmtId="0" fontId="7" fillId="77" borderId="11" xfId="49" applyFont="1" applyFill="1" applyBorder="1"/>
    <xf numFmtId="2" fontId="7" fillId="77" borderId="77" xfId="49" applyNumberFormat="1" applyFont="1" applyFill="1" applyBorder="1"/>
    <xf numFmtId="0" fontId="7" fillId="77" borderId="6" xfId="49" applyFont="1" applyFill="1" applyBorder="1"/>
    <xf numFmtId="4" fontId="7" fillId="33" borderId="3" xfId="568" applyNumberFormat="1" applyFont="1" applyFill="1" applyBorder="1" applyAlignment="1">
      <alignment horizontal="right" vertical="center"/>
    </xf>
    <xf numFmtId="0" fontId="7" fillId="0" borderId="3" xfId="568" applyFont="1" applyBorder="1"/>
    <xf numFmtId="0" fontId="13" fillId="32" borderId="0" xfId="49" applyFont="1" applyFill="1" applyBorder="1" applyAlignment="1">
      <alignment horizontal="right"/>
    </xf>
    <xf numFmtId="0" fontId="6" fillId="33" borderId="3" xfId="49" quotePrefix="1" applyFill="1" applyBorder="1"/>
    <xf numFmtId="0" fontId="7" fillId="76" borderId="200" xfId="568" applyFont="1" applyFill="1" applyBorder="1"/>
    <xf numFmtId="4" fontId="7" fillId="76" borderId="200" xfId="568" applyNumberFormat="1" applyFont="1" applyFill="1" applyBorder="1" applyAlignment="1">
      <alignment horizontal="center"/>
    </xf>
    <xf numFmtId="0" fontId="6" fillId="76" borderId="200" xfId="568" applyFill="1" applyBorder="1"/>
    <xf numFmtId="0" fontId="18" fillId="89" borderId="0" xfId="568" applyFont="1" applyFill="1" applyAlignment="1"/>
    <xf numFmtId="0" fontId="6" fillId="89" borderId="0" xfId="568" applyFill="1" applyAlignment="1"/>
    <xf numFmtId="0" fontId="6" fillId="89" borderId="0" xfId="568" applyFill="1" applyAlignment="1">
      <alignment horizontal="center"/>
    </xf>
    <xf numFmtId="0" fontId="14" fillId="89" borderId="0" xfId="55" applyFont="1" applyFill="1" applyProtection="1">
      <protection hidden="1"/>
    </xf>
    <xf numFmtId="0" fontId="136" fillId="33" borderId="0" xfId="0" applyFont="1" applyFill="1" applyAlignment="1">
      <alignment horizontal="center"/>
    </xf>
    <xf numFmtId="0" fontId="7" fillId="76" borderId="32" xfId="0" applyFont="1" applyFill="1" applyBorder="1" applyAlignment="1">
      <alignment horizontal="center"/>
    </xf>
    <xf numFmtId="0" fontId="18" fillId="0" borderId="0" xfId="0" applyFont="1" applyAlignment="1"/>
    <xf numFmtId="0" fontId="0" fillId="0" borderId="0" xfId="0" applyAlignment="1"/>
    <xf numFmtId="0" fontId="7" fillId="0" borderId="0" xfId="0" applyFont="1" applyAlignment="1"/>
    <xf numFmtId="0" fontId="6" fillId="0" borderId="33" xfId="0" applyFont="1" applyFill="1" applyBorder="1" applyAlignment="1">
      <alignment horizontal="left"/>
    </xf>
    <xf numFmtId="4" fontId="23" fillId="0" borderId="15"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4" fontId="23" fillId="0" borderId="33" xfId="0" applyNumberFormat="1" applyFont="1" applyFill="1" applyBorder="1" applyAlignment="1">
      <alignment horizontal="center" vertical="center" wrapText="1"/>
    </xf>
    <xf numFmtId="10" fontId="7" fillId="0" borderId="44" xfId="7" applyNumberFormat="1" applyFont="1" applyFill="1" applyBorder="1" applyAlignment="1">
      <alignment horizontal="center" vertical="center" wrapText="1"/>
    </xf>
    <xf numFmtId="0" fontId="8" fillId="0" borderId="10" xfId="0" applyFont="1" applyFill="1" applyBorder="1" applyAlignment="1">
      <alignment vertical="top"/>
    </xf>
    <xf numFmtId="4" fontId="167" fillId="0" borderId="3" xfId="0" applyNumberFormat="1" applyFont="1" applyFill="1" applyBorder="1" applyAlignment="1">
      <alignment vertical="top"/>
    </xf>
    <xf numFmtId="4" fontId="167" fillId="0" borderId="9" xfId="0" applyNumberFormat="1" applyFont="1" applyFill="1" applyBorder="1" applyAlignment="1">
      <alignment vertical="top"/>
    </xf>
    <xf numFmtId="10" fontId="167" fillId="0" borderId="9" xfId="7" applyNumberFormat="1" applyFont="1" applyFill="1" applyBorder="1"/>
    <xf numFmtId="0" fontId="19" fillId="0" borderId="10" xfId="0" applyFont="1" applyFill="1" applyBorder="1" applyAlignment="1">
      <alignment vertical="top"/>
    </xf>
    <xf numFmtId="4" fontId="19" fillId="0" borderId="10" xfId="0" applyNumberFormat="1" applyFont="1" applyFill="1" applyBorder="1" applyAlignment="1">
      <alignment vertical="top"/>
    </xf>
    <xf numFmtId="4" fontId="86" fillId="0" borderId="10" xfId="0" applyNumberFormat="1" applyFont="1" applyFill="1" applyBorder="1" applyAlignment="1">
      <alignment vertical="top"/>
    </xf>
    <xf numFmtId="10" fontId="86" fillId="0" borderId="10" xfId="7" applyNumberFormat="1" applyFont="1" applyFill="1" applyBorder="1"/>
    <xf numFmtId="4" fontId="19" fillId="0" borderId="3" xfId="0" applyNumberFormat="1" applyFont="1" applyFill="1" applyBorder="1" applyAlignment="1">
      <alignment vertical="top"/>
    </xf>
    <xf numFmtId="4" fontId="167" fillId="0" borderId="10" xfId="0" applyNumberFormat="1" applyFont="1" applyFill="1" applyBorder="1" applyAlignment="1">
      <alignment vertical="top"/>
    </xf>
    <xf numFmtId="10" fontId="167" fillId="0" borderId="10" xfId="7" applyNumberFormat="1" applyFont="1" applyFill="1" applyBorder="1"/>
    <xf numFmtId="4" fontId="19" fillId="0" borderId="3" xfId="0" applyNumberFormat="1" applyFont="1" applyFill="1" applyBorder="1" applyAlignment="1">
      <alignment horizontal="right"/>
    </xf>
    <xf numFmtId="0" fontId="19" fillId="0" borderId="10" xfId="0" quotePrefix="1" applyFont="1" applyFill="1" applyBorder="1" applyAlignment="1">
      <alignment vertical="top"/>
    </xf>
    <xf numFmtId="4" fontId="6" fillId="0" borderId="3" xfId="0" applyNumberFormat="1" applyFont="1" applyFill="1" applyBorder="1" applyAlignment="1">
      <alignment vertical="top"/>
    </xf>
    <xf numFmtId="4" fontId="137" fillId="32" borderId="15" xfId="0" applyNumberFormat="1" applyFont="1" applyFill="1" applyBorder="1" applyAlignment="1">
      <alignment horizontal="right"/>
    </xf>
    <xf numFmtId="0" fontId="6" fillId="32" borderId="0" xfId="0" applyFont="1" applyFill="1" applyAlignment="1">
      <alignment horizontal="center"/>
    </xf>
    <xf numFmtId="0" fontId="8" fillId="0" borderId="0" xfId="49" applyFont="1" applyFill="1"/>
    <xf numFmtId="0" fontId="7" fillId="0" borderId="7" xfId="0" applyFont="1" applyBorder="1" applyAlignment="1"/>
    <xf numFmtId="0" fontId="0" fillId="0" borderId="7" xfId="0" applyBorder="1" applyAlignment="1"/>
    <xf numFmtId="0" fontId="7" fillId="0" borderId="38" xfId="0" applyFont="1" applyBorder="1" applyAlignment="1"/>
    <xf numFmtId="0" fontId="0" fillId="0" borderId="38" xfId="0" applyBorder="1" applyAlignment="1"/>
    <xf numFmtId="0" fontId="7" fillId="0" borderId="3" xfId="0" applyFont="1" applyBorder="1" applyAlignment="1"/>
    <xf numFmtId="0" fontId="19" fillId="0" borderId="3" xfId="0" applyFont="1" applyBorder="1" applyAlignment="1">
      <alignment horizontal="left"/>
    </xf>
    <xf numFmtId="0" fontId="0" fillId="0" borderId="3" xfId="0" applyBorder="1" applyAlignment="1"/>
    <xf numFmtId="0" fontId="0" fillId="0" borderId="3" xfId="0" quotePrefix="1" applyBorder="1" applyAlignment="1"/>
    <xf numFmtId="0" fontId="6" fillId="0" borderId="0" xfId="0" applyFont="1" applyAlignment="1"/>
    <xf numFmtId="0" fontId="0" fillId="0" borderId="3" xfId="0" quotePrefix="1" applyFill="1" applyBorder="1" applyAlignment="1"/>
    <xf numFmtId="0" fontId="19" fillId="0" borderId="3" xfId="0" applyFont="1" applyFill="1" applyBorder="1" applyAlignment="1">
      <alignment horizontal="left"/>
    </xf>
    <xf numFmtId="0" fontId="7" fillId="22" borderId="39" xfId="0" applyFont="1" applyFill="1" applyBorder="1" applyAlignment="1">
      <alignment wrapText="1"/>
    </xf>
    <xf numFmtId="0" fontId="7" fillId="22" borderId="39" xfId="0" applyFont="1" applyFill="1" applyBorder="1" applyAlignment="1"/>
    <xf numFmtId="0" fontId="6" fillId="0" borderId="0" xfId="50" applyFont="1" applyAlignment="1"/>
    <xf numFmtId="0" fontId="0" fillId="0" borderId="0" xfId="50" applyFont="1" applyAlignment="1"/>
    <xf numFmtId="0" fontId="6" fillId="0" borderId="36" xfId="52" applyFont="1" applyFill="1" applyBorder="1" applyAlignment="1">
      <alignment vertical="top" wrapText="1"/>
    </xf>
    <xf numFmtId="0" fontId="6" fillId="0" borderId="188" xfId="52" applyFont="1" applyFill="1" applyBorder="1" applyAlignment="1">
      <alignment vertical="top" wrapText="1"/>
    </xf>
    <xf numFmtId="4" fontId="168" fillId="0" borderId="189" xfId="52" applyNumberFormat="1" applyFont="1" applyFill="1" applyBorder="1">
      <alignment vertical="top"/>
    </xf>
    <xf numFmtId="0" fontId="7" fillId="0" borderId="39" xfId="52" applyFont="1" applyFill="1" applyBorder="1">
      <alignment vertical="top"/>
    </xf>
    <xf numFmtId="0" fontId="7" fillId="0" borderId="277" xfId="52" applyFont="1" applyFill="1" applyBorder="1">
      <alignment vertical="top"/>
    </xf>
    <xf numFmtId="4" fontId="169" fillId="0" borderId="279" xfId="52" applyNumberFormat="1" applyFont="1" applyFill="1" applyBorder="1">
      <alignment vertical="top"/>
    </xf>
    <xf numFmtId="0" fontId="6" fillId="0" borderId="3" xfId="52" quotePrefix="1" applyFont="1" applyFill="1" applyBorder="1" applyAlignment="1">
      <alignment horizontal="left" vertical="top" indent="1"/>
    </xf>
    <xf numFmtId="0" fontId="6" fillId="0" borderId="0" xfId="52" quotePrefix="1" applyFont="1" applyFill="1" applyBorder="1" applyAlignment="1">
      <alignment horizontal="left" vertical="top" indent="1"/>
    </xf>
    <xf numFmtId="4" fontId="6" fillId="0" borderId="5" xfId="52" applyNumberFormat="1" applyFont="1" applyFill="1" applyBorder="1">
      <alignment vertical="top"/>
    </xf>
    <xf numFmtId="4" fontId="169" fillId="0" borderId="279" xfId="52" applyNumberFormat="1" applyFont="1" applyFill="1" applyBorder="1" applyAlignment="1">
      <alignment vertical="top"/>
    </xf>
    <xf numFmtId="0" fontId="7" fillId="0" borderId="123" xfId="52" applyFont="1" applyFill="1" applyBorder="1">
      <alignment vertical="top"/>
    </xf>
    <xf numFmtId="0" fontId="7" fillId="0" borderId="259" xfId="52" applyFont="1" applyFill="1" applyBorder="1">
      <alignment vertical="top"/>
    </xf>
    <xf numFmtId="4" fontId="169" fillId="0" borderId="35" xfId="52" applyNumberFormat="1" applyFont="1" applyFill="1" applyBorder="1" applyAlignment="1">
      <alignment vertical="top"/>
    </xf>
    <xf numFmtId="0" fontId="18" fillId="32" borderId="0" xfId="0" applyFont="1" applyFill="1" applyAlignment="1"/>
    <xf numFmtId="0" fontId="0" fillId="32" borderId="0" xfId="0" applyFill="1" applyAlignment="1"/>
    <xf numFmtId="0" fontId="6" fillId="0" borderId="3" xfId="0" applyFont="1" applyFill="1" applyBorder="1" applyAlignment="1">
      <alignment vertical="top"/>
    </xf>
    <xf numFmtId="0" fontId="19" fillId="0" borderId="3" xfId="0" applyFont="1" applyFill="1" applyBorder="1" applyAlignment="1">
      <alignment vertical="top"/>
    </xf>
    <xf numFmtId="0" fontId="7" fillId="0" borderId="9" xfId="0" applyFont="1" applyBorder="1" applyAlignment="1">
      <alignment horizontal="center"/>
    </xf>
    <xf numFmtId="0" fontId="7" fillId="0" borderId="28" xfId="0" applyFont="1" applyBorder="1" applyAlignment="1">
      <alignment horizontal="center"/>
    </xf>
    <xf numFmtId="4" fontId="19" fillId="0" borderId="10" xfId="0" applyNumberFormat="1" applyFont="1" applyBorder="1" applyAlignment="1">
      <alignment horizontal="center"/>
    </xf>
    <xf numFmtId="4" fontId="0" fillId="0" borderId="10" xfId="0" applyNumberFormat="1" applyBorder="1" applyAlignment="1"/>
    <xf numFmtId="4" fontId="137" fillId="22" borderId="29" xfId="0" applyNumberFormat="1" applyFont="1" applyFill="1" applyBorder="1" applyAlignment="1"/>
    <xf numFmtId="0" fontId="19" fillId="0" borderId="0" xfId="0" applyFont="1" applyAlignment="1">
      <alignment vertical="top"/>
    </xf>
    <xf numFmtId="3" fontId="0" fillId="0" borderId="0" xfId="0" applyNumberFormat="1" applyAlignment="1"/>
    <xf numFmtId="0" fontId="6" fillId="0" borderId="0" xfId="0" applyFont="1" applyFill="1" applyAlignment="1"/>
    <xf numFmtId="0" fontId="8" fillId="0" borderId="0" xfId="0" applyFont="1" applyFill="1" applyAlignment="1"/>
    <xf numFmtId="0" fontId="170" fillId="0" borderId="0" xfId="32963" applyFont="1" applyBorder="1" applyAlignment="1">
      <alignment wrapText="1"/>
    </xf>
    <xf numFmtId="0" fontId="8"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0" fillId="0" borderId="0" xfId="0" applyFont="1" applyBorder="1" applyAlignment="1"/>
    <xf numFmtId="0" fontId="7" fillId="0" borderId="0" xfId="0" applyFont="1" applyBorder="1" applyAlignment="1"/>
    <xf numFmtId="3" fontId="7" fillId="0" borderId="10" xfId="0" applyNumberFormat="1" applyFont="1" applyFill="1" applyBorder="1" applyAlignment="1">
      <alignment horizontal="right"/>
    </xf>
    <xf numFmtId="0" fontId="6"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7" fillId="0" borderId="0" xfId="0" applyFont="1" applyFill="1" applyBorder="1" applyAlignment="1"/>
    <xf numFmtId="0" fontId="5" fillId="0" borderId="0" xfId="0" applyFont="1" applyBorder="1" applyAlignment="1"/>
    <xf numFmtId="0" fontId="7"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6" fillId="0" borderId="0" xfId="32963" applyNumberFormat="1" applyFont="1" applyBorder="1" applyAlignment="1">
      <alignment wrapText="1"/>
    </xf>
    <xf numFmtId="2" fontId="6" fillId="0" borderId="0" xfId="0" applyNumberFormat="1" applyFont="1" applyBorder="1" applyAlignment="1">
      <alignment horizontal="left" wrapText="1"/>
    </xf>
    <xf numFmtId="0" fontId="9"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8" fillId="32" borderId="0" xfId="0" applyFont="1" applyFill="1" applyAlignment="1">
      <alignment vertical="top"/>
    </xf>
    <xf numFmtId="0" fontId="19" fillId="32" borderId="0" xfId="0" applyFont="1" applyFill="1" applyAlignment="1">
      <alignment vertical="top"/>
    </xf>
    <xf numFmtId="0" fontId="6" fillId="76" borderId="6" xfId="0" applyFont="1" applyFill="1" applyBorder="1" applyAlignment="1">
      <alignment horizontal="center"/>
    </xf>
    <xf numFmtId="0" fontId="6" fillId="76" borderId="32" xfId="0" applyFont="1" applyFill="1" applyBorder="1" applyAlignment="1">
      <alignment horizontal="center"/>
    </xf>
    <xf numFmtId="0" fontId="6" fillId="33" borderId="300" xfId="32916" applyFont="1" applyFill="1" applyBorder="1" applyAlignment="1">
      <alignment horizontal="center"/>
    </xf>
    <xf numFmtId="0" fontId="6" fillId="33" borderId="0" xfId="32916" applyFont="1" applyFill="1" applyBorder="1" applyAlignment="1">
      <alignment horizontal="center"/>
    </xf>
    <xf numFmtId="0" fontId="88" fillId="97" borderId="0" xfId="32916" applyFont="1" applyFill="1" applyBorder="1"/>
    <xf numFmtId="0" fontId="6" fillId="0" borderId="300" xfId="32916" applyFont="1" applyBorder="1" applyAlignment="1">
      <alignment horizontal="center"/>
    </xf>
    <xf numFmtId="0" fontId="6" fillId="0" borderId="0" xfId="32916" applyFont="1" applyBorder="1"/>
    <xf numFmtId="0" fontId="148" fillId="33" borderId="0" xfId="32916" applyFont="1" applyFill="1" applyBorder="1"/>
    <xf numFmtId="0" fontId="23" fillId="0" borderId="0" xfId="55" applyFont="1" applyFill="1" applyAlignment="1" applyProtection="1">
      <alignment horizontal="center"/>
      <protection hidden="1"/>
    </xf>
    <xf numFmtId="0" fontId="6" fillId="33" borderId="200" xfId="0" applyFont="1" applyFill="1" applyBorder="1" applyAlignment="1">
      <alignment horizontal="center"/>
    </xf>
    <xf numFmtId="0" fontId="6" fillId="33" borderId="11" xfId="49" applyFill="1" applyBorder="1" applyAlignment="1">
      <alignment vertical="top" wrapText="1"/>
    </xf>
    <xf numFmtId="0" fontId="91" fillId="33" borderId="5" xfId="49" applyFont="1" applyFill="1" applyBorder="1"/>
    <xf numFmtId="0" fontId="91" fillId="33" borderId="3" xfId="0" applyFont="1" applyFill="1" applyBorder="1" applyAlignment="1">
      <alignment wrapText="1"/>
    </xf>
    <xf numFmtId="0" fontId="0" fillId="33" borderId="0" xfId="0" applyFill="1" applyBorder="1" applyAlignment="1">
      <alignment horizontal="center"/>
    </xf>
    <xf numFmtId="0" fontId="23" fillId="33" borderId="0" xfId="0" applyFont="1" applyFill="1" applyBorder="1" applyAlignment="1">
      <alignment horizontal="center"/>
    </xf>
    <xf numFmtId="0" fontId="23" fillId="33" borderId="0" xfId="0" applyFont="1" applyFill="1" applyBorder="1" applyAlignment="1">
      <alignment horizontal="center" wrapText="1"/>
    </xf>
    <xf numFmtId="0" fontId="23" fillId="0" borderId="149" xfId="0" applyFont="1" applyBorder="1" applyAlignment="1">
      <alignment horizontal="center"/>
    </xf>
    <xf numFmtId="0" fontId="23" fillId="0" borderId="135" xfId="0" applyFont="1" applyBorder="1" applyAlignment="1">
      <alignment horizontal="center" wrapText="1"/>
    </xf>
    <xf numFmtId="0" fontId="19" fillId="0" borderId="3" xfId="0" applyFont="1" applyBorder="1" applyAlignment="1">
      <alignment horizontal="center"/>
    </xf>
    <xf numFmtId="0" fontId="19" fillId="0" borderId="142" xfId="0" applyFont="1" applyBorder="1" applyAlignment="1">
      <alignment horizontal="center"/>
    </xf>
    <xf numFmtId="0" fontId="23" fillId="0" borderId="144" xfId="0" applyFont="1" applyFill="1" applyBorder="1" applyAlignment="1">
      <alignment horizontal="center"/>
    </xf>
    <xf numFmtId="0" fontId="1" fillId="33" borderId="0" xfId="32962" applyFill="1" applyBorder="1"/>
    <xf numFmtId="0" fontId="6" fillId="33" borderId="0" xfId="49" quotePrefix="1" applyFill="1" applyBorder="1"/>
    <xf numFmtId="0" fontId="145" fillId="0" borderId="324" xfId="0" applyFont="1" applyFill="1" applyBorder="1"/>
    <xf numFmtId="0" fontId="152" fillId="0" borderId="324" xfId="0" applyFont="1" applyFill="1" applyBorder="1"/>
    <xf numFmtId="0" fontId="152" fillId="0" borderId="324" xfId="568" applyFont="1" applyFill="1" applyBorder="1"/>
    <xf numFmtId="0" fontId="152" fillId="0" borderId="325" xfId="0" applyFont="1" applyFill="1" applyBorder="1"/>
    <xf numFmtId="0" fontId="145" fillId="33" borderId="27" xfId="0" applyFont="1" applyFill="1" applyBorder="1"/>
    <xf numFmtId="0" fontId="145" fillId="33" borderId="30" xfId="0" applyFont="1" applyFill="1" applyBorder="1"/>
    <xf numFmtId="0" fontId="152" fillId="33" borderId="30" xfId="0" applyFont="1" applyFill="1" applyBorder="1"/>
    <xf numFmtId="0" fontId="152" fillId="33" borderId="326" xfId="0" applyFont="1" applyFill="1" applyBorder="1"/>
    <xf numFmtId="0" fontId="52" fillId="33" borderId="0" xfId="568" applyFont="1" applyFill="1" applyAlignment="1">
      <alignment horizontal="justify"/>
    </xf>
    <xf numFmtId="0" fontId="14" fillId="76" borderId="200" xfId="568" applyFont="1" applyFill="1" applyBorder="1" applyAlignment="1">
      <alignment horizontal="left" vertical="center"/>
    </xf>
    <xf numFmtId="0" fontId="133" fillId="76" borderId="264" xfId="568" applyFont="1" applyFill="1" applyBorder="1" applyAlignment="1">
      <alignment horizontal="center" vertical="center"/>
    </xf>
    <xf numFmtId="0" fontId="14" fillId="76" borderId="264" xfId="568" applyFont="1" applyFill="1" applyBorder="1" applyAlignment="1">
      <alignment horizontal="left"/>
    </xf>
    <xf numFmtId="0" fontId="14" fillId="76" borderId="200" xfId="568" applyFont="1" applyFill="1" applyBorder="1" applyAlignment="1">
      <alignment horizontal="left"/>
    </xf>
    <xf numFmtId="0" fontId="14" fillId="108" borderId="200" xfId="568" applyFont="1" applyFill="1" applyBorder="1" applyAlignment="1">
      <alignment horizontal="left" vertical="center"/>
    </xf>
    <xf numFmtId="0" fontId="133" fillId="108" borderId="264" xfId="568" applyFont="1" applyFill="1" applyBorder="1" applyAlignment="1">
      <alignment horizontal="center" vertical="center"/>
    </xf>
    <xf numFmtId="0" fontId="6" fillId="109" borderId="263" xfId="568" applyFont="1" applyFill="1" applyBorder="1" applyAlignment="1">
      <alignment wrapText="1"/>
    </xf>
    <xf numFmtId="0" fontId="6" fillId="109" borderId="200" xfId="568" applyFont="1" applyFill="1" applyBorder="1" applyAlignment="1">
      <alignment wrapText="1"/>
    </xf>
    <xf numFmtId="0" fontId="6" fillId="109" borderId="261" xfId="568" applyFont="1" applyFill="1" applyBorder="1" applyAlignment="1">
      <alignment wrapText="1"/>
    </xf>
    <xf numFmtId="0" fontId="9" fillId="109" borderId="264" xfId="568" applyFont="1" applyFill="1" applyBorder="1" applyAlignment="1">
      <alignment horizontal="left" wrapText="1"/>
    </xf>
    <xf numFmtId="0" fontId="6" fillId="109" borderId="264" xfId="568" quotePrefix="1" applyFont="1" applyFill="1" applyBorder="1" applyAlignment="1">
      <alignment horizontal="left" wrapText="1"/>
    </xf>
    <xf numFmtId="0" fontId="6" fillId="109" borderId="200" xfId="568" applyFont="1" applyFill="1" applyBorder="1" applyAlignment="1">
      <alignment horizontal="left" wrapText="1"/>
    </xf>
    <xf numFmtId="0" fontId="6" fillId="110" borderId="200" xfId="568" applyFont="1" applyFill="1" applyBorder="1" applyAlignment="1">
      <alignment wrapText="1"/>
    </xf>
    <xf numFmtId="0" fontId="6" fillId="110" borderId="263" xfId="568" applyFont="1" applyFill="1" applyBorder="1" applyAlignment="1">
      <alignment wrapText="1"/>
    </xf>
    <xf numFmtId="0" fontId="7" fillId="33" borderId="0" xfId="0" applyFont="1" applyFill="1" applyAlignment="1">
      <alignment horizontal="left"/>
    </xf>
    <xf numFmtId="0" fontId="6" fillId="33" borderId="0" xfId="0" applyFont="1" applyFill="1" applyBorder="1" applyAlignment="1">
      <alignment vertical="top"/>
    </xf>
    <xf numFmtId="0" fontId="63" fillId="76" borderId="109" xfId="0" applyFont="1" applyFill="1" applyBorder="1" applyAlignment="1" applyProtection="1">
      <alignment horizontal="center" vertical="center" wrapText="1"/>
    </xf>
    <xf numFmtId="0" fontId="7" fillId="76" borderId="32" xfId="568" applyFont="1" applyFill="1" applyBorder="1" applyAlignment="1">
      <alignment horizontal="center" vertical="center"/>
    </xf>
    <xf numFmtId="0" fontId="23" fillId="0" borderId="0" xfId="568" applyFont="1" applyFill="1" applyBorder="1" applyAlignment="1">
      <alignment horizontal="center"/>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23" fillId="77" borderId="200" xfId="55" applyFont="1" applyFill="1" applyBorder="1" applyAlignment="1" applyProtection="1">
      <alignment horizontal="center"/>
      <protection hidden="1"/>
    </xf>
    <xf numFmtId="0" fontId="13" fillId="76" borderId="326" xfId="55" applyNumberFormat="1" applyFont="1" applyFill="1" applyBorder="1" applyAlignment="1" applyProtection="1">
      <alignment horizontal="center" vertical="center"/>
      <protection hidden="1"/>
    </xf>
    <xf numFmtId="4" fontId="13" fillId="76" borderId="326" xfId="55" applyNumberFormat="1" applyFont="1" applyFill="1" applyBorder="1" applyAlignment="1" applyProtection="1">
      <alignment vertical="center"/>
      <protection hidden="1"/>
    </xf>
    <xf numFmtId="4" fontId="10" fillId="33" borderId="0" xfId="55" quotePrefix="1" applyNumberFormat="1" applyFont="1" applyFill="1" applyAlignment="1" applyProtection="1">
      <alignment vertical="center"/>
      <protection hidden="1"/>
    </xf>
    <xf numFmtId="49" fontId="28" fillId="102" borderId="203" xfId="49" applyNumberFormat="1" applyFont="1" applyFill="1" applyBorder="1" applyAlignment="1">
      <alignment horizontal="right"/>
    </xf>
    <xf numFmtId="49" fontId="28" fillId="103" borderId="203" xfId="49" applyNumberFormat="1" applyFont="1" applyFill="1" applyBorder="1" applyAlignment="1">
      <alignment horizontal="center" wrapText="1"/>
    </xf>
    <xf numFmtId="0" fontId="19" fillId="102" borderId="201" xfId="49" applyFont="1" applyFill="1" applyBorder="1"/>
    <xf numFmtId="0" fontId="23" fillId="103" borderId="201" xfId="49" applyFont="1" applyFill="1" applyBorder="1"/>
    <xf numFmtId="49" fontId="29" fillId="109" borderId="0" xfId="49" applyNumberFormat="1" applyFont="1" applyFill="1" applyBorder="1" applyAlignment="1">
      <alignment horizontal="right"/>
    </xf>
    <xf numFmtId="0" fontId="0" fillId="109" borderId="3" xfId="49" applyFont="1" applyFill="1" applyBorder="1"/>
    <xf numFmtId="0" fontId="6" fillId="111" borderId="10" xfId="49" applyFont="1" applyFill="1" applyBorder="1"/>
    <xf numFmtId="0" fontId="0" fillId="109" borderId="308" xfId="49" applyFont="1" applyFill="1" applyBorder="1"/>
    <xf numFmtId="49" fontId="29" fillId="112" borderId="0" xfId="49" applyNumberFormat="1" applyFont="1" applyFill="1" applyBorder="1" applyAlignment="1">
      <alignment horizontal="right"/>
    </xf>
    <xf numFmtId="0" fontId="28" fillId="109" borderId="3" xfId="49" applyFont="1" applyFill="1" applyBorder="1"/>
    <xf numFmtId="0" fontId="28" fillId="109" borderId="308" xfId="49" applyFont="1" applyFill="1" applyBorder="1"/>
    <xf numFmtId="174" fontId="66" fillId="82" borderId="253" xfId="49" applyNumberFormat="1" applyFont="1" applyFill="1" applyBorder="1"/>
    <xf numFmtId="0" fontId="19" fillId="76" borderId="267" xfId="568" applyFont="1" applyFill="1" applyBorder="1" applyAlignment="1">
      <alignment horizontal="center"/>
    </xf>
    <xf numFmtId="0" fontId="23" fillId="76" borderId="320" xfId="568" applyFont="1" applyFill="1" applyBorder="1" applyAlignment="1">
      <alignment horizontal="center" vertical="center"/>
    </xf>
    <xf numFmtId="0" fontId="6" fillId="76" borderId="50" xfId="568" applyFill="1" applyBorder="1"/>
    <xf numFmtId="0" fontId="6" fillId="33" borderId="332" xfId="568" applyFill="1" applyBorder="1"/>
    <xf numFmtId="4" fontId="7" fillId="77" borderId="71" xfId="568" applyNumberFormat="1" applyFont="1" applyFill="1" applyBorder="1"/>
    <xf numFmtId="4" fontId="7" fillId="77" borderId="242" xfId="568" applyNumberFormat="1" applyFont="1" applyFill="1" applyBorder="1"/>
    <xf numFmtId="0" fontId="23" fillId="76" borderId="151" xfId="568" applyFont="1" applyFill="1" applyBorder="1" applyAlignment="1">
      <alignment horizontal="center" vertical="center"/>
    </xf>
    <xf numFmtId="4" fontId="7" fillId="77" borderId="79" xfId="568" applyNumberFormat="1" applyFont="1" applyFill="1" applyBorder="1"/>
    <xf numFmtId="4" fontId="7" fillId="77" borderId="333" xfId="568" applyNumberFormat="1" applyFont="1" applyFill="1" applyBorder="1"/>
    <xf numFmtId="0" fontId="23" fillId="76" borderId="334" xfId="568" applyFont="1" applyFill="1" applyBorder="1" applyAlignment="1">
      <alignment horizontal="center" vertical="center"/>
    </xf>
    <xf numFmtId="0" fontId="6" fillId="76" borderId="63" xfId="568" applyFill="1" applyBorder="1"/>
    <xf numFmtId="0" fontId="6" fillId="33" borderId="335" xfId="568" applyFill="1" applyBorder="1"/>
    <xf numFmtId="4" fontId="7" fillId="77" borderId="74" xfId="568" applyNumberFormat="1" applyFont="1" applyFill="1" applyBorder="1"/>
    <xf numFmtId="4" fontId="7" fillId="77" borderId="336" xfId="568" applyNumberFormat="1" applyFont="1" applyFill="1" applyBorder="1"/>
    <xf numFmtId="0" fontId="6" fillId="0" borderId="3" xfId="568" applyFont="1" applyBorder="1"/>
    <xf numFmtId="0" fontId="6" fillId="0" borderId="8" xfId="568" applyBorder="1"/>
    <xf numFmtId="0" fontId="7" fillId="0" borderId="11" xfId="568" applyFont="1" applyBorder="1"/>
    <xf numFmtId="0" fontId="7" fillId="0" borderId="5" xfId="568" applyFont="1" applyBorder="1"/>
    <xf numFmtId="0" fontId="7" fillId="0" borderId="6" xfId="568" applyFont="1" applyBorder="1"/>
    <xf numFmtId="0" fontId="38" fillId="33" borderId="0" xfId="49" applyFont="1" applyFill="1" applyBorder="1"/>
    <xf numFmtId="0" fontId="38" fillId="33" borderId="5" xfId="49" applyFont="1" applyFill="1" applyBorder="1"/>
    <xf numFmtId="0" fontId="19" fillId="109" borderId="3" xfId="568" applyFont="1" applyFill="1" applyBorder="1"/>
    <xf numFmtId="0" fontId="6" fillId="109" borderId="298" xfId="568" applyFill="1" applyBorder="1"/>
    <xf numFmtId="0" fontId="6" fillId="109" borderId="3" xfId="568" applyFill="1" applyBorder="1"/>
    <xf numFmtId="0" fontId="6" fillId="109" borderId="293" xfId="568" applyFill="1" applyBorder="1"/>
    <xf numFmtId="0" fontId="65" fillId="109" borderId="275" xfId="568" applyFont="1" applyFill="1" applyBorder="1"/>
    <xf numFmtId="0" fontId="65" fillId="109" borderId="293" xfId="568" applyFont="1" applyFill="1" applyBorder="1"/>
    <xf numFmtId="0" fontId="6" fillId="109" borderId="10" xfId="568" applyFill="1" applyBorder="1"/>
    <xf numFmtId="0" fontId="65" fillId="109" borderId="3" xfId="568" applyFont="1" applyFill="1" applyBorder="1"/>
    <xf numFmtId="0" fontId="65" fillId="109" borderId="10" xfId="568" applyFont="1" applyFill="1" applyBorder="1"/>
    <xf numFmtId="0" fontId="6" fillId="109" borderId="3" xfId="568" applyFont="1" applyFill="1" applyBorder="1"/>
    <xf numFmtId="0" fontId="6" fillId="109" borderId="142" xfId="568" applyFill="1" applyBorder="1"/>
    <xf numFmtId="0" fontId="23" fillId="114" borderId="144" xfId="49" applyFont="1" applyFill="1" applyBorder="1"/>
    <xf numFmtId="0" fontId="6" fillId="109" borderId="196" xfId="49" applyFill="1" applyBorder="1" applyAlignment="1"/>
    <xf numFmtId="0" fontId="23" fillId="113" borderId="3" xfId="49" applyFont="1" applyFill="1" applyBorder="1"/>
    <xf numFmtId="0" fontId="39" fillId="109" borderId="3" xfId="568" applyFont="1" applyFill="1" applyBorder="1"/>
    <xf numFmtId="0" fontId="23" fillId="114" borderId="143" xfId="49" applyFont="1" applyFill="1" applyBorder="1"/>
    <xf numFmtId="2" fontId="6" fillId="33" borderId="180" xfId="49" applyNumberFormat="1" applyFill="1" applyBorder="1" applyAlignment="1"/>
    <xf numFmtId="2" fontId="6" fillId="109" borderId="180" xfId="49" applyNumberFormat="1" applyFill="1" applyBorder="1" applyAlignment="1"/>
    <xf numFmtId="2" fontId="6" fillId="109" borderId="293" xfId="568" applyNumberFormat="1" applyFill="1" applyBorder="1"/>
    <xf numFmtId="2" fontId="19" fillId="109" borderId="10" xfId="568" applyNumberFormat="1" applyFont="1" applyFill="1" applyBorder="1"/>
    <xf numFmtId="2" fontId="6" fillId="109" borderId="10" xfId="568" applyNumberFormat="1" applyFont="1" applyFill="1" applyBorder="1"/>
    <xf numFmtId="2" fontId="6" fillId="109" borderId="14" xfId="568" applyNumberFormat="1" applyFont="1" applyFill="1" applyBorder="1"/>
    <xf numFmtId="2" fontId="6" fillId="109" borderId="10" xfId="568" applyNumberFormat="1" applyFill="1" applyBorder="1"/>
    <xf numFmtId="0" fontId="39" fillId="109" borderId="298" xfId="568" applyFont="1" applyFill="1" applyBorder="1"/>
    <xf numFmtId="2" fontId="6" fillId="33" borderId="196" xfId="49" applyNumberFormat="1" applyFill="1" applyBorder="1" applyAlignment="1"/>
    <xf numFmtId="2" fontId="65" fillId="109" borderId="3" xfId="568" applyNumberFormat="1" applyFont="1" applyFill="1" applyBorder="1"/>
    <xf numFmtId="2" fontId="65" fillId="109" borderId="10" xfId="568" applyNumberFormat="1" applyFont="1" applyFill="1" applyBorder="1"/>
    <xf numFmtId="2" fontId="6" fillId="109" borderId="3" xfId="568" applyNumberFormat="1" applyFont="1" applyFill="1" applyBorder="1"/>
    <xf numFmtId="2" fontId="6" fillId="109" borderId="136" xfId="568" applyNumberFormat="1" applyFill="1" applyBorder="1"/>
    <xf numFmtId="2" fontId="65" fillId="109" borderId="142" xfId="568" applyNumberFormat="1" applyFont="1" applyFill="1" applyBorder="1"/>
    <xf numFmtId="2" fontId="65" fillId="109" borderId="136" xfId="568" applyNumberFormat="1" applyFont="1" applyFill="1" applyBorder="1"/>
    <xf numFmtId="0" fontId="6" fillId="109" borderId="215" xfId="49" applyFill="1" applyBorder="1" applyAlignment="1"/>
    <xf numFmtId="0" fontId="19" fillId="0" borderId="0" xfId="55" applyFont="1" applyFill="1" applyProtection="1">
      <protection hidden="1"/>
    </xf>
    <xf numFmtId="0" fontId="14" fillId="77" borderId="33" xfId="49" applyFont="1" applyFill="1" applyBorder="1"/>
    <xf numFmtId="3" fontId="30" fillId="77" borderId="82" xfId="49" applyNumberFormat="1" applyFont="1" applyFill="1" applyBorder="1"/>
    <xf numFmtId="3" fontId="30" fillId="77" borderId="32" xfId="49" applyNumberFormat="1" applyFont="1" applyFill="1" applyBorder="1"/>
    <xf numFmtId="3" fontId="42" fillId="77" borderId="33" xfId="49" applyNumberFormat="1" applyFont="1" applyFill="1" applyBorder="1"/>
    <xf numFmtId="3" fontId="42" fillId="77" borderId="82" xfId="49" applyNumberFormat="1" applyFont="1" applyFill="1" applyBorder="1"/>
    <xf numFmtId="3" fontId="42" fillId="77" borderId="32" xfId="49" applyNumberFormat="1" applyFont="1" applyFill="1" applyBorder="1"/>
    <xf numFmtId="0" fontId="41" fillId="77" borderId="33" xfId="49" applyFont="1" applyFill="1" applyBorder="1"/>
    <xf numFmtId="0" fontId="41" fillId="77" borderId="82" xfId="49" applyFont="1" applyFill="1" applyBorder="1"/>
    <xf numFmtId="4" fontId="42" fillId="77" borderId="32" xfId="49" applyNumberFormat="1" applyFont="1" applyFill="1" applyBorder="1"/>
    <xf numFmtId="3" fontId="41" fillId="77" borderId="33" xfId="49" applyNumberFormat="1" applyFont="1" applyFill="1" applyBorder="1"/>
    <xf numFmtId="0" fontId="79" fillId="77" borderId="82" xfId="49" applyFont="1" applyFill="1" applyBorder="1"/>
    <xf numFmtId="3" fontId="41" fillId="77" borderId="82" xfId="49" applyNumberFormat="1" applyFont="1" applyFill="1" applyBorder="1"/>
    <xf numFmtId="4" fontId="42" fillId="77" borderId="82" xfId="49" applyNumberFormat="1" applyFont="1" applyFill="1" applyBorder="1"/>
    <xf numFmtId="0" fontId="31" fillId="109" borderId="7" xfId="5" applyFont="1" applyFill="1" applyBorder="1" applyAlignment="1">
      <alignment horizontal="center" vertical="center"/>
    </xf>
    <xf numFmtId="0" fontId="31" fillId="109" borderId="8" xfId="5" applyFont="1" applyFill="1" applyBorder="1" applyAlignment="1">
      <alignment horizontal="center" vertical="center"/>
    </xf>
    <xf numFmtId="0" fontId="31" fillId="109" borderId="8" xfId="56" applyFont="1" applyFill="1" applyBorder="1">
      <alignment vertical="top"/>
    </xf>
    <xf numFmtId="0" fontId="31" fillId="109" borderId="8" xfId="56" applyFont="1" applyFill="1" applyBorder="1" applyAlignment="1"/>
    <xf numFmtId="0" fontId="14" fillId="109" borderId="9" xfId="56" applyFont="1" applyFill="1" applyBorder="1" applyAlignment="1">
      <alignment horizontal="right" vertical="center"/>
    </xf>
    <xf numFmtId="0" fontId="31" fillId="109" borderId="13" xfId="56" applyFont="1" applyFill="1" applyBorder="1">
      <alignment vertical="top"/>
    </xf>
    <xf numFmtId="0" fontId="31" fillId="109" borderId="13" xfId="56" applyFont="1" applyFill="1" applyBorder="1" applyAlignment="1">
      <alignment horizontal="center" vertical="top"/>
    </xf>
    <xf numFmtId="0" fontId="31" fillId="109" borderId="6" xfId="56" applyFont="1" applyFill="1" applyBorder="1" applyAlignment="1">
      <alignment horizontal="center" vertical="top"/>
    </xf>
    <xf numFmtId="174" fontId="14" fillId="109" borderId="13" xfId="56" applyNumberFormat="1" applyFont="1" applyFill="1" applyBorder="1" applyAlignment="1">
      <alignment horizontal="center" vertical="top"/>
    </xf>
    <xf numFmtId="0" fontId="31" fillId="33" borderId="4" xfId="56" applyFont="1" applyFill="1" applyBorder="1">
      <alignment vertical="top"/>
    </xf>
    <xf numFmtId="0" fontId="31" fillId="33" borderId="13" xfId="56" applyFont="1" applyFill="1" applyBorder="1" applyAlignment="1">
      <alignment horizontal="center" vertical="top"/>
    </xf>
    <xf numFmtId="2" fontId="5" fillId="33" borderId="139" xfId="568" applyNumberFormat="1" applyFont="1" applyFill="1" applyBorder="1"/>
    <xf numFmtId="2" fontId="6" fillId="77" borderId="137" xfId="568" applyNumberFormat="1" applyFont="1" applyFill="1" applyBorder="1"/>
    <xf numFmtId="2" fontId="6" fillId="76" borderId="205" xfId="568" applyNumberFormat="1" applyFont="1" applyFill="1" applyBorder="1"/>
    <xf numFmtId="2" fontId="6" fillId="76" borderId="5" xfId="568" applyNumberFormat="1" applyFont="1" applyFill="1" applyBorder="1"/>
    <xf numFmtId="2" fontId="5" fillId="76" borderId="139" xfId="568" applyNumberFormat="1" applyFont="1" applyFill="1" applyBorder="1"/>
    <xf numFmtId="2" fontId="6" fillId="76" borderId="137" xfId="568" applyNumberFormat="1" applyFont="1" applyFill="1" applyBorder="1"/>
    <xf numFmtId="2" fontId="6" fillId="32" borderId="5" xfId="568" applyNumberFormat="1" applyFont="1" applyFill="1" applyBorder="1"/>
    <xf numFmtId="2" fontId="6" fillId="32" borderId="139" xfId="568" applyNumberFormat="1" applyFont="1" applyFill="1" applyBorder="1"/>
    <xf numFmtId="2" fontId="6" fillId="77" borderId="11" xfId="568" applyNumberFormat="1" applyFont="1" applyFill="1" applyBorder="1"/>
    <xf numFmtId="2" fontId="7" fillId="77" borderId="5" xfId="568" applyNumberFormat="1" applyFont="1" applyFill="1" applyBorder="1"/>
    <xf numFmtId="4" fontId="19" fillId="77" borderId="10" xfId="568" applyNumberFormat="1" applyFont="1" applyFill="1" applyBorder="1"/>
    <xf numFmtId="4" fontId="6" fillId="77" borderId="10" xfId="568" applyNumberFormat="1" applyFont="1" applyFill="1" applyBorder="1"/>
    <xf numFmtId="4" fontId="6" fillId="77" borderId="5" xfId="568" applyNumberFormat="1" applyFont="1" applyFill="1" applyBorder="1"/>
    <xf numFmtId="4" fontId="6" fillId="77" borderId="10" xfId="49" applyNumberFormat="1" applyFont="1" applyFill="1" applyBorder="1"/>
    <xf numFmtId="4" fontId="7" fillId="33" borderId="232" xfId="568" applyNumberFormat="1" applyFont="1" applyFill="1" applyBorder="1"/>
    <xf numFmtId="4" fontId="7" fillId="33" borderId="139" xfId="568" applyNumberFormat="1" applyFont="1" applyFill="1" applyBorder="1"/>
    <xf numFmtId="4" fontId="6" fillId="76" borderId="276" xfId="568" applyNumberFormat="1" applyFont="1" applyFill="1" applyBorder="1"/>
    <xf numFmtId="4" fontId="6" fillId="76" borderId="313" xfId="568" applyNumberFormat="1" applyFont="1" applyFill="1" applyBorder="1"/>
    <xf numFmtId="4" fontId="6" fillId="76" borderId="10" xfId="568" applyNumberFormat="1" applyFont="1" applyFill="1" applyBorder="1"/>
    <xf numFmtId="4" fontId="6" fillId="76" borderId="5" xfId="568" applyNumberFormat="1" applyFont="1" applyFill="1" applyBorder="1"/>
    <xf numFmtId="4" fontId="5" fillId="33" borderId="232" xfId="568" applyNumberFormat="1" applyFont="1" applyFill="1" applyBorder="1"/>
    <xf numFmtId="4" fontId="5" fillId="33" borderId="139" xfId="568" applyNumberFormat="1" applyFont="1" applyFill="1" applyBorder="1"/>
    <xf numFmtId="4" fontId="6" fillId="76" borderId="28" xfId="568" applyNumberFormat="1" applyFont="1" applyFill="1" applyBorder="1"/>
    <xf numFmtId="4" fontId="6" fillId="76" borderId="321" xfId="568" applyNumberFormat="1" applyFont="1" applyFill="1" applyBorder="1"/>
    <xf numFmtId="4" fontId="6" fillId="76" borderId="232" xfId="568" applyNumberFormat="1" applyFont="1" applyFill="1" applyBorder="1"/>
    <xf numFmtId="4" fontId="6" fillId="76" borderId="139" xfId="568" applyNumberFormat="1" applyFont="1" applyFill="1" applyBorder="1"/>
    <xf numFmtId="4" fontId="6" fillId="32" borderId="139" xfId="568" applyNumberFormat="1" applyFont="1" applyFill="1" applyBorder="1"/>
    <xf numFmtId="4" fontId="5" fillId="76" borderId="232" xfId="568" applyNumberFormat="1" applyFont="1" applyFill="1" applyBorder="1"/>
    <xf numFmtId="4" fontId="6" fillId="77" borderId="9" xfId="568" applyNumberFormat="1" applyFont="1" applyFill="1" applyBorder="1"/>
    <xf numFmtId="4" fontId="6" fillId="77" borderId="11" xfId="568" applyNumberFormat="1" applyFont="1" applyFill="1" applyBorder="1"/>
    <xf numFmtId="4" fontId="7" fillId="76" borderId="232" xfId="568" applyNumberFormat="1" applyFont="1" applyFill="1" applyBorder="1"/>
    <xf numFmtId="4" fontId="0" fillId="77" borderId="14" xfId="49" applyNumberFormat="1" applyFont="1" applyFill="1" applyBorder="1" applyAlignment="1"/>
    <xf numFmtId="4" fontId="6" fillId="77" borderId="14" xfId="568" applyNumberFormat="1" applyFont="1" applyFill="1" applyBorder="1"/>
    <xf numFmtId="4" fontId="6" fillId="77" borderId="6" xfId="568" applyNumberFormat="1" applyFont="1" applyFill="1" applyBorder="1"/>
    <xf numFmtId="4" fontId="5" fillId="76" borderId="139" xfId="568" applyNumberFormat="1" applyFont="1" applyFill="1" applyBorder="1"/>
    <xf numFmtId="4" fontId="7" fillId="77" borderId="5" xfId="568" applyNumberFormat="1" applyFont="1" applyFill="1" applyBorder="1"/>
    <xf numFmtId="0" fontId="6" fillId="76" borderId="274" xfId="568" applyFont="1" applyFill="1" applyBorder="1"/>
    <xf numFmtId="0" fontId="6" fillId="76" borderId="338" xfId="568" applyFont="1" applyFill="1" applyBorder="1"/>
    <xf numFmtId="0" fontId="5" fillId="76" borderId="88" xfId="568" applyFont="1" applyFill="1" applyBorder="1"/>
    <xf numFmtId="0" fontId="6" fillId="77" borderId="13" xfId="568" applyFont="1" applyFill="1" applyBorder="1"/>
    <xf numFmtId="4" fontId="6" fillId="77" borderId="28" xfId="568" applyNumberFormat="1" applyFont="1" applyFill="1" applyBorder="1"/>
    <xf numFmtId="4" fontId="6" fillId="77" borderId="339" xfId="568" applyNumberFormat="1" applyFont="1" applyFill="1" applyBorder="1"/>
    <xf numFmtId="4" fontId="6" fillId="76" borderId="326" xfId="568" applyNumberFormat="1" applyFont="1" applyFill="1" applyBorder="1"/>
    <xf numFmtId="4" fontId="6" fillId="76" borderId="339" xfId="568" applyNumberFormat="1" applyFont="1" applyFill="1" applyBorder="1"/>
    <xf numFmtId="0" fontId="19" fillId="76" borderId="340" xfId="49" applyFont="1" applyFill="1" applyBorder="1" applyAlignment="1">
      <alignment horizontal="center" vertical="center" wrapText="1"/>
    </xf>
    <xf numFmtId="0" fontId="19" fillId="76" borderId="341" xfId="49" applyFont="1" applyFill="1" applyBorder="1" applyAlignment="1">
      <alignment horizontal="center" vertical="center" wrapText="1"/>
    </xf>
    <xf numFmtId="4" fontId="0" fillId="33" borderId="0" xfId="49" applyNumberFormat="1" applyFont="1" applyFill="1" applyBorder="1"/>
    <xf numFmtId="4" fontId="19" fillId="76" borderId="340" xfId="49" applyNumberFormat="1" applyFont="1" applyFill="1" applyBorder="1" applyAlignment="1">
      <alignment horizontal="center" vertical="center" wrapText="1"/>
    </xf>
    <xf numFmtId="4" fontId="19" fillId="76" borderId="341" xfId="49" applyNumberFormat="1" applyFont="1" applyFill="1" applyBorder="1" applyAlignment="1">
      <alignment horizontal="center" vertical="center" wrapText="1"/>
    </xf>
    <xf numFmtId="4" fontId="7" fillId="76" borderId="343" xfId="49" applyNumberFormat="1" applyFont="1" applyFill="1" applyBorder="1"/>
    <xf numFmtId="4" fontId="7" fillId="76" borderId="238" xfId="49" applyNumberFormat="1" applyFont="1" applyFill="1" applyBorder="1"/>
    <xf numFmtId="4" fontId="7" fillId="76" borderId="342" xfId="49" applyNumberFormat="1" applyFont="1" applyFill="1" applyBorder="1"/>
    <xf numFmtId="0" fontId="13" fillId="33" borderId="0" xfId="568" applyFont="1" applyFill="1"/>
    <xf numFmtId="4" fontId="6" fillId="33" borderId="8" xfId="49" applyNumberFormat="1" applyFont="1" applyFill="1" applyBorder="1"/>
    <xf numFmtId="9" fontId="66" fillId="109" borderId="94" xfId="49" applyNumberFormat="1" applyFont="1" applyFill="1" applyBorder="1" applyAlignment="1">
      <alignment horizontal="center"/>
    </xf>
    <xf numFmtId="0" fontId="6" fillId="109" borderId="95" xfId="49" applyFill="1" applyBorder="1"/>
    <xf numFmtId="0" fontId="6" fillId="109" borderId="97" xfId="49" applyFill="1" applyBorder="1"/>
    <xf numFmtId="0" fontId="6" fillId="109" borderId="96" xfId="49" applyFill="1" applyBorder="1"/>
    <xf numFmtId="0" fontId="19" fillId="109" borderId="50" xfId="49" applyFont="1" applyFill="1" applyBorder="1"/>
    <xf numFmtId="9" fontId="66" fillId="109" borderId="83" xfId="49" applyNumberFormat="1" applyFont="1" applyFill="1" applyBorder="1" applyAlignment="1">
      <alignment horizontal="center"/>
    </xf>
    <xf numFmtId="0" fontId="7" fillId="77" borderId="130" xfId="49" applyFont="1" applyFill="1" applyBorder="1"/>
    <xf numFmtId="2" fontId="7" fillId="77" borderId="133" xfId="49" applyNumberFormat="1" applyFont="1" applyFill="1" applyBorder="1"/>
    <xf numFmtId="0" fontId="7" fillId="77" borderId="128" xfId="49" applyFont="1" applyFill="1" applyBorder="1"/>
    <xf numFmtId="0" fontId="6" fillId="109" borderId="0" xfId="49" applyFont="1" applyFill="1" applyBorder="1"/>
    <xf numFmtId="0" fontId="0" fillId="77" borderId="80" xfId="0" applyFont="1" applyFill="1" applyBorder="1"/>
    <xf numFmtId="0" fontId="23"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9"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3" fillId="76" borderId="80" xfId="0" applyFont="1" applyFill="1" applyBorder="1" applyAlignment="1">
      <alignment horizontal="center"/>
    </xf>
    <xf numFmtId="0" fontId="0" fillId="76" borderId="80" xfId="0" applyFont="1" applyFill="1" applyBorder="1" applyAlignment="1">
      <alignment wrapText="1"/>
    </xf>
    <xf numFmtId="0" fontId="19" fillId="76" borderId="98" xfId="0" applyFont="1" applyFill="1" applyBorder="1" applyAlignment="1">
      <alignment wrapText="1"/>
    </xf>
    <xf numFmtId="0" fontId="73" fillId="76" borderId="80" xfId="0" applyFont="1" applyFill="1" applyBorder="1" applyAlignment="1">
      <alignment horizontal="center" wrapText="1"/>
    </xf>
    <xf numFmtId="0" fontId="19" fillId="76" borderId="98" xfId="0" applyFont="1" applyFill="1" applyBorder="1" applyAlignment="1"/>
    <xf numFmtId="0" fontId="0" fillId="76" borderId="81" xfId="0" applyFont="1" applyFill="1" applyBorder="1" applyAlignment="1">
      <alignment wrapText="1"/>
    </xf>
    <xf numFmtId="3" fontId="0" fillId="76" borderId="337" xfId="0" applyNumberFormat="1" applyFont="1" applyFill="1" applyBorder="1"/>
    <xf numFmtId="3" fontId="0" fillId="76" borderId="68" xfId="0" applyNumberFormat="1" applyFont="1" applyFill="1" applyBorder="1"/>
    <xf numFmtId="3" fontId="0" fillId="76" borderId="344" xfId="0" applyNumberFormat="1" applyFont="1" applyFill="1" applyBorder="1"/>
    <xf numFmtId="3" fontId="19" fillId="76" borderId="218" xfId="0" applyNumberFormat="1" applyFont="1" applyFill="1" applyBorder="1" applyAlignment="1">
      <alignment horizontal="center"/>
    </xf>
    <xf numFmtId="3" fontId="19" fillId="76" borderId="63" xfId="0" applyNumberFormat="1" applyFont="1" applyFill="1" applyBorder="1" applyAlignment="1">
      <alignment horizontal="center"/>
    </xf>
    <xf numFmtId="3" fontId="0" fillId="76" borderId="218"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45" xfId="0" applyNumberFormat="1" applyFont="1" applyFill="1" applyBorder="1"/>
    <xf numFmtId="3" fontId="0" fillId="76" borderId="346" xfId="0" applyNumberFormat="1" applyFont="1" applyFill="1" applyBorder="1"/>
    <xf numFmtId="4" fontId="21" fillId="76" borderId="218" xfId="0" applyNumberFormat="1" applyFont="1" applyFill="1" applyBorder="1"/>
    <xf numFmtId="4" fontId="21" fillId="76" borderId="63" xfId="0" applyNumberFormat="1" applyFont="1" applyFill="1" applyBorder="1"/>
    <xf numFmtId="4" fontId="0" fillId="76" borderId="218" xfId="0" applyNumberFormat="1" applyFont="1" applyFill="1" applyBorder="1"/>
    <xf numFmtId="4" fontId="0" fillId="76" borderId="63" xfId="0" applyNumberFormat="1" applyFont="1" applyFill="1" applyBorder="1"/>
    <xf numFmtId="4" fontId="21" fillId="33" borderId="224" xfId="0" applyNumberFormat="1" applyFont="1" applyFill="1" applyBorder="1"/>
    <xf numFmtId="4" fontId="21" fillId="33" borderId="86" xfId="0" applyNumberFormat="1" applyFont="1" applyFill="1" applyBorder="1"/>
    <xf numFmtId="4" fontId="0" fillId="33" borderId="224" xfId="0" applyNumberFormat="1" applyFont="1" applyFill="1" applyBorder="1"/>
    <xf numFmtId="4" fontId="0" fillId="33" borderId="86" xfId="0" applyNumberFormat="1" applyFont="1" applyFill="1" applyBorder="1"/>
    <xf numFmtId="3" fontId="23" fillId="76" borderId="219" xfId="0" applyNumberFormat="1" applyFont="1" applyFill="1" applyBorder="1" applyAlignment="1">
      <alignment horizontal="center"/>
    </xf>
    <xf numFmtId="3" fontId="7" fillId="76" borderId="219" xfId="0" applyNumberFormat="1" applyFont="1" applyFill="1" applyBorder="1" applyAlignment="1">
      <alignment horizontal="center"/>
    </xf>
    <xf numFmtId="3" fontId="7" fillId="76" borderId="347" xfId="0" applyNumberFormat="1" applyFont="1" applyFill="1" applyBorder="1"/>
    <xf numFmtId="4" fontId="7" fillId="76" borderId="225" xfId="0" applyNumberFormat="1" applyFont="1" applyFill="1" applyBorder="1"/>
    <xf numFmtId="4" fontId="7" fillId="76" borderId="219" xfId="0" applyNumberFormat="1" applyFont="1" applyFill="1" applyBorder="1"/>
    <xf numFmtId="0" fontId="23" fillId="0" borderId="0" xfId="0" applyFont="1" applyFill="1" applyAlignment="1">
      <alignment horizontal="right"/>
    </xf>
    <xf numFmtId="4" fontId="0" fillId="76" borderId="272" xfId="0" applyNumberFormat="1" applyFont="1" applyFill="1" applyBorder="1"/>
    <xf numFmtId="4" fontId="0" fillId="76" borderId="348" xfId="0" applyNumberFormat="1" applyFont="1" applyFill="1" applyBorder="1"/>
    <xf numFmtId="4" fontId="7" fillId="76" borderId="273" xfId="0" applyNumberFormat="1" applyFont="1" applyFill="1" applyBorder="1"/>
    <xf numFmtId="4" fontId="0" fillId="0" borderId="0" xfId="0" applyNumberFormat="1" applyFill="1"/>
    <xf numFmtId="4" fontId="21" fillId="76" borderId="257" xfId="0" applyNumberFormat="1" applyFont="1" applyFill="1" applyBorder="1"/>
    <xf numFmtId="4" fontId="21" fillId="76" borderId="61" xfId="0" applyNumberFormat="1" applyFont="1" applyFill="1" applyBorder="1"/>
    <xf numFmtId="4" fontId="7" fillId="76" borderId="349" xfId="0" applyNumberFormat="1" applyFont="1" applyFill="1" applyBorder="1"/>
    <xf numFmtId="4" fontId="0" fillId="76" borderId="257" xfId="0" applyNumberFormat="1" applyFont="1" applyFill="1" applyBorder="1"/>
    <xf numFmtId="4" fontId="0" fillId="76" borderId="61" xfId="0" applyNumberFormat="1" applyFont="1" applyFill="1" applyBorder="1"/>
    <xf numFmtId="4" fontId="0" fillId="77" borderId="218" xfId="0" applyNumberFormat="1" applyFont="1" applyFill="1" applyBorder="1"/>
    <xf numFmtId="4" fontId="0" fillId="77" borderId="63" xfId="0" applyNumberFormat="1" applyFont="1" applyFill="1" applyBorder="1"/>
    <xf numFmtId="4" fontId="0" fillId="77" borderId="219" xfId="0" applyNumberFormat="1" applyFont="1" applyFill="1" applyBorder="1"/>
    <xf numFmtId="4" fontId="7" fillId="77" borderId="3" xfId="0" applyNumberFormat="1" applyFont="1" applyFill="1" applyBorder="1"/>
    <xf numFmtId="4" fontId="7" fillId="77" borderId="131" xfId="0" applyNumberFormat="1" applyFont="1" applyFill="1" applyBorder="1"/>
    <xf numFmtId="4" fontId="7" fillId="77" borderId="5" xfId="0" applyNumberFormat="1" applyFont="1" applyFill="1" applyBorder="1"/>
    <xf numFmtId="4" fontId="0" fillId="77" borderId="226" xfId="0" applyNumberFormat="1" applyFont="1" applyFill="1" applyBorder="1"/>
    <xf numFmtId="4" fontId="0" fillId="77" borderId="227" xfId="0" applyNumberFormat="1" applyFont="1" applyFill="1" applyBorder="1"/>
    <xf numFmtId="4" fontId="7" fillId="77" borderId="228" xfId="0" applyNumberFormat="1" applyFont="1" applyFill="1" applyBorder="1"/>
    <xf numFmtId="0" fontId="6" fillId="76" borderId="36" xfId="48" applyFont="1" applyFill="1" applyBorder="1" applyAlignment="1">
      <alignment vertical="top"/>
    </xf>
    <xf numFmtId="0" fontId="7" fillId="76" borderId="9" xfId="48" applyFont="1" applyFill="1" applyBorder="1" applyAlignment="1">
      <alignment horizontal="center" vertical="center" wrapText="1"/>
    </xf>
    <xf numFmtId="0" fontId="6" fillId="76" borderId="15" xfId="48" applyFont="1" applyFill="1" applyBorder="1">
      <alignment vertical="top"/>
    </xf>
    <xf numFmtId="0" fontId="6" fillId="76" borderId="9" xfId="48" applyFont="1" applyFill="1" applyBorder="1">
      <alignment vertical="top"/>
    </xf>
    <xf numFmtId="0" fontId="7" fillId="76" borderId="7" xfId="48" applyFont="1" applyFill="1" applyBorder="1">
      <alignment vertical="top"/>
    </xf>
    <xf numFmtId="173" fontId="137" fillId="76" borderId="9" xfId="48" quotePrefix="1" applyNumberFormat="1" applyFont="1" applyFill="1" applyBorder="1" applyAlignment="1">
      <alignment horizontal="right"/>
    </xf>
    <xf numFmtId="0" fontId="6" fillId="76" borderId="3" xfId="48" applyFont="1" applyFill="1" applyBorder="1">
      <alignment vertical="top"/>
    </xf>
    <xf numFmtId="2" fontId="150" fillId="76" borderId="10" xfId="48" applyNumberFormat="1" applyFont="1" applyFill="1" applyBorder="1">
      <alignment vertical="top"/>
    </xf>
    <xf numFmtId="0" fontId="150" fillId="76" borderId="10" xfId="48" applyFont="1" applyFill="1" applyBorder="1" applyAlignment="1">
      <alignment horizontal="right" vertical="top"/>
    </xf>
    <xf numFmtId="4" fontId="87" fillId="76" borderId="9" xfId="48" applyNumberFormat="1" applyFont="1" applyFill="1" applyBorder="1">
      <alignment vertical="top"/>
    </xf>
    <xf numFmtId="4" fontId="87" fillId="76" borderId="9" xfId="48" applyNumberFormat="1" applyFont="1" applyFill="1" applyBorder="1" applyAlignment="1">
      <alignment horizontal="right" vertical="top"/>
    </xf>
    <xf numFmtId="0" fontId="6" fillId="76" borderId="4" xfId="48" applyFont="1" applyFill="1" applyBorder="1">
      <alignment vertical="top"/>
    </xf>
    <xf numFmtId="2" fontId="150" fillId="76" borderId="14" xfId="48" applyNumberFormat="1" applyFont="1" applyFill="1" applyBorder="1">
      <alignment vertical="top"/>
    </xf>
    <xf numFmtId="0" fontId="150" fillId="76" borderId="14" xfId="48" applyFont="1" applyFill="1" applyBorder="1" applyAlignment="1">
      <alignment horizontal="right" vertical="top"/>
    </xf>
    <xf numFmtId="0" fontId="6" fillId="100" borderId="351" xfId="48" applyFont="1" applyFill="1" applyBorder="1">
      <alignment vertical="top"/>
    </xf>
    <xf numFmtId="2" fontId="137" fillId="76" borderId="9" xfId="48" quotePrefix="1" applyNumberFormat="1" applyFont="1" applyFill="1" applyBorder="1" applyAlignment="1">
      <alignment horizontal="right"/>
    </xf>
    <xf numFmtId="2" fontId="6" fillId="100" borderId="351" xfId="48" applyNumberFormat="1" applyFont="1" applyFill="1" applyBorder="1">
      <alignment vertical="top"/>
    </xf>
    <xf numFmtId="2" fontId="6" fillId="100" borderId="350" xfId="48" applyNumberFormat="1" applyFont="1" applyFill="1" applyBorder="1">
      <alignment vertical="top"/>
    </xf>
    <xf numFmtId="2" fontId="6" fillId="76" borderId="3" xfId="48" applyNumberFormat="1" applyFont="1" applyFill="1" applyBorder="1">
      <alignment vertical="top"/>
    </xf>
    <xf numFmtId="2" fontId="6" fillId="76" borderId="10" xfId="48" applyNumberFormat="1" applyFont="1" applyFill="1" applyBorder="1">
      <alignment vertical="top"/>
    </xf>
    <xf numFmtId="2" fontId="137" fillId="76" borderId="9" xfId="48" applyNumberFormat="1" applyFont="1" applyFill="1" applyBorder="1">
      <alignment vertical="top"/>
    </xf>
    <xf numFmtId="2" fontId="6" fillId="76" borderId="4" xfId="48" applyNumberFormat="1" applyFont="1" applyFill="1" applyBorder="1">
      <alignment vertical="top"/>
    </xf>
    <xf numFmtId="2" fontId="6" fillId="76" borderId="14" xfId="48" applyNumberFormat="1" applyFont="1" applyFill="1" applyBorder="1">
      <alignment vertical="top"/>
    </xf>
    <xf numFmtId="0" fontId="6" fillId="0" borderId="11" xfId="568" applyBorder="1"/>
    <xf numFmtId="0" fontId="139" fillId="76" borderId="10" xfId="568" applyFont="1" applyFill="1" applyBorder="1" applyAlignment="1">
      <alignment vertical="center"/>
    </xf>
    <xf numFmtId="0" fontId="6" fillId="76" borderId="10" xfId="49" applyFill="1" applyBorder="1"/>
    <xf numFmtId="0" fontId="23" fillId="76" borderId="10" xfId="568" applyFont="1" applyFill="1" applyBorder="1" applyAlignment="1">
      <alignment horizontal="center" vertical="center"/>
    </xf>
    <xf numFmtId="4" fontId="91" fillId="76" borderId="10" xfId="568" applyNumberFormat="1" applyFont="1" applyFill="1" applyBorder="1"/>
    <xf numFmtId="0" fontId="91" fillId="76" borderId="10" xfId="49" applyFont="1" applyFill="1" applyBorder="1"/>
    <xf numFmtId="0" fontId="7" fillId="76" borderId="14" xfId="568" applyFont="1" applyFill="1" applyBorder="1" applyAlignment="1">
      <alignment horizontal="left" vertical="center"/>
    </xf>
    <xf numFmtId="4" fontId="142" fillId="76" borderId="10" xfId="568" applyNumberFormat="1" applyFont="1" applyFill="1" applyBorder="1"/>
    <xf numFmtId="4" fontId="142" fillId="76" borderId="14" xfId="568" applyNumberFormat="1" applyFont="1" applyFill="1" applyBorder="1"/>
    <xf numFmtId="4" fontId="13" fillId="76" borderId="15" xfId="49" applyNumberFormat="1" applyFont="1" applyFill="1" applyBorder="1"/>
    <xf numFmtId="4" fontId="91" fillId="76" borderId="30" xfId="568" applyNumberFormat="1" applyFont="1" applyFill="1" applyBorder="1"/>
    <xf numFmtId="0" fontId="23" fillId="77" borderId="15" xfId="568" applyFont="1" applyFill="1" applyBorder="1"/>
    <xf numFmtId="170" fontId="7" fillId="77" borderId="33" xfId="1" applyNumberFormat="1" applyFont="1" applyFill="1" applyBorder="1" applyAlignment="1" applyProtection="1">
      <alignment vertical="center"/>
    </xf>
    <xf numFmtId="170" fontId="7" fillId="77" borderId="32" xfId="1" applyNumberFormat="1" applyFont="1" applyFill="1" applyBorder="1" applyAlignment="1" applyProtection="1">
      <alignment vertical="center"/>
    </xf>
    <xf numFmtId="170" fontId="7" fillId="77" borderId="46" xfId="1" applyNumberFormat="1" applyFont="1" applyFill="1" applyBorder="1" applyAlignment="1" applyProtection="1">
      <alignment vertical="center"/>
    </xf>
    <xf numFmtId="4" fontId="6" fillId="33" borderId="196" xfId="49" applyNumberFormat="1" applyFill="1" applyBorder="1" applyAlignment="1"/>
    <xf numFmtId="4" fontId="6" fillId="33" borderId="211" xfId="49" applyNumberFormat="1" applyFill="1" applyBorder="1" applyAlignment="1"/>
    <xf numFmtId="4" fontId="6" fillId="33" borderId="207" xfId="49" applyNumberFormat="1" applyFill="1" applyBorder="1" applyAlignment="1"/>
    <xf numFmtId="4" fontId="7" fillId="90" borderId="200" xfId="568" applyNumberFormat="1" applyFont="1" applyFill="1" applyBorder="1" applyAlignment="1"/>
    <xf numFmtId="4" fontId="6" fillId="33" borderId="200" xfId="568" applyNumberFormat="1" applyFont="1" applyFill="1" applyBorder="1" applyAlignment="1"/>
    <xf numFmtId="4" fontId="6" fillId="33" borderId="0" xfId="568" applyNumberFormat="1" applyFont="1" applyFill="1" applyBorder="1" applyAlignment="1"/>
    <xf numFmtId="4" fontId="7" fillId="91" borderId="200" xfId="568" applyNumberFormat="1" applyFont="1" applyFill="1" applyBorder="1" applyAlignment="1"/>
    <xf numFmtId="4" fontId="6" fillId="79" borderId="200" xfId="568" applyNumberFormat="1" applyFont="1" applyFill="1" applyBorder="1" applyAlignment="1"/>
    <xf numFmtId="4" fontId="6" fillId="0" borderId="200" xfId="568" applyNumberFormat="1" applyFont="1" applyFill="1" applyBorder="1" applyAlignment="1"/>
    <xf numFmtId="4" fontId="6" fillId="33" borderId="0" xfId="568" applyNumberFormat="1" applyFont="1" applyFill="1" applyAlignment="1"/>
    <xf numFmtId="4" fontId="7" fillId="92" borderId="200" xfId="568" applyNumberFormat="1" applyFont="1" applyFill="1" applyBorder="1" applyAlignment="1"/>
    <xf numFmtId="4" fontId="7" fillId="78" borderId="200" xfId="568" applyNumberFormat="1" applyFont="1" applyFill="1" applyBorder="1" applyAlignment="1"/>
    <xf numFmtId="4" fontId="7" fillId="93" borderId="200" xfId="568" applyNumberFormat="1" applyFont="1" applyFill="1" applyBorder="1" applyAlignment="1"/>
    <xf numFmtId="4" fontId="7" fillId="98" borderId="200" xfId="568" applyNumberFormat="1" applyFont="1" applyFill="1" applyBorder="1" applyAlignment="1"/>
    <xf numFmtId="4" fontId="7" fillId="31" borderId="200" xfId="568" applyNumberFormat="1" applyFont="1" applyFill="1" applyBorder="1" applyAlignment="1"/>
    <xf numFmtId="4" fontId="134" fillId="94" borderId="0" xfId="568" applyNumberFormat="1" applyFont="1" applyFill="1"/>
    <xf numFmtId="4" fontId="161" fillId="33" borderId="0" xfId="568" applyNumberFormat="1" applyFont="1" applyFill="1" applyAlignment="1"/>
    <xf numFmtId="4" fontId="6" fillId="89" borderId="200" xfId="568" applyNumberFormat="1" applyFont="1" applyFill="1" applyBorder="1"/>
    <xf numFmtId="4" fontId="6" fillId="33" borderId="200" xfId="568" applyNumberFormat="1" applyFont="1" applyFill="1" applyBorder="1"/>
    <xf numFmtId="0" fontId="142" fillId="33" borderId="0" xfId="49" quotePrefix="1" applyFont="1" applyFill="1" applyBorder="1" applyAlignment="1">
      <alignment horizontal="left"/>
    </xf>
    <xf numFmtId="0" fontId="19" fillId="76" borderId="7" xfId="49" applyFont="1" applyFill="1" applyBorder="1" applyAlignment="1">
      <alignment horizontal="center"/>
    </xf>
    <xf numFmtId="0" fontId="19" fillId="76" borderId="296" xfId="49" applyFont="1" applyFill="1" applyBorder="1" applyAlignment="1">
      <alignment horizontal="center"/>
    </xf>
    <xf numFmtId="0" fontId="19" fillId="76" borderId="270" xfId="49" applyFont="1" applyFill="1" applyBorder="1" applyAlignment="1">
      <alignment horizontal="center"/>
    </xf>
    <xf numFmtId="0" fontId="0" fillId="76" borderId="298" xfId="49" applyFont="1" applyFill="1" applyBorder="1" applyAlignment="1"/>
    <xf numFmtId="0" fontId="0" fillId="76" borderId="306" xfId="49" applyFont="1" applyFill="1" applyBorder="1" applyAlignment="1"/>
    <xf numFmtId="0" fontId="19" fillId="76" borderId="255" xfId="49" applyFont="1" applyFill="1" applyBorder="1" applyAlignment="1">
      <alignment horizontal="center"/>
    </xf>
    <xf numFmtId="0" fontId="19" fillId="76" borderId="302" xfId="49" applyFont="1" applyFill="1" applyBorder="1" applyAlignment="1">
      <alignment horizontal="center"/>
    </xf>
    <xf numFmtId="0" fontId="19" fillId="76" borderId="307" xfId="49" applyFont="1" applyFill="1" applyBorder="1" applyAlignment="1">
      <alignment horizontal="center"/>
    </xf>
    <xf numFmtId="0" fontId="0" fillId="76" borderId="57" xfId="49" applyFont="1" applyFill="1" applyBorder="1"/>
    <xf numFmtId="0" fontId="0" fillId="76" borderId="274" xfId="49" applyFont="1" applyFill="1" applyBorder="1"/>
    <xf numFmtId="0" fontId="0" fillId="76" borderId="64" xfId="49" applyFont="1" applyFill="1" applyBorder="1"/>
    <xf numFmtId="0" fontId="0" fillId="76" borderId="65" xfId="49" applyFont="1" applyFill="1" applyBorder="1"/>
    <xf numFmtId="0" fontId="0" fillId="76" borderId="254" xfId="49" applyFont="1" applyFill="1" applyBorder="1"/>
    <xf numFmtId="0" fontId="0" fillId="76" borderId="278"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3"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8" xfId="49" applyNumberFormat="1" applyFont="1" applyFill="1" applyBorder="1"/>
    <xf numFmtId="4" fontId="0" fillId="76" borderId="303" xfId="49" applyNumberFormat="1" applyFont="1" applyFill="1" applyBorder="1"/>
    <xf numFmtId="4" fontId="0" fillId="76" borderId="308" xfId="49" applyNumberFormat="1" applyFont="1" applyFill="1" applyBorder="1"/>
    <xf numFmtId="4" fontId="0" fillId="76" borderId="309" xfId="49" applyNumberFormat="1" applyFont="1" applyFill="1" applyBorder="1"/>
    <xf numFmtId="4" fontId="0" fillId="76" borderId="301" xfId="49" applyNumberFormat="1" applyFont="1" applyFill="1" applyBorder="1"/>
    <xf numFmtId="4" fontId="0" fillId="76" borderId="306" xfId="49" applyNumberFormat="1" applyFont="1" applyFill="1" applyBorder="1"/>
    <xf numFmtId="4" fontId="0" fillId="76" borderId="272" xfId="49" applyNumberFormat="1" applyFont="1" applyFill="1" applyBorder="1"/>
    <xf numFmtId="4" fontId="0" fillId="76" borderId="37" xfId="49" applyNumberFormat="1" applyFont="1" applyFill="1" applyBorder="1"/>
    <xf numFmtId="4" fontId="0" fillId="76" borderId="310" xfId="49" applyNumberFormat="1" applyFont="1" applyFill="1" applyBorder="1"/>
    <xf numFmtId="4" fontId="0" fillId="76" borderId="294" xfId="49" applyNumberFormat="1" applyFont="1" applyFill="1" applyBorder="1"/>
    <xf numFmtId="4" fontId="0" fillId="76" borderId="304" xfId="49" applyNumberFormat="1" applyFont="1" applyFill="1" applyBorder="1"/>
    <xf numFmtId="4" fontId="0" fillId="76" borderId="213" xfId="49" applyNumberFormat="1" applyFont="1" applyFill="1" applyBorder="1"/>
    <xf numFmtId="4" fontId="0" fillId="76" borderId="295" xfId="49" applyNumberFormat="1" applyFont="1" applyFill="1" applyBorder="1"/>
    <xf numFmtId="4" fontId="0" fillId="76" borderId="305" xfId="49" applyNumberFormat="1" applyFont="1" applyFill="1" applyBorder="1"/>
    <xf numFmtId="4" fontId="0" fillId="76" borderId="311" xfId="49" applyNumberFormat="1" applyFont="1" applyFill="1" applyBorder="1"/>
    <xf numFmtId="4" fontId="0" fillId="76" borderId="257"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3" fillId="77" borderId="71" xfId="49" applyFont="1" applyFill="1" applyBorder="1"/>
    <xf numFmtId="0" fontId="7" fillId="77" borderId="72" xfId="49" applyFont="1" applyFill="1" applyBorder="1"/>
    <xf numFmtId="4" fontId="7" fillId="77" borderId="33" xfId="49" applyNumberFormat="1" applyFont="1" applyFill="1" applyBorder="1"/>
    <xf numFmtId="4" fontId="7" fillId="77" borderId="44" xfId="49" applyNumberFormat="1" applyFont="1" applyFill="1" applyBorder="1"/>
    <xf numFmtId="4" fontId="7" fillId="77" borderId="353" xfId="49" applyNumberFormat="1" applyFont="1" applyFill="1" applyBorder="1"/>
    <xf numFmtId="0" fontId="38" fillId="0" borderId="7" xfId="49" applyFont="1" applyBorder="1"/>
    <xf numFmtId="0" fontId="0" fillId="0" borderId="8" xfId="49" applyFont="1" applyBorder="1"/>
    <xf numFmtId="0" fontId="0" fillId="0" borderId="11" xfId="49" applyFont="1" applyBorder="1"/>
    <xf numFmtId="0" fontId="6" fillId="0" borderId="5" xfId="49" applyFont="1" applyBorder="1"/>
    <xf numFmtId="0" fontId="19" fillId="0" borderId="4" xfId="49" applyFont="1" applyBorder="1"/>
    <xf numFmtId="0" fontId="91" fillId="33" borderId="0" xfId="49" quotePrefix="1" applyFont="1" applyFill="1" applyAlignment="1">
      <alignment horizontal="left"/>
    </xf>
    <xf numFmtId="0" fontId="142" fillId="33" borderId="0" xfId="49" quotePrefix="1" applyFont="1" applyFill="1" applyAlignment="1">
      <alignment horizontal="left"/>
    </xf>
    <xf numFmtId="4" fontId="0" fillId="33" borderId="355" xfId="49" applyNumberFormat="1" applyFont="1" applyFill="1" applyBorder="1"/>
    <xf numFmtId="4" fontId="0" fillId="33" borderId="356" xfId="49" applyNumberFormat="1" applyFont="1" applyFill="1" applyBorder="1"/>
    <xf numFmtId="4" fontId="0" fillId="76" borderId="357" xfId="49" applyNumberFormat="1" applyFont="1" applyFill="1" applyBorder="1"/>
    <xf numFmtId="0" fontId="19" fillId="76" borderId="354" xfId="49" applyFont="1" applyFill="1" applyBorder="1"/>
    <xf numFmtId="0" fontId="0" fillId="76" borderId="358" xfId="49" applyFont="1" applyFill="1" applyBorder="1"/>
    <xf numFmtId="0" fontId="6" fillId="76" borderId="359" xfId="49" applyFont="1" applyFill="1" applyBorder="1"/>
    <xf numFmtId="4" fontId="0" fillId="33" borderId="360" xfId="49" applyNumberFormat="1" applyFont="1" applyFill="1" applyBorder="1"/>
    <xf numFmtId="4" fontId="0" fillId="76" borderId="361" xfId="49" applyNumberFormat="1" applyFont="1" applyFill="1" applyBorder="1"/>
    <xf numFmtId="0" fontId="56" fillId="33" borderId="0" xfId="0" applyFont="1" applyFill="1"/>
    <xf numFmtId="0" fontId="31" fillId="33" borderId="0" xfId="0" applyFont="1" applyFill="1"/>
    <xf numFmtId="0" fontId="23" fillId="76" borderId="33" xfId="0" applyFont="1" applyFill="1" applyBorder="1" applyAlignment="1">
      <alignment horizontal="center"/>
    </xf>
    <xf numFmtId="0" fontId="23"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9" fillId="76" borderId="0" xfId="0" applyFont="1" applyFill="1"/>
    <xf numFmtId="4" fontId="0" fillId="76" borderId="3" xfId="0" applyNumberFormat="1" applyFill="1" applyBorder="1"/>
    <xf numFmtId="4" fontId="0" fillId="76" borderId="10" xfId="0" applyNumberFormat="1" applyFill="1" applyBorder="1"/>
    <xf numFmtId="0" fontId="23" fillId="76" borderId="0" xfId="0" applyFont="1" applyFill="1"/>
    <xf numFmtId="0" fontId="0" fillId="76" borderId="65" xfId="0" applyFill="1" applyBorder="1"/>
    <xf numFmtId="4" fontId="0" fillId="76" borderId="298" xfId="0" applyNumberFormat="1" applyFill="1" applyBorder="1"/>
    <xf numFmtId="4" fontId="0" fillId="76" borderId="299" xfId="0" applyNumberFormat="1" applyFill="1" applyBorder="1"/>
    <xf numFmtId="0" fontId="67" fillId="76" borderId="0" xfId="0" applyFont="1" applyFill="1"/>
    <xf numFmtId="0" fontId="67"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9" fillId="76" borderId="73" xfId="0" applyFont="1" applyFill="1" applyBorder="1" applyAlignment="1">
      <alignment horizontal="center" vertical="center"/>
    </xf>
    <xf numFmtId="0" fontId="39" fillId="76" borderId="74" xfId="0" applyFont="1" applyFill="1" applyBorder="1" applyAlignment="1">
      <alignment horizontal="center" vertical="center" wrapText="1"/>
    </xf>
    <xf numFmtId="0" fontId="39" fillId="76" borderId="75" xfId="0" applyFont="1" applyFill="1" applyBorder="1" applyAlignment="1">
      <alignment horizontal="center" vertical="center" wrapText="1"/>
    </xf>
    <xf numFmtId="0" fontId="76" fillId="76" borderId="71" xfId="0" applyNumberFormat="1" applyFont="1" applyFill="1" applyBorder="1" applyAlignment="1">
      <alignment horizontal="right"/>
    </xf>
    <xf numFmtId="0" fontId="39" fillId="76" borderId="49" xfId="0" applyNumberFormat="1" applyFont="1" applyFill="1" applyBorder="1" applyAlignment="1"/>
    <xf numFmtId="0" fontId="19" fillId="76" borderId="50" xfId="0" applyNumberFormat="1" applyFont="1" applyFill="1" applyBorder="1" applyAlignment="1">
      <alignment horizontal="left" indent="1"/>
    </xf>
    <xf numFmtId="0" fontId="0" fillId="76" borderId="51" xfId="0" applyFont="1" applyFill="1" applyBorder="1" applyAlignment="1">
      <alignment vertical="top"/>
    </xf>
    <xf numFmtId="170" fontId="6" fillId="33" borderId="130" xfId="0" applyNumberFormat="1" applyFont="1" applyFill="1" applyBorder="1" applyAlignment="1">
      <alignment vertical="top"/>
    </xf>
    <xf numFmtId="0" fontId="6" fillId="33" borderId="131" xfId="0" applyFont="1" applyFill="1" applyBorder="1" applyAlignment="1">
      <alignment vertical="top"/>
    </xf>
    <xf numFmtId="0" fontId="6" fillId="33" borderId="132" xfId="0" applyFont="1" applyFill="1" applyBorder="1" applyAlignment="1">
      <alignment vertical="top"/>
    </xf>
    <xf numFmtId="170" fontId="6" fillId="33" borderId="133" xfId="0" applyNumberFormat="1" applyFont="1" applyFill="1" applyBorder="1" applyAlignment="1">
      <alignment vertical="top"/>
    </xf>
    <xf numFmtId="0" fontId="6" fillId="33" borderId="134" xfId="0" applyFont="1" applyFill="1" applyBorder="1" applyAlignment="1">
      <alignment vertical="top"/>
    </xf>
    <xf numFmtId="169" fontId="6" fillId="33" borderId="133" xfId="0" applyNumberFormat="1" applyFont="1" applyFill="1" applyBorder="1" applyAlignment="1"/>
    <xf numFmtId="169" fontId="6" fillId="33" borderId="134" xfId="0" applyNumberFormat="1" applyFont="1" applyFill="1" applyBorder="1" applyAlignment="1"/>
    <xf numFmtId="169" fontId="6" fillId="33" borderId="132" xfId="0" applyNumberFormat="1" applyFont="1" applyFill="1" applyBorder="1" applyAlignment="1"/>
    <xf numFmtId="169" fontId="6" fillId="33" borderId="128" xfId="0" applyNumberFormat="1" applyFont="1" applyFill="1" applyBorder="1" applyAlignment="1">
      <alignment vertical="top"/>
    </xf>
    <xf numFmtId="169" fontId="6" fillId="33" borderId="131" xfId="0" applyNumberFormat="1" applyFont="1" applyFill="1" applyBorder="1" applyAlignment="1">
      <alignment vertical="top"/>
    </xf>
    <xf numFmtId="169" fontId="6" fillId="33" borderId="132" xfId="0" applyNumberFormat="1" applyFont="1" applyFill="1" applyBorder="1" applyAlignment="1">
      <alignment vertical="top"/>
    </xf>
    <xf numFmtId="169" fontId="0" fillId="33" borderId="67" xfId="0" applyNumberFormat="1" applyFont="1" applyFill="1" applyBorder="1" applyAlignment="1">
      <alignment vertical="top"/>
    </xf>
    <xf numFmtId="169" fontId="0" fillId="33" borderId="63" xfId="0" applyNumberFormat="1" applyFont="1" applyFill="1" applyBorder="1" applyAlignment="1">
      <alignment vertical="top"/>
    </xf>
    <xf numFmtId="169" fontId="0" fillId="33" borderId="70" xfId="0" applyNumberFormat="1" applyFont="1" applyFill="1" applyBorder="1" applyAlignment="1">
      <alignment vertical="top"/>
    </xf>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70" fontId="0" fillId="33" borderId="69" xfId="0" applyNumberFormat="1" applyFont="1" applyFill="1" applyBorder="1" applyAlignment="1"/>
    <xf numFmtId="170" fontId="0" fillId="33" borderId="63" xfId="0" applyNumberFormat="1" applyFont="1" applyFill="1" applyBorder="1" applyAlignment="1"/>
    <xf numFmtId="170" fontId="0" fillId="33" borderId="70" xfId="0" applyNumberFormat="1" applyFont="1" applyFill="1" applyBorder="1" applyAlignment="1"/>
    <xf numFmtId="170"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3" fillId="77" borderId="71" xfId="0" applyNumberFormat="1" applyFont="1" applyFill="1" applyBorder="1" applyAlignment="1">
      <alignment horizontal="center" vertical="center"/>
    </xf>
    <xf numFmtId="169" fontId="7" fillId="77" borderId="46" xfId="0" applyNumberFormat="1" applyFont="1" applyFill="1" applyBorder="1" applyAlignment="1">
      <alignment vertical="center"/>
    </xf>
    <xf numFmtId="169" fontId="7" fillId="77" borderId="44" xfId="0" applyNumberFormat="1" applyFont="1" applyFill="1" applyBorder="1" applyAlignment="1">
      <alignment vertical="center"/>
    </xf>
    <xf numFmtId="4" fontId="6" fillId="33" borderId="130" xfId="0" applyNumberFormat="1" applyFont="1" applyFill="1" applyBorder="1" applyAlignment="1">
      <alignment vertical="top"/>
    </xf>
    <xf numFmtId="4" fontId="6" fillId="33" borderId="133" xfId="0" applyNumberFormat="1" applyFont="1" applyFill="1" applyBorder="1" applyAlignment="1">
      <alignment vertical="top"/>
    </xf>
    <xf numFmtId="4" fontId="6" fillId="33" borderId="133" xfId="0" applyNumberFormat="1" applyFont="1" applyFill="1" applyBorder="1" applyAlignment="1"/>
    <xf numFmtId="4" fontId="6" fillId="33" borderId="128" xfId="0" applyNumberFormat="1" applyFont="1" applyFill="1" applyBorder="1" applyAlignment="1">
      <alignment vertical="top"/>
    </xf>
    <xf numFmtId="4" fontId="7"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1" fillId="33" borderId="0" xfId="0" applyFont="1" applyFill="1" applyAlignment="1">
      <alignment horizontal="left"/>
    </xf>
    <xf numFmtId="4" fontId="31" fillId="33" borderId="0" xfId="0" applyNumberFormat="1" applyFont="1" applyFill="1"/>
    <xf numFmtId="0" fontId="31" fillId="33" borderId="0" xfId="0" applyFont="1" applyFill="1" applyAlignment="1">
      <alignment horizontal="center"/>
    </xf>
    <xf numFmtId="0" fontId="71" fillId="33" borderId="119" xfId="0" applyFont="1" applyFill="1" applyBorder="1" applyAlignment="1"/>
    <xf numFmtId="0" fontId="14" fillId="33" borderId="120" xfId="0" applyFont="1" applyFill="1" applyBorder="1" applyAlignment="1"/>
    <xf numFmtId="0" fontId="39" fillId="76" borderId="327" xfId="0" applyFont="1" applyFill="1" applyBorder="1" applyAlignment="1">
      <alignment horizontal="center" vertical="center"/>
    </xf>
    <xf numFmtId="0" fontId="39" fillId="76" borderId="260" xfId="0" applyFont="1" applyFill="1" applyBorder="1" applyAlignment="1">
      <alignment horizontal="center" vertical="center" wrapText="1"/>
    </xf>
    <xf numFmtId="0" fontId="39" fillId="76" borderId="328" xfId="0" applyFont="1" applyFill="1" applyBorder="1" applyAlignment="1">
      <alignment horizontal="center" vertical="center" wrapText="1"/>
    </xf>
    <xf numFmtId="0" fontId="25"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6" fillId="33" borderId="266" xfId="0" applyFont="1" applyFill="1" applyBorder="1" applyAlignment="1">
      <alignment vertical="top"/>
    </xf>
    <xf numFmtId="169" fontId="6" fillId="33" borderId="266" xfId="0" applyNumberFormat="1" applyFont="1" applyFill="1" applyBorder="1" applyAlignment="1"/>
    <xf numFmtId="169" fontId="6" fillId="33" borderId="266" xfId="0" applyNumberFormat="1" applyFont="1" applyFill="1" applyBorder="1" applyAlignment="1">
      <alignment vertical="top"/>
    </xf>
    <xf numFmtId="169" fontId="0" fillId="33" borderId="337" xfId="0" applyNumberFormat="1" applyFont="1" applyFill="1" applyBorder="1" applyAlignment="1">
      <alignment vertical="top"/>
    </xf>
    <xf numFmtId="169" fontId="0" fillId="33" borderId="303" xfId="0" applyNumberFormat="1" applyFont="1" applyFill="1" applyBorder="1" applyAlignment="1">
      <alignment vertical="top"/>
    </xf>
    <xf numFmtId="169" fontId="0" fillId="33" borderId="218" xfId="0" applyNumberFormat="1" applyFont="1" applyFill="1" applyBorder="1" applyAlignment="1">
      <alignment vertical="top"/>
    </xf>
    <xf numFmtId="169" fontId="0" fillId="33" borderId="219" xfId="0" applyNumberFormat="1" applyFont="1" applyFill="1" applyBorder="1" applyAlignment="1">
      <alignment vertical="top"/>
    </xf>
    <xf numFmtId="169" fontId="0" fillId="33" borderId="218" xfId="0" applyNumberFormat="1" applyFont="1" applyFill="1" applyBorder="1" applyAlignment="1"/>
    <xf numFmtId="169" fontId="0" fillId="33" borderId="303" xfId="0" applyNumberFormat="1" applyFont="1" applyFill="1" applyBorder="1" applyAlignment="1"/>
    <xf numFmtId="169" fontId="0" fillId="33" borderId="219" xfId="0" applyNumberFormat="1" applyFont="1" applyFill="1" applyBorder="1" applyAlignment="1"/>
    <xf numFmtId="170" fontId="0" fillId="33" borderId="218" xfId="0" applyNumberFormat="1" applyFont="1" applyFill="1" applyBorder="1" applyAlignment="1"/>
    <xf numFmtId="170" fontId="0" fillId="33" borderId="303" xfId="0" applyNumberFormat="1" applyFont="1" applyFill="1" applyBorder="1" applyAlignment="1"/>
    <xf numFmtId="170" fontId="0" fillId="33" borderId="219" xfId="0" applyNumberFormat="1" applyFont="1" applyFill="1" applyBorder="1" applyAlignment="1"/>
    <xf numFmtId="170" fontId="0" fillId="33" borderId="226" xfId="0" applyNumberFormat="1" applyFont="1" applyFill="1" applyBorder="1" applyAlignment="1">
      <alignment vertical="top"/>
    </xf>
    <xf numFmtId="0" fontId="0" fillId="33" borderId="227" xfId="0" applyFont="1" applyFill="1" applyBorder="1" applyAlignment="1">
      <alignment vertical="top"/>
    </xf>
    <xf numFmtId="0" fontId="0" fillId="33" borderId="315" xfId="0" applyFont="1" applyFill="1" applyBorder="1" applyAlignment="1">
      <alignment vertical="top"/>
    </xf>
    <xf numFmtId="0" fontId="0" fillId="33" borderId="226" xfId="0" applyFont="1" applyFill="1" applyBorder="1" applyAlignment="1">
      <alignment vertical="top"/>
    </xf>
    <xf numFmtId="0" fontId="0" fillId="33" borderId="228" xfId="0" applyFont="1" applyFill="1" applyBorder="1" applyAlignment="1">
      <alignment vertical="top"/>
    </xf>
    <xf numFmtId="0" fontId="0" fillId="33" borderId="60" xfId="0" applyFont="1" applyFill="1" applyBorder="1" applyAlignment="1">
      <alignment vertical="top"/>
    </xf>
    <xf numFmtId="169" fontId="7" fillId="77" borderId="43" xfId="0" applyNumberFormat="1" applyFont="1" applyFill="1" applyBorder="1" applyAlignment="1">
      <alignment vertical="center"/>
    </xf>
    <xf numFmtId="169" fontId="7" fillId="77" borderId="251" xfId="0" applyNumberFormat="1" applyFont="1" applyFill="1" applyBorder="1" applyAlignment="1">
      <alignment vertical="center"/>
    </xf>
    <xf numFmtId="0" fontId="132" fillId="89" borderId="0" xfId="55" applyFont="1" applyFill="1" applyProtection="1">
      <protection hidden="1"/>
    </xf>
    <xf numFmtId="0" fontId="7" fillId="77" borderId="200" xfId="568" applyFont="1" applyFill="1" applyBorder="1"/>
    <xf numFmtId="4" fontId="7" fillId="0" borderId="0" xfId="568" applyNumberFormat="1" applyFont="1" applyFill="1" applyBorder="1" applyAlignment="1">
      <alignment horizontal="center"/>
    </xf>
    <xf numFmtId="4" fontId="6" fillId="0" borderId="0" xfId="568" applyNumberFormat="1" applyAlignment="1">
      <alignment horizontal="center"/>
    </xf>
    <xf numFmtId="4" fontId="7" fillId="77" borderId="200" xfId="568" applyNumberFormat="1" applyFont="1" applyFill="1" applyBorder="1" applyAlignment="1">
      <alignment horizontal="center"/>
    </xf>
    <xf numFmtId="4" fontId="7" fillId="76" borderId="362" xfId="568" applyNumberFormat="1" applyFont="1" applyFill="1" applyBorder="1" applyAlignment="1">
      <alignment horizontal="center"/>
    </xf>
    <xf numFmtId="4" fontId="7" fillId="76" borderId="364" xfId="568" applyNumberFormat="1" applyFont="1" applyFill="1" applyBorder="1" applyAlignment="1">
      <alignment horizontal="center"/>
    </xf>
    <xf numFmtId="4" fontId="7" fillId="76" borderId="252" xfId="568" applyNumberFormat="1" applyFont="1" applyFill="1" applyBorder="1" applyAlignment="1">
      <alignment horizontal="center"/>
    </xf>
    <xf numFmtId="4" fontId="7" fillId="77" borderId="362" xfId="568" applyNumberFormat="1" applyFont="1" applyFill="1" applyBorder="1" applyAlignment="1">
      <alignment horizontal="center"/>
    </xf>
    <xf numFmtId="4" fontId="7" fillId="77" borderId="364" xfId="568" applyNumberFormat="1" applyFont="1" applyFill="1" applyBorder="1" applyAlignment="1">
      <alignment horizontal="center"/>
    </xf>
    <xf numFmtId="4" fontId="7" fillId="77" borderId="252" xfId="568" applyNumberFormat="1" applyFont="1" applyFill="1" applyBorder="1" applyAlignment="1">
      <alignment horizontal="center"/>
    </xf>
    <xf numFmtId="4" fontId="6" fillId="0" borderId="3" xfId="568" applyNumberFormat="1" applyBorder="1" applyAlignment="1">
      <alignment horizontal="center"/>
    </xf>
    <xf numFmtId="4" fontId="6" fillId="0" borderId="5" xfId="568" applyNumberFormat="1" applyBorder="1" applyAlignment="1">
      <alignment horizontal="center"/>
    </xf>
    <xf numFmtId="4" fontId="7" fillId="77" borderId="365" xfId="568" applyNumberFormat="1" applyFont="1" applyFill="1" applyBorder="1" applyAlignment="1">
      <alignment horizontal="center"/>
    </xf>
    <xf numFmtId="4" fontId="7" fillId="77" borderId="195" xfId="568" applyNumberFormat="1" applyFont="1" applyFill="1" applyBorder="1" applyAlignment="1">
      <alignment horizontal="center"/>
    </xf>
    <xf numFmtId="4" fontId="6" fillId="76" borderId="200" xfId="568" applyNumberFormat="1" applyFill="1" applyBorder="1" applyAlignment="1">
      <alignment horizontal="center"/>
    </xf>
    <xf numFmtId="4" fontId="6" fillId="76" borderId="362" xfId="568" applyNumberFormat="1" applyFill="1" applyBorder="1" applyAlignment="1">
      <alignment horizontal="center"/>
    </xf>
    <xf numFmtId="4" fontId="6" fillId="76" borderId="364" xfId="568" applyNumberFormat="1" applyFill="1" applyBorder="1" applyAlignment="1">
      <alignment horizontal="center"/>
    </xf>
    <xf numFmtId="4" fontId="6" fillId="76" borderId="252" xfId="568" applyNumberFormat="1" applyFill="1" applyBorder="1" applyAlignment="1">
      <alignment horizontal="center"/>
    </xf>
    <xf numFmtId="0" fontId="6" fillId="76" borderId="362" xfId="568" applyFill="1" applyBorder="1"/>
    <xf numFmtId="0" fontId="7" fillId="76" borderId="362" xfId="568" applyFont="1" applyFill="1" applyBorder="1"/>
    <xf numFmtId="0" fontId="7" fillId="77" borderId="362" xfId="568" applyFont="1" applyFill="1" applyBorder="1"/>
    <xf numFmtId="0" fontId="6" fillId="76" borderId="366" xfId="568" applyFill="1" applyBorder="1"/>
    <xf numFmtId="0" fontId="7" fillId="76" borderId="366" xfId="568" applyFont="1" applyFill="1" applyBorder="1"/>
    <xf numFmtId="0" fontId="7" fillId="77" borderId="366" xfId="568" applyFont="1" applyFill="1" applyBorder="1"/>
    <xf numFmtId="0" fontId="6" fillId="76" borderId="324" xfId="568" applyFill="1" applyBorder="1"/>
    <xf numFmtId="0" fontId="7" fillId="76" borderId="324" xfId="568" applyFont="1" applyFill="1" applyBorder="1"/>
    <xf numFmtId="0" fontId="7" fillId="77" borderId="324" xfId="568" applyFont="1" applyFill="1" applyBorder="1"/>
    <xf numFmtId="0" fontId="6" fillId="76" borderId="200" xfId="568" quotePrefix="1" applyFont="1" applyFill="1" applyBorder="1" applyAlignment="1">
      <alignment horizontal="left"/>
    </xf>
    <xf numFmtId="0" fontId="6" fillId="76" borderId="200" xfId="568" applyFont="1" applyFill="1" applyBorder="1"/>
    <xf numFmtId="4" fontId="6" fillId="76" borderId="200" xfId="568" applyNumberFormat="1" applyFont="1" applyFill="1" applyBorder="1" applyAlignment="1">
      <alignment horizontal="center"/>
    </xf>
    <xf numFmtId="4" fontId="6" fillId="76" borderId="362" xfId="568" applyNumberFormat="1" applyFont="1" applyFill="1" applyBorder="1" applyAlignment="1">
      <alignment horizontal="center"/>
    </xf>
    <xf numFmtId="4" fontId="6" fillId="76" borderId="364" xfId="568" applyNumberFormat="1" applyFont="1" applyFill="1" applyBorder="1" applyAlignment="1">
      <alignment horizontal="center"/>
    </xf>
    <xf numFmtId="4" fontId="6" fillId="76" borderId="252" xfId="568" applyNumberFormat="1" applyFont="1" applyFill="1" applyBorder="1" applyAlignment="1">
      <alignment horizontal="center"/>
    </xf>
    <xf numFmtId="0" fontId="6" fillId="76" borderId="200" xfId="568" quotePrefix="1" applyFont="1" applyFill="1" applyBorder="1"/>
    <xf numFmtId="0" fontId="5" fillId="76" borderId="200" xfId="568" applyFont="1" applyFill="1" applyBorder="1"/>
    <xf numFmtId="0" fontId="6" fillId="76" borderId="200" xfId="568" quotePrefix="1" applyFill="1" applyBorder="1"/>
    <xf numFmtId="0" fontId="6" fillId="76" borderId="200" xfId="568" applyFont="1" applyFill="1" applyBorder="1" applyAlignment="1">
      <alignment horizontal="left"/>
    </xf>
    <xf numFmtId="4" fontId="7" fillId="76" borderId="365" xfId="568" applyNumberFormat="1" applyFont="1" applyFill="1" applyBorder="1" applyAlignment="1">
      <alignment horizontal="center"/>
    </xf>
    <xf numFmtId="4" fontId="6" fillId="76" borderId="195" xfId="568" applyNumberFormat="1" applyFont="1" applyFill="1" applyBorder="1" applyAlignment="1">
      <alignment horizontal="center"/>
    </xf>
    <xf numFmtId="4" fontId="6" fillId="33" borderId="0" xfId="568" applyNumberFormat="1" applyFill="1" applyAlignment="1">
      <alignment horizontal="center"/>
    </xf>
    <xf numFmtId="4" fontId="6" fillId="33" borderId="3" xfId="568" applyNumberFormat="1" applyFill="1" applyBorder="1" applyAlignment="1">
      <alignment horizontal="center"/>
    </xf>
    <xf numFmtId="4" fontId="6" fillId="33" borderId="5" xfId="568" applyNumberFormat="1" applyFill="1" applyBorder="1" applyAlignment="1">
      <alignment horizontal="center"/>
    </xf>
    <xf numFmtId="4" fontId="6" fillId="76" borderId="127" xfId="568" applyNumberFormat="1" applyFill="1" applyBorder="1" applyAlignment="1">
      <alignment horizontal="center"/>
    </xf>
    <xf numFmtId="4" fontId="6" fillId="76" borderId="268" xfId="568" applyNumberFormat="1" applyFill="1" applyBorder="1" applyAlignment="1">
      <alignment horizontal="center"/>
    </xf>
    <xf numFmtId="4" fontId="6" fillId="76" borderId="363" xfId="568" applyNumberFormat="1" applyFill="1" applyBorder="1" applyAlignment="1">
      <alignment horizontal="center"/>
    </xf>
    <xf numFmtId="4" fontId="6" fillId="76" borderId="311" xfId="568" applyNumberFormat="1" applyFill="1" applyBorder="1" applyAlignment="1">
      <alignment horizontal="center"/>
    </xf>
    <xf numFmtId="4" fontId="7" fillId="76" borderId="43" xfId="568" applyNumberFormat="1" applyFont="1" applyFill="1" applyBorder="1" applyAlignment="1">
      <alignment horizontal="center"/>
    </xf>
    <xf numFmtId="4" fontId="7" fillId="76" borderId="46" xfId="568" applyNumberFormat="1" applyFont="1" applyFill="1" applyBorder="1" applyAlignment="1">
      <alignment horizontal="center"/>
    </xf>
    <xf numFmtId="4" fontId="7" fillId="76" borderId="251" xfId="568" applyNumberFormat="1" applyFont="1" applyFill="1" applyBorder="1" applyAlignment="1">
      <alignment horizontal="center"/>
    </xf>
    <xf numFmtId="4" fontId="7" fillId="76" borderId="44" xfId="568" applyNumberFormat="1" applyFont="1" applyFill="1" applyBorder="1" applyAlignment="1">
      <alignment horizontal="center"/>
    </xf>
    <xf numFmtId="0" fontId="7" fillId="76" borderId="82" xfId="568" applyFont="1" applyFill="1" applyBorder="1" applyAlignment="1">
      <alignment horizontal="center"/>
    </xf>
    <xf numFmtId="0" fontId="7" fillId="76" borderId="46" xfId="568" applyFont="1" applyFill="1" applyBorder="1" applyAlignment="1">
      <alignment horizontal="center"/>
    </xf>
    <xf numFmtId="0" fontId="7" fillId="76" borderId="43" xfId="568" applyFont="1" applyFill="1" applyBorder="1" applyAlignment="1">
      <alignment horizontal="center"/>
    </xf>
    <xf numFmtId="4" fontId="7" fillId="76" borderId="39" xfId="568" applyNumberFormat="1" applyFont="1" applyFill="1" applyBorder="1" applyAlignment="1">
      <alignment horizontal="center"/>
    </xf>
    <xf numFmtId="4" fontId="7" fillId="77" borderId="324" xfId="568" applyNumberFormat="1" applyFont="1" applyFill="1" applyBorder="1" applyAlignment="1">
      <alignment horizontal="center"/>
    </xf>
    <xf numFmtId="0" fontId="7" fillId="77" borderId="33" xfId="0" applyFont="1" applyFill="1" applyBorder="1" applyAlignment="1">
      <alignment vertical="top"/>
    </xf>
    <xf numFmtId="4" fontId="137" fillId="77" borderId="15" xfId="0" applyNumberFormat="1" applyFont="1" applyFill="1" applyBorder="1" applyAlignment="1">
      <alignment vertical="top"/>
    </xf>
    <xf numFmtId="4" fontId="137" fillId="77" borderId="14" xfId="0" applyNumberFormat="1" applyFont="1" applyFill="1" applyBorder="1" applyAlignment="1">
      <alignment horizontal="right"/>
    </xf>
    <xf numFmtId="4" fontId="137" fillId="77" borderId="43" xfId="0" applyNumberFormat="1" applyFont="1" applyFill="1" applyBorder="1" applyAlignment="1">
      <alignment vertical="top"/>
    </xf>
    <xf numFmtId="10" fontId="137" fillId="77" borderId="44" xfId="7" applyNumberFormat="1" applyFont="1" applyFill="1" applyBorder="1"/>
    <xf numFmtId="10" fontId="137" fillId="77" borderId="15" xfId="7" applyNumberFormat="1" applyFont="1" applyFill="1" applyBorder="1"/>
    <xf numFmtId="0" fontId="7" fillId="89" borderId="0" xfId="568" applyFont="1" applyFill="1" applyAlignment="1"/>
    <xf numFmtId="0" fontId="148" fillId="76" borderId="200" xfId="568" applyFont="1" applyFill="1" applyBorder="1"/>
    <xf numFmtId="0" fontId="7" fillId="77" borderId="200" xfId="568" applyFont="1" applyFill="1" applyBorder="1" applyAlignment="1">
      <alignment horizontal="center"/>
    </xf>
    <xf numFmtId="0" fontId="7" fillId="77" borderId="362" xfId="568" applyFont="1" applyFill="1" applyBorder="1" applyAlignment="1">
      <alignment horizontal="center"/>
    </xf>
    <xf numFmtId="0" fontId="7" fillId="77" borderId="364" xfId="568" applyFont="1" applyFill="1" applyBorder="1" applyAlignment="1">
      <alignment horizontal="center"/>
    </xf>
    <xf numFmtId="0" fontId="7" fillId="77" borderId="252" xfId="568" applyFont="1" applyFill="1" applyBorder="1" applyAlignment="1">
      <alignment horizontal="center"/>
    </xf>
    <xf numFmtId="0" fontId="173" fillId="77" borderId="200" xfId="568" applyFont="1" applyFill="1" applyBorder="1"/>
    <xf numFmtId="0" fontId="6" fillId="77" borderId="200" xfId="568" applyFill="1" applyBorder="1"/>
    <xf numFmtId="0" fontId="148" fillId="77" borderId="200" xfId="568" applyFont="1" applyFill="1" applyBorder="1"/>
    <xf numFmtId="0" fontId="7" fillId="77" borderId="200" xfId="568" applyFont="1" applyFill="1" applyBorder="1" applyAlignment="1">
      <alignment horizontal="right"/>
    </xf>
    <xf numFmtId="0" fontId="6" fillId="76" borderId="200" xfId="568" applyFill="1" applyBorder="1" applyAlignment="1">
      <alignment horizontal="right"/>
    </xf>
    <xf numFmtId="0" fontId="6" fillId="76" borderId="200" xfId="568" applyFont="1" applyFill="1" applyBorder="1" applyAlignment="1">
      <alignment horizontal="right"/>
    </xf>
    <xf numFmtId="0" fontId="6" fillId="77" borderId="127" xfId="568" applyFill="1" applyBorder="1"/>
    <xf numFmtId="0" fontId="7" fillId="77" borderId="127" xfId="568" applyFont="1" applyFill="1" applyBorder="1" applyAlignment="1">
      <alignment horizontal="center"/>
    </xf>
    <xf numFmtId="0" fontId="7" fillId="77" borderId="268" xfId="568" applyFont="1" applyFill="1" applyBorder="1" applyAlignment="1">
      <alignment horizontal="center"/>
    </xf>
    <xf numFmtId="0" fontId="7" fillId="77" borderId="363" xfId="568" applyFont="1" applyFill="1" applyBorder="1" applyAlignment="1">
      <alignment horizontal="center"/>
    </xf>
    <xf numFmtId="0" fontId="7" fillId="77" borderId="311" xfId="568" applyFont="1" applyFill="1" applyBorder="1" applyAlignment="1">
      <alignment horizontal="center"/>
    </xf>
    <xf numFmtId="0" fontId="7" fillId="76" borderId="43" xfId="568" applyFont="1" applyFill="1" applyBorder="1" applyAlignment="1">
      <alignment horizontal="center" vertical="center"/>
    </xf>
    <xf numFmtId="0" fontId="7" fillId="76" borderId="45" xfId="568" applyFont="1" applyFill="1" applyBorder="1" applyAlignment="1">
      <alignment horizontal="center" vertical="center"/>
    </xf>
    <xf numFmtId="0" fontId="7" fillId="76" borderId="46" xfId="568" applyFont="1" applyFill="1" applyBorder="1" applyAlignment="1">
      <alignment horizontal="center" vertical="center"/>
    </xf>
    <xf numFmtId="0" fontId="133" fillId="76" borderId="264" xfId="568" applyFont="1" applyFill="1" applyBorder="1" applyAlignment="1">
      <alignment horizontal="center" vertical="center"/>
    </xf>
    <xf numFmtId="0" fontId="136" fillId="33" borderId="0" xfId="0" applyFont="1" applyFill="1" applyAlignment="1">
      <alignment horizontal="center"/>
    </xf>
    <xf numFmtId="0" fontId="6" fillId="76" borderId="32" xfId="0" applyFont="1" applyFill="1" applyBorder="1" applyAlignment="1">
      <alignment horizontal="center"/>
    </xf>
    <xf numFmtId="0" fontId="6" fillId="76" borderId="32" xfId="0" applyFont="1" applyFill="1" applyBorder="1" applyAlignment="1">
      <alignment horizontal="center"/>
    </xf>
    <xf numFmtId="4" fontId="7" fillId="0" borderId="200" xfId="568" applyNumberFormat="1" applyFont="1" applyFill="1" applyBorder="1" applyAlignment="1">
      <alignment horizontal="center"/>
    </xf>
    <xf numFmtId="4" fontId="7" fillId="0" borderId="252" xfId="568" applyNumberFormat="1" applyFont="1" applyFill="1" applyBorder="1" applyAlignment="1">
      <alignment horizontal="center"/>
    </xf>
    <xf numFmtId="4" fontId="7" fillId="0" borderId="365" xfId="568" applyNumberFormat="1" applyFont="1" applyFill="1" applyBorder="1" applyAlignment="1">
      <alignment horizontal="center"/>
    </xf>
    <xf numFmtId="0" fontId="6" fillId="109" borderId="366" xfId="568" applyFont="1" applyFill="1" applyBorder="1" applyAlignment="1">
      <alignment horizontal="left" wrapText="1"/>
    </xf>
    <xf numFmtId="0" fontId="142" fillId="0" borderId="0" xfId="0" applyFont="1" applyFill="1" applyBorder="1" applyAlignment="1">
      <alignment wrapText="1"/>
    </xf>
    <xf numFmtId="4" fontId="6" fillId="76" borderId="300" xfId="0" applyNumberFormat="1" applyFont="1" applyFill="1" applyBorder="1"/>
    <xf numFmtId="0" fontId="6" fillId="76" borderId="82" xfId="0" applyFont="1" applyFill="1" applyBorder="1" applyAlignment="1"/>
    <xf numFmtId="0" fontId="7" fillId="77" borderId="11" xfId="0" applyFont="1" applyFill="1" applyBorder="1" applyAlignment="1">
      <alignment horizontal="center"/>
    </xf>
    <xf numFmtId="0" fontId="6" fillId="76" borderId="129" xfId="0" applyFont="1" applyFill="1" applyBorder="1" applyAlignment="1">
      <alignment horizontal="center"/>
    </xf>
    <xf numFmtId="0" fontId="6" fillId="76" borderId="125" xfId="0" applyFont="1" applyFill="1" applyBorder="1" applyAlignment="1">
      <alignment horizontal="center"/>
    </xf>
    <xf numFmtId="0" fontId="6" fillId="76" borderId="33" xfId="0" applyFont="1" applyFill="1" applyBorder="1"/>
    <xf numFmtId="0" fontId="7" fillId="76" borderId="82" xfId="568" applyFont="1" applyFill="1" applyBorder="1" applyAlignment="1">
      <alignment horizontal="center" vertical="center"/>
    </xf>
    <xf numFmtId="0" fontId="6" fillId="111" borderId="14" xfId="49" applyFont="1" applyFill="1" applyBorder="1"/>
    <xf numFmtId="0" fontId="174" fillId="0" borderId="0" xfId="55" applyFont="1" applyBorder="1" applyProtection="1">
      <protection hidden="1"/>
    </xf>
    <xf numFmtId="0" fontId="33" fillId="0" borderId="0" xfId="55" applyFont="1" applyBorder="1" applyProtection="1">
      <protection hidden="1"/>
    </xf>
    <xf numFmtId="0" fontId="23" fillId="115" borderId="33" xfId="49" applyFont="1" applyFill="1" applyBorder="1"/>
    <xf numFmtId="49" fontId="28" fillId="115" borderId="82" xfId="49" applyNumberFormat="1" applyFont="1" applyFill="1" applyBorder="1" applyAlignment="1">
      <alignment horizontal="right"/>
    </xf>
    <xf numFmtId="0" fontId="0" fillId="0" borderId="303" xfId="49" applyFont="1" applyFill="1" applyBorder="1"/>
    <xf numFmtId="0" fontId="6" fillId="82" borderId="368" xfId="49" applyFont="1" applyFill="1" applyBorder="1"/>
    <xf numFmtId="49" fontId="19" fillId="82" borderId="369" xfId="49" applyNumberFormat="1" applyFont="1" applyFill="1" applyBorder="1" applyAlignment="1">
      <alignment horizontal="right"/>
    </xf>
    <xf numFmtId="0" fontId="6" fillId="82" borderId="370" xfId="49" applyFont="1" applyFill="1" applyBorder="1"/>
    <xf numFmtId="49" fontId="19" fillId="82" borderId="352" xfId="49" applyNumberFormat="1" applyFont="1" applyFill="1" applyBorder="1" applyAlignment="1">
      <alignment horizontal="right"/>
    </xf>
    <xf numFmtId="0" fontId="63" fillId="82" borderId="134" xfId="49" applyFont="1" applyFill="1" applyBorder="1"/>
    <xf numFmtId="0" fontId="6" fillId="82" borderId="134" xfId="49" applyFont="1" applyFill="1" applyBorder="1"/>
    <xf numFmtId="0" fontId="6" fillId="76" borderId="134" xfId="49" applyFont="1" applyFill="1" applyBorder="1"/>
    <xf numFmtId="10" fontId="66" fillId="82" borderId="371" xfId="49" applyNumberFormat="1" applyFont="1" applyFill="1" applyBorder="1"/>
    <xf numFmtId="0" fontId="0" fillId="0" borderId="0" xfId="49" applyFont="1" applyFill="1" applyBorder="1"/>
    <xf numFmtId="49" fontId="29" fillId="33" borderId="0" xfId="49" applyNumberFormat="1" applyFont="1" applyFill="1" applyAlignment="1">
      <alignment horizontal="right"/>
    </xf>
    <xf numFmtId="2" fontId="7" fillId="33" borderId="0" xfId="49" applyNumberFormat="1" applyFont="1" applyFill="1" applyBorder="1"/>
    <xf numFmtId="0" fontId="6" fillId="0" borderId="0" xfId="0" applyFont="1" applyFill="1" applyAlignment="1">
      <alignment horizontal="right"/>
    </xf>
    <xf numFmtId="0" fontId="7" fillId="0" borderId="196" xfId="0" applyFont="1" applyFill="1" applyBorder="1" applyAlignment="1">
      <alignment horizontal="center"/>
    </xf>
    <xf numFmtId="0" fontId="7" fillId="0" borderId="180" xfId="0" applyFont="1" applyFill="1" applyBorder="1" applyAlignment="1">
      <alignment horizontal="center"/>
    </xf>
    <xf numFmtId="169" fontId="6" fillId="0" borderId="133" xfId="0" applyNumberFormat="1" applyFont="1" applyFill="1" applyBorder="1" applyAlignment="1"/>
    <xf numFmtId="169" fontId="6" fillId="0" borderId="266" xfId="0" applyNumberFormat="1" applyFont="1" applyFill="1" applyBorder="1" applyAlignment="1"/>
    <xf numFmtId="0" fontId="31" fillId="0" borderId="57" xfId="0" applyFont="1" applyFill="1" applyBorder="1"/>
    <xf numFmtId="0" fontId="31" fillId="0" borderId="37" xfId="0" applyFont="1" applyFill="1" applyBorder="1"/>
    <xf numFmtId="4" fontId="31" fillId="0" borderId="57" xfId="0" applyNumberFormat="1" applyFont="1" applyFill="1" applyBorder="1"/>
    <xf numFmtId="4" fontId="31" fillId="0" borderId="58" xfId="0" applyNumberFormat="1" applyFont="1" applyFill="1" applyBorder="1"/>
    <xf numFmtId="4" fontId="6" fillId="0" borderId="133" xfId="0" applyNumberFormat="1" applyFont="1" applyFill="1" applyBorder="1" applyAlignment="1"/>
    <xf numFmtId="169" fontId="6" fillId="0" borderId="134" xfId="0" applyNumberFormat="1" applyFont="1" applyFill="1" applyBorder="1" applyAlignment="1"/>
    <xf numFmtId="169" fontId="6" fillId="0" borderId="132" xfId="0" applyNumberFormat="1" applyFont="1" applyFill="1" applyBorder="1" applyAlignment="1"/>
    <xf numFmtId="3" fontId="6"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0" fontId="6" fillId="0" borderId="0" xfId="568" applyFont="1" applyFill="1"/>
    <xf numFmtId="0" fontId="7"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7" fillId="0" borderId="0" xfId="568" applyFont="1" applyFill="1" applyBorder="1" applyAlignment="1">
      <alignment horizontal="left" vertical="center"/>
    </xf>
    <xf numFmtId="4" fontId="7" fillId="0" borderId="180" xfId="568" applyNumberFormat="1" applyFont="1" applyFill="1" applyBorder="1" applyAlignment="1">
      <alignment horizontal="right" vertical="center"/>
    </xf>
    <xf numFmtId="4" fontId="7" fillId="0" borderId="3" xfId="568" applyNumberFormat="1" applyFont="1" applyFill="1" applyBorder="1" applyAlignment="1">
      <alignment horizontal="right" vertical="center"/>
    </xf>
    <xf numFmtId="9" fontId="66" fillId="0" borderId="94" xfId="49" applyNumberFormat="1" applyFont="1" applyFill="1" applyBorder="1" applyAlignment="1">
      <alignment horizontal="center"/>
    </xf>
    <xf numFmtId="0" fontId="6" fillId="0" borderId="95" xfId="49" applyFill="1" applyBorder="1"/>
    <xf numFmtId="4" fontId="0" fillId="0" borderId="224" xfId="49" applyNumberFormat="1" applyFont="1" applyFill="1" applyBorder="1"/>
    <xf numFmtId="4" fontId="67" fillId="0" borderId="223" xfId="49" applyNumberFormat="1" applyFont="1" applyFill="1" applyBorder="1"/>
    <xf numFmtId="4" fontId="0" fillId="0" borderId="86" xfId="49" applyNumberFormat="1" applyFont="1" applyFill="1" applyBorder="1"/>
    <xf numFmtId="0" fontId="19" fillId="0" borderId="50" xfId="568" applyFont="1" applyFill="1" applyBorder="1"/>
    <xf numFmtId="0" fontId="19" fillId="0" borderId="0" xfId="568" applyFont="1" applyFill="1" applyBorder="1"/>
    <xf numFmtId="4" fontId="6" fillId="0" borderId="10" xfId="568" applyNumberFormat="1" applyFont="1" applyFill="1" applyBorder="1"/>
    <xf numFmtId="4" fontId="6"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9" fillId="0" borderId="10" xfId="0" applyNumberFormat="1" applyFont="1" applyFill="1" applyBorder="1" applyAlignment="1">
      <alignment horizontal="center"/>
    </xf>
    <xf numFmtId="0" fontId="6" fillId="0" borderId="196" xfId="568" applyFill="1" applyBorder="1"/>
    <xf numFmtId="0" fontId="6" fillId="0" borderId="250" xfId="568" applyFill="1" applyBorder="1"/>
    <xf numFmtId="0" fontId="6" fillId="0" borderId="269" xfId="568" applyFill="1" applyBorder="1"/>
    <xf numFmtId="0" fontId="6" fillId="0" borderId="218" xfId="568" applyFill="1" applyBorder="1"/>
    <xf numFmtId="0" fontId="62" fillId="0" borderId="303" xfId="568" applyFont="1" applyFill="1" applyBorder="1"/>
    <xf numFmtId="0" fontId="6" fillId="0" borderId="63" xfId="568" applyFill="1" applyBorder="1"/>
    <xf numFmtId="0" fontId="6" fillId="0" borderId="275" xfId="568" applyFill="1" applyBorder="1"/>
    <xf numFmtId="0" fontId="6" fillId="0" borderId="293" xfId="568" applyFill="1" applyBorder="1"/>
    <xf numFmtId="0" fontId="65" fillId="0" borderId="275" xfId="568" applyFont="1" applyFill="1" applyBorder="1"/>
    <xf numFmtId="0" fontId="65" fillId="0" borderId="293" xfId="568" applyFont="1" applyFill="1" applyBorder="1"/>
    <xf numFmtId="0" fontId="91" fillId="0" borderId="0" xfId="49" applyFont="1" applyFill="1" applyBorder="1" applyAlignment="1">
      <alignment vertical="top" wrapText="1"/>
    </xf>
    <xf numFmtId="0" fontId="91" fillId="33" borderId="0" xfId="49" quotePrefix="1" applyFont="1" applyFill="1" applyBorder="1" applyAlignment="1">
      <alignment horizontal="left" vertical="top" wrapText="1"/>
    </xf>
    <xf numFmtId="0" fontId="6" fillId="33" borderId="0" xfId="568" applyFont="1" applyFill="1" applyBorder="1" applyAlignment="1">
      <alignment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36" fillId="33" borderId="0" xfId="0" applyFont="1" applyFill="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3" borderId="0" xfId="568" applyFont="1" applyFill="1" applyAlignment="1"/>
    <xf numFmtId="4" fontId="153" fillId="33" borderId="0" xfId="55" applyNumberFormat="1" applyFont="1" applyFill="1" applyProtection="1">
      <protection hidden="1"/>
    </xf>
    <xf numFmtId="0" fontId="153" fillId="33" borderId="0" xfId="55" applyFont="1" applyFill="1" applyProtection="1">
      <protection hidden="1"/>
    </xf>
    <xf numFmtId="4" fontId="155" fillId="33" borderId="0" xfId="55" applyNumberFormat="1" applyFont="1" applyFill="1" applyProtection="1">
      <protection hidden="1"/>
    </xf>
    <xf numFmtId="0" fontId="155" fillId="33" borderId="0" xfId="55" applyFont="1" applyFill="1" applyProtection="1">
      <protection hidden="1"/>
    </xf>
    <xf numFmtId="0" fontId="142" fillId="33" borderId="0" xfId="55" applyFont="1" applyFill="1" applyProtection="1">
      <protection hidden="1"/>
    </xf>
    <xf numFmtId="0" fontId="91" fillId="33" borderId="0" xfId="55" applyFont="1" applyFill="1" applyBorder="1" applyProtection="1">
      <protection hidden="1"/>
    </xf>
    <xf numFmtId="0" fontId="142" fillId="33" borderId="0" xfId="55" applyFont="1" applyFill="1" applyBorder="1" applyProtection="1">
      <protection hidden="1"/>
    </xf>
    <xf numFmtId="4" fontId="142" fillId="33" borderId="0" xfId="55" applyNumberFormat="1" applyFont="1" applyFill="1" applyProtection="1">
      <protection hidden="1"/>
    </xf>
    <xf numFmtId="0" fontId="142" fillId="33" borderId="12" xfId="55" applyFont="1" applyFill="1" applyBorder="1" applyAlignment="1" applyProtection="1">
      <alignment horizontal="left"/>
      <protection hidden="1"/>
    </xf>
    <xf numFmtId="0" fontId="142" fillId="33" borderId="47" xfId="55" applyFont="1" applyFill="1" applyBorder="1" applyAlignment="1" applyProtection="1">
      <alignment horizontal="center"/>
      <protection hidden="1"/>
    </xf>
    <xf numFmtId="0" fontId="91" fillId="33" borderId="0" xfId="55" applyFont="1" applyFill="1" applyProtection="1">
      <protection hidden="1"/>
    </xf>
    <xf numFmtId="4" fontId="91" fillId="33" borderId="0" xfId="55" applyNumberFormat="1" applyFont="1" applyFill="1" applyProtection="1">
      <protection hidden="1"/>
    </xf>
    <xf numFmtId="0" fontId="142" fillId="33" borderId="0" xfId="55" applyFont="1" applyFill="1" applyAlignment="1" applyProtection="1">
      <alignment horizontal="center"/>
      <protection hidden="1"/>
    </xf>
    <xf numFmtId="0" fontId="145" fillId="33" borderId="7" xfId="0" applyFont="1" applyFill="1" applyBorder="1"/>
    <xf numFmtId="0" fontId="145" fillId="33" borderId="8" xfId="0" applyFont="1" applyFill="1" applyBorder="1"/>
    <xf numFmtId="0" fontId="152" fillId="33" borderId="8" xfId="0" applyFont="1" applyFill="1" applyBorder="1"/>
    <xf numFmtId="0" fontId="152" fillId="33" borderId="11" xfId="0" applyFont="1" applyFill="1" applyBorder="1"/>
    <xf numFmtId="0" fontId="152" fillId="33" borderId="0" xfId="0" applyFont="1" applyFill="1"/>
    <xf numFmtId="0" fontId="145" fillId="33" borderId="0" xfId="0" applyFont="1" applyFill="1"/>
    <xf numFmtId="4" fontId="152" fillId="33" borderId="0" xfId="0" applyNumberFormat="1" applyFont="1" applyFill="1"/>
    <xf numFmtId="0" fontId="145" fillId="33" borderId="4" xfId="0" applyFont="1" applyFill="1" applyBorder="1"/>
    <xf numFmtId="0" fontId="145" fillId="33" borderId="13" xfId="0" applyFont="1" applyFill="1" applyBorder="1"/>
    <xf numFmtId="0" fontId="152" fillId="33" borderId="13" xfId="0" applyFont="1" applyFill="1" applyBorder="1"/>
    <xf numFmtId="0" fontId="152" fillId="33" borderId="6" xfId="0" applyFont="1" applyFill="1" applyBorder="1"/>
    <xf numFmtId="0" fontId="145" fillId="76" borderId="15" xfId="0" applyFont="1" applyFill="1" applyBorder="1" applyAlignment="1">
      <alignment horizontal="center" vertical="center"/>
    </xf>
    <xf numFmtId="0" fontId="156" fillId="33" borderId="0" xfId="0" applyFont="1" applyFill="1" applyBorder="1" applyAlignment="1">
      <alignment horizontal="center"/>
    </xf>
    <xf numFmtId="0" fontId="145" fillId="76" borderId="15" xfId="55" applyFont="1" applyFill="1" applyBorder="1" applyAlignment="1" applyProtection="1">
      <alignment horizontal="center"/>
      <protection hidden="1"/>
    </xf>
    <xf numFmtId="0" fontId="145" fillId="76" borderId="32" xfId="55" applyFont="1" applyFill="1" applyBorder="1" applyAlignment="1" applyProtection="1">
      <alignment horizontal="center"/>
      <protection hidden="1"/>
    </xf>
    <xf numFmtId="0" fontId="145" fillId="33" borderId="39" xfId="0" applyFont="1" applyFill="1" applyBorder="1"/>
    <xf numFmtId="0" fontId="145" fillId="33" borderId="279" xfId="0" applyFont="1" applyFill="1" applyBorder="1"/>
    <xf numFmtId="0" fontId="145" fillId="33" borderId="39" xfId="0" applyFont="1" applyFill="1" applyBorder="1" applyAlignment="1">
      <alignment horizontal="left"/>
    </xf>
    <xf numFmtId="0" fontId="145" fillId="33" borderId="324" xfId="0" applyFont="1" applyFill="1" applyBorder="1" applyAlignment="1">
      <alignment horizontal="left"/>
    </xf>
    <xf numFmtId="0" fontId="145" fillId="33" borderId="324" xfId="0" applyFont="1" applyFill="1" applyBorder="1"/>
    <xf numFmtId="0" fontId="145" fillId="76" borderId="27" xfId="0" applyFont="1" applyFill="1" applyBorder="1" applyAlignment="1">
      <alignment horizontal="right" vertical="center"/>
    </xf>
    <xf numFmtId="0" fontId="145" fillId="76" borderId="5" xfId="0" applyFont="1" applyFill="1" applyBorder="1" applyAlignment="1">
      <alignment horizontal="right" vertical="center"/>
    </xf>
    <xf numFmtId="0" fontId="145" fillId="33" borderId="5" xfId="55" applyFont="1" applyFill="1" applyBorder="1" applyAlignment="1" applyProtection="1">
      <alignment horizontal="center"/>
      <protection hidden="1"/>
    </xf>
    <xf numFmtId="0" fontId="145" fillId="76" borderId="10" xfId="0" applyFont="1" applyFill="1" applyBorder="1" applyAlignment="1">
      <alignment horizontal="right" vertical="center"/>
    </xf>
    <xf numFmtId="0" fontId="145" fillId="76" borderId="279" xfId="0" applyFont="1" applyFill="1" applyBorder="1"/>
    <xf numFmtId="0" fontId="145" fillId="76" borderId="30" xfId="0" applyFont="1" applyFill="1" applyBorder="1"/>
    <xf numFmtId="0" fontId="145" fillId="76" borderId="5" xfId="0" applyFont="1" applyFill="1" applyBorder="1" applyAlignment="1">
      <alignment horizontal="center" vertical="center"/>
    </xf>
    <xf numFmtId="0" fontId="145" fillId="33" borderId="10" xfId="55" applyFont="1" applyFill="1" applyBorder="1" applyAlignment="1" applyProtection="1">
      <alignment horizontal="center"/>
      <protection hidden="1"/>
    </xf>
    <xf numFmtId="0" fontId="145" fillId="76" borderId="10" xfId="0" applyFont="1" applyFill="1" applyBorder="1" applyAlignment="1">
      <alignment horizontal="center" vertical="center"/>
    </xf>
    <xf numFmtId="0" fontId="156" fillId="33" borderId="0" xfId="0" applyFont="1" applyFill="1" applyBorder="1"/>
    <xf numFmtId="0" fontId="155" fillId="33" borderId="0" xfId="0" applyFont="1" applyFill="1" applyBorder="1"/>
    <xf numFmtId="4" fontId="145" fillId="33" borderId="0" xfId="0" applyNumberFormat="1" applyFont="1" applyFill="1"/>
    <xf numFmtId="0" fontId="145" fillId="33" borderId="324" xfId="0" quotePrefix="1" applyFont="1" applyFill="1" applyBorder="1"/>
    <xf numFmtId="0" fontId="152" fillId="33" borderId="324" xfId="0" applyFont="1" applyFill="1" applyBorder="1"/>
    <xf numFmtId="0" fontId="152" fillId="33" borderId="279" xfId="0" applyFont="1" applyFill="1" applyBorder="1"/>
    <xf numFmtId="0" fontId="152" fillId="76" borderId="279" xfId="0" applyFont="1" applyFill="1" applyBorder="1"/>
    <xf numFmtId="0" fontId="152" fillId="76" borderId="30" xfId="0" applyFont="1" applyFill="1" applyBorder="1"/>
    <xf numFmtId="0" fontId="152" fillId="33" borderId="324" xfId="0" applyFont="1" applyFill="1" applyBorder="1" applyAlignment="1"/>
    <xf numFmtId="0" fontId="145" fillId="33" borderId="324" xfId="0" applyFont="1" applyFill="1" applyBorder="1" applyAlignment="1"/>
    <xf numFmtId="0" fontId="145" fillId="33" borderId="30" xfId="568" applyFont="1" applyFill="1" applyBorder="1"/>
    <xf numFmtId="0" fontId="145" fillId="33" borderId="324" xfId="568" applyFont="1" applyFill="1" applyBorder="1"/>
    <xf numFmtId="0" fontId="152" fillId="33" borderId="324" xfId="568" applyFont="1" applyFill="1" applyBorder="1"/>
    <xf numFmtId="0" fontId="152" fillId="33" borderId="39" xfId="0" applyFont="1" applyFill="1" applyBorder="1"/>
    <xf numFmtId="0" fontId="152" fillId="33" borderId="279" xfId="568" applyFont="1" applyFill="1" applyBorder="1"/>
    <xf numFmtId="0" fontId="145" fillId="33" borderId="314" xfId="0" applyFont="1" applyFill="1" applyBorder="1"/>
    <xf numFmtId="0" fontId="145" fillId="33" borderId="375" xfId="0" applyFont="1" applyFill="1" applyBorder="1"/>
    <xf numFmtId="0" fontId="145" fillId="33" borderId="326" xfId="0" applyFont="1" applyFill="1" applyBorder="1"/>
    <xf numFmtId="0" fontId="145" fillId="33" borderId="369" xfId="0" applyFont="1" applyFill="1" applyBorder="1"/>
    <xf numFmtId="0" fontId="152" fillId="33" borderId="369" xfId="0" applyFont="1" applyFill="1" applyBorder="1"/>
    <xf numFmtId="0" fontId="152" fillId="33" borderId="375" xfId="0" applyFont="1" applyFill="1" applyBorder="1"/>
    <xf numFmtId="0" fontId="145" fillId="33" borderId="5" xfId="0" applyFont="1" applyFill="1" applyBorder="1"/>
    <xf numFmtId="0" fontId="145" fillId="33" borderId="10" xfId="0" applyFont="1" applyFill="1" applyBorder="1"/>
    <xf numFmtId="0" fontId="152" fillId="33" borderId="14" xfId="0" applyFont="1" applyFill="1" applyBorder="1"/>
    <xf numFmtId="0" fontId="145" fillId="33" borderId="33" xfId="0" applyFont="1" applyFill="1" applyBorder="1"/>
    <xf numFmtId="0" fontId="145" fillId="33" borderId="32" xfId="0" applyFont="1" applyFill="1" applyBorder="1"/>
    <xf numFmtId="0" fontId="145" fillId="33" borderId="15" xfId="0" applyFont="1" applyFill="1" applyBorder="1"/>
    <xf numFmtId="0" fontId="145" fillId="33" borderId="82" xfId="0" applyFont="1" applyFill="1" applyBorder="1"/>
    <xf numFmtId="0" fontId="152" fillId="33" borderId="82" xfId="0" applyFont="1" applyFill="1" applyBorder="1"/>
    <xf numFmtId="0" fontId="152" fillId="33" borderId="32" xfId="0" applyFont="1" applyFill="1" applyBorder="1"/>
    <xf numFmtId="0" fontId="145" fillId="76" borderId="32" xfId="0" applyFont="1" applyFill="1" applyBorder="1" applyAlignment="1">
      <alignment horizontal="right"/>
    </xf>
    <xf numFmtId="4" fontId="142" fillId="33" borderId="0" xfId="0" applyNumberFormat="1" applyFont="1" applyFill="1"/>
    <xf numFmtId="0" fontId="145" fillId="76" borderId="15" xfId="0" applyFont="1" applyFill="1" applyBorder="1"/>
    <xf numFmtId="0" fontId="145" fillId="76" borderId="32" xfId="0" applyFont="1" applyFill="1" applyBorder="1"/>
    <xf numFmtId="0" fontId="142" fillId="33" borderId="7" xfId="0" applyFont="1" applyFill="1" applyBorder="1"/>
    <xf numFmtId="0" fontId="142" fillId="33" borderId="8" xfId="0" applyFont="1" applyFill="1" applyBorder="1"/>
    <xf numFmtId="0" fontId="91" fillId="33" borderId="8" xfId="0" applyFont="1" applyFill="1" applyBorder="1"/>
    <xf numFmtId="4" fontId="91" fillId="33" borderId="0" xfId="0" applyNumberFormat="1" applyFont="1" applyFill="1"/>
    <xf numFmtId="4" fontId="158" fillId="33" borderId="0" xfId="0" applyNumberFormat="1" applyFont="1" applyFill="1"/>
    <xf numFmtId="0" fontId="158" fillId="33" borderId="0" xfId="0" applyFont="1" applyFill="1"/>
    <xf numFmtId="0" fontId="142" fillId="33" borderId="4" xfId="0" applyFont="1" applyFill="1" applyBorder="1"/>
    <xf numFmtId="0" fontId="142" fillId="33" borderId="13" xfId="0" applyFont="1" applyFill="1" applyBorder="1"/>
    <xf numFmtId="0" fontId="91" fillId="33" borderId="13" xfId="0" applyFont="1" applyFill="1" applyBorder="1"/>
    <xf numFmtId="0" fontId="142" fillId="33" borderId="0" xfId="0" applyFont="1" applyFill="1"/>
    <xf numFmtId="0" fontId="142" fillId="33" borderId="0" xfId="0" applyNumberFormat="1" applyFont="1" applyFill="1" applyBorder="1" applyAlignment="1">
      <alignment horizontal="center" vertical="center" wrapText="1"/>
    </xf>
    <xf numFmtId="0" fontId="145" fillId="33" borderId="0" xfId="0" applyFont="1" applyFill="1" applyAlignment="1">
      <alignment horizontal="center"/>
    </xf>
    <xf numFmtId="0" fontId="142" fillId="33" borderId="15" xfId="0" applyFont="1" applyFill="1" applyBorder="1" applyAlignment="1">
      <alignment horizontal="center" vertical="center"/>
    </xf>
    <xf numFmtId="0" fontId="145" fillId="33" borderId="6" xfId="0" applyFont="1" applyFill="1" applyBorder="1"/>
    <xf numFmtId="3" fontId="142" fillId="33" borderId="0" xfId="0" applyNumberFormat="1" applyFont="1" applyFill="1" applyBorder="1" applyAlignment="1">
      <alignment horizontal="right"/>
    </xf>
    <xf numFmtId="4" fontId="142" fillId="33" borderId="0" xfId="0" applyNumberFormat="1" applyFont="1" applyFill="1" applyBorder="1" applyAlignment="1">
      <alignment horizontal="right"/>
    </xf>
    <xf numFmtId="0" fontId="142" fillId="33" borderId="0" xfId="0" applyFont="1" applyFill="1" applyBorder="1" applyAlignment="1">
      <alignment horizontal="right"/>
    </xf>
    <xf numFmtId="0" fontId="56" fillId="33" borderId="0" xfId="568" applyFont="1" applyFill="1"/>
    <xf numFmtId="0" fontId="31" fillId="33" borderId="0" xfId="568" applyFont="1" applyFill="1"/>
    <xf numFmtId="0" fontId="18" fillId="33" borderId="0" xfId="568" applyFont="1" applyFill="1" applyAlignment="1">
      <alignment vertical="center"/>
    </xf>
    <xf numFmtId="0" fontId="6" fillId="33" borderId="0" xfId="568" applyFill="1" applyBorder="1" applyAlignment="1">
      <alignment vertical="center"/>
    </xf>
    <xf numFmtId="0" fontId="6" fillId="33" borderId="0" xfId="568" applyFill="1" applyAlignment="1">
      <alignment vertical="center"/>
    </xf>
    <xf numFmtId="0" fontId="6" fillId="76" borderId="376" xfId="568" applyFont="1" applyFill="1" applyBorder="1"/>
    <xf numFmtId="0" fontId="56" fillId="32" borderId="0" xfId="49" applyFont="1" applyFill="1" applyBorder="1"/>
    <xf numFmtId="0" fontId="31" fillId="32" borderId="0" xfId="49" applyFont="1" applyFill="1" applyBorder="1"/>
    <xf numFmtId="0" fontId="150" fillId="76" borderId="301" xfId="49" applyFont="1" applyFill="1" applyBorder="1" applyAlignment="1">
      <alignment horizontal="center"/>
    </xf>
    <xf numFmtId="0" fontId="56" fillId="0" borderId="0" xfId="49" applyFont="1" applyFill="1"/>
    <xf numFmtId="0" fontId="31" fillId="0" borderId="0" xfId="49" applyFont="1" applyFill="1"/>
    <xf numFmtId="0" fontId="14" fillId="76" borderId="264" xfId="568" applyFont="1" applyFill="1" applyBorder="1" applyAlignment="1">
      <alignment horizontal="left" vertical="center" wrapText="1"/>
    </xf>
    <xf numFmtId="0" fontId="6" fillId="76" borderId="266" xfId="568" applyFill="1" applyBorder="1" applyAlignment="1">
      <alignment horizontal="center"/>
    </xf>
    <xf numFmtId="0" fontId="14" fillId="76" borderId="378" xfId="568" applyFont="1" applyFill="1" applyBorder="1" applyAlignment="1">
      <alignment horizontal="left" vertical="center"/>
    </xf>
    <xf numFmtId="0" fontId="6" fillId="109" borderId="370" xfId="568" applyFont="1" applyFill="1" applyBorder="1" applyAlignment="1">
      <alignment wrapText="1"/>
    </xf>
    <xf numFmtId="0" fontId="6" fillId="109" borderId="377" xfId="568" applyFont="1" applyFill="1" applyBorder="1" applyAlignment="1">
      <alignment wrapText="1"/>
    </xf>
    <xf numFmtId="0" fontId="6" fillId="109" borderId="377" xfId="568" applyFont="1" applyFill="1" applyBorder="1" applyAlignment="1">
      <alignment horizontal="left" wrapText="1"/>
    </xf>
    <xf numFmtId="0" fontId="179" fillId="76" borderId="377" xfId="568" applyFont="1" applyFill="1" applyBorder="1" applyAlignment="1">
      <alignment horizontal="left" vertical="center"/>
    </xf>
    <xf numFmtId="0" fontId="179" fillId="76" borderId="377" xfId="568" applyFont="1" applyFill="1" applyBorder="1" applyAlignment="1">
      <alignment horizontal="left" vertical="center" wrapText="1"/>
    </xf>
    <xf numFmtId="0" fontId="133" fillId="76" borderId="266" xfId="568" applyFont="1" applyFill="1" applyBorder="1" applyAlignment="1">
      <alignment horizontal="center" vertical="center"/>
    </xf>
    <xf numFmtId="0" fontId="6" fillId="109" borderId="253" xfId="568" applyFont="1" applyFill="1" applyBorder="1" applyAlignment="1">
      <alignment horizontal="left" wrapText="1"/>
    </xf>
    <xf numFmtId="0" fontId="42" fillId="0" borderId="0" xfId="55" applyFont="1" applyFill="1" applyProtection="1">
      <protection hidden="1"/>
    </xf>
    <xf numFmtId="0" fontId="42" fillId="0" borderId="0" xfId="55" applyFont="1" applyFill="1" applyAlignment="1" applyProtection="1">
      <alignment horizontal="center"/>
      <protection hidden="1"/>
    </xf>
    <xf numFmtId="0" fontId="155" fillId="0" borderId="0" xfId="55" applyFont="1" applyFill="1" applyProtection="1">
      <protection hidden="1"/>
    </xf>
    <xf numFmtId="0" fontId="180" fillId="76" borderId="382" xfId="568" applyFont="1" applyFill="1" applyBorder="1" applyAlignment="1">
      <alignment horizontal="left"/>
    </xf>
    <xf numFmtId="0" fontId="14" fillId="76" borderId="383" xfId="568" applyFont="1" applyFill="1" applyBorder="1" applyAlignment="1">
      <alignment horizontal="left"/>
    </xf>
    <xf numFmtId="0" fontId="14" fillId="76" borderId="384" xfId="568" applyFont="1" applyFill="1" applyBorder="1" applyAlignment="1">
      <alignment horizontal="left"/>
    </xf>
    <xf numFmtId="0" fontId="6" fillId="109" borderId="382" xfId="568" applyFont="1" applyFill="1" applyBorder="1" applyAlignment="1">
      <alignment horizontal="left" wrapText="1"/>
    </xf>
    <xf numFmtId="0" fontId="9" fillId="109" borderId="383" xfId="568" applyFont="1" applyFill="1" applyBorder="1" applyAlignment="1">
      <alignment horizontal="left" wrapText="1"/>
    </xf>
    <xf numFmtId="0" fontId="6" fillId="109" borderId="384" xfId="568" quotePrefix="1" applyFont="1" applyFill="1" applyBorder="1" applyAlignment="1">
      <alignment horizontal="left" wrapText="1"/>
    </xf>
    <xf numFmtId="0" fontId="6" fillId="109" borderId="264" xfId="568" applyFont="1" applyFill="1" applyBorder="1" applyAlignment="1">
      <alignment horizontal="left" wrapText="1"/>
    </xf>
    <xf numFmtId="0" fontId="6" fillId="109" borderId="381" xfId="568" applyFont="1" applyFill="1" applyBorder="1" applyAlignment="1">
      <alignment horizontal="left" wrapText="1"/>
    </xf>
    <xf numFmtId="0" fontId="14" fillId="76" borderId="368" xfId="568" applyFont="1" applyFill="1" applyBorder="1" applyAlignment="1">
      <alignment horizontal="left"/>
    </xf>
    <xf numFmtId="0" fontId="6" fillId="109" borderId="378" xfId="568" applyFont="1" applyFill="1" applyBorder="1" applyAlignment="1">
      <alignment horizontal="left" wrapText="1"/>
    </xf>
    <xf numFmtId="0" fontId="179" fillId="76" borderId="377" xfId="568" applyFont="1" applyFill="1" applyBorder="1" applyAlignment="1">
      <alignment horizontal="left"/>
    </xf>
    <xf numFmtId="0" fontId="14" fillId="108" borderId="378" xfId="568" applyFont="1" applyFill="1" applyBorder="1" applyAlignment="1">
      <alignment horizontal="left" vertical="center"/>
    </xf>
    <xf numFmtId="0" fontId="6" fillId="110" borderId="370" xfId="568" applyFont="1" applyFill="1" applyBorder="1" applyAlignment="1">
      <alignment wrapText="1"/>
    </xf>
    <xf numFmtId="0" fontId="14" fillId="108" borderId="264" xfId="568" applyFont="1" applyFill="1" applyBorder="1" applyAlignment="1">
      <alignment horizontal="left" vertical="center"/>
    </xf>
    <xf numFmtId="0" fontId="6" fillId="110" borderId="381" xfId="568" applyFont="1" applyFill="1" applyBorder="1" applyAlignment="1">
      <alignment vertical="center" wrapText="1"/>
    </xf>
    <xf numFmtId="0" fontId="6" fillId="110" borderId="381" xfId="568" applyFont="1" applyFill="1" applyBorder="1" applyAlignment="1">
      <alignment wrapText="1"/>
    </xf>
    <xf numFmtId="0" fontId="180" fillId="108" borderId="381" xfId="568" applyFont="1" applyFill="1" applyBorder="1" applyAlignment="1">
      <alignment horizontal="left" vertical="center"/>
    </xf>
    <xf numFmtId="0" fontId="180" fillId="108" borderId="381" xfId="568" applyFont="1" applyFill="1" applyBorder="1" applyAlignment="1">
      <alignment horizontal="left"/>
    </xf>
    <xf numFmtId="0" fontId="180" fillId="108" borderId="381" xfId="568" applyFont="1" applyFill="1" applyBorder="1" applyAlignment="1"/>
    <xf numFmtId="0" fontId="6" fillId="110" borderId="378" xfId="568" applyFont="1" applyFill="1" applyBorder="1" applyAlignment="1">
      <alignment wrapText="1"/>
    </xf>
    <xf numFmtId="0" fontId="179" fillId="108" borderId="377" xfId="568" applyFont="1" applyFill="1" applyBorder="1" applyAlignment="1">
      <alignment horizontal="center" vertical="center"/>
    </xf>
    <xf numFmtId="0" fontId="6" fillId="110" borderId="377" xfId="568" applyFont="1" applyFill="1" applyBorder="1" applyAlignment="1">
      <alignment wrapText="1"/>
    </xf>
    <xf numFmtId="0" fontId="6" fillId="110" borderId="382" xfId="568" applyFont="1" applyFill="1" applyBorder="1" applyAlignment="1">
      <alignment wrapText="1"/>
    </xf>
    <xf numFmtId="0" fontId="180" fillId="108" borderId="200" xfId="568" applyFont="1" applyFill="1" applyBorder="1" applyAlignment="1">
      <alignment horizontal="left" vertical="center"/>
    </xf>
    <xf numFmtId="0" fontId="179" fillId="108" borderId="377" xfId="568" applyFont="1" applyFill="1" applyBorder="1" applyAlignment="1">
      <alignment horizontal="left" vertical="center"/>
    </xf>
    <xf numFmtId="0" fontId="14" fillId="76" borderId="127" xfId="568" applyFont="1" applyFill="1" applyBorder="1" applyAlignment="1">
      <alignment horizontal="left" vertical="center"/>
    </xf>
    <xf numFmtId="0" fontId="6" fillId="109" borderId="371" xfId="568" applyFont="1" applyFill="1" applyBorder="1" applyAlignment="1">
      <alignment vertical="center" wrapText="1"/>
    </xf>
    <xf numFmtId="0" fontId="145" fillId="0" borderId="10" xfId="0" applyFont="1" applyFill="1" applyBorder="1" applyAlignment="1">
      <alignment horizontal="right" vertical="center"/>
    </xf>
    <xf numFmtId="0" fontId="145" fillId="0" borderId="10" xfId="0" applyFont="1" applyFill="1" applyBorder="1" applyAlignment="1">
      <alignment horizontal="center" vertical="center"/>
    </xf>
    <xf numFmtId="0" fontId="152" fillId="0" borderId="326" xfId="0" applyFont="1" applyFill="1" applyBorder="1"/>
    <xf numFmtId="0" fontId="153" fillId="32" borderId="0" xfId="55" applyFont="1" applyFill="1" applyBorder="1" applyProtection="1">
      <protection hidden="1"/>
    </xf>
    <xf numFmtId="4" fontId="153" fillId="32" borderId="0" xfId="55" applyNumberFormat="1" applyFont="1" applyFill="1" applyProtection="1">
      <protection hidden="1"/>
    </xf>
    <xf numFmtId="0" fontId="155" fillId="32" borderId="0" xfId="55" applyFont="1" applyFill="1" applyBorder="1" applyProtection="1">
      <protection hidden="1"/>
    </xf>
    <xf numFmtId="4" fontId="155" fillId="32" borderId="0" xfId="55" applyNumberFormat="1" applyFont="1" applyFill="1" applyProtection="1">
      <protection hidden="1"/>
    </xf>
    <xf numFmtId="0" fontId="19" fillId="33" borderId="0" xfId="0" applyFont="1" applyFill="1" applyBorder="1" applyAlignment="1">
      <alignment horizontal="center"/>
    </xf>
    <xf numFmtId="0" fontId="91" fillId="0" borderId="324" xfId="0" applyFont="1" applyFill="1" applyBorder="1"/>
    <xf numFmtId="4" fontId="7" fillId="0" borderId="15" xfId="0" applyNumberFormat="1" applyFont="1" applyFill="1" applyBorder="1" applyAlignment="1">
      <alignment horizontal="center" vertical="center" wrapText="1"/>
    </xf>
    <xf numFmtId="0" fontId="7" fillId="77" borderId="15" xfId="0" applyFont="1" applyFill="1" applyBorder="1" applyAlignment="1">
      <alignment horizontal="center" vertical="center" wrapText="1"/>
    </xf>
    <xf numFmtId="0" fontId="7" fillId="0" borderId="15" xfId="0" applyFont="1" applyFill="1" applyBorder="1" applyAlignment="1">
      <alignment horizontal="center"/>
    </xf>
    <xf numFmtId="0" fontId="148" fillId="0" borderId="0" xfId="49" applyFont="1" applyAlignment="1">
      <alignment vertical="center"/>
    </xf>
    <xf numFmtId="0" fontId="23" fillId="0" borderId="7" xfId="49" applyFont="1" applyBorder="1"/>
    <xf numFmtId="49" fontId="29" fillId="0" borderId="8" xfId="49" applyNumberFormat="1" applyFont="1" applyBorder="1" applyAlignment="1">
      <alignment horizontal="right"/>
    </xf>
    <xf numFmtId="0" fontId="28" fillId="0" borderId="330" xfId="49" applyFont="1" applyBorder="1" applyAlignment="1">
      <alignment horizontal="center" wrapText="1"/>
    </xf>
    <xf numFmtId="0" fontId="28" fillId="0" borderId="138" xfId="49" applyFont="1" applyBorder="1" applyAlignment="1">
      <alignment horizontal="center" wrapText="1"/>
    </xf>
    <xf numFmtId="0" fontId="28" fillId="0" borderId="11" xfId="49" applyFont="1" applyBorder="1" applyAlignment="1">
      <alignment horizontal="center" wrapText="1"/>
    </xf>
    <xf numFmtId="0" fontId="0" fillId="0" borderId="3" xfId="49" applyFont="1" applyBorder="1"/>
    <xf numFmtId="0" fontId="7" fillId="0" borderId="266" xfId="49" applyFont="1" applyBorder="1"/>
    <xf numFmtId="0" fontId="28" fillId="0" borderId="264" xfId="49" applyFont="1" applyBorder="1"/>
    <xf numFmtId="0" fontId="28" fillId="0" borderId="5" xfId="49" applyFont="1" applyBorder="1"/>
    <xf numFmtId="0" fontId="0" fillId="0" borderId="4" xfId="49" applyFont="1" applyBorder="1"/>
    <xf numFmtId="49" fontId="29" fillId="0" borderId="13" xfId="49" applyNumberFormat="1" applyFont="1" applyBorder="1" applyAlignment="1">
      <alignment horizontal="right"/>
    </xf>
    <xf numFmtId="0" fontId="182" fillId="0" borderId="194" xfId="49" applyFont="1" applyBorder="1" applyAlignment="1">
      <alignment horizontal="center"/>
    </xf>
    <xf numFmtId="0" fontId="182" fillId="0" borderId="35" xfId="49" applyFont="1" applyBorder="1" applyAlignment="1">
      <alignment horizontal="center"/>
    </xf>
    <xf numFmtId="0" fontId="19" fillId="86" borderId="36" xfId="49" applyFont="1" applyFill="1" applyBorder="1"/>
    <xf numFmtId="49" fontId="28" fillId="86" borderId="385" xfId="49" applyNumberFormat="1" applyFont="1" applyFill="1" applyBorder="1" applyAlignment="1">
      <alignment horizontal="right"/>
    </xf>
    <xf numFmtId="4" fontId="7" fillId="95" borderId="126" xfId="49" applyNumberFormat="1" applyFont="1" applyFill="1" applyBorder="1"/>
    <xf numFmtId="4" fontId="7" fillId="101" borderId="126" xfId="49" applyNumberFormat="1" applyFont="1" applyFill="1" applyBorder="1"/>
    <xf numFmtId="4" fontId="7" fillId="117" borderId="11" xfId="49" applyNumberFormat="1" applyFont="1" applyFill="1" applyBorder="1"/>
    <xf numFmtId="0" fontId="19" fillId="86" borderId="39" xfId="49" applyFont="1" applyFill="1" applyBorder="1"/>
    <xf numFmtId="49" fontId="28" fillId="86" borderId="366" xfId="49" applyNumberFormat="1" applyFont="1" applyFill="1" applyBorder="1" applyAlignment="1">
      <alignment horizontal="right"/>
    </xf>
    <xf numFmtId="4" fontId="7" fillId="95" borderId="200" xfId="49" applyNumberFormat="1" applyFont="1" applyFill="1" applyBorder="1"/>
    <xf numFmtId="4" fontId="7" fillId="101" borderId="200" xfId="49" applyNumberFormat="1" applyFont="1" applyFill="1" applyBorder="1"/>
    <xf numFmtId="4" fontId="7" fillId="117" borderId="252" xfId="49" applyNumberFormat="1" applyFont="1" applyFill="1" applyBorder="1"/>
    <xf numFmtId="0" fontId="23" fillId="115" borderId="4" xfId="49" applyFont="1" applyFill="1" applyBorder="1"/>
    <xf numFmtId="49" fontId="28" fillId="115" borderId="193" xfId="49" applyNumberFormat="1" applyFont="1" applyFill="1" applyBorder="1" applyAlignment="1">
      <alignment horizontal="right"/>
    </xf>
    <xf numFmtId="4" fontId="7" fillId="115" borderId="194" xfId="49" applyNumberFormat="1" applyFont="1" applyFill="1" applyBorder="1"/>
    <xf numFmtId="4" fontId="7" fillId="115" borderId="386" xfId="49" applyNumberFormat="1" applyFont="1" applyFill="1" applyBorder="1"/>
    <xf numFmtId="4" fontId="7" fillId="115" borderId="6" xfId="49" applyNumberFormat="1" applyFont="1" applyFill="1" applyBorder="1"/>
    <xf numFmtId="0" fontId="91" fillId="33" borderId="3" xfId="49" applyFont="1" applyFill="1" applyBorder="1" applyAlignment="1">
      <alignment horizontal="left" vertical="top"/>
    </xf>
    <xf numFmtId="0" fontId="91" fillId="33" borderId="0" xfId="49" quotePrefix="1" applyFont="1" applyFill="1" applyBorder="1" applyAlignment="1">
      <alignment horizontal="left" vertical="top"/>
    </xf>
    <xf numFmtId="0" fontId="91" fillId="33" borderId="0" xfId="49" applyFont="1" applyFill="1" applyBorder="1" applyAlignment="1">
      <alignment horizontal="left" vertical="top"/>
    </xf>
    <xf numFmtId="0" fontId="91" fillId="95" borderId="0" xfId="49" quotePrefix="1" applyFont="1" applyFill="1" applyBorder="1" applyAlignment="1">
      <alignment horizontal="left" vertical="top"/>
    </xf>
    <xf numFmtId="2" fontId="7" fillId="95" borderId="0" xfId="49" applyNumberFormat="1" applyFont="1" applyFill="1" applyBorder="1"/>
    <xf numFmtId="4" fontId="7" fillId="95" borderId="0" xfId="49" applyNumberFormat="1" applyFont="1" applyFill="1" applyBorder="1"/>
    <xf numFmtId="3" fontId="66" fillId="83" borderId="253" xfId="49" applyNumberFormat="1" applyFont="1" applyFill="1" applyBorder="1"/>
    <xf numFmtId="0" fontId="6" fillId="76" borderId="379" xfId="49" applyFont="1" applyFill="1" applyBorder="1"/>
    <xf numFmtId="0" fontId="184" fillId="0" borderId="136" xfId="49" applyFont="1" applyBorder="1" applyAlignment="1">
      <alignment horizontal="center" wrapText="1"/>
    </xf>
    <xf numFmtId="9" fontId="66" fillId="82" borderId="253" xfId="49" applyNumberFormat="1" applyFont="1" applyFill="1" applyBorder="1"/>
    <xf numFmtId="10" fontId="6" fillId="76" borderId="5" xfId="6" applyNumberFormat="1" applyFont="1" applyFill="1" applyBorder="1"/>
    <xf numFmtId="0" fontId="28" fillId="0" borderId="270" xfId="49" applyFont="1" applyBorder="1" applyAlignment="1">
      <alignment horizontal="center" wrapText="1"/>
    </xf>
    <xf numFmtId="0" fontId="28" fillId="0" borderId="308" xfId="49" applyFont="1" applyBorder="1"/>
    <xf numFmtId="0" fontId="182" fillId="0" borderId="195" xfId="49" applyFont="1" applyBorder="1" applyAlignment="1">
      <alignment horizontal="center"/>
    </xf>
    <xf numFmtId="0" fontId="0" fillId="0" borderId="38" xfId="49" applyFont="1" applyBorder="1"/>
    <xf numFmtId="49" fontId="29" fillId="0" borderId="352" xfId="49" applyNumberFormat="1" applyFont="1" applyBorder="1" applyAlignment="1">
      <alignment horizontal="right"/>
    </xf>
    <xf numFmtId="0" fontId="19" fillId="86" borderId="3" xfId="49" applyFont="1" applyFill="1" applyBorder="1"/>
    <xf numFmtId="49" fontId="28" fillId="86" borderId="0" xfId="49" applyNumberFormat="1" applyFont="1" applyFill="1" applyBorder="1" applyAlignment="1">
      <alignment horizontal="right"/>
    </xf>
    <xf numFmtId="4" fontId="7" fillId="116" borderId="10" xfId="49" applyNumberFormat="1" applyFont="1" applyFill="1" applyBorder="1"/>
    <xf numFmtId="4" fontId="7" fillId="101" borderId="5" xfId="49" applyNumberFormat="1" applyFont="1" applyFill="1" applyBorder="1"/>
    <xf numFmtId="49" fontId="28" fillId="86" borderId="324" xfId="49" applyNumberFormat="1" applyFont="1" applyFill="1" applyBorder="1" applyAlignment="1">
      <alignment horizontal="right"/>
    </xf>
    <xf numFmtId="4" fontId="7" fillId="116" borderId="326" xfId="49" applyNumberFormat="1" applyFont="1" applyFill="1" applyBorder="1"/>
    <xf numFmtId="4" fontId="7" fillId="101" borderId="30" xfId="49" applyNumberFormat="1" applyFont="1" applyFill="1" applyBorder="1"/>
    <xf numFmtId="0" fontId="19" fillId="86" borderId="4" xfId="49" applyFont="1" applyFill="1" applyBorder="1"/>
    <xf numFmtId="49" fontId="28" fillId="86" borderId="13" xfId="49" applyNumberFormat="1" applyFont="1" applyFill="1" applyBorder="1" applyAlignment="1">
      <alignment horizontal="right"/>
    </xf>
    <xf numFmtId="4" fontId="7" fillId="116" borderId="4" xfId="49" applyNumberFormat="1" applyFont="1" applyFill="1" applyBorder="1"/>
    <xf numFmtId="4" fontId="7" fillId="101" borderId="14" xfId="49" applyNumberFormat="1" applyFont="1" applyFill="1" applyBorder="1"/>
    <xf numFmtId="4" fontId="7" fillId="115" borderId="15" xfId="49" applyNumberFormat="1" applyFont="1" applyFill="1" applyBorder="1"/>
    <xf numFmtId="4" fontId="7" fillId="32" borderId="0" xfId="49" applyNumberFormat="1" applyFont="1" applyFill="1" applyBorder="1"/>
    <xf numFmtId="0" fontId="66" fillId="82" borderId="253" xfId="49" applyNumberFormat="1" applyFont="1" applyFill="1" applyBorder="1"/>
    <xf numFmtId="4" fontId="160" fillId="118" borderId="0" xfId="0" applyNumberFormat="1" applyFont="1" applyFill="1"/>
    <xf numFmtId="0" fontId="152" fillId="118" borderId="0" xfId="0" applyFont="1" applyFill="1"/>
    <xf numFmtId="4" fontId="152" fillId="118" borderId="0" xfId="0" applyNumberFormat="1" applyFont="1" applyFill="1"/>
    <xf numFmtId="0" fontId="160" fillId="31" borderId="0" xfId="0" applyFont="1" applyFill="1"/>
    <xf numFmtId="0" fontId="145" fillId="31" borderId="0" xfId="0" applyFont="1" applyFill="1"/>
    <xf numFmtId="4" fontId="145" fillId="119" borderId="0" xfId="0" applyNumberFormat="1" applyFont="1" applyFill="1"/>
    <xf numFmtId="0" fontId="152" fillId="119" borderId="0" xfId="0" applyFont="1" applyFill="1"/>
    <xf numFmtId="4" fontId="152" fillId="119" borderId="0" xfId="0" applyNumberFormat="1" applyFont="1" applyFill="1"/>
    <xf numFmtId="0" fontId="145" fillId="120" borderId="0" xfId="0" applyFont="1" applyFill="1"/>
    <xf numFmtId="0" fontId="152" fillId="120" borderId="0" xfId="0" applyFont="1" applyFill="1"/>
    <xf numFmtId="0" fontId="145" fillId="33" borderId="11" xfId="0" applyFont="1" applyFill="1" applyBorder="1"/>
    <xf numFmtId="0" fontId="145" fillId="33" borderId="9" xfId="0" applyFont="1" applyFill="1" applyBorder="1"/>
    <xf numFmtId="0" fontId="145" fillId="76" borderId="11" xfId="0" applyFont="1" applyFill="1" applyBorder="1" applyAlignment="1">
      <alignment horizontal="right"/>
    </xf>
    <xf numFmtId="0" fontId="145" fillId="0" borderId="9" xfId="55" applyFont="1" applyBorder="1" applyAlignment="1" applyProtection="1">
      <alignment horizontal="center"/>
      <protection hidden="1"/>
    </xf>
    <xf numFmtId="0" fontId="145" fillId="0" borderId="28" xfId="0" applyFont="1" applyFill="1" applyBorder="1"/>
    <xf numFmtId="0" fontId="145" fillId="0" borderId="5" xfId="0" applyFont="1" applyFill="1" applyBorder="1" applyAlignment="1">
      <alignment horizontal="right" vertical="center"/>
    </xf>
    <xf numFmtId="0" fontId="156" fillId="0" borderId="0" xfId="0" applyFont="1" applyFill="1" applyBorder="1" applyAlignment="1">
      <alignment horizontal="right"/>
    </xf>
    <xf numFmtId="0" fontId="145" fillId="0" borderId="27" xfId="0" applyFont="1" applyFill="1" applyBorder="1" applyAlignment="1">
      <alignment horizontal="right" vertical="center"/>
    </xf>
    <xf numFmtId="4" fontId="152" fillId="120" borderId="0" xfId="0" applyNumberFormat="1" applyFont="1" applyFill="1"/>
    <xf numFmtId="0" fontId="142" fillId="0" borderId="33" xfId="0" applyFont="1" applyFill="1" applyBorder="1"/>
    <xf numFmtId="0" fontId="142" fillId="0" borderId="32" xfId="0" applyFont="1" applyFill="1" applyBorder="1"/>
    <xf numFmtId="0" fontId="142" fillId="0" borderId="15" xfId="0" applyFont="1" applyFill="1" applyBorder="1"/>
    <xf numFmtId="0" fontId="142" fillId="0" borderId="82" xfId="0" applyFont="1" applyFill="1" applyBorder="1"/>
    <xf numFmtId="0" fontId="91" fillId="0" borderId="82" xfId="0" applyFont="1" applyFill="1" applyBorder="1"/>
    <xf numFmtId="0" fontId="157" fillId="121" borderId="9" xfId="0" applyFont="1" applyFill="1" applyBorder="1" applyAlignment="1">
      <alignment horizontal="center"/>
    </xf>
    <xf numFmtId="0" fontId="157" fillId="121" borderId="11" xfId="0" applyFont="1" applyFill="1" applyBorder="1" applyAlignment="1">
      <alignment horizontal="center"/>
    </xf>
    <xf numFmtId="0" fontId="142" fillId="33" borderId="33" xfId="0" applyFont="1" applyFill="1" applyBorder="1"/>
    <xf numFmtId="0" fontId="142" fillId="33" borderId="32" xfId="0" applyFont="1" applyFill="1" applyBorder="1"/>
    <xf numFmtId="0" fontId="142" fillId="33" borderId="15" xfId="0" applyFont="1" applyFill="1" applyBorder="1"/>
    <xf numFmtId="0" fontId="142" fillId="33" borderId="82" xfId="0" applyFont="1" applyFill="1" applyBorder="1"/>
    <xf numFmtId="0" fontId="91" fillId="33" borderId="82" xfId="0" applyFont="1" applyFill="1" applyBorder="1"/>
    <xf numFmtId="0" fontId="145" fillId="0" borderId="369" xfId="0" applyFont="1" applyFill="1" applyBorder="1"/>
    <xf numFmtId="0" fontId="152" fillId="33" borderId="10" xfId="0" applyFont="1" applyFill="1" applyBorder="1"/>
    <xf numFmtId="0" fontId="145" fillId="0" borderId="314" xfId="0" applyFont="1" applyFill="1" applyBorder="1"/>
    <xf numFmtId="0" fontId="145" fillId="0" borderId="375" xfId="0" applyFont="1" applyFill="1" applyBorder="1"/>
    <xf numFmtId="0" fontId="145" fillId="0" borderId="326" xfId="0" applyFont="1" applyFill="1" applyBorder="1"/>
    <xf numFmtId="0" fontId="152" fillId="0" borderId="369" xfId="0" applyFont="1" applyFill="1" applyBorder="1"/>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180" fillId="91" borderId="200" xfId="568" applyFont="1" applyFill="1" applyBorder="1" applyAlignment="1">
      <alignment horizontal="left" vertical="center"/>
    </xf>
    <xf numFmtId="0" fontId="6" fillId="110" borderId="366" xfId="568" applyFont="1" applyFill="1" applyBorder="1" applyAlignment="1">
      <alignment wrapText="1"/>
    </xf>
    <xf numFmtId="0" fontId="180" fillId="108" borderId="380" xfId="568" applyFont="1" applyFill="1" applyBorder="1" applyAlignment="1">
      <alignment horizontal="left" vertical="center"/>
    </xf>
    <xf numFmtId="0" fontId="14" fillId="108" borderId="382" xfId="568" applyFont="1" applyFill="1" applyBorder="1" applyAlignment="1">
      <alignment horizontal="left" vertical="center"/>
    </xf>
    <xf numFmtId="0" fontId="83" fillId="109" borderId="36" xfId="0" applyFont="1" applyFill="1" applyBorder="1"/>
    <xf numFmtId="0" fontId="185" fillId="109" borderId="387" xfId="0" applyFont="1" applyFill="1" applyBorder="1"/>
    <xf numFmtId="4" fontId="83" fillId="109" borderId="27" xfId="0" applyNumberFormat="1" applyFont="1" applyFill="1" applyBorder="1"/>
    <xf numFmtId="4" fontId="83" fillId="109" borderId="189" xfId="0" applyNumberFormat="1" applyFont="1" applyFill="1" applyBorder="1"/>
    <xf numFmtId="0" fontId="186" fillId="33" borderId="3" xfId="0" applyFont="1" applyFill="1" applyBorder="1"/>
    <xf numFmtId="0" fontId="186" fillId="33" borderId="266" xfId="0" applyFont="1" applyFill="1" applyBorder="1"/>
    <xf numFmtId="10" fontId="187" fillId="33" borderId="10" xfId="0" applyNumberFormat="1" applyFont="1" applyFill="1" applyBorder="1"/>
    <xf numFmtId="10" fontId="187" fillId="33" borderId="5" xfId="0" applyNumberFormat="1" applyFont="1" applyFill="1" applyBorder="1"/>
    <xf numFmtId="0" fontId="188" fillId="33" borderId="3" xfId="0" applyFont="1" applyFill="1" applyBorder="1"/>
    <xf numFmtId="0" fontId="188" fillId="33" borderId="266" xfId="0" applyFont="1" applyFill="1" applyBorder="1"/>
    <xf numFmtId="4" fontId="188" fillId="33" borderId="10" xfId="0" applyNumberFormat="1" applyFont="1" applyFill="1" applyBorder="1"/>
    <xf numFmtId="4" fontId="188" fillId="33" borderId="5" xfId="0" applyNumberFormat="1" applyFont="1" applyFill="1" applyBorder="1"/>
    <xf numFmtId="0" fontId="185" fillId="33" borderId="266" xfId="0" applyFont="1" applyFill="1" applyBorder="1" applyAlignment="1">
      <alignment horizontal="right"/>
    </xf>
    <xf numFmtId="4" fontId="186" fillId="33" borderId="10" xfId="0" applyNumberFormat="1" applyFont="1" applyFill="1" applyBorder="1"/>
    <xf numFmtId="4" fontId="186" fillId="33" borderId="5" xfId="0" applyNumberFormat="1" applyFont="1" applyFill="1" applyBorder="1"/>
    <xf numFmtId="0" fontId="0" fillId="33" borderId="266" xfId="0" applyFill="1" applyBorder="1"/>
    <xf numFmtId="4" fontId="0" fillId="33" borderId="5" xfId="0" applyNumberFormat="1" applyFill="1" applyBorder="1"/>
    <xf numFmtId="0" fontId="83" fillId="109" borderId="39" xfId="0" applyFont="1" applyFill="1" applyBorder="1" applyAlignment="1">
      <alignment vertical="top"/>
    </xf>
    <xf numFmtId="0" fontId="185" fillId="109" borderId="362" xfId="0" applyFont="1" applyFill="1" applyBorder="1" applyAlignment="1">
      <alignment wrapText="1"/>
    </xf>
    <xf numFmtId="4" fontId="83" fillId="109" borderId="279" xfId="0" applyNumberFormat="1" applyFont="1" applyFill="1" applyBorder="1"/>
    <xf numFmtId="0" fontId="185" fillId="33" borderId="266" xfId="0" quotePrefix="1" applyFont="1" applyFill="1" applyBorder="1" applyAlignment="1">
      <alignment horizontal="right"/>
    </xf>
    <xf numFmtId="0" fontId="6" fillId="33" borderId="3" xfId="0" applyFont="1" applyFill="1" applyBorder="1"/>
    <xf numFmtId="10" fontId="186" fillId="33" borderId="266" xfId="0" applyNumberFormat="1" applyFont="1" applyFill="1" applyBorder="1"/>
    <xf numFmtId="10" fontId="186" fillId="33" borderId="10" xfId="0" applyNumberFormat="1" applyFont="1" applyFill="1" applyBorder="1"/>
    <xf numFmtId="10" fontId="186" fillId="33" borderId="5" xfId="0" applyNumberFormat="1" applyFont="1" applyFill="1" applyBorder="1"/>
    <xf numFmtId="0" fontId="190" fillId="33" borderId="3" xfId="0" applyFont="1" applyFill="1" applyBorder="1"/>
    <xf numFmtId="4" fontId="190" fillId="33" borderId="10" xfId="0" applyNumberFormat="1" applyFont="1" applyFill="1" applyBorder="1"/>
    <xf numFmtId="4" fontId="190" fillId="33" borderId="5" xfId="0" applyNumberFormat="1" applyFont="1" applyFill="1" applyBorder="1"/>
    <xf numFmtId="0" fontId="83" fillId="109" borderId="39" xfId="0" applyFont="1" applyFill="1" applyBorder="1"/>
    <xf numFmtId="0" fontId="185" fillId="109" borderId="362" xfId="0" applyFont="1" applyFill="1" applyBorder="1"/>
    <xf numFmtId="4" fontId="83" fillId="109"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83" fillId="33" borderId="3" xfId="0" applyFont="1" applyFill="1" applyBorder="1"/>
    <xf numFmtId="0" fontId="83" fillId="33" borderId="266" xfId="0" applyFont="1" applyFill="1" applyBorder="1"/>
    <xf numFmtId="0" fontId="83" fillId="32" borderId="314" xfId="0" applyFont="1" applyFill="1" applyBorder="1"/>
    <xf numFmtId="0" fontId="83" fillId="32" borderId="368" xfId="0" applyFont="1" applyFill="1" applyBorder="1"/>
    <xf numFmtId="4" fontId="83" fillId="32" borderId="326" xfId="0" applyNumberFormat="1" applyFont="1" applyFill="1" applyBorder="1"/>
    <xf numFmtId="4" fontId="83" fillId="32" borderId="375" xfId="0" applyNumberFormat="1" applyFont="1" applyFill="1" applyBorder="1"/>
    <xf numFmtId="0" fontId="83" fillId="32" borderId="3" xfId="0" applyFont="1" applyFill="1" applyBorder="1"/>
    <xf numFmtId="0" fontId="83" fillId="32" borderId="266" xfId="0" applyFont="1" applyFill="1" applyBorder="1"/>
    <xf numFmtId="4" fontId="83" fillId="32" borderId="10" xfId="0" applyNumberFormat="1" applyFont="1" applyFill="1" applyBorder="1"/>
    <xf numFmtId="4" fontId="83" fillId="32" borderId="5" xfId="0" applyNumberFormat="1" applyFont="1" applyFill="1" applyBorder="1"/>
    <xf numFmtId="0" fontId="186" fillId="32" borderId="3" xfId="0" applyFont="1" applyFill="1" applyBorder="1"/>
    <xf numFmtId="10" fontId="186" fillId="32" borderId="266" xfId="0" applyNumberFormat="1" applyFont="1" applyFill="1" applyBorder="1"/>
    <xf numFmtId="10" fontId="186" fillId="32" borderId="10" xfId="0" applyNumberFormat="1" applyFont="1" applyFill="1" applyBorder="1"/>
    <xf numFmtId="10" fontId="186" fillId="32" borderId="5" xfId="0" applyNumberFormat="1" applyFont="1" applyFill="1" applyBorder="1"/>
    <xf numFmtId="0" fontId="192" fillId="32" borderId="3" xfId="0" applyFont="1" applyFill="1" applyBorder="1"/>
    <xf numFmtId="0" fontId="193" fillId="32" borderId="266" xfId="0" quotePrefix="1" applyFont="1" applyFill="1" applyBorder="1"/>
    <xf numFmtId="4" fontId="194" fillId="32" borderId="10" xfId="0" applyNumberFormat="1" applyFont="1" applyFill="1" applyBorder="1"/>
    <xf numFmtId="4" fontId="194" fillId="32" borderId="5" xfId="0" applyNumberFormat="1" applyFont="1" applyFill="1" applyBorder="1"/>
    <xf numFmtId="0" fontId="186" fillId="32" borderId="4" xfId="0" applyFont="1" applyFill="1" applyBorder="1"/>
    <xf numFmtId="0" fontId="186" fillId="32" borderId="331" xfId="0" applyFont="1" applyFill="1" applyBorder="1"/>
    <xf numFmtId="10" fontId="186" fillId="32" borderId="14" xfId="0" applyNumberFormat="1" applyFont="1" applyFill="1" applyBorder="1"/>
    <xf numFmtId="10" fontId="186" fillId="32" borderId="6" xfId="0" applyNumberFormat="1" applyFont="1" applyFill="1" applyBorder="1"/>
    <xf numFmtId="0" fontId="7" fillId="33" borderId="0" xfId="55" applyFont="1" applyFill="1" applyProtection="1">
      <protection hidden="1"/>
    </xf>
    <xf numFmtId="0" fontId="6" fillId="0" borderId="200" xfId="0" applyFont="1" applyFill="1" applyBorder="1" applyAlignment="1">
      <alignment vertical="top" wrapText="1"/>
    </xf>
    <xf numFmtId="0" fontId="91" fillId="33" borderId="200" xfId="0" applyFont="1" applyFill="1" applyBorder="1" applyAlignment="1">
      <alignment vertical="top" wrapText="1"/>
    </xf>
    <xf numFmtId="0" fontId="6" fillId="33" borderId="200" xfId="0" applyNumberFormat="1" applyFont="1" applyFill="1" applyBorder="1" applyAlignment="1">
      <alignment wrapText="1"/>
    </xf>
    <xf numFmtId="0" fontId="91" fillId="0" borderId="200" xfId="0" quotePrefix="1" applyFont="1" applyFill="1" applyBorder="1" applyAlignment="1">
      <alignment vertical="top" wrapText="1"/>
    </xf>
    <xf numFmtId="0" fontId="91" fillId="33" borderId="200" xfId="0" applyFont="1" applyFill="1" applyBorder="1" applyAlignment="1">
      <alignment wrapText="1"/>
    </xf>
    <xf numFmtId="0" fontId="91" fillId="33" borderId="200" xfId="0" applyFont="1" applyFill="1" applyBorder="1" applyAlignment="1">
      <alignment horizontal="left" wrapText="1"/>
    </xf>
    <xf numFmtId="0" fontId="142" fillId="32" borderId="4" xfId="0" applyFont="1" applyFill="1" applyBorder="1"/>
    <xf numFmtId="0" fontId="142" fillId="32" borderId="13" xfId="0" applyFont="1" applyFill="1" applyBorder="1"/>
    <xf numFmtId="0" fontId="142" fillId="32" borderId="14" xfId="0" applyFont="1" applyFill="1" applyBorder="1"/>
    <xf numFmtId="0" fontId="91" fillId="32" borderId="13" xfId="0" applyFont="1" applyFill="1" applyBorder="1"/>
    <xf numFmtId="0" fontId="91" fillId="32" borderId="6" xfId="0" applyFont="1" applyFill="1" applyBorder="1"/>
    <xf numFmtId="0" fontId="91" fillId="32" borderId="14" xfId="0" applyFont="1" applyFill="1" applyBorder="1"/>
    <xf numFmtId="0" fontId="157" fillId="32" borderId="3" xfId="0" applyFont="1" applyFill="1" applyBorder="1"/>
    <xf numFmtId="0" fontId="157" fillId="32" borderId="5" xfId="0" applyFont="1" applyFill="1" applyBorder="1"/>
    <xf numFmtId="0" fontId="157" fillId="32" borderId="10" xfId="0" applyFont="1" applyFill="1" applyBorder="1"/>
    <xf numFmtId="0" fontId="157" fillId="32" borderId="0" xfId="0" applyFont="1" applyFill="1" applyBorder="1"/>
    <xf numFmtId="0" fontId="158" fillId="32" borderId="0" xfId="0" applyFont="1" applyFill="1" applyBorder="1"/>
    <xf numFmtId="0" fontId="157" fillId="32" borderId="5" xfId="0" applyFont="1" applyFill="1" applyBorder="1" applyAlignment="1">
      <alignment horizontal="center"/>
    </xf>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4" fontId="157" fillId="123" borderId="33" xfId="0" applyNumberFormat="1" applyFont="1" applyFill="1" applyBorder="1"/>
    <xf numFmtId="0" fontId="157" fillId="123" borderId="32" xfId="0" applyFont="1" applyFill="1" applyBorder="1"/>
    <xf numFmtId="4" fontId="163" fillId="123" borderId="33" xfId="0" applyNumberFormat="1" applyFont="1" applyFill="1" applyBorder="1"/>
    <xf numFmtId="0" fontId="158" fillId="123" borderId="33" xfId="0" applyFont="1" applyFill="1" applyBorder="1"/>
    <xf numFmtId="0" fontId="195" fillId="0" borderId="0" xfId="0" applyFont="1" applyFill="1"/>
    <xf numFmtId="0" fontId="41" fillId="0" borderId="0" xfId="0" applyFont="1" applyFill="1"/>
    <xf numFmtId="0" fontId="142" fillId="32" borderId="7" xfId="0" applyFont="1" applyFill="1" applyBorder="1"/>
    <xf numFmtId="0" fontId="142" fillId="32" borderId="11" xfId="0" applyFont="1" applyFill="1" applyBorder="1"/>
    <xf numFmtId="0" fontId="142" fillId="32" borderId="9" xfId="0" applyFont="1" applyFill="1" applyBorder="1"/>
    <xf numFmtId="0" fontId="142" fillId="32" borderId="8" xfId="0" applyFont="1" applyFill="1" applyBorder="1"/>
    <xf numFmtId="0" fontId="91" fillId="32" borderId="8" xfId="0" applyFont="1" applyFill="1" applyBorder="1"/>
    <xf numFmtId="0" fontId="91" fillId="32" borderId="11" xfId="0" applyFont="1" applyFill="1" applyBorder="1"/>
    <xf numFmtId="0" fontId="91" fillId="32" borderId="9" xfId="0" applyFont="1" applyFill="1" applyBorder="1"/>
    <xf numFmtId="0" fontId="157" fillId="32" borderId="10" xfId="0" applyFont="1" applyFill="1" applyBorder="1" applyAlignment="1">
      <alignment horizontal="center"/>
    </xf>
    <xf numFmtId="0" fontId="142" fillId="123" borderId="33" xfId="0" applyFont="1" applyFill="1" applyBorder="1"/>
    <xf numFmtId="0" fontId="91" fillId="123" borderId="82" xfId="0" applyFont="1" applyFill="1" applyBorder="1"/>
    <xf numFmtId="0" fontId="91" fillId="123" borderId="32" xfId="0" applyFont="1" applyFill="1" applyBorder="1"/>
    <xf numFmtId="0" fontId="152" fillId="76" borderId="375" xfId="0" applyFont="1" applyFill="1" applyBorder="1"/>
    <xf numFmtId="0" fontId="152" fillId="76" borderId="5" xfId="0" applyFont="1" applyFill="1" applyBorder="1"/>
    <xf numFmtId="0" fontId="142" fillId="76" borderId="9" xfId="0" applyNumberFormat="1" applyFont="1" applyFill="1" applyBorder="1" applyAlignment="1">
      <alignment horizontal="center" vertical="center"/>
    </xf>
    <xf numFmtId="10" fontId="142" fillId="76" borderId="14" xfId="0" applyNumberFormat="1" applyFont="1" applyFill="1" applyBorder="1" applyAlignment="1">
      <alignment horizontal="center" vertical="center"/>
    </xf>
    <xf numFmtId="0" fontId="142" fillId="76" borderId="15" xfId="0" applyFont="1" applyFill="1" applyBorder="1" applyAlignment="1">
      <alignment horizontal="center" vertical="center"/>
    </xf>
    <xf numFmtId="0" fontId="145" fillId="76" borderId="34" xfId="0" applyFont="1" applyFill="1" applyBorder="1"/>
    <xf numFmtId="0" fontId="152" fillId="76" borderId="34" xfId="0" applyFont="1" applyFill="1" applyBorder="1"/>
    <xf numFmtId="0" fontId="152" fillId="76" borderId="326" xfId="0" applyFont="1" applyFill="1" applyBorder="1"/>
    <xf numFmtId="0" fontId="152" fillId="76" borderId="14" xfId="0" applyFont="1" applyFill="1" applyBorder="1"/>
    <xf numFmtId="0" fontId="152" fillId="76" borderId="32" xfId="0" applyFont="1" applyFill="1" applyBorder="1"/>
    <xf numFmtId="0" fontId="157" fillId="32" borderId="0" xfId="0" applyFont="1" applyFill="1" applyBorder="1" applyAlignment="1">
      <alignment horizontal="center"/>
    </xf>
    <xf numFmtId="0" fontId="157" fillId="32" borderId="9" xfId="0" applyFont="1" applyFill="1" applyBorder="1" applyAlignment="1">
      <alignment horizontal="center"/>
    </xf>
    <xf numFmtId="0" fontId="157" fillId="32" borderId="11" xfId="0" applyFont="1" applyFill="1" applyBorder="1" applyAlignment="1">
      <alignment horizontal="center"/>
    </xf>
    <xf numFmtId="0" fontId="145" fillId="76" borderId="326" xfId="0" applyFont="1" applyFill="1" applyBorder="1"/>
    <xf numFmtId="0" fontId="148" fillId="0" borderId="0" xfId="568" applyFont="1"/>
    <xf numFmtId="0" fontId="148" fillId="0" borderId="0" xfId="568" applyFont="1" applyAlignment="1">
      <alignment horizontal="right"/>
    </xf>
    <xf numFmtId="4" fontId="148" fillId="0" borderId="0" xfId="568" applyNumberFormat="1" applyFont="1"/>
    <xf numFmtId="0" fontId="19" fillId="33" borderId="8" xfId="568" applyFont="1" applyFill="1" applyBorder="1" applyAlignment="1">
      <alignment horizontal="left"/>
    </xf>
    <xf numFmtId="0" fontId="19" fillId="33" borderId="8" xfId="568" applyFont="1" applyFill="1" applyBorder="1" applyAlignment="1">
      <alignment horizontal="center"/>
    </xf>
    <xf numFmtId="0" fontId="12" fillId="33" borderId="0" xfId="0" applyFont="1" applyFill="1" applyBorder="1"/>
    <xf numFmtId="0" fontId="7" fillId="33" borderId="0" xfId="49" applyFont="1" applyFill="1" applyBorder="1" applyAlignment="1">
      <alignment horizontal="left" vertical="top"/>
    </xf>
    <xf numFmtId="0" fontId="91" fillId="33" borderId="8" xfId="49" quotePrefix="1" applyFont="1" applyFill="1" applyBorder="1" applyAlignment="1">
      <alignment horizontal="left" vertical="top" wrapText="1"/>
    </xf>
    <xf numFmtId="0" fontId="91" fillId="0" borderId="0" xfId="49" applyFont="1" applyFill="1" applyBorder="1" applyAlignment="1">
      <alignment horizontal="left" vertical="top"/>
    </xf>
    <xf numFmtId="0" fontId="142" fillId="0" borderId="0" xfId="49" applyFont="1" applyFill="1" applyBorder="1" applyAlignment="1">
      <alignment horizontal="left" vertical="top"/>
    </xf>
    <xf numFmtId="0" fontId="31" fillId="109" borderId="80" xfId="49" applyFont="1" applyFill="1" applyBorder="1"/>
    <xf numFmtId="0" fontId="71" fillId="109" borderId="49" xfId="49" applyFont="1" applyFill="1" applyBorder="1" applyAlignment="1">
      <alignment horizontal="center"/>
    </xf>
    <xf numFmtId="0" fontId="71" fillId="109" borderId="55" xfId="49" applyFont="1" applyFill="1" applyBorder="1" applyAlignment="1">
      <alignment horizontal="center"/>
    </xf>
    <xf numFmtId="0" fontId="71" fillId="109" borderId="53" xfId="49" applyFont="1" applyFill="1" applyBorder="1" applyAlignment="1">
      <alignment horizontal="center"/>
    </xf>
    <xf numFmtId="0" fontId="31" fillId="109" borderId="51" xfId="49" applyFont="1" applyFill="1" applyBorder="1"/>
    <xf numFmtId="0" fontId="31" fillId="109" borderId="62" xfId="49" applyFont="1" applyFill="1" applyBorder="1"/>
    <xf numFmtId="0" fontId="31" fillId="109" borderId="52" xfId="49" applyFont="1" applyFill="1" applyBorder="1"/>
    <xf numFmtId="0" fontId="71" fillId="109" borderId="80" xfId="49" applyFont="1" applyFill="1" applyBorder="1"/>
    <xf numFmtId="3" fontId="31" fillId="109" borderId="50" xfId="49" applyNumberFormat="1" applyFont="1" applyFill="1" applyBorder="1"/>
    <xf numFmtId="3" fontId="31" fillId="109" borderId="66" xfId="49" applyNumberFormat="1" applyFont="1" applyFill="1" applyBorder="1"/>
    <xf numFmtId="3" fontId="31" fillId="109" borderId="3" xfId="49" applyNumberFormat="1" applyFont="1" applyFill="1" applyBorder="1"/>
    <xf numFmtId="3" fontId="31" fillId="109" borderId="0" xfId="49" applyNumberFormat="1" applyFont="1" applyFill="1" applyBorder="1"/>
    <xf numFmtId="3" fontId="31" fillId="109" borderId="5" xfId="49" applyNumberFormat="1" applyFont="1" applyFill="1" applyBorder="1"/>
    <xf numFmtId="0" fontId="14" fillId="109" borderId="80" xfId="49" applyFont="1" applyFill="1" applyBorder="1" applyAlignment="1">
      <alignment horizontal="right"/>
    </xf>
    <xf numFmtId="3" fontId="14" fillId="109" borderId="50" xfId="49" applyNumberFormat="1" applyFont="1" applyFill="1" applyBorder="1"/>
    <xf numFmtId="3" fontId="14" fillId="109" borderId="66" xfId="49" applyNumberFormat="1" applyFont="1" applyFill="1" applyBorder="1"/>
    <xf numFmtId="3" fontId="14" fillId="109" borderId="3" xfId="49" applyNumberFormat="1" applyFont="1" applyFill="1" applyBorder="1"/>
    <xf numFmtId="3" fontId="14" fillId="109" borderId="0" xfId="49" applyNumberFormat="1" applyFont="1" applyFill="1" applyBorder="1"/>
    <xf numFmtId="3" fontId="14" fillId="109" borderId="5" xfId="49" applyNumberFormat="1" applyFont="1" applyFill="1" applyBorder="1"/>
    <xf numFmtId="0" fontId="71" fillId="109" borderId="81" xfId="49" applyFont="1" applyFill="1" applyBorder="1" applyAlignment="1">
      <alignment horizontal="right"/>
    </xf>
    <xf numFmtId="3" fontId="14" fillId="109" borderId="51" xfId="49" applyNumberFormat="1" applyFont="1" applyFill="1" applyBorder="1"/>
    <xf numFmtId="3" fontId="14" fillId="109" borderId="62" xfId="49" applyNumberFormat="1" applyFont="1" applyFill="1" applyBorder="1"/>
    <xf numFmtId="3" fontId="7" fillId="109" borderId="4" xfId="49" applyNumberFormat="1" applyFont="1" applyFill="1" applyBorder="1"/>
    <xf numFmtId="3" fontId="7" fillId="109" borderId="13" xfId="49" applyNumberFormat="1" applyFont="1" applyFill="1" applyBorder="1"/>
    <xf numFmtId="3" fontId="7" fillId="109" borderId="6" xfId="49" applyNumberFormat="1" applyFont="1" applyFill="1" applyBorder="1"/>
    <xf numFmtId="0" fontId="71" fillId="109" borderId="54" xfId="49" applyFont="1" applyFill="1" applyBorder="1" applyAlignment="1">
      <alignment wrapText="1"/>
    </xf>
    <xf numFmtId="3" fontId="31" fillId="109" borderId="49" xfId="49" applyNumberFormat="1" applyFont="1" applyFill="1" applyBorder="1"/>
    <xf numFmtId="3" fontId="31" fillId="109" borderId="55" xfId="49" applyNumberFormat="1" applyFont="1" applyFill="1" applyBorder="1"/>
    <xf numFmtId="3" fontId="31" fillId="109" borderId="7" xfId="49" applyNumberFormat="1" applyFont="1" applyFill="1" applyBorder="1"/>
    <xf numFmtId="3" fontId="31" fillId="109" borderId="8" xfId="49" applyNumberFormat="1" applyFont="1" applyFill="1" applyBorder="1"/>
    <xf numFmtId="3" fontId="31" fillId="109" borderId="11" xfId="49" applyNumberFormat="1" applyFont="1" applyFill="1" applyBorder="1"/>
    <xf numFmtId="0" fontId="71" fillId="109" borderId="80" xfId="49" applyFont="1" applyFill="1" applyBorder="1" applyAlignment="1">
      <alignment horizontal="right" wrapText="1"/>
    </xf>
    <xf numFmtId="0" fontId="71" fillId="109" borderId="80" xfId="49" applyFont="1" applyFill="1" applyBorder="1" applyAlignment="1">
      <alignment horizontal="right"/>
    </xf>
    <xf numFmtId="3" fontId="7" fillId="109" borderId="3" xfId="49" applyNumberFormat="1" applyFont="1" applyFill="1" applyBorder="1"/>
    <xf numFmtId="3" fontId="7" fillId="109" borderId="0" xfId="49" applyNumberFormat="1" applyFont="1" applyFill="1" applyBorder="1"/>
    <xf numFmtId="3" fontId="7" fillId="109" borderId="5" xfId="49" applyNumberFormat="1" applyFont="1" applyFill="1" applyBorder="1"/>
    <xf numFmtId="0" fontId="31" fillId="109" borderId="81" xfId="49" applyFont="1" applyFill="1" applyBorder="1"/>
    <xf numFmtId="0" fontId="31" fillId="109" borderId="4" xfId="49" applyFont="1" applyFill="1" applyBorder="1"/>
    <xf numFmtId="0" fontId="31" fillId="109" borderId="13" xfId="49" applyFont="1" applyFill="1" applyBorder="1"/>
    <xf numFmtId="0" fontId="31" fillId="109" borderId="6" xfId="49" applyFont="1" applyFill="1" applyBorder="1"/>
    <xf numFmtId="0" fontId="31" fillId="109" borderId="54" xfId="49" applyFont="1" applyFill="1" applyBorder="1"/>
    <xf numFmtId="0" fontId="31" fillId="109" borderId="50" xfId="49" applyFont="1" applyFill="1" applyBorder="1"/>
    <xf numFmtId="0" fontId="31" fillId="109" borderId="66" xfId="49" applyFont="1" applyFill="1" applyBorder="1"/>
    <xf numFmtId="0" fontId="31" fillId="109" borderId="3" xfId="49" applyFont="1" applyFill="1" applyBorder="1"/>
    <xf numFmtId="0" fontId="31" fillId="109" borderId="0" xfId="49" applyFont="1" applyFill="1" applyBorder="1"/>
    <xf numFmtId="0" fontId="31" fillId="109" borderId="5" xfId="49" applyFont="1" applyFill="1" applyBorder="1"/>
    <xf numFmtId="3" fontId="30" fillId="109" borderId="50" xfId="49" applyNumberFormat="1" applyFont="1" applyFill="1" applyBorder="1"/>
    <xf numFmtId="3" fontId="30" fillId="109" borderId="66" xfId="49" applyNumberFormat="1" applyFont="1" applyFill="1" applyBorder="1"/>
    <xf numFmtId="0" fontId="31" fillId="109" borderId="80" xfId="49" applyFont="1" applyFill="1" applyBorder="1" applyAlignment="1">
      <alignment horizontal="right"/>
    </xf>
    <xf numFmtId="3" fontId="30" fillId="109" borderId="5" xfId="49" applyNumberFormat="1" applyFont="1" applyFill="1" applyBorder="1"/>
    <xf numFmtId="3" fontId="30" fillId="109" borderId="0" xfId="49" applyNumberFormat="1" applyFont="1" applyFill="1" applyBorder="1"/>
    <xf numFmtId="0" fontId="71" fillId="109" borderId="83" xfId="49" applyFont="1" applyFill="1" applyBorder="1" applyAlignment="1">
      <alignment horizontal="left"/>
    </xf>
    <xf numFmtId="3" fontId="30" fillId="109" borderId="64" xfId="49" applyNumberFormat="1" applyFont="1" applyFill="1" applyBorder="1"/>
    <xf numFmtId="3" fontId="30" fillId="109" borderId="84" xfId="49" applyNumberFormat="1" applyFont="1" applyFill="1" applyBorder="1"/>
    <xf numFmtId="3" fontId="70" fillId="109" borderId="38" xfId="49" applyNumberFormat="1" applyFont="1" applyFill="1" applyBorder="1"/>
    <xf numFmtId="3" fontId="70" fillId="109" borderId="22" xfId="49" applyNumberFormat="1" applyFont="1" applyFill="1" applyBorder="1"/>
    <xf numFmtId="3" fontId="70" fillId="109" borderId="137" xfId="49" applyNumberFormat="1" applyFont="1" applyFill="1" applyBorder="1"/>
    <xf numFmtId="0" fontId="71" fillId="109" borderId="85" xfId="49" applyFont="1" applyFill="1" applyBorder="1"/>
    <xf numFmtId="0" fontId="31" fillId="109" borderId="57" xfId="49" applyFont="1" applyFill="1" applyBorder="1"/>
    <xf numFmtId="0" fontId="31" fillId="109" borderId="59" xfId="49" applyFont="1" applyFill="1" applyBorder="1"/>
    <xf numFmtId="3" fontId="14" fillId="109" borderId="41" xfId="49" applyNumberFormat="1" applyFont="1" applyFill="1" applyBorder="1"/>
    <xf numFmtId="3" fontId="14" fillId="109" borderId="16" xfId="49" applyNumberFormat="1" applyFont="1" applyFill="1" applyBorder="1"/>
    <xf numFmtId="3" fontId="14" fillId="109" borderId="42" xfId="49" applyNumberFormat="1" applyFont="1" applyFill="1" applyBorder="1"/>
    <xf numFmtId="0" fontId="36" fillId="109" borderId="80" xfId="49" applyFont="1" applyFill="1" applyBorder="1" applyAlignment="1">
      <alignment horizontal="right"/>
    </xf>
    <xf numFmtId="3" fontId="70" fillId="109" borderId="3" xfId="49" applyNumberFormat="1" applyFont="1" applyFill="1" applyBorder="1"/>
    <xf numFmtId="3" fontId="70" fillId="109" borderId="0" xfId="49" applyNumberFormat="1" applyFont="1" applyFill="1" applyBorder="1"/>
    <xf numFmtId="3" fontId="70" fillId="109" borderId="5" xfId="49" applyNumberFormat="1" applyFont="1" applyFill="1" applyBorder="1"/>
    <xf numFmtId="0" fontId="31" fillId="109" borderId="81" xfId="49" applyFont="1" applyFill="1" applyBorder="1" applyAlignment="1">
      <alignment horizontal="right"/>
    </xf>
    <xf numFmtId="3" fontId="30" fillId="109" borderId="51" xfId="49" applyNumberFormat="1" applyFont="1" applyFill="1" applyBorder="1"/>
    <xf numFmtId="3" fontId="30" fillId="109" borderId="62" xfId="49" applyNumberFormat="1" applyFont="1" applyFill="1" applyBorder="1"/>
    <xf numFmtId="3" fontId="31" fillId="109" borderId="4" xfId="49" applyNumberFormat="1" applyFont="1" applyFill="1" applyBorder="1"/>
    <xf numFmtId="3" fontId="31" fillId="109" borderId="13" xfId="49" applyNumberFormat="1" applyFont="1" applyFill="1" applyBorder="1"/>
    <xf numFmtId="3" fontId="31" fillId="109" borderId="6" xfId="49" applyNumberFormat="1" applyFont="1" applyFill="1" applyBorder="1"/>
    <xf numFmtId="0" fontId="6" fillId="109" borderId="4" xfId="49" applyFont="1" applyFill="1" applyBorder="1"/>
    <xf numFmtId="0" fontId="6" fillId="109" borderId="13" xfId="49" applyFont="1" applyFill="1" applyBorder="1"/>
    <xf numFmtId="0" fontId="6" fillId="109" borderId="6" xfId="49" applyFont="1" applyFill="1" applyBorder="1"/>
    <xf numFmtId="170" fontId="196" fillId="0" borderId="0" xfId="5" applyNumberFormat="1" applyFont="1" applyFill="1" applyBorder="1" applyAlignment="1">
      <alignment vertical="center"/>
    </xf>
    <xf numFmtId="170" fontId="132" fillId="0" borderId="0" xfId="5" applyNumberFormat="1" applyFont="1" applyFill="1" applyBorder="1" applyAlignment="1">
      <alignment horizontal="center" vertical="center"/>
    </xf>
    <xf numFmtId="0" fontId="0" fillId="109" borderId="0" xfId="0" applyFill="1"/>
    <xf numFmtId="0" fontId="19" fillId="109" borderId="49" xfId="0" applyFont="1" applyFill="1" applyBorder="1" applyAlignment="1">
      <alignment horizontal="center"/>
    </xf>
    <xf numFmtId="0" fontId="19" fillId="109" borderId="55" xfId="0" applyFont="1" applyFill="1" applyBorder="1" applyAlignment="1">
      <alignment horizontal="center"/>
    </xf>
    <xf numFmtId="0" fontId="0" fillId="109" borderId="51" xfId="0" applyFill="1" applyBorder="1" applyAlignment="1">
      <alignment horizontal="center"/>
    </xf>
    <xf numFmtId="0" fontId="0" fillId="109" borderId="62" xfId="0" applyFill="1" applyBorder="1" applyAlignment="1">
      <alignment horizontal="center"/>
    </xf>
    <xf numFmtId="0" fontId="19" fillId="109" borderId="54" xfId="0" applyFont="1" applyFill="1" applyBorder="1"/>
    <xf numFmtId="0" fontId="0" fillId="109" borderId="3" xfId="0" applyFill="1" applyBorder="1"/>
    <xf numFmtId="0" fontId="0" fillId="109" borderId="0" xfId="0" applyFill="1" applyBorder="1"/>
    <xf numFmtId="0" fontId="19" fillId="109" borderId="80" xfId="0" applyFont="1" applyFill="1" applyBorder="1"/>
    <xf numFmtId="0" fontId="19" fillId="109" borderId="76" xfId="0" applyFont="1" applyFill="1" applyBorder="1"/>
    <xf numFmtId="0" fontId="0" fillId="109" borderId="33" xfId="0" applyFill="1" applyBorder="1"/>
    <xf numFmtId="0" fontId="0" fillId="109" borderId="82" xfId="0" applyFill="1" applyBorder="1"/>
    <xf numFmtId="0" fontId="197" fillId="0" borderId="0" xfId="0" applyFont="1" applyFill="1"/>
    <xf numFmtId="0" fontId="197" fillId="33" borderId="0" xfId="0" applyFont="1" applyFill="1"/>
    <xf numFmtId="0" fontId="157" fillId="0" borderId="0" xfId="0" applyFont="1" applyFill="1" applyBorder="1" applyAlignment="1">
      <alignment wrapText="1"/>
    </xf>
    <xf numFmtId="0" fontId="198" fillId="33" borderId="0" xfId="568" applyFont="1" applyFill="1" applyAlignment="1">
      <alignment horizontal="right"/>
    </xf>
    <xf numFmtId="4" fontId="198" fillId="33" borderId="0" xfId="568" applyNumberFormat="1" applyFont="1" applyFill="1" applyAlignment="1"/>
    <xf numFmtId="0" fontId="157" fillId="33" borderId="0" xfId="49" quotePrefix="1" applyFont="1" applyFill="1" applyBorder="1" applyAlignment="1">
      <alignment horizontal="left"/>
    </xf>
    <xf numFmtId="0" fontId="142" fillId="33" borderId="0" xfId="49" applyFont="1" applyFill="1" applyBorder="1" applyAlignment="1">
      <alignment horizontal="left"/>
    </xf>
    <xf numFmtId="0" fontId="91" fillId="33" borderId="0" xfId="49" quotePrefix="1" applyFont="1" applyFill="1" applyBorder="1" applyAlignment="1">
      <alignment horizontal="left"/>
    </xf>
    <xf numFmtId="0" fontId="0" fillId="33" borderId="0" xfId="0" applyFill="1" applyBorder="1" applyAlignment="1"/>
    <xf numFmtId="0" fontId="91" fillId="0" borderId="3" xfId="49" quotePrefix="1" applyFont="1" applyFill="1" applyBorder="1" applyAlignment="1">
      <alignment horizontal="left" vertical="top"/>
    </xf>
    <xf numFmtId="0" fontId="142" fillId="0" borderId="3" xfId="49" applyFont="1" applyFill="1" applyBorder="1" applyAlignment="1">
      <alignment vertical="top" wrapText="1"/>
    </xf>
    <xf numFmtId="0" fontId="41" fillId="33" borderId="0" xfId="568" applyFont="1" applyFill="1"/>
    <xf numFmtId="0" fontId="6" fillId="33" borderId="0" xfId="568" applyFill="1" applyAlignment="1">
      <alignment horizontal="center"/>
    </xf>
    <xf numFmtId="3" fontId="6" fillId="33" borderId="0" xfId="568" applyNumberFormat="1" applyFill="1"/>
    <xf numFmtId="49" fontId="29" fillId="0" borderId="391" xfId="49" applyNumberFormat="1" applyFont="1" applyBorder="1" applyAlignment="1">
      <alignment horizontal="right"/>
    </xf>
    <xf numFmtId="49" fontId="19" fillId="82" borderId="392" xfId="49" applyNumberFormat="1" applyFont="1" applyFill="1" applyBorder="1" applyAlignment="1">
      <alignment horizontal="right"/>
    </xf>
    <xf numFmtId="3" fontId="7" fillId="106" borderId="200" xfId="49" applyNumberFormat="1" applyFont="1" applyFill="1" applyBorder="1"/>
    <xf numFmtId="3" fontId="7" fillId="107" borderId="200" xfId="49" applyNumberFormat="1" applyFont="1" applyFill="1" applyBorder="1"/>
    <xf numFmtId="3" fontId="23" fillId="104" borderId="200" xfId="49" applyNumberFormat="1" applyFont="1" applyFill="1" applyBorder="1"/>
    <xf numFmtId="3" fontId="23" fillId="0" borderId="200" xfId="49" applyNumberFormat="1" applyFont="1" applyFill="1" applyBorder="1"/>
    <xf numFmtId="3" fontId="23" fillId="105" borderId="200" xfId="49" applyNumberFormat="1" applyFont="1" applyFill="1" applyBorder="1"/>
    <xf numFmtId="0" fontId="6" fillId="0" borderId="0" xfId="49" applyFont="1" applyAlignment="1">
      <alignment horizontal="left"/>
    </xf>
    <xf numFmtId="0" fontId="31" fillId="32" borderId="0" xfId="49" applyFont="1" applyFill="1" applyAlignment="1">
      <alignment horizontal="right"/>
    </xf>
    <xf numFmtId="0" fontId="0" fillId="0" borderId="142" xfId="49" applyFont="1" applyBorder="1"/>
    <xf numFmtId="0" fontId="19" fillId="0" borderId="393" xfId="49" applyFont="1" applyBorder="1"/>
    <xf numFmtId="0" fontId="7" fillId="0" borderId="393" xfId="49" applyFont="1" applyBorder="1"/>
    <xf numFmtId="0" fontId="0" fillId="0" borderId="394" xfId="49" applyFont="1" applyBorder="1"/>
    <xf numFmtId="0" fontId="7" fillId="0" borderId="395" xfId="49" applyFont="1" applyBorder="1"/>
    <xf numFmtId="0" fontId="19" fillId="33" borderId="3" xfId="49" applyFont="1" applyFill="1" applyBorder="1"/>
    <xf numFmtId="0" fontId="6" fillId="33" borderId="3" xfId="49" applyFont="1" applyFill="1" applyBorder="1"/>
    <xf numFmtId="0" fontId="20" fillId="33" borderId="3" xfId="49" applyFont="1" applyFill="1" applyBorder="1"/>
    <xf numFmtId="0" fontId="23" fillId="85" borderId="143" xfId="49" applyFont="1" applyFill="1" applyBorder="1"/>
    <xf numFmtId="0" fontId="19" fillId="112" borderId="3" xfId="49" applyFont="1" applyFill="1" applyBorder="1"/>
    <xf numFmtId="0" fontId="19" fillId="76" borderId="266" xfId="49" applyFont="1" applyFill="1" applyBorder="1"/>
    <xf numFmtId="0" fontId="6" fillId="76" borderId="268" xfId="49" applyFont="1" applyFill="1" applyBorder="1"/>
    <xf numFmtId="10" fontId="66" fillId="82" borderId="396" xfId="49" applyNumberFormat="1" applyFont="1" applyFill="1" applyBorder="1"/>
    <xf numFmtId="0" fontId="7" fillId="0" borderId="0" xfId="49" applyFont="1" applyAlignment="1">
      <alignment horizontal="left"/>
    </xf>
    <xf numFmtId="0" fontId="14" fillId="76" borderId="127" xfId="568" applyFont="1" applyFill="1" applyBorder="1" applyAlignment="1">
      <alignment horizontal="left"/>
    </xf>
    <xf numFmtId="0" fontId="6" fillId="109" borderId="378" xfId="568" applyFont="1" applyFill="1" applyBorder="1" applyAlignment="1">
      <alignment wrapText="1"/>
    </xf>
    <xf numFmtId="0" fontId="14" fillId="76" borderId="378" xfId="568" applyFont="1" applyFill="1" applyBorder="1" applyAlignment="1">
      <alignment horizontal="left"/>
    </xf>
    <xf numFmtId="0" fontId="6" fillId="109" borderId="127" xfId="568" applyFont="1" applyFill="1" applyBorder="1" applyAlignment="1">
      <alignment horizontal="left" wrapText="1"/>
    </xf>
    <xf numFmtId="0" fontId="6" fillId="109" borderId="398" xfId="568" applyFont="1" applyFill="1" applyBorder="1" applyAlignment="1">
      <alignment wrapText="1"/>
    </xf>
    <xf numFmtId="0" fontId="179" fillId="76" borderId="397" xfId="568" applyFont="1" applyFill="1" applyBorder="1" applyAlignment="1">
      <alignment horizontal="left"/>
    </xf>
    <xf numFmtId="0" fontId="200" fillId="0" borderId="0" xfId="3" quotePrefix="1" applyFont="1" applyBorder="1" applyAlignment="1" applyProtection="1"/>
    <xf numFmtId="0" fontId="200" fillId="0" borderId="0" xfId="3" applyFont="1" applyBorder="1" applyAlignment="1" applyProtection="1"/>
    <xf numFmtId="0" fontId="91" fillId="33" borderId="134" xfId="0" quotePrefix="1" applyFont="1" applyFill="1" applyBorder="1" applyAlignment="1">
      <alignment horizontal="left"/>
    </xf>
    <xf numFmtId="0" fontId="91" fillId="33" borderId="0" xfId="0" quotePrefix="1" applyFont="1" applyFill="1" applyBorder="1" applyAlignment="1">
      <alignment horizontal="left"/>
    </xf>
    <xf numFmtId="0" fontId="91" fillId="33" borderId="0" xfId="0" applyFont="1" applyFill="1" applyBorder="1" applyAlignment="1">
      <alignment horizontal="left"/>
    </xf>
    <xf numFmtId="0" fontId="142" fillId="33" borderId="134" xfId="0" applyFont="1" applyFill="1" applyBorder="1" applyAlignment="1">
      <alignment horizontal="left"/>
    </xf>
    <xf numFmtId="0" fontId="14" fillId="108" borderId="379" xfId="568" applyFont="1" applyFill="1" applyBorder="1" applyAlignment="1">
      <alignment horizontal="left" vertical="center"/>
    </xf>
    <xf numFmtId="0" fontId="14" fillId="108" borderId="371" xfId="568" applyFont="1" applyFill="1" applyBorder="1" applyAlignment="1">
      <alignment horizontal="left" vertical="center"/>
    </xf>
    <xf numFmtId="0" fontId="14" fillId="108" borderId="323" xfId="568" applyFont="1" applyFill="1" applyBorder="1" applyAlignment="1"/>
    <xf numFmtId="0" fontId="14" fillId="108" borderId="312" xfId="568" applyFont="1" applyFill="1" applyBorder="1" applyAlignment="1"/>
    <xf numFmtId="0" fontId="14" fillId="108" borderId="266" xfId="568" applyFont="1" applyFill="1" applyBorder="1" applyAlignment="1"/>
    <xf numFmtId="0" fontId="14" fillId="108" borderId="253" xfId="568" applyFont="1" applyFill="1" applyBorder="1" applyAlignment="1"/>
    <xf numFmtId="0" fontId="133" fillId="108" borderId="264" xfId="568" applyFont="1" applyFill="1" applyBorder="1" applyAlignment="1">
      <alignment horizontal="center" vertical="center"/>
    </xf>
    <xf numFmtId="0" fontId="133" fillId="108" borderId="261" xfId="568" applyFont="1" applyFill="1" applyBorder="1" applyAlignment="1">
      <alignment horizontal="center" vertical="center"/>
    </xf>
    <xf numFmtId="0" fontId="133" fillId="108" borderId="322" xfId="568" applyFont="1" applyFill="1" applyBorder="1" applyAlignment="1">
      <alignment horizontal="center" vertical="center"/>
    </xf>
    <xf numFmtId="0" fontId="14" fillId="108" borderId="201" xfId="568" applyFont="1" applyFill="1" applyBorder="1" applyAlignment="1"/>
    <xf numFmtId="0" fontId="14" fillId="108" borderId="203" xfId="568" applyFont="1" applyFill="1" applyBorder="1" applyAlignment="1"/>
    <xf numFmtId="0" fontId="133" fillId="108" borderId="368" xfId="568" applyFont="1" applyFill="1" applyBorder="1" applyAlignment="1">
      <alignment horizontal="center" vertical="center"/>
    </xf>
    <xf numFmtId="0" fontId="133" fillId="108" borderId="266" xfId="568" applyFont="1" applyFill="1" applyBorder="1" applyAlignment="1">
      <alignment horizontal="center" vertical="center"/>
    </xf>
    <xf numFmtId="0" fontId="133" fillId="108" borderId="379" xfId="568" applyFont="1" applyFill="1" applyBorder="1" applyAlignment="1">
      <alignment horizontal="center" vertical="center"/>
    </xf>
    <xf numFmtId="0" fontId="6" fillId="76" borderId="379" xfId="568" applyFont="1" applyFill="1" applyBorder="1" applyAlignment="1"/>
    <xf numFmtId="0" fontId="7" fillId="76" borderId="253" xfId="568" applyFont="1" applyFill="1" applyBorder="1" applyAlignment="1"/>
    <xf numFmtId="0" fontId="14" fillId="108" borderId="368" xfId="568" applyFont="1" applyFill="1" applyBorder="1" applyAlignment="1"/>
    <xf numFmtId="0" fontId="7" fillId="76" borderId="370" xfId="568" applyFont="1" applyFill="1" applyBorder="1" applyAlignment="1"/>
    <xf numFmtId="0" fontId="133" fillId="108" borderId="378" xfId="568" applyFont="1" applyFill="1" applyBorder="1" applyAlignment="1">
      <alignment horizontal="center" vertical="center"/>
    </xf>
    <xf numFmtId="0" fontId="6" fillId="76" borderId="266" xfId="568" applyFont="1" applyFill="1" applyBorder="1" applyAlignment="1">
      <alignment horizontal="center"/>
    </xf>
    <xf numFmtId="0" fontId="6" fillId="76" borderId="379" xfId="568" applyFont="1" applyFill="1" applyBorder="1" applyAlignment="1">
      <alignment horizontal="center"/>
    </xf>
    <xf numFmtId="0" fontId="14" fillId="108" borderId="379" xfId="568" applyFont="1" applyFill="1" applyBorder="1" applyAlignment="1"/>
    <xf numFmtId="0" fontId="7" fillId="76" borderId="371" xfId="568" applyFont="1" applyFill="1" applyBorder="1" applyAlignment="1"/>
    <xf numFmtId="0" fontId="14" fillId="76" borderId="368" xfId="568" applyFont="1" applyFill="1" applyBorder="1" applyAlignment="1"/>
    <xf numFmtId="0" fontId="14" fillId="76" borderId="264" xfId="568" applyFont="1" applyFill="1" applyBorder="1" applyAlignment="1">
      <alignment horizontal="left" vertical="center" wrapText="1"/>
    </xf>
    <xf numFmtId="0" fontId="14" fillId="76" borderId="297" xfId="568" applyFont="1" applyFill="1" applyBorder="1" applyAlignment="1">
      <alignment horizontal="left" vertical="center" wrapText="1"/>
    </xf>
    <xf numFmtId="0" fontId="6" fillId="33" borderId="0" xfId="568" applyFont="1" applyFill="1" applyAlignment="1">
      <alignment wrapText="1"/>
    </xf>
    <xf numFmtId="0" fontId="133" fillId="76" borderId="261" xfId="568" applyFont="1" applyFill="1" applyBorder="1" applyAlignment="1">
      <alignment horizontal="center" vertical="center"/>
    </xf>
    <xf numFmtId="0" fontId="133" fillId="76" borderId="264" xfId="568" applyFont="1" applyFill="1" applyBorder="1" applyAlignment="1">
      <alignment horizontal="center" vertical="center"/>
    </xf>
    <xf numFmtId="0" fontId="133" fillId="76" borderId="266" xfId="568" applyFont="1" applyFill="1" applyBorder="1" applyAlignment="1">
      <alignment horizontal="center" vertical="center"/>
    </xf>
    <xf numFmtId="0" fontId="133" fillId="76" borderId="297" xfId="568" applyFont="1" applyFill="1" applyBorder="1" applyAlignment="1">
      <alignment horizontal="center" vertical="center"/>
    </xf>
    <xf numFmtId="0" fontId="14" fillId="76" borderId="262" xfId="568" applyFont="1" applyFill="1" applyBorder="1" applyAlignment="1"/>
    <xf numFmtId="0" fontId="7" fillId="76" borderId="263" xfId="568" applyFont="1" applyFill="1" applyBorder="1" applyAlignment="1"/>
    <xf numFmtId="0" fontId="6" fillId="76" borderId="264" xfId="568" applyFill="1" applyBorder="1" applyAlignment="1">
      <alignment horizontal="center"/>
    </xf>
    <xf numFmtId="0" fontId="14" fillId="76" borderId="379" xfId="568" applyFont="1" applyFill="1" applyBorder="1" applyAlignment="1"/>
    <xf numFmtId="0" fontId="14" fillId="76" borderId="261" xfId="568" applyFont="1" applyFill="1" applyBorder="1" applyAlignment="1">
      <alignment horizontal="left" vertical="center" wrapText="1"/>
    </xf>
    <xf numFmtId="0" fontId="6" fillId="76" borderId="297" xfId="568" applyFill="1" applyBorder="1" applyAlignment="1"/>
    <xf numFmtId="0" fontId="133" fillId="76" borderId="367" xfId="568" applyFont="1" applyFill="1" applyBorder="1" applyAlignment="1">
      <alignment vertical="center"/>
    </xf>
    <xf numFmtId="0" fontId="0" fillId="0" borderId="266"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133" fillId="76" borderId="378" xfId="568" applyFont="1" applyFill="1" applyBorder="1" applyAlignment="1">
      <alignment horizontal="center" vertical="center"/>
    </xf>
    <xf numFmtId="0" fontId="133" fillId="76" borderId="379" xfId="568" applyFont="1" applyFill="1" applyBorder="1" applyAlignment="1">
      <alignment horizontal="center" vertical="center"/>
    </xf>
    <xf numFmtId="0" fontId="6" fillId="33" borderId="0" xfId="568" applyFont="1" applyFill="1" applyBorder="1" applyAlignment="1">
      <alignment wrapText="1"/>
    </xf>
    <xf numFmtId="0" fontId="149" fillId="76" borderId="33" xfId="568" applyFont="1" applyFill="1" applyBorder="1" applyAlignment="1">
      <alignment horizontal="center" vertical="center"/>
    </xf>
    <xf numFmtId="0" fontId="6" fillId="0" borderId="82" xfId="568" applyBorder="1" applyAlignment="1"/>
    <xf numFmtId="0" fontId="6" fillId="0" borderId="32" xfId="568" applyBorder="1" applyAlignment="1"/>
    <xf numFmtId="0" fontId="6" fillId="33" borderId="372" xfId="568" applyFont="1" applyFill="1" applyBorder="1" applyAlignment="1">
      <alignment horizontal="left" vertical="center" wrapText="1"/>
    </xf>
    <xf numFmtId="0" fontId="6" fillId="33" borderId="373" xfId="568" applyFont="1" applyFill="1" applyBorder="1" applyAlignment="1">
      <alignment horizontal="left" vertical="center" wrapText="1"/>
    </xf>
    <xf numFmtId="0" fontId="6" fillId="33" borderId="374" xfId="568" applyFont="1" applyFill="1" applyBorder="1" applyAlignment="1">
      <alignment horizontal="left" vertical="center" wrapText="1"/>
    </xf>
    <xf numFmtId="0" fontId="91" fillId="33" borderId="0" xfId="49" quotePrefix="1" applyFont="1" applyFill="1" applyBorder="1" applyAlignment="1">
      <alignment horizontal="left" vertical="top" wrapText="1"/>
    </xf>
    <xf numFmtId="0" fontId="14" fillId="108" borderId="266" xfId="568" applyFont="1" applyFill="1" applyBorder="1" applyAlignment="1">
      <alignment vertical="center"/>
    </xf>
    <xf numFmtId="0" fontId="7" fillId="76" borderId="253" xfId="568" applyFont="1" applyFill="1" applyBorder="1" applyAlignment="1">
      <alignment vertical="center"/>
    </xf>
    <xf numFmtId="0" fontId="133" fillId="108" borderId="367" xfId="568" applyFont="1" applyFill="1" applyBorder="1" applyAlignment="1">
      <alignment horizontal="center" vertical="center"/>
    </xf>
    <xf numFmtId="0" fontId="6" fillId="76" borderId="264" xfId="568" applyFont="1" applyFill="1" applyBorder="1" applyAlignment="1">
      <alignment horizontal="center"/>
    </xf>
    <xf numFmtId="0" fontId="14" fillId="108" borderId="379" xfId="568" applyFont="1" applyFill="1" applyBorder="1" applyAlignment="1">
      <alignment horizontal="left"/>
    </xf>
    <xf numFmtId="0" fontId="14" fillId="108" borderId="371" xfId="568" applyFont="1" applyFill="1" applyBorder="1" applyAlignment="1">
      <alignment horizontal="left"/>
    </xf>
    <xf numFmtId="0" fontId="14" fillId="108" borderId="262" xfId="568" applyFont="1" applyFill="1" applyBorder="1" applyAlignment="1"/>
    <xf numFmtId="0" fontId="7" fillId="76" borderId="254" xfId="0" applyFont="1" applyFill="1" applyBorder="1" applyAlignment="1">
      <alignment horizontal="left" wrapText="1"/>
    </xf>
    <xf numFmtId="0" fontId="7" fillId="76" borderId="190" xfId="0" applyFont="1" applyFill="1" applyBorder="1" applyAlignment="1">
      <alignment horizontal="left" wrapText="1"/>
    </xf>
    <xf numFmtId="0" fontId="58" fillId="30" borderId="3" xfId="0" applyFont="1" applyFill="1" applyBorder="1" applyAlignment="1">
      <alignment horizontal="center"/>
    </xf>
    <xf numFmtId="0" fontId="58" fillId="30" borderId="0" xfId="0" applyFont="1" applyFill="1" applyBorder="1" applyAlignment="1">
      <alignment horizontal="center"/>
    </xf>
    <xf numFmtId="0" fontId="91" fillId="33" borderId="0" xfId="49" applyFont="1" applyFill="1" applyBorder="1" applyAlignment="1">
      <alignment horizontal="left" vertical="top" wrapText="1"/>
    </xf>
    <xf numFmtId="0" fontId="149" fillId="76" borderId="33" xfId="0" applyFont="1" applyFill="1" applyBorder="1" applyAlignment="1">
      <alignment horizontal="center" vertical="center"/>
    </xf>
    <xf numFmtId="0" fontId="149" fillId="76" borderId="82" xfId="0" applyFont="1" applyFill="1" applyBorder="1" applyAlignment="1">
      <alignment horizontal="center" vertical="center"/>
    </xf>
    <xf numFmtId="0" fontId="149" fillId="76" borderId="32" xfId="0" applyFont="1" applyFill="1" applyBorder="1" applyAlignment="1">
      <alignment horizontal="center" vertical="center"/>
    </xf>
    <xf numFmtId="0" fontId="23" fillId="76" borderId="54" xfId="49" applyFont="1" applyFill="1" applyBorder="1" applyAlignment="1">
      <alignment horizontal="center" vertical="center"/>
    </xf>
    <xf numFmtId="0" fontId="46" fillId="30" borderId="3" xfId="0" applyFont="1" applyFill="1" applyBorder="1" applyAlignment="1">
      <alignment horizontal="center"/>
    </xf>
    <xf numFmtId="0" fontId="46" fillId="30" borderId="0" xfId="0" applyFont="1" applyFill="1" applyBorder="1" applyAlignment="1">
      <alignment horizontal="center"/>
    </xf>
    <xf numFmtId="0" fontId="88" fillId="0" borderId="0" xfId="49" applyFont="1" applyAlignment="1">
      <alignment horizontal="left" wrapText="1"/>
    </xf>
    <xf numFmtId="0" fontId="12" fillId="0" borderId="33" xfId="55" applyFont="1" applyBorder="1" applyAlignment="1" applyProtection="1">
      <alignment horizontal="center"/>
      <protection hidden="1"/>
    </xf>
    <xf numFmtId="0" fontId="12" fillId="0" borderId="82" xfId="55" applyFont="1" applyBorder="1" applyAlignment="1" applyProtection="1">
      <alignment horizontal="center"/>
      <protection hidden="1"/>
    </xf>
    <xf numFmtId="0" fontId="12" fillId="0" borderId="32" xfId="55" applyFont="1" applyBorder="1" applyAlignment="1" applyProtection="1">
      <alignment horizontal="center"/>
      <protection hidden="1"/>
    </xf>
    <xf numFmtId="4" fontId="131" fillId="76" borderId="7" xfId="55" applyNumberFormat="1" applyFont="1" applyFill="1" applyBorder="1" applyAlignment="1" applyProtection="1">
      <alignment horizontal="center" vertical="center"/>
      <protection hidden="1"/>
    </xf>
    <xf numFmtId="4" fontId="131" fillId="76" borderId="8" xfId="55" applyNumberFormat="1" applyFont="1" applyFill="1" applyBorder="1" applyAlignment="1" applyProtection="1">
      <alignment horizontal="center" vertical="center"/>
      <protection hidden="1"/>
    </xf>
    <xf numFmtId="4" fontId="131" fillId="76" borderId="11" xfId="55" applyNumberFormat="1" applyFont="1" applyFill="1" applyBorder="1" applyAlignment="1" applyProtection="1">
      <alignment horizontal="center" vertical="center"/>
      <protection hidden="1"/>
    </xf>
    <xf numFmtId="4" fontId="131" fillId="76" borderId="3" xfId="55" applyNumberFormat="1" applyFont="1" applyFill="1" applyBorder="1" applyAlignment="1" applyProtection="1">
      <alignment horizontal="center" vertical="center"/>
      <protection hidden="1"/>
    </xf>
    <xf numFmtId="4" fontId="131" fillId="76" borderId="0" xfId="55" applyNumberFormat="1" applyFont="1" applyFill="1" applyBorder="1" applyAlignment="1" applyProtection="1">
      <alignment horizontal="center" vertical="center"/>
      <protection hidden="1"/>
    </xf>
    <xf numFmtId="4" fontId="131" fillId="76" borderId="5" xfId="55" applyNumberFormat="1" applyFont="1" applyFill="1" applyBorder="1" applyAlignment="1" applyProtection="1">
      <alignment horizontal="center" vertical="center"/>
      <protection hidden="1"/>
    </xf>
    <xf numFmtId="4" fontId="131" fillId="76" borderId="4" xfId="55" applyNumberFormat="1" applyFont="1" applyFill="1" applyBorder="1" applyAlignment="1" applyProtection="1">
      <alignment horizontal="center" vertical="center"/>
      <protection hidden="1"/>
    </xf>
    <xf numFmtId="4" fontId="131" fillId="76" borderId="13" xfId="55" applyNumberFormat="1" applyFont="1" applyFill="1" applyBorder="1" applyAlignment="1" applyProtection="1">
      <alignment horizontal="center" vertical="center"/>
      <protection hidden="1"/>
    </xf>
    <xf numFmtId="4" fontId="131" fillId="76" borderId="6" xfId="55" applyNumberFormat="1" applyFont="1" applyFill="1" applyBorder="1" applyAlignment="1" applyProtection="1">
      <alignment horizontal="center" vertical="center"/>
      <protection hidden="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7" fillId="76" borderId="9" xfId="0" applyFont="1" applyFill="1" applyBorder="1" applyAlignment="1">
      <alignment horizontal="center" vertical="center" wrapText="1"/>
    </xf>
    <xf numFmtId="0" fontId="7" fillId="76" borderId="10" xfId="0" applyFont="1" applyFill="1" applyBorder="1" applyAlignment="1">
      <alignment horizontal="center" vertical="center" wrapText="1"/>
    </xf>
    <xf numFmtId="0" fontId="7" fillId="76" borderId="14" xfId="0" applyFont="1" applyFill="1" applyBorder="1" applyAlignment="1">
      <alignment horizontal="center" vertical="center" wrapText="1"/>
    </xf>
    <xf numFmtId="0" fontId="7" fillId="76" borderId="33" xfId="0" applyFont="1" applyFill="1" applyBorder="1" applyAlignment="1">
      <alignment horizontal="center" vertical="center"/>
    </xf>
    <xf numFmtId="0" fontId="7" fillId="76" borderId="82" xfId="0" applyFont="1" applyFill="1" applyBorder="1" applyAlignment="1">
      <alignment horizontal="center" vertical="center"/>
    </xf>
    <xf numFmtId="0" fontId="7" fillId="76" borderId="32" xfId="0" applyFont="1" applyFill="1" applyBorder="1" applyAlignment="1">
      <alignment horizontal="center" vertical="center"/>
    </xf>
    <xf numFmtId="4" fontId="7" fillId="76" borderId="7" xfId="55" applyNumberFormat="1" applyFont="1" applyFill="1" applyBorder="1" applyAlignment="1" applyProtection="1">
      <alignment horizontal="center" vertical="center"/>
      <protection hidden="1"/>
    </xf>
    <xf numFmtId="4" fontId="7" fillId="76" borderId="8" xfId="55" applyNumberFormat="1" applyFont="1" applyFill="1" applyBorder="1" applyAlignment="1" applyProtection="1">
      <alignment horizontal="center" vertical="center"/>
      <protection hidden="1"/>
    </xf>
    <xf numFmtId="4" fontId="7" fillId="76" borderId="11" xfId="55" applyNumberFormat="1" applyFont="1" applyFill="1" applyBorder="1" applyAlignment="1" applyProtection="1">
      <alignment horizontal="center" vertical="center"/>
      <protection hidden="1"/>
    </xf>
    <xf numFmtId="4" fontId="7" fillId="76" borderId="4" xfId="55" applyNumberFormat="1" applyFont="1" applyFill="1" applyBorder="1" applyAlignment="1" applyProtection="1">
      <alignment horizontal="center" vertical="center"/>
      <protection hidden="1"/>
    </xf>
    <xf numFmtId="4" fontId="7" fillId="76" borderId="13" xfId="55" applyNumberFormat="1" applyFont="1" applyFill="1" applyBorder="1" applyAlignment="1" applyProtection="1">
      <alignment horizontal="center" vertical="center"/>
      <protection hidden="1"/>
    </xf>
    <xf numFmtId="4" fontId="7" fillId="76" borderId="6" xfId="55" applyNumberFormat="1" applyFont="1" applyFill="1" applyBorder="1" applyAlignment="1" applyProtection="1">
      <alignment horizontal="center" vertical="center"/>
      <protection hidden="1"/>
    </xf>
    <xf numFmtId="0" fontId="63" fillId="76" borderId="101" xfId="0" applyFont="1" applyFill="1" applyBorder="1" applyAlignment="1" applyProtection="1">
      <alignment horizontal="center" vertical="center" wrapText="1"/>
    </xf>
    <xf numFmtId="0" fontId="63" fillId="76" borderId="102" xfId="0" applyFont="1" applyFill="1" applyBorder="1" applyAlignment="1" applyProtection="1">
      <alignment horizontal="center" vertical="center" wrapText="1"/>
    </xf>
    <xf numFmtId="0" fontId="131" fillId="76" borderId="102" xfId="0" applyFont="1" applyFill="1" applyBorder="1" applyAlignment="1" applyProtection="1">
      <alignment horizontal="center"/>
    </xf>
    <xf numFmtId="0" fontId="63" fillId="76" borderId="147" xfId="0" applyFont="1" applyFill="1" applyBorder="1" applyAlignment="1" applyProtection="1">
      <alignment horizontal="center" vertical="center" wrapText="1"/>
    </xf>
    <xf numFmtId="0" fontId="63" fillId="76" borderId="181" xfId="0" applyFont="1" applyFill="1" applyBorder="1" applyAlignment="1" applyProtection="1">
      <alignment horizontal="center" vertical="center" wrapText="1"/>
    </xf>
    <xf numFmtId="0" fontId="133" fillId="33" borderId="9" xfId="568" applyFont="1" applyFill="1" applyBorder="1" applyAlignment="1">
      <alignment horizontal="center" vertical="center"/>
    </xf>
    <xf numFmtId="0" fontId="133" fillId="33" borderId="14" xfId="568"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14" xfId="568" applyFont="1" applyFill="1" applyBorder="1" applyAlignment="1">
      <alignment horizontal="center" vertical="center" wrapText="1"/>
    </xf>
    <xf numFmtId="0" fontId="7" fillId="76" borderId="36" xfId="568" applyFont="1" applyFill="1" applyBorder="1" applyAlignment="1">
      <alignment horizontal="center" vertical="center"/>
    </xf>
    <xf numFmtId="0" fontId="7" fillId="76" borderId="188" xfId="568" applyFont="1" applyFill="1" applyBorder="1" applyAlignment="1">
      <alignment horizontal="center" vertical="center"/>
    </xf>
    <xf numFmtId="0" fontId="7" fillId="76" borderId="189" xfId="568" applyFont="1" applyFill="1" applyBorder="1" applyAlignment="1">
      <alignment horizontal="center" vertical="center"/>
    </xf>
    <xf numFmtId="0" fontId="6" fillId="76" borderId="4" xfId="568" applyFill="1" applyBorder="1" applyAlignment="1">
      <alignment horizontal="center" vertical="center"/>
    </xf>
    <xf numFmtId="0" fontId="6" fillId="76" borderId="13" xfId="568" applyFill="1" applyBorder="1" applyAlignment="1">
      <alignment horizontal="center" vertical="center"/>
    </xf>
    <xf numFmtId="0" fontId="6" fillId="76" borderId="6" xfId="568" applyFill="1" applyBorder="1" applyAlignment="1">
      <alignment horizontal="center" vertical="center"/>
    </xf>
    <xf numFmtId="0" fontId="8" fillId="76" borderId="9"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7" fillId="76" borderId="10" xfId="568" applyFont="1" applyFill="1" applyBorder="1" applyAlignment="1">
      <alignment horizontal="center" vertical="center" wrapText="1"/>
    </xf>
    <xf numFmtId="0" fontId="7" fillId="76" borderId="3" xfId="568" applyFont="1" applyFill="1" applyBorder="1" applyAlignment="1">
      <alignment horizontal="center" vertical="center"/>
    </xf>
    <xf numFmtId="0" fontId="7" fillId="76" borderId="0" xfId="568" applyFont="1" applyFill="1" applyBorder="1" applyAlignment="1">
      <alignment horizontal="center" vertical="center"/>
    </xf>
    <xf numFmtId="0" fontId="7" fillId="76" borderId="5" xfId="568" applyFont="1" applyFill="1" applyBorder="1" applyAlignment="1">
      <alignment horizontal="center" vertical="center"/>
    </xf>
    <xf numFmtId="0" fontId="7" fillId="76" borderId="82" xfId="568" applyFont="1" applyFill="1" applyBorder="1" applyAlignment="1">
      <alignment horizontal="center" vertical="center"/>
    </xf>
    <xf numFmtId="0" fontId="7" fillId="76" borderId="32" xfId="568" applyFont="1" applyFill="1" applyBorder="1" applyAlignment="1">
      <alignment horizontal="center" vertical="center"/>
    </xf>
    <xf numFmtId="0" fontId="145" fillId="0" borderId="7" xfId="0" applyFont="1" applyFill="1" applyBorder="1" applyAlignment="1">
      <alignment horizontal="center"/>
    </xf>
    <xf numFmtId="0" fontId="145" fillId="0" borderId="8" xfId="0" applyFont="1" applyFill="1" applyBorder="1" applyAlignment="1">
      <alignment horizontal="center"/>
    </xf>
    <xf numFmtId="0" fontId="145" fillId="0" borderId="11" xfId="0" applyFont="1" applyFill="1" applyBorder="1" applyAlignment="1">
      <alignment horizontal="center"/>
    </xf>
    <xf numFmtId="0" fontId="145" fillId="0" borderId="3" xfId="0" applyFont="1" applyFill="1" applyBorder="1" applyAlignment="1">
      <alignment horizontal="center"/>
    </xf>
    <xf numFmtId="0" fontId="145" fillId="0" borderId="0" xfId="0" applyFont="1" applyFill="1" applyBorder="1" applyAlignment="1">
      <alignment horizontal="center"/>
    </xf>
    <xf numFmtId="0" fontId="145" fillId="0" borderId="5" xfId="0" applyFont="1" applyFill="1" applyBorder="1" applyAlignment="1">
      <alignment horizontal="center"/>
    </xf>
    <xf numFmtId="0" fontId="145" fillId="0" borderId="4" xfId="0" applyFont="1" applyFill="1" applyBorder="1" applyAlignment="1">
      <alignment horizontal="center"/>
    </xf>
    <xf numFmtId="0" fontId="145" fillId="0" borderId="13" xfId="0" applyFont="1" applyFill="1" applyBorder="1" applyAlignment="1">
      <alignment horizontal="center"/>
    </xf>
    <xf numFmtId="0" fontId="145" fillId="0" borderId="6" xfId="0" applyFont="1" applyFill="1" applyBorder="1" applyAlignment="1">
      <alignment horizontal="center"/>
    </xf>
    <xf numFmtId="0" fontId="145" fillId="0" borderId="9" xfId="0" applyNumberFormat="1" applyFont="1" applyFill="1" applyBorder="1" applyAlignment="1">
      <alignment horizontal="center" vertical="center" wrapText="1"/>
    </xf>
    <xf numFmtId="0" fontId="145" fillId="0" borderId="14" xfId="0" applyNumberFormat="1" applyFont="1" applyFill="1" applyBorder="1" applyAlignment="1">
      <alignment horizontal="center" vertical="center" wrapText="1"/>
    </xf>
    <xf numFmtId="0" fontId="145" fillId="0" borderId="9" xfId="0" applyFont="1" applyFill="1" applyBorder="1" applyAlignment="1">
      <alignment horizontal="center"/>
    </xf>
    <xf numFmtId="0" fontId="145" fillId="0" borderId="10" xfId="0" applyFont="1" applyFill="1" applyBorder="1" applyAlignment="1">
      <alignment horizontal="center"/>
    </xf>
    <xf numFmtId="0" fontId="145" fillId="0" borderId="14" xfId="0" applyFont="1" applyFill="1" applyBorder="1" applyAlignment="1">
      <alignment horizontal="center"/>
    </xf>
    <xf numFmtId="0" fontId="145" fillId="0" borderId="9" xfId="0" applyNumberFormat="1" applyFont="1" applyFill="1" applyBorder="1" applyAlignment="1">
      <alignment horizontal="center" vertical="center"/>
    </xf>
    <xf numFmtId="0" fontId="145" fillId="0" borderId="14" xfId="0" applyNumberFormat="1" applyFont="1" applyFill="1" applyBorder="1" applyAlignment="1">
      <alignment horizontal="center" vertical="center"/>
    </xf>
    <xf numFmtId="0" fontId="142" fillId="0" borderId="12" xfId="55" applyFont="1" applyBorder="1" applyAlignment="1" applyProtection="1">
      <alignment horizontal="center"/>
      <protection hidden="1"/>
    </xf>
    <xf numFmtId="0" fontId="142" fillId="0" borderId="47" xfId="55" applyFont="1" applyBorder="1" applyAlignment="1" applyProtection="1">
      <alignment horizontal="center"/>
      <protection hidden="1"/>
    </xf>
    <xf numFmtId="0" fontId="142" fillId="0" borderId="48" xfId="55" applyFont="1" applyBorder="1" applyAlignment="1" applyProtection="1">
      <alignment horizontal="center"/>
      <protection hidden="1"/>
    </xf>
    <xf numFmtId="0" fontId="145" fillId="33" borderId="7" xfId="0" applyFont="1" applyFill="1" applyBorder="1" applyAlignment="1">
      <alignment horizontal="center"/>
    </xf>
    <xf numFmtId="0" fontId="145" fillId="33" borderId="8" xfId="0" applyFont="1" applyFill="1" applyBorder="1" applyAlignment="1">
      <alignment horizontal="center"/>
    </xf>
    <xf numFmtId="0" fontId="145" fillId="33" borderId="11" xfId="0" applyFont="1" applyFill="1" applyBorder="1" applyAlignment="1">
      <alignment horizontal="center"/>
    </xf>
    <xf numFmtId="0" fontId="145" fillId="33" borderId="3" xfId="0" applyFont="1" applyFill="1" applyBorder="1" applyAlignment="1">
      <alignment horizontal="center"/>
    </xf>
    <xf numFmtId="0" fontId="145" fillId="33" borderId="0" xfId="0" applyFont="1" applyFill="1" applyBorder="1" applyAlignment="1">
      <alignment horizontal="center"/>
    </xf>
    <xf numFmtId="0" fontId="145" fillId="33" borderId="5" xfId="0" applyFont="1" applyFill="1" applyBorder="1" applyAlignment="1">
      <alignment horizontal="center"/>
    </xf>
    <xf numFmtId="0" fontId="145" fillId="33" borderId="4" xfId="0" applyFont="1" applyFill="1" applyBorder="1" applyAlignment="1">
      <alignment horizontal="center"/>
    </xf>
    <xf numFmtId="0" fontId="145" fillId="33" borderId="13" xfId="0" applyFont="1" applyFill="1" applyBorder="1" applyAlignment="1">
      <alignment horizontal="center"/>
    </xf>
    <xf numFmtId="0" fontId="145" fillId="33" borderId="6" xfId="0" applyFont="1" applyFill="1" applyBorder="1" applyAlignment="1">
      <alignment horizontal="center"/>
    </xf>
    <xf numFmtId="0" fontId="145" fillId="0" borderId="9" xfId="0" quotePrefix="1" applyNumberFormat="1" applyFont="1" applyFill="1" applyBorder="1" applyAlignment="1">
      <alignment horizontal="center" vertical="center"/>
    </xf>
    <xf numFmtId="0" fontId="145" fillId="76" borderId="33" xfId="0" applyFont="1" applyFill="1" applyBorder="1" applyAlignment="1">
      <alignment horizontal="center"/>
    </xf>
    <xf numFmtId="0" fontId="145" fillId="76" borderId="32" xfId="0" applyFont="1" applyFill="1" applyBorder="1" applyAlignment="1">
      <alignment horizontal="center"/>
    </xf>
    <xf numFmtId="0" fontId="142" fillId="76" borderId="33" xfId="55" applyFont="1" applyFill="1" applyBorder="1" applyAlignment="1" applyProtection="1">
      <alignment horizontal="center"/>
      <protection hidden="1"/>
    </xf>
    <xf numFmtId="0" fontId="142" fillId="76" borderId="82" xfId="55" applyFont="1" applyFill="1" applyBorder="1" applyAlignment="1" applyProtection="1">
      <alignment horizontal="center"/>
      <protection hidden="1"/>
    </xf>
    <xf numFmtId="0" fontId="142" fillId="76" borderId="32" xfId="55" applyFont="1" applyFill="1" applyBorder="1" applyAlignment="1" applyProtection="1">
      <alignment horizontal="center"/>
      <protection hidden="1"/>
    </xf>
    <xf numFmtId="0" fontId="142" fillId="33" borderId="12" xfId="55" applyFont="1" applyFill="1" applyBorder="1" applyAlignment="1" applyProtection="1">
      <alignment horizontal="center"/>
      <protection hidden="1"/>
    </xf>
    <xf numFmtId="0" fontId="142" fillId="33" borderId="47" xfId="55" applyFont="1" applyFill="1" applyBorder="1" applyAlignment="1" applyProtection="1">
      <alignment horizontal="center"/>
      <protection hidden="1"/>
    </xf>
    <xf numFmtId="0" fontId="142" fillId="0" borderId="7" xfId="0" applyNumberFormat="1" applyFont="1" applyFill="1" applyBorder="1" applyAlignment="1">
      <alignment horizontal="center" vertical="center"/>
    </xf>
    <xf numFmtId="0" fontId="142" fillId="0" borderId="8" xfId="0" applyNumberFormat="1" applyFont="1" applyFill="1" applyBorder="1" applyAlignment="1">
      <alignment horizontal="center" vertical="center"/>
    </xf>
    <xf numFmtId="0" fontId="142" fillId="0" borderId="11" xfId="0" applyNumberFormat="1" applyFont="1" applyFill="1" applyBorder="1" applyAlignment="1">
      <alignment horizontal="center" vertical="center"/>
    </xf>
    <xf numFmtId="10" fontId="142" fillId="0" borderId="4" xfId="0" applyNumberFormat="1" applyFont="1" applyFill="1" applyBorder="1" applyAlignment="1">
      <alignment horizontal="center" vertical="center"/>
    </xf>
    <xf numFmtId="10" fontId="142" fillId="0" borderId="13" xfId="0" applyNumberFormat="1" applyFont="1" applyFill="1" applyBorder="1" applyAlignment="1">
      <alignment horizontal="center" vertical="center"/>
    </xf>
    <xf numFmtId="10" fontId="142" fillId="0" borderId="6" xfId="0" applyNumberFormat="1" applyFont="1" applyFill="1" applyBorder="1" applyAlignment="1">
      <alignment horizontal="center" vertical="center"/>
    </xf>
    <xf numFmtId="10" fontId="142" fillId="0" borderId="4" xfId="0" quotePrefix="1" applyNumberFormat="1" applyFont="1" applyFill="1" applyBorder="1" applyAlignment="1">
      <alignment horizontal="center" vertical="center"/>
    </xf>
    <xf numFmtId="0" fontId="142" fillId="33" borderId="48" xfId="55" applyFont="1" applyFill="1" applyBorder="1" applyAlignment="1" applyProtection="1">
      <alignment horizontal="center"/>
      <protection hidden="1"/>
    </xf>
    <xf numFmtId="0" fontId="142" fillId="33" borderId="7" xfId="0" applyNumberFormat="1" applyFont="1" applyFill="1" applyBorder="1" applyAlignment="1">
      <alignment horizontal="center" vertical="center"/>
    </xf>
    <xf numFmtId="0" fontId="142" fillId="33" borderId="8" xfId="0" applyNumberFormat="1" applyFont="1" applyFill="1" applyBorder="1" applyAlignment="1">
      <alignment horizontal="center" vertical="center"/>
    </xf>
    <xf numFmtId="0" fontId="142" fillId="33" borderId="11" xfId="0" applyNumberFormat="1" applyFont="1" applyFill="1" applyBorder="1" applyAlignment="1">
      <alignment horizontal="center" vertical="center"/>
    </xf>
    <xf numFmtId="10" fontId="142" fillId="33" borderId="4" xfId="0" applyNumberFormat="1" applyFont="1" applyFill="1" applyBorder="1" applyAlignment="1">
      <alignment horizontal="center" vertical="center"/>
    </xf>
    <xf numFmtId="10" fontId="142" fillId="33" borderId="13" xfId="0" applyNumberFormat="1" applyFont="1" applyFill="1" applyBorder="1" applyAlignment="1">
      <alignment horizontal="center" vertical="center"/>
    </xf>
    <xf numFmtId="10" fontId="142" fillId="33" borderId="6" xfId="0" applyNumberFormat="1" applyFont="1" applyFill="1" applyBorder="1" applyAlignment="1">
      <alignment horizontal="center" vertical="center"/>
    </xf>
    <xf numFmtId="10" fontId="142" fillId="33" borderId="4" xfId="0" quotePrefix="1" applyNumberFormat="1" applyFont="1" applyFill="1" applyBorder="1" applyAlignment="1">
      <alignment horizontal="center" vertical="center"/>
    </xf>
    <xf numFmtId="0" fontId="183" fillId="0" borderId="188" xfId="49" applyFont="1" applyBorder="1" applyAlignment="1">
      <alignment vertical="center" wrapText="1"/>
    </xf>
    <xf numFmtId="0" fontId="6" fillId="0" borderId="188" xfId="568" applyBorder="1" applyAlignment="1">
      <alignment vertical="center" wrapText="1"/>
    </xf>
    <xf numFmtId="0" fontId="183" fillId="0" borderId="82" xfId="49" applyFont="1" applyBorder="1" applyAlignment="1">
      <alignment vertical="center" wrapText="1"/>
    </xf>
    <xf numFmtId="0" fontId="0" fillId="0" borderId="82" xfId="0" applyBorder="1" applyAlignment="1">
      <alignment vertical="center" wrapText="1"/>
    </xf>
    <xf numFmtId="0" fontId="0" fillId="0" borderId="82" xfId="0" applyBorder="1" applyAlignment="1"/>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3" fillId="76" borderId="9" xfId="49" applyFont="1" applyFill="1" applyBorder="1" applyAlignment="1">
      <alignment horizontal="center" vertical="center" wrapText="1"/>
    </xf>
    <xf numFmtId="0" fontId="23" fillId="76" borderId="10" xfId="49" applyFont="1" applyFill="1" applyBorder="1" applyAlignment="1">
      <alignment horizontal="center" vertical="center" wrapText="1"/>
    </xf>
    <xf numFmtId="0" fontId="23" fillId="76" borderId="14" xfId="49" applyFont="1" applyFill="1" applyBorder="1" applyAlignment="1">
      <alignment horizontal="center" vertical="center" wrapText="1"/>
    </xf>
    <xf numFmtId="0" fontId="23" fillId="76" borderId="138" xfId="49" applyFont="1" applyFill="1" applyBorder="1" applyAlignment="1">
      <alignment horizontal="center" vertical="center" wrapText="1"/>
    </xf>
    <xf numFmtId="0" fontId="23" fillId="76" borderId="264" xfId="49" applyFont="1" applyFill="1" applyBorder="1" applyAlignment="1">
      <alignment horizontal="center" vertical="center" wrapText="1"/>
    </xf>
    <xf numFmtId="0" fontId="23" fillId="76" borderId="129" xfId="49" applyFont="1" applyFill="1" applyBorder="1" applyAlignment="1">
      <alignment horizontal="center" vertical="center" wrapText="1"/>
    </xf>
    <xf numFmtId="0" fontId="23" fillId="76" borderId="270" xfId="49" applyFont="1" applyFill="1" applyBorder="1" applyAlignment="1">
      <alignment horizontal="center" vertical="center" wrapText="1"/>
    </xf>
    <xf numFmtId="0" fontId="23" fillId="76" borderId="308" xfId="49" applyFont="1" applyFill="1" applyBorder="1" applyAlignment="1">
      <alignment horizontal="center" vertical="center" wrapText="1"/>
    </xf>
    <xf numFmtId="0" fontId="23" fillId="76" borderId="125" xfId="49" applyFont="1" applyFill="1" applyBorder="1" applyAlignment="1">
      <alignment horizontal="center" vertical="center" wrapText="1"/>
    </xf>
    <xf numFmtId="0" fontId="23" fillId="0" borderId="10" xfId="49" applyFont="1" applyFill="1" applyBorder="1" applyAlignment="1">
      <alignment horizontal="center" vertical="center" wrapText="1"/>
    </xf>
    <xf numFmtId="0" fontId="23" fillId="0" borderId="264" xfId="49" applyFont="1" applyFill="1" applyBorder="1" applyAlignment="1">
      <alignment horizontal="center" vertical="center" wrapText="1"/>
    </xf>
    <xf numFmtId="0" fontId="23" fillId="76" borderId="7" xfId="49" applyFont="1" applyFill="1" applyBorder="1" applyAlignment="1">
      <alignment horizontal="center" vertical="center" wrapText="1"/>
    </xf>
    <xf numFmtId="0" fontId="23" fillId="76" borderId="3" xfId="49" applyFont="1" applyFill="1" applyBorder="1" applyAlignment="1">
      <alignment horizontal="center" vertical="center" wrapText="1"/>
    </xf>
    <xf numFmtId="0" fontId="23" fillId="0" borderId="4" xfId="49" applyFont="1" applyFill="1" applyBorder="1" applyAlignment="1">
      <alignment horizontal="center" vertical="center" wrapText="1"/>
    </xf>
    <xf numFmtId="0" fontId="23" fillId="0" borderId="14" xfId="49" applyFont="1" applyFill="1" applyBorder="1" applyAlignment="1">
      <alignment horizontal="center" vertical="center" wrapText="1"/>
    </xf>
    <xf numFmtId="0" fontId="23" fillId="0" borderId="129" xfId="49" applyFont="1" applyFill="1" applyBorder="1" applyAlignment="1">
      <alignment horizontal="center" vertical="center"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7" fillId="31" borderId="32" xfId="568" applyFont="1" applyFill="1" applyBorder="1" applyAlignment="1">
      <alignment horizontal="center"/>
    </xf>
    <xf numFmtId="0" fontId="65" fillId="109" borderId="9" xfId="568" applyFont="1" applyFill="1" applyBorder="1" applyAlignment="1">
      <alignment horizontal="center" vertical="center" wrapText="1"/>
    </xf>
    <xf numFmtId="0" fontId="65" fillId="109" borderId="329" xfId="568" applyFont="1" applyFill="1" applyBorder="1" applyAlignment="1">
      <alignment horizontal="center" vertical="center" wrapText="1"/>
    </xf>
    <xf numFmtId="0" fontId="6"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6" fillId="33" borderId="196" xfId="49" applyFill="1" applyBorder="1" applyAlignment="1">
      <alignment horizontal="left"/>
    </xf>
    <xf numFmtId="0" fontId="6" fillId="33" borderId="207" xfId="49" applyFill="1" applyBorder="1" applyAlignment="1">
      <alignment horizontal="left"/>
    </xf>
    <xf numFmtId="0" fontId="6" fillId="76" borderId="389" xfId="49" applyFill="1" applyBorder="1" applyAlignment="1">
      <alignment horizontal="center"/>
    </xf>
    <xf numFmtId="0" fontId="6" fillId="76" borderId="390" xfId="49" applyFill="1" applyBorder="1" applyAlignment="1">
      <alignment horizontal="center"/>
    </xf>
    <xf numFmtId="0" fontId="23" fillId="76" borderId="11" xfId="49" applyFont="1" applyFill="1" applyBorder="1" applyAlignment="1">
      <alignment horizontal="center" vertical="center" wrapText="1"/>
    </xf>
    <xf numFmtId="0" fontId="23" fillId="76" borderId="5" xfId="49" applyFont="1" applyFill="1" applyBorder="1" applyAlignment="1">
      <alignment horizontal="center" vertical="center" wrapText="1"/>
    </xf>
    <xf numFmtId="0" fontId="23" fillId="76" borderId="4" xfId="49" applyFont="1" applyFill="1" applyBorder="1" applyAlignment="1">
      <alignment horizontal="center" vertical="center" wrapText="1"/>
    </xf>
    <xf numFmtId="0" fontId="23" fillId="76" borderId="6" xfId="49" applyFont="1" applyFill="1" applyBorder="1" applyAlignment="1">
      <alignment horizontal="center" vertical="center" wrapText="1"/>
    </xf>
    <xf numFmtId="0" fontId="0" fillId="0" borderId="207" xfId="0" applyBorder="1"/>
    <xf numFmtId="0" fontId="6" fillId="33" borderId="3" xfId="49" quotePrefix="1" applyFont="1" applyFill="1" applyBorder="1" applyAlignment="1">
      <alignment horizontal="left" vertical="top" wrapText="1"/>
    </xf>
    <xf numFmtId="0" fontId="6" fillId="33" borderId="0" xfId="49" applyFont="1" applyFill="1" applyBorder="1" applyAlignment="1">
      <alignment horizontal="left" vertical="top" wrapText="1"/>
    </xf>
    <xf numFmtId="0" fontId="6" fillId="33" borderId="5" xfId="49" applyFont="1" applyFill="1" applyBorder="1" applyAlignment="1">
      <alignment horizontal="left" vertical="top" wrapText="1"/>
    </xf>
    <xf numFmtId="0" fontId="91" fillId="33" borderId="5" xfId="49" applyFont="1" applyFill="1" applyBorder="1" applyAlignment="1">
      <alignment horizontal="left" vertical="top" wrapText="1"/>
    </xf>
    <xf numFmtId="0" fontId="23" fillId="0" borderId="3" xfId="49" applyFont="1" applyFill="1" applyBorder="1" applyAlignment="1">
      <alignment horizontal="center" vertical="center" wrapText="1"/>
    </xf>
    <xf numFmtId="0" fontId="6" fillId="33" borderId="0" xfId="49" quotePrefix="1" applyFont="1" applyFill="1" applyBorder="1" applyAlignment="1">
      <alignment horizontal="left" vertical="top" wrapText="1"/>
    </xf>
    <xf numFmtId="0" fontId="6" fillId="33" borderId="5" xfId="49" quotePrefix="1" applyFont="1" applyFill="1" applyBorder="1" applyAlignment="1">
      <alignment horizontal="left" vertical="top" wrapText="1"/>
    </xf>
    <xf numFmtId="0" fontId="23" fillId="76" borderId="206" xfId="568" applyFont="1" applyFill="1" applyBorder="1" applyAlignment="1">
      <alignment horizontal="center"/>
    </xf>
    <xf numFmtId="0" fontId="23" fillId="76" borderId="150" xfId="568" applyFont="1" applyFill="1" applyBorder="1" applyAlignment="1">
      <alignment horizontal="center"/>
    </xf>
    <xf numFmtId="0" fontId="23" fillId="76" borderId="148" xfId="568" applyFont="1" applyFill="1" applyBorder="1" applyAlignment="1">
      <alignment horizontal="center"/>
    </xf>
    <xf numFmtId="0" fontId="6" fillId="76" borderId="3" xfId="49" applyFont="1" applyFill="1" applyBorder="1" applyAlignment="1">
      <alignment horizontal="left" vertical="top" wrapText="1"/>
    </xf>
    <xf numFmtId="0" fontId="6" fillId="76" borderId="0" xfId="49" applyFont="1" applyFill="1" applyBorder="1" applyAlignment="1">
      <alignment horizontal="left" vertical="top" wrapText="1"/>
    </xf>
    <xf numFmtId="0" fontId="6" fillId="76" borderId="5" xfId="49" applyFont="1" applyFill="1" applyBorder="1" applyAlignment="1">
      <alignment horizontal="left" vertical="top" wrapText="1"/>
    </xf>
    <xf numFmtId="0" fontId="23" fillId="76" borderId="131" xfId="49" applyFont="1" applyFill="1" applyBorder="1" applyAlignment="1">
      <alignment horizontal="center" vertical="center" wrapText="1"/>
    </xf>
    <xf numFmtId="0" fontId="23" fillId="76" borderId="330" xfId="49" applyFont="1" applyFill="1" applyBorder="1" applyAlignment="1">
      <alignment horizontal="center" vertical="center" wrapText="1"/>
    </xf>
    <xf numFmtId="0" fontId="23" fillId="0" borderId="266" xfId="49" applyFont="1" applyFill="1" applyBorder="1" applyAlignment="1">
      <alignment horizontal="center" vertical="center" wrapText="1"/>
    </xf>
    <xf numFmtId="0" fontId="23" fillId="76" borderId="331" xfId="49" applyFont="1" applyFill="1" applyBorder="1" applyAlignment="1">
      <alignment horizontal="center" vertical="center" wrapText="1"/>
    </xf>
    <xf numFmtId="0" fontId="23" fillId="0" borderId="131" xfId="49" applyFont="1" applyFill="1" applyBorder="1" applyAlignment="1">
      <alignment horizontal="center" vertical="center" wrapText="1"/>
    </xf>
    <xf numFmtId="0" fontId="23" fillId="76" borderId="266" xfId="49" applyFont="1" applyFill="1" applyBorder="1" applyAlignment="1">
      <alignment horizontal="center" vertical="center" wrapText="1"/>
    </xf>
    <xf numFmtId="0" fontId="23" fillId="0" borderId="331" xfId="49" applyFont="1" applyFill="1" applyBorder="1" applyAlignment="1">
      <alignment horizontal="center" vertical="center" wrapText="1"/>
    </xf>
    <xf numFmtId="0" fontId="23" fillId="77" borderId="154" xfId="568" applyFont="1" applyFill="1" applyBorder="1" applyAlignment="1">
      <alignment horizontal="center"/>
    </xf>
    <xf numFmtId="0" fontId="23" fillId="77" borderId="76" xfId="568" applyFont="1" applyFill="1" applyBorder="1" applyAlignment="1">
      <alignment horizontal="center"/>
    </xf>
    <xf numFmtId="0" fontId="23" fillId="77" borderId="155" xfId="568" applyFont="1" applyFill="1" applyBorder="1" applyAlignment="1">
      <alignment horizontal="center"/>
    </xf>
    <xf numFmtId="0" fontId="23" fillId="77" borderId="145" xfId="568" applyFont="1" applyFill="1" applyBorder="1" applyAlignment="1">
      <alignment horizontal="center"/>
    </xf>
    <xf numFmtId="0" fontId="6" fillId="33" borderId="3" xfId="49" applyFill="1" applyBorder="1" applyAlignment="1">
      <alignment horizontal="left" vertical="top" wrapText="1"/>
    </xf>
    <xf numFmtId="0" fontId="6" fillId="33" borderId="0" xfId="49" applyFill="1" applyBorder="1" applyAlignment="1">
      <alignment horizontal="left" vertical="top" wrapText="1"/>
    </xf>
    <xf numFmtId="0" fontId="6" fillId="33" borderId="5" xfId="49" applyFill="1" applyBorder="1" applyAlignment="1">
      <alignment horizontal="left" vertical="top" wrapText="1"/>
    </xf>
    <xf numFmtId="0" fontId="6" fillId="76" borderId="4" xfId="49" applyFont="1" applyFill="1" applyBorder="1" applyAlignment="1">
      <alignment horizontal="left" vertical="top" wrapText="1"/>
    </xf>
    <xf numFmtId="0" fontId="6" fillId="76" borderId="13" xfId="49" applyFont="1" applyFill="1" applyBorder="1" applyAlignment="1">
      <alignment horizontal="left" vertical="top" wrapText="1"/>
    </xf>
    <xf numFmtId="0" fontId="6" fillId="76" borderId="6" xfId="49" applyFont="1" applyFill="1" applyBorder="1" applyAlignment="1">
      <alignment horizontal="left" vertical="top" wrapText="1"/>
    </xf>
    <xf numFmtId="0" fontId="14" fillId="0" borderId="33" xfId="49" applyFont="1" applyBorder="1" applyAlignment="1">
      <alignment horizontal="center"/>
    </xf>
    <xf numFmtId="0" fontId="14" fillId="0" borderId="32" xfId="49" applyFont="1" applyBorder="1" applyAlignment="1">
      <alignment horizontal="center"/>
    </xf>
    <xf numFmtId="0" fontId="69" fillId="0" borderId="7" xfId="56" applyFont="1" applyFill="1" applyBorder="1" applyAlignment="1">
      <alignment horizontal="center" vertical="center" textRotation="180" wrapText="1"/>
    </xf>
    <xf numFmtId="0" fontId="69" fillId="0" borderId="3" xfId="56" applyFont="1" applyFill="1" applyBorder="1" applyAlignment="1">
      <alignment horizontal="center" vertical="center" textRotation="180" wrapText="1"/>
    </xf>
    <xf numFmtId="0" fontId="69" fillId="0" borderId="9" xfId="56" applyFont="1" applyFill="1" applyBorder="1" applyAlignment="1">
      <alignment horizontal="center" vertical="center" textRotation="180" wrapText="1"/>
    </xf>
    <xf numFmtId="0" fontId="69" fillId="0" borderId="10" xfId="56" applyFont="1" applyFill="1" applyBorder="1" applyAlignment="1">
      <alignment horizontal="center" vertical="center" textRotation="180" wrapText="1"/>
    </xf>
    <xf numFmtId="0" fontId="69" fillId="0" borderId="11" xfId="56" applyFont="1" applyFill="1" applyBorder="1" applyAlignment="1">
      <alignment horizontal="center" vertical="center" textRotation="180" wrapText="1"/>
    </xf>
    <xf numFmtId="0" fontId="69" fillId="0"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71" fillId="0" borderId="54" xfId="49" applyFont="1" applyBorder="1" applyAlignment="1">
      <alignment horizontal="center"/>
    </xf>
    <xf numFmtId="0" fontId="71" fillId="0" borderId="71" xfId="49" applyFont="1" applyBorder="1" applyAlignment="1">
      <alignment horizontal="center" vertical="center"/>
    </xf>
    <xf numFmtId="0" fontId="71" fillId="0" borderId="72" xfId="49" applyFont="1" applyBorder="1" applyAlignment="1">
      <alignment horizontal="center" vertical="center"/>
    </xf>
    <xf numFmtId="0" fontId="71" fillId="0" borderId="79" xfId="49" applyFont="1" applyBorder="1" applyAlignment="1">
      <alignment horizontal="center" vertical="center"/>
    </xf>
    <xf numFmtId="0" fontId="71" fillId="0" borderId="49" xfId="49" applyFont="1" applyBorder="1" applyAlignment="1">
      <alignment horizontal="center"/>
    </xf>
    <xf numFmtId="0" fontId="71" fillId="0" borderId="53" xfId="49" applyFont="1" applyBorder="1" applyAlignment="1">
      <alignment horizontal="center"/>
    </xf>
    <xf numFmtId="0" fontId="71" fillId="0" borderId="55" xfId="49" applyFont="1" applyBorder="1" applyAlignment="1">
      <alignment horizontal="center"/>
    </xf>
    <xf numFmtId="0" fontId="71" fillId="0" borderId="76" xfId="49" applyFont="1" applyBorder="1" applyAlignment="1">
      <alignment horizontal="center" vertical="center"/>
    </xf>
    <xf numFmtId="0" fontId="71" fillId="0" borderId="140" xfId="49" applyFont="1" applyBorder="1" applyAlignment="1">
      <alignment horizontal="center"/>
    </xf>
    <xf numFmtId="0" fontId="71" fillId="0" borderId="8" xfId="49" applyFont="1" applyBorder="1" applyAlignment="1">
      <alignment horizontal="center"/>
    </xf>
    <xf numFmtId="0" fontId="71" fillId="0" borderId="146" xfId="49" applyFont="1" applyBorder="1" applyAlignment="1">
      <alignment horizontal="center"/>
    </xf>
    <xf numFmtId="0" fontId="71" fillId="0" borderId="76" xfId="49" applyFont="1" applyFill="1" applyBorder="1" applyAlignment="1">
      <alignment horizontal="center" vertical="center"/>
    </xf>
    <xf numFmtId="0" fontId="14" fillId="0" borderId="54" xfId="49" applyFont="1" applyFill="1" applyBorder="1" applyAlignment="1">
      <alignment horizontal="center"/>
    </xf>
    <xf numFmtId="0" fontId="14" fillId="0" borderId="140" xfId="49" applyFont="1" applyFill="1" applyBorder="1" applyAlignment="1">
      <alignment horizontal="center"/>
    </xf>
    <xf numFmtId="0" fontId="14" fillId="0" borderId="8" xfId="49" applyFont="1" applyFill="1" applyBorder="1" applyAlignment="1">
      <alignment horizontal="center"/>
    </xf>
    <xf numFmtId="0" fontId="14" fillId="0" borderId="146" xfId="49" applyFont="1" applyFill="1" applyBorder="1" applyAlignment="1">
      <alignment horizontal="center"/>
    </xf>
    <xf numFmtId="0" fontId="23" fillId="33" borderId="76" xfId="0" applyFont="1" applyFill="1" applyBorder="1" applyAlignment="1">
      <alignment horizontal="center"/>
    </xf>
    <xf numFmtId="0" fontId="71" fillId="33" borderId="54" xfId="49" applyFont="1" applyFill="1" applyBorder="1" applyAlignment="1">
      <alignment horizontal="center"/>
    </xf>
    <xf numFmtId="0" fontId="23" fillId="33" borderId="71" xfId="0" applyFont="1" applyFill="1" applyBorder="1" applyAlignment="1">
      <alignment horizontal="center"/>
    </xf>
    <xf numFmtId="0" fontId="23" fillId="33" borderId="72" xfId="0" applyFont="1" applyFill="1" applyBorder="1" applyAlignment="1">
      <alignment horizontal="center"/>
    </xf>
    <xf numFmtId="0" fontId="23" fillId="33" borderId="79" xfId="0" applyFont="1" applyFill="1" applyBorder="1" applyAlignment="1">
      <alignment horizontal="center"/>
    </xf>
    <xf numFmtId="0" fontId="71" fillId="33" borderId="49" xfId="49" applyFont="1" applyFill="1" applyBorder="1" applyAlignment="1">
      <alignment horizontal="center"/>
    </xf>
    <xf numFmtId="0" fontId="71" fillId="33" borderId="53" xfId="49" applyFont="1" applyFill="1" applyBorder="1" applyAlignment="1">
      <alignment horizontal="center"/>
    </xf>
    <xf numFmtId="0" fontId="71" fillId="33" borderId="55" xfId="49" applyFont="1" applyFill="1" applyBorder="1" applyAlignment="1">
      <alignment horizontal="center"/>
    </xf>
    <xf numFmtId="4" fontId="23" fillId="0" borderId="33" xfId="0" applyNumberFormat="1" applyFont="1" applyFill="1" applyBorder="1" applyAlignment="1">
      <alignment horizontal="center" vertical="center" wrapText="1"/>
    </xf>
    <xf numFmtId="4" fontId="23" fillId="0" borderId="82"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0" fontId="25" fillId="76" borderId="226" xfId="49" applyFont="1" applyFill="1" applyBorder="1" applyAlignment="1">
      <alignment horizontal="center" vertical="center" wrapText="1"/>
    </xf>
    <xf numFmtId="0" fontId="25" fillId="76" borderId="141" xfId="49" applyFont="1" applyFill="1" applyBorder="1" applyAlignment="1">
      <alignment horizontal="center" vertical="center" wrapText="1"/>
    </xf>
    <xf numFmtId="4" fontId="19" fillId="76" borderId="220" xfId="49" applyNumberFormat="1" applyFont="1" applyFill="1" applyBorder="1" applyAlignment="1">
      <alignment horizontal="center" vertical="center" wrapText="1"/>
    </xf>
    <xf numFmtId="4" fontId="19" fillId="76" borderId="208" xfId="49" applyNumberFormat="1" applyFont="1" applyFill="1" applyBorder="1" applyAlignment="1">
      <alignment horizontal="center" vertical="center" wrapText="1"/>
    </xf>
    <xf numFmtId="0" fontId="23" fillId="76" borderId="209" xfId="49" applyFont="1" applyFill="1" applyBorder="1" applyAlignment="1">
      <alignment horizontal="center"/>
    </xf>
    <xf numFmtId="0" fontId="19" fillId="76" borderId="221" xfId="49" applyFont="1" applyFill="1" applyBorder="1" applyAlignment="1">
      <alignment horizontal="center" vertical="center" wrapText="1"/>
    </xf>
    <xf numFmtId="0" fontId="19" fillId="76" borderId="236" xfId="49" applyFont="1" applyFill="1" applyBorder="1" applyAlignment="1">
      <alignment horizontal="center" vertical="center" wrapText="1"/>
    </xf>
    <xf numFmtId="0" fontId="25" fillId="76" borderId="212" xfId="49" applyFont="1" applyFill="1" applyBorder="1" applyAlignment="1">
      <alignment horizontal="center" vertical="center" wrapText="1"/>
    </xf>
    <xf numFmtId="0" fontId="25" fillId="76" borderId="140" xfId="49" applyFont="1" applyFill="1" applyBorder="1" applyAlignment="1">
      <alignment horizontal="center" vertical="center" wrapText="1"/>
    </xf>
    <xf numFmtId="0" fontId="19" fillId="33" borderId="0" xfId="49" applyFont="1" applyFill="1" applyBorder="1" applyAlignment="1">
      <alignment horizontal="center" vertical="center" wrapText="1"/>
    </xf>
    <xf numFmtId="0" fontId="25" fillId="76" borderId="239" xfId="49" applyFont="1" applyFill="1" applyBorder="1" applyAlignment="1">
      <alignment horizontal="center" vertical="center"/>
    </xf>
    <xf numFmtId="0" fontId="25" fillId="76" borderId="240" xfId="49" applyFont="1" applyFill="1" applyBorder="1" applyAlignment="1">
      <alignment horizontal="center" vertical="center"/>
    </xf>
    <xf numFmtId="0" fontId="25" fillId="76" borderId="241" xfId="49" applyFont="1" applyFill="1" applyBorder="1" applyAlignment="1">
      <alignment horizontal="center" vertical="center"/>
    </xf>
    <xf numFmtId="0" fontId="25" fillId="76" borderId="242" xfId="49" applyFont="1" applyFill="1" applyBorder="1" applyAlignment="1">
      <alignment horizontal="center" vertical="center"/>
    </xf>
    <xf numFmtId="4" fontId="19" fillId="76" borderId="221" xfId="49" applyNumberFormat="1" applyFont="1" applyFill="1" applyBorder="1" applyAlignment="1">
      <alignment horizontal="center" vertical="center" wrapText="1"/>
    </xf>
    <xf numFmtId="4" fontId="19" fillId="76" borderId="236" xfId="49" applyNumberFormat="1" applyFont="1" applyFill="1" applyBorder="1" applyAlignment="1">
      <alignment horizontal="center" vertical="center" wrapText="1"/>
    </xf>
    <xf numFmtId="0" fontId="25" fillId="76" borderId="243" xfId="49" applyFont="1" applyFill="1" applyBorder="1" applyAlignment="1">
      <alignment horizontal="center" vertical="center"/>
    </xf>
    <xf numFmtId="0" fontId="25" fillId="76" borderId="244" xfId="49" applyFont="1" applyFill="1" applyBorder="1" applyAlignment="1">
      <alignment horizontal="center" vertical="center"/>
    </xf>
    <xf numFmtId="0" fontId="91" fillId="33" borderId="0" xfId="568" quotePrefix="1" applyNumberFormat="1" applyFont="1" applyFill="1" applyBorder="1" applyAlignment="1">
      <alignment horizontal="left" wrapText="1"/>
    </xf>
    <xf numFmtId="0" fontId="91" fillId="33" borderId="0" xfId="568" applyNumberFormat="1" applyFont="1" applyFill="1" applyBorder="1" applyAlignment="1">
      <alignment horizontal="left" wrapText="1"/>
    </xf>
    <xf numFmtId="0" fontId="19" fillId="76" borderId="220" xfId="49" applyFont="1" applyFill="1" applyBorder="1" applyAlignment="1">
      <alignment horizontal="center" vertical="center" wrapText="1"/>
    </xf>
    <xf numFmtId="0" fontId="19" fillId="76" borderId="208" xfId="49" applyFont="1" applyFill="1" applyBorder="1" applyAlignment="1">
      <alignment horizontal="center" vertical="center" wrapText="1"/>
    </xf>
    <xf numFmtId="0" fontId="23" fillId="76" borderId="212" xfId="49" applyFont="1" applyFill="1" applyBorder="1" applyAlignment="1">
      <alignment horizontal="center"/>
    </xf>
    <xf numFmtId="0" fontId="23" fillId="76" borderId="210" xfId="49" applyFont="1" applyFill="1" applyBorder="1" applyAlignment="1">
      <alignment horizontal="center"/>
    </xf>
    <xf numFmtId="0" fontId="19" fillId="76" borderId="222" xfId="49" applyFont="1" applyFill="1" applyBorder="1" applyAlignment="1">
      <alignment horizontal="center" vertical="center" wrapText="1"/>
    </xf>
    <xf numFmtId="0" fontId="91" fillId="33" borderId="0" xfId="0" applyFont="1" applyFill="1" applyBorder="1" applyAlignment="1">
      <alignment horizontal="left" wrapText="1"/>
    </xf>
    <xf numFmtId="0" fontId="19" fillId="76" borderId="53" xfId="49" applyFont="1" applyFill="1" applyBorder="1" applyAlignment="1">
      <alignment horizontal="center" vertical="top" wrapText="1"/>
    </xf>
    <xf numFmtId="0" fontId="23" fillId="76" borderId="206" xfId="0" applyFont="1" applyFill="1" applyBorder="1" applyAlignment="1">
      <alignment horizontal="center"/>
    </xf>
    <xf numFmtId="0" fontId="23" fillId="76" borderId="150" xfId="0" applyFont="1" applyFill="1" applyBorder="1" applyAlignment="1">
      <alignment horizontal="center"/>
    </xf>
    <xf numFmtId="0" fontId="23" fillId="76" borderId="148" xfId="0" applyFont="1" applyFill="1" applyBorder="1" applyAlignment="1">
      <alignment horizontal="center"/>
    </xf>
    <xf numFmtId="49" fontId="23" fillId="0" borderId="80" xfId="49" applyNumberFormat="1" applyFont="1" applyBorder="1" applyAlignment="1">
      <alignment horizontal="right"/>
    </xf>
    <xf numFmtId="0" fontId="23" fillId="0" borderId="71" xfId="49" applyFont="1" applyBorder="1" applyAlignment="1">
      <alignment horizontal="center" wrapText="1"/>
    </xf>
    <xf numFmtId="0" fontId="23" fillId="0" borderId="79" xfId="49" applyFont="1" applyBorder="1" applyAlignment="1">
      <alignment horizontal="center" wrapText="1"/>
    </xf>
    <xf numFmtId="0" fontId="23" fillId="76" borderId="151" xfId="49" applyFont="1" applyFill="1" applyBorder="1" applyAlignment="1">
      <alignment horizontal="center"/>
    </xf>
    <xf numFmtId="0" fontId="23" fillId="76" borderId="267" xfId="49" applyFont="1" applyFill="1" applyBorder="1" applyAlignment="1">
      <alignment horizontal="center"/>
    </xf>
    <xf numFmtId="0" fontId="23" fillId="76" borderId="148" xfId="49" applyFont="1" applyFill="1" applyBorder="1" applyAlignment="1">
      <alignment horizontal="center"/>
    </xf>
    <xf numFmtId="0" fontId="19" fillId="76" borderId="354" xfId="49" applyFont="1" applyFill="1" applyBorder="1" applyAlignment="1">
      <alignment horizontal="left"/>
    </xf>
    <xf numFmtId="0" fontId="19" fillId="76" borderId="354" xfId="49" applyFont="1" applyFill="1" applyBorder="1" applyAlignment="1">
      <alignment horizontal="left" wrapText="1"/>
    </xf>
    <xf numFmtId="0" fontId="19" fillId="76" borderId="388" xfId="49" applyFont="1" applyFill="1" applyBorder="1" applyAlignment="1">
      <alignment horizontal="left"/>
    </xf>
    <xf numFmtId="0" fontId="23" fillId="76" borderId="49" xfId="49" applyFont="1" applyFill="1" applyBorder="1" applyAlignment="1">
      <alignment horizontal="center"/>
    </xf>
    <xf numFmtId="0" fontId="23" fillId="76" borderId="33" xfId="49" applyFont="1" applyFill="1" applyBorder="1" applyAlignment="1">
      <alignment horizontal="center"/>
    </xf>
    <xf numFmtId="0" fontId="23" fillId="76" borderId="82" xfId="49" applyFont="1" applyFill="1" applyBorder="1" applyAlignment="1">
      <alignment horizontal="center"/>
    </xf>
    <xf numFmtId="0" fontId="23" fillId="76" borderId="32" xfId="49" applyFont="1" applyFill="1" applyBorder="1" applyAlignment="1">
      <alignment horizontal="center"/>
    </xf>
    <xf numFmtId="0" fontId="91" fillId="0" borderId="0" xfId="49" applyFont="1" applyFill="1" applyBorder="1" applyAlignment="1">
      <alignment horizontal="left" vertical="top" wrapText="1"/>
    </xf>
    <xf numFmtId="0" fontId="7" fillId="77" borderId="9" xfId="568" applyFont="1" applyFill="1" applyBorder="1" applyAlignment="1">
      <alignment horizontal="center" vertical="center" textRotation="90"/>
    </xf>
    <xf numFmtId="0" fontId="7" fillId="77" borderId="10" xfId="568" applyFont="1" applyFill="1" applyBorder="1" applyAlignment="1">
      <alignment horizontal="center" vertical="center" textRotation="90"/>
    </xf>
    <xf numFmtId="0" fontId="7" fillId="77" borderId="14" xfId="568" applyFont="1" applyFill="1" applyBorder="1" applyAlignment="1">
      <alignment horizontal="center" vertical="center" textRotation="90"/>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7" fillId="0" borderId="10" xfId="568" applyFont="1" applyFill="1" applyBorder="1" applyAlignment="1">
      <alignment horizontal="center" vertical="center" textRotation="90"/>
    </xf>
    <xf numFmtId="0" fontId="39" fillId="76" borderId="76" xfId="0" applyFont="1" applyFill="1" applyBorder="1" applyAlignment="1">
      <alignment horizontal="center"/>
    </xf>
    <xf numFmtId="0" fontId="71" fillId="25" borderId="54" xfId="0" applyFont="1" applyFill="1" applyBorder="1" applyAlignment="1">
      <alignment horizontal="center"/>
    </xf>
    <xf numFmtId="0" fontId="13" fillId="33" borderId="352" xfId="568" applyFont="1" applyFill="1" applyBorder="1" applyAlignment="1">
      <alignment horizontal="center"/>
    </xf>
    <xf numFmtId="0" fontId="13" fillId="33" borderId="339" xfId="568" applyFont="1" applyFill="1" applyBorder="1" applyAlignment="1">
      <alignment horizontal="center"/>
    </xf>
    <xf numFmtId="0" fontId="7" fillId="0" borderId="0" xfId="568" applyFont="1" applyFill="1" applyBorder="1" applyAlignment="1">
      <alignment horizontal="center"/>
    </xf>
    <xf numFmtId="0" fontId="138" fillId="76" borderId="10" xfId="0" applyFont="1" applyFill="1" applyBorder="1" applyAlignment="1">
      <alignment horizontal="center" vertical="center" wrapText="1"/>
    </xf>
    <xf numFmtId="0" fontId="138" fillId="76" borderId="14" xfId="0" applyFont="1" applyFill="1" applyBorder="1" applyAlignment="1">
      <alignment horizontal="center" vertical="center" wrapText="1"/>
    </xf>
    <xf numFmtId="0" fontId="144" fillId="33" borderId="0" xfId="0" applyFont="1" applyFill="1" applyAlignment="1">
      <alignment horizontal="center"/>
    </xf>
    <xf numFmtId="0" fontId="42" fillId="95" borderId="33" xfId="0" applyFont="1" applyFill="1" applyBorder="1" applyAlignment="1">
      <alignment horizontal="center"/>
    </xf>
    <xf numFmtId="0" fontId="42" fillId="95" borderId="82" xfId="0" applyFont="1" applyFill="1" applyBorder="1" applyAlignment="1">
      <alignment horizontal="center"/>
    </xf>
    <xf numFmtId="0" fontId="42" fillId="95" borderId="32" xfId="0" applyFont="1" applyFill="1" applyBorder="1" applyAlignment="1">
      <alignment horizontal="center"/>
    </xf>
    <xf numFmtId="0" fontId="7" fillId="79" borderId="33" xfId="0" applyFont="1" applyFill="1" applyBorder="1" applyAlignment="1">
      <alignment horizontal="center"/>
    </xf>
    <xf numFmtId="0" fontId="7" fillId="79" borderId="82" xfId="0" applyFont="1" applyFill="1" applyBorder="1" applyAlignment="1">
      <alignment horizontal="center"/>
    </xf>
    <xf numFmtId="0" fontId="7" fillId="79" borderId="32" xfId="0" applyFont="1" applyFill="1" applyBorder="1" applyAlignment="1">
      <alignment horizontal="center"/>
    </xf>
    <xf numFmtId="0" fontId="7" fillId="76" borderId="3" xfId="0" applyFont="1" applyFill="1" applyBorder="1" applyAlignment="1">
      <alignment horizontal="center"/>
    </xf>
    <xf numFmtId="0" fontId="7" fillId="76" borderId="0" xfId="0" applyFont="1" applyFill="1" applyBorder="1" applyAlignment="1">
      <alignment horizontal="center"/>
    </xf>
    <xf numFmtId="0" fontId="12" fillId="76" borderId="33" xfId="0" applyFont="1" applyFill="1" applyBorder="1" applyAlignment="1">
      <alignment horizontal="center"/>
    </xf>
    <xf numFmtId="0" fontId="12" fillId="76" borderId="82" xfId="0" applyFont="1" applyFill="1" applyBorder="1" applyAlignment="1">
      <alignment horizontal="center"/>
    </xf>
    <xf numFmtId="0" fontId="12" fillId="76" borderId="32" xfId="0" applyFont="1" applyFill="1" applyBorder="1" applyAlignment="1">
      <alignment horizontal="center"/>
    </xf>
    <xf numFmtId="0" fontId="5" fillId="33" borderId="8" xfId="0" applyFont="1" applyFill="1" applyBorder="1" applyAlignment="1">
      <alignment horizontal="center"/>
    </xf>
    <xf numFmtId="0" fontId="181" fillId="0" borderId="3" xfId="0" applyFont="1" applyFill="1" applyBorder="1" applyAlignment="1">
      <alignment horizontal="center" vertical="center" wrapText="1"/>
    </xf>
    <xf numFmtId="0" fontId="181" fillId="0" borderId="0" xfId="0" applyFont="1" applyFill="1" applyBorder="1" applyAlignment="1">
      <alignment horizontal="center" vertical="center"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36" fillId="33" borderId="0" xfId="0" applyFont="1" applyFill="1" applyAlignment="1">
      <alignment horizontal="center"/>
    </xf>
    <xf numFmtId="0" fontId="7" fillId="79" borderId="8" xfId="0" applyFont="1" applyFill="1" applyBorder="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4" xfId="0" applyFont="1" applyFill="1" applyBorder="1" applyAlignment="1">
      <alignment horizontal="center"/>
    </xf>
    <xf numFmtId="0" fontId="7" fillId="76" borderId="6" xfId="0" applyFont="1" applyFill="1" applyBorder="1" applyAlignment="1">
      <alignment horizontal="center"/>
    </xf>
    <xf numFmtId="0" fontId="138" fillId="0" borderId="10" xfId="0" applyFont="1" applyBorder="1" applyAlignment="1">
      <alignment horizontal="center" vertical="center" wrapText="1"/>
    </xf>
    <xf numFmtId="0" fontId="138" fillId="0" borderId="14" xfId="0" applyFont="1" applyBorder="1" applyAlignment="1">
      <alignment horizontal="center" vertical="center" wrapText="1"/>
    </xf>
    <xf numFmtId="0" fontId="145" fillId="0" borderId="33" xfId="32916" applyFont="1" applyBorder="1" applyAlignment="1">
      <alignment horizontal="center"/>
    </xf>
    <xf numFmtId="0" fontId="145" fillId="0" borderId="82" xfId="32916" applyFont="1" applyBorder="1" applyAlignment="1">
      <alignment horizontal="center"/>
    </xf>
    <xf numFmtId="0" fontId="145" fillId="0" borderId="32" xfId="32916" applyFont="1" applyBorder="1" applyAlignment="1">
      <alignment horizontal="center"/>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6" fillId="0" borderId="9" xfId="0" applyFont="1" applyBorder="1" applyAlignment="1">
      <alignment horizontal="center"/>
    </xf>
    <xf numFmtId="0" fontId="6" fillId="0" borderId="14" xfId="0" applyFont="1" applyBorder="1" applyAlignment="1">
      <alignment horizontal="center"/>
    </xf>
    <xf numFmtId="2" fontId="6" fillId="0" borderId="33" xfId="32963" applyNumberFormat="1" applyFont="1" applyBorder="1" applyAlignment="1">
      <alignment horizontal="center" wrapText="1"/>
    </xf>
    <xf numFmtId="2" fontId="6" fillId="0" borderId="82" xfId="32963" applyNumberFormat="1" applyFont="1" applyBorder="1" applyAlignment="1">
      <alignment horizontal="center" wrapText="1"/>
    </xf>
    <xf numFmtId="2" fontId="6" fillId="0" borderId="32" xfId="32963" applyNumberFormat="1" applyFont="1" applyBorder="1" applyAlignment="1">
      <alignment horizontal="center" wrapText="1"/>
    </xf>
    <xf numFmtId="3" fontId="6" fillId="0" borderId="9" xfId="0" applyNumberFormat="1" applyFont="1" applyBorder="1" applyAlignment="1">
      <alignment horizontal="center"/>
    </xf>
    <xf numFmtId="3" fontId="6" fillId="0" borderId="14" xfId="0" applyNumberFormat="1" applyFont="1" applyBorder="1" applyAlignment="1">
      <alignment horizontal="center"/>
    </xf>
    <xf numFmtId="0" fontId="180" fillId="122" borderId="200" xfId="568" applyFont="1" applyFill="1" applyBorder="1" applyAlignment="1">
      <alignment horizontal="left" vertical="center"/>
    </xf>
    <xf numFmtId="0" fontId="133" fillId="108" borderId="268" xfId="568" applyFont="1" applyFill="1" applyBorder="1" applyAlignment="1">
      <alignment horizontal="center" vertical="center"/>
    </xf>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color rgb="FFB2B2B2"/>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3.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933450</xdr:colOff>
      <xdr:row>2</xdr:row>
      <xdr:rowOff>676275</xdr:rowOff>
    </xdr:from>
    <xdr:to>
      <xdr:col>2</xdr:col>
      <xdr:colOff>1181100</xdr:colOff>
      <xdr:row>2</xdr:row>
      <xdr:rowOff>1552574</xdr:rowOff>
    </xdr:to>
    <xdr:sp macro="" textlink="">
      <xdr:nvSpPr>
        <xdr:cNvPr id="4" name="ZoneTexte 3"/>
        <xdr:cNvSpPr txBox="1"/>
      </xdr:nvSpPr>
      <xdr:spPr>
        <a:xfrm>
          <a:off x="1695450" y="1000125"/>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285750</xdr:colOff>
      <xdr:row>0</xdr:row>
      <xdr:rowOff>104777</xdr:rowOff>
    </xdr:from>
    <xdr:to>
      <xdr:col>1</xdr:col>
      <xdr:colOff>1447800</xdr:colOff>
      <xdr:row>2</xdr:row>
      <xdr:rowOff>680053</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47750" y="104777"/>
          <a:ext cx="1162050" cy="89912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0488275"/>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6924676" y="20469224"/>
          <a:ext cx="55530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632710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5l22%20-%20MODELE%20DE%20RAPPORT%20EX-POST%20ELEC%20-%20VIERG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rcont01\serveur\10%20Tarification\102.%20M&#233;thode%20de%20r&#233;gulation%20tarifaire%202015-2016\1028.%20M&#233;thode%20tarifaire%202015-2016\1028.3%20MODELES%20DE%20RAPPORT%20-%20TEMPLATE%20EXCEL\15l22%20-%20MODELE%20DE%20RAPPORT%20EX-POST%20ELEC%20-%20VIERG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row r="15">
          <cell r="B15" t="str">
            <v>BUDGET 2015</v>
          </cell>
        </row>
        <row r="16">
          <cell r="B16" t="str">
            <v>REALITE 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Q"/>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row r="8">
          <cell r="C8" t="str">
            <v>ELECTRICITE</v>
          </cell>
        </row>
        <row r="10">
          <cell r="C10" t="str">
            <v>REALITE 2015 V0</v>
          </cell>
        </row>
        <row r="14">
          <cell r="B14" t="str">
            <v>REALITE 2015</v>
          </cell>
        </row>
        <row r="15">
          <cell r="B15" t="str">
            <v>BUDGET 2015</v>
          </cell>
        </row>
      </sheetData>
      <sheetData sheetId="2"/>
      <sheetData sheetId="3"/>
      <sheetData sheetId="4">
        <row r="30">
          <cell r="B30">
            <v>8.0000000000000002E-3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27"/>
  <sheetViews>
    <sheetView tabSelected="1" zoomScale="110" zoomScaleNormal="110" zoomScaleSheetLayoutView="120" workbookViewId="0">
      <selection activeCell="B2" sqref="B2:D2"/>
    </sheetView>
  </sheetViews>
  <sheetFormatPr baseColWidth="10" defaultRowHeight="15"/>
  <cols>
    <col min="1" max="1" width="11.42578125" style="1420"/>
    <col min="2" max="2" width="28.42578125" style="1420" customWidth="1"/>
    <col min="3" max="3" width="6.28515625" style="1420" customWidth="1"/>
    <col min="4" max="4" width="108.7109375" style="1420" customWidth="1"/>
    <col min="5" max="16384" width="11.42578125" style="1420"/>
  </cols>
  <sheetData>
    <row r="1" spans="1:36" s="1419" customFormat="1" ht="118.5" customHeight="1" thickBot="1">
      <c r="A1" s="692"/>
      <c r="B1" s="770"/>
      <c r="C1" s="964"/>
      <c r="D1" s="692"/>
      <c r="E1" s="1420"/>
      <c r="F1" s="1420"/>
      <c r="G1" s="1420"/>
      <c r="H1" s="1420"/>
      <c r="I1" s="1420"/>
      <c r="J1" s="1420"/>
      <c r="K1" s="1420"/>
      <c r="L1" s="1420"/>
      <c r="M1" s="1420"/>
      <c r="N1" s="1420"/>
      <c r="O1" s="1420"/>
      <c r="P1" s="1420"/>
      <c r="Q1" s="1420"/>
      <c r="R1" s="1420"/>
      <c r="S1" s="1420"/>
      <c r="T1" s="1420"/>
      <c r="U1" s="1420"/>
      <c r="V1" s="1420"/>
      <c r="W1" s="1420"/>
      <c r="X1" s="1420"/>
      <c r="Y1" s="1420"/>
      <c r="Z1" s="1420"/>
      <c r="AA1" s="1420"/>
      <c r="AB1" s="1420"/>
      <c r="AC1" s="1420"/>
      <c r="AD1" s="1420"/>
      <c r="AE1" s="1420"/>
      <c r="AF1" s="1420"/>
      <c r="AG1" s="1420"/>
      <c r="AH1" s="1420"/>
      <c r="AI1" s="1420"/>
      <c r="AJ1" s="1420"/>
    </row>
    <row r="2" spans="1:36" s="1419" customFormat="1" ht="70.5" customHeight="1" thickBot="1">
      <c r="A2" s="692"/>
      <c r="B2" s="2904" t="s">
        <v>910</v>
      </c>
      <c r="C2" s="2905"/>
      <c r="D2" s="2906"/>
      <c r="E2" s="1420"/>
      <c r="F2" s="1420"/>
      <c r="G2" s="1420"/>
      <c r="H2" s="1420"/>
      <c r="I2" s="1420"/>
      <c r="J2" s="1420"/>
      <c r="K2" s="1420"/>
      <c r="L2" s="1420"/>
      <c r="M2" s="1420"/>
      <c r="N2" s="1420"/>
      <c r="O2" s="1420"/>
      <c r="P2" s="1420"/>
      <c r="Q2" s="1420"/>
      <c r="R2" s="1420"/>
      <c r="S2" s="1420"/>
      <c r="T2" s="1420"/>
      <c r="U2" s="1420"/>
      <c r="V2" s="1420"/>
      <c r="W2" s="1420"/>
      <c r="X2" s="1420"/>
      <c r="Y2" s="1420"/>
      <c r="Z2" s="1420"/>
      <c r="AA2" s="1420"/>
      <c r="AB2" s="1420"/>
      <c r="AC2" s="1420"/>
      <c r="AD2" s="1420"/>
      <c r="AE2" s="1420"/>
      <c r="AF2" s="1420"/>
      <c r="AG2" s="1420"/>
      <c r="AH2" s="1420"/>
      <c r="AI2" s="1420"/>
      <c r="AJ2" s="1420"/>
    </row>
    <row r="3" spans="1:36" s="1419" customFormat="1">
      <c r="A3" s="692"/>
      <c r="B3" s="770"/>
      <c r="C3" s="964"/>
      <c r="D3" s="692"/>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c r="AC3" s="1420"/>
      <c r="AD3" s="1420"/>
      <c r="AE3" s="1420"/>
      <c r="AF3" s="1420"/>
      <c r="AG3" s="1420"/>
      <c r="AH3" s="1420"/>
      <c r="AI3" s="1420"/>
      <c r="AJ3" s="1420"/>
    </row>
    <row r="4" spans="1:36" s="1419" customFormat="1">
      <c r="A4" s="692"/>
      <c r="B4" s="692"/>
      <c r="C4" s="967"/>
      <c r="D4" s="692"/>
      <c r="E4" s="1420"/>
      <c r="F4" s="1420"/>
      <c r="G4" s="1420"/>
      <c r="H4" s="1420"/>
      <c r="I4" s="1420"/>
      <c r="J4" s="1420"/>
      <c r="K4" s="1420"/>
      <c r="L4" s="1420"/>
      <c r="M4" s="1420"/>
      <c r="N4" s="1420"/>
      <c r="O4" s="1420"/>
      <c r="P4" s="1420"/>
      <c r="Q4" s="1420"/>
      <c r="R4" s="1420"/>
      <c r="S4" s="1420"/>
      <c r="T4" s="1420"/>
      <c r="U4" s="1420"/>
      <c r="V4" s="1420"/>
      <c r="W4" s="1420"/>
      <c r="X4" s="1420"/>
      <c r="Y4" s="1420"/>
      <c r="Z4" s="1420"/>
      <c r="AA4" s="1420"/>
      <c r="AB4" s="1420"/>
      <c r="AC4" s="1420"/>
      <c r="AD4" s="1420"/>
      <c r="AE4" s="1420"/>
      <c r="AF4" s="1420"/>
      <c r="AG4" s="1420"/>
      <c r="AH4" s="1420"/>
      <c r="AI4" s="1420"/>
      <c r="AJ4" s="1420"/>
    </row>
    <row r="5" spans="1:36" s="1419" customFormat="1">
      <c r="A5" s="692"/>
      <c r="B5" s="965" t="s">
        <v>911</v>
      </c>
      <c r="C5" s="966"/>
      <c r="D5" s="836"/>
      <c r="E5" s="1420"/>
      <c r="F5" s="1420"/>
      <c r="G5" s="1420"/>
      <c r="H5" s="1420"/>
      <c r="I5" s="1420"/>
      <c r="J5" s="1420"/>
      <c r="K5" s="1420"/>
      <c r="L5" s="1420"/>
      <c r="M5" s="1420"/>
      <c r="N5" s="1420"/>
      <c r="O5" s="1420"/>
      <c r="P5" s="1420"/>
      <c r="Q5" s="1420"/>
      <c r="R5" s="1420"/>
      <c r="S5" s="1420"/>
      <c r="T5" s="1420"/>
      <c r="U5" s="1420"/>
      <c r="V5" s="1420"/>
      <c r="W5" s="1420"/>
      <c r="X5" s="1420"/>
      <c r="Y5" s="1420"/>
      <c r="Z5" s="1420"/>
      <c r="AA5" s="1420"/>
      <c r="AB5" s="1420"/>
      <c r="AC5" s="1420"/>
      <c r="AD5" s="1420"/>
      <c r="AE5" s="1420"/>
      <c r="AF5" s="1420"/>
      <c r="AG5" s="1420"/>
      <c r="AH5" s="1420"/>
      <c r="AI5" s="1420"/>
      <c r="AJ5" s="1420"/>
    </row>
    <row r="6" spans="1:36" s="1419" customFormat="1" ht="30" customHeight="1">
      <c r="A6" s="692"/>
      <c r="B6" s="2903" t="s">
        <v>1658</v>
      </c>
      <c r="C6" s="2903"/>
      <c r="D6" s="2903"/>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row>
    <row r="7" spans="1:36" s="1419" customFormat="1">
      <c r="A7" s="692"/>
      <c r="B7" s="836"/>
      <c r="C7" s="966"/>
      <c r="D7" s="836"/>
      <c r="E7" s="1420"/>
      <c r="F7" s="1420"/>
      <c r="G7" s="1420"/>
      <c r="H7" s="1420"/>
      <c r="I7" s="1420"/>
      <c r="J7" s="1420"/>
      <c r="K7" s="1420"/>
      <c r="L7" s="1420"/>
      <c r="M7" s="1420"/>
      <c r="N7" s="1420"/>
      <c r="O7" s="1420"/>
      <c r="P7" s="1420"/>
      <c r="Q7" s="1420"/>
      <c r="R7" s="1420"/>
      <c r="S7" s="1420"/>
      <c r="T7" s="1420"/>
      <c r="U7" s="1420"/>
      <c r="V7" s="1420"/>
      <c r="W7" s="1420"/>
      <c r="X7" s="1420"/>
      <c r="Y7" s="1420"/>
      <c r="Z7" s="1420"/>
      <c r="AA7" s="1420"/>
      <c r="AB7" s="1420"/>
      <c r="AC7" s="1420"/>
      <c r="AD7" s="1420"/>
      <c r="AE7" s="1420"/>
      <c r="AF7" s="1420"/>
      <c r="AG7" s="1420"/>
      <c r="AH7" s="1420"/>
      <c r="AI7" s="1420"/>
      <c r="AJ7" s="1420"/>
    </row>
    <row r="8" spans="1:36" s="1419" customFormat="1">
      <c r="A8" s="692"/>
      <c r="B8" s="965" t="s">
        <v>912</v>
      </c>
      <c r="C8" s="966"/>
      <c r="D8" s="836"/>
      <c r="E8" s="1420"/>
      <c r="F8" s="1420"/>
      <c r="G8" s="1420"/>
      <c r="H8" s="1420"/>
      <c r="I8" s="1420"/>
      <c r="J8" s="1420"/>
      <c r="K8" s="1420"/>
      <c r="L8" s="1420"/>
      <c r="M8" s="1420"/>
      <c r="N8" s="1420"/>
      <c r="O8" s="1420"/>
      <c r="P8" s="1420"/>
      <c r="Q8" s="1420"/>
      <c r="R8" s="1420"/>
      <c r="S8" s="1420"/>
      <c r="T8" s="1420"/>
      <c r="U8" s="1420"/>
      <c r="V8" s="1420"/>
      <c r="W8" s="1420"/>
      <c r="X8" s="1420"/>
      <c r="Y8" s="1420"/>
      <c r="Z8" s="1420"/>
      <c r="AA8" s="1420"/>
      <c r="AB8" s="1420"/>
      <c r="AC8" s="1420"/>
      <c r="AD8" s="1420"/>
      <c r="AE8" s="1420"/>
      <c r="AF8" s="1420"/>
      <c r="AG8" s="1420"/>
      <c r="AH8" s="1420"/>
      <c r="AI8" s="1420"/>
      <c r="AJ8" s="1420"/>
    </row>
    <row r="9" spans="1:36" s="1419" customFormat="1" ht="66.75" customHeight="1">
      <c r="A9" s="692"/>
      <c r="B9" s="2903" t="s">
        <v>1520</v>
      </c>
      <c r="C9" s="2903"/>
      <c r="D9" s="2903"/>
      <c r="E9" s="1420"/>
      <c r="F9" s="1420"/>
      <c r="G9" s="1420"/>
      <c r="H9" s="1420"/>
      <c r="I9" s="1420"/>
      <c r="J9" s="1420"/>
      <c r="K9" s="1420"/>
      <c r="L9" s="1420"/>
      <c r="M9" s="1420"/>
      <c r="N9" s="1420"/>
      <c r="O9" s="1420"/>
      <c r="P9" s="1420"/>
      <c r="Q9" s="1420"/>
      <c r="R9" s="1420"/>
      <c r="S9" s="1420"/>
      <c r="T9" s="1420"/>
      <c r="U9" s="1420"/>
      <c r="V9" s="1420"/>
      <c r="W9" s="1420"/>
      <c r="X9" s="1420"/>
      <c r="Y9" s="1420"/>
      <c r="Z9" s="1420"/>
      <c r="AA9" s="1420"/>
      <c r="AB9" s="1420"/>
      <c r="AC9" s="1420"/>
      <c r="AD9" s="1420"/>
      <c r="AE9" s="1420"/>
      <c r="AF9" s="1420"/>
      <c r="AG9" s="1420"/>
      <c r="AH9" s="1420"/>
      <c r="AI9" s="1420"/>
      <c r="AJ9" s="1420"/>
    </row>
    <row r="10" spans="1:36" s="1419" customFormat="1">
      <c r="A10" s="692"/>
      <c r="B10" s="836"/>
      <c r="C10" s="966"/>
      <c r="D10" s="836"/>
      <c r="E10" s="1420"/>
      <c r="F10" s="1420"/>
      <c r="G10" s="1420"/>
      <c r="H10" s="1420"/>
      <c r="I10" s="1420"/>
      <c r="J10" s="1420"/>
      <c r="K10" s="1420"/>
      <c r="L10" s="1420"/>
      <c r="M10" s="1420"/>
      <c r="N10" s="1420"/>
      <c r="O10" s="1420"/>
      <c r="P10" s="1420"/>
      <c r="Q10" s="1420"/>
      <c r="R10" s="1420"/>
      <c r="S10" s="1420"/>
      <c r="T10" s="1420"/>
      <c r="U10" s="1420"/>
      <c r="V10" s="1420"/>
      <c r="W10" s="1420"/>
      <c r="X10" s="1420"/>
      <c r="Y10" s="1420"/>
      <c r="Z10" s="1420"/>
      <c r="AA10" s="1420"/>
      <c r="AB10" s="1420"/>
      <c r="AC10" s="1420"/>
      <c r="AD10" s="1420"/>
      <c r="AE10" s="1420"/>
      <c r="AF10" s="1420"/>
      <c r="AG10" s="1420"/>
      <c r="AH10" s="1420"/>
      <c r="AI10" s="1420"/>
      <c r="AJ10" s="1420"/>
    </row>
    <row r="11" spans="1:36" s="1419" customFormat="1">
      <c r="A11" s="692"/>
      <c r="B11" s="965" t="s">
        <v>913</v>
      </c>
      <c r="C11" s="966"/>
      <c r="D11" s="836"/>
      <c r="E11" s="1420"/>
      <c r="F11" s="1420"/>
      <c r="G11" s="1420"/>
      <c r="H11" s="1420"/>
      <c r="I11" s="1420"/>
      <c r="J11" s="1420"/>
      <c r="K11" s="1420"/>
      <c r="L11" s="1420"/>
      <c r="M11" s="1420"/>
      <c r="N11" s="1420"/>
      <c r="O11" s="1420"/>
      <c r="P11" s="1420"/>
      <c r="Q11" s="1420"/>
      <c r="R11" s="1420"/>
      <c r="S11" s="1420"/>
      <c r="T11" s="1420"/>
      <c r="U11" s="1420"/>
      <c r="V11" s="1420"/>
      <c r="W11" s="1420"/>
      <c r="X11" s="1420"/>
      <c r="Y11" s="1420"/>
      <c r="Z11" s="1420"/>
      <c r="AA11" s="1420"/>
      <c r="AB11" s="1420"/>
      <c r="AC11" s="1420"/>
      <c r="AD11" s="1420"/>
      <c r="AE11" s="1420"/>
      <c r="AF11" s="1420"/>
      <c r="AG11" s="1420"/>
      <c r="AH11" s="1420"/>
      <c r="AI11" s="1420"/>
      <c r="AJ11" s="1420"/>
    </row>
    <row r="12" spans="1:36" s="1419" customFormat="1" ht="77.25" customHeight="1">
      <c r="A12" s="692"/>
      <c r="B12" s="2903" t="s">
        <v>1659</v>
      </c>
      <c r="C12" s="2903"/>
      <c r="D12" s="2903"/>
      <c r="E12" s="1420"/>
      <c r="F12" s="1420"/>
      <c r="G12" s="1420"/>
      <c r="H12" s="1420"/>
      <c r="I12" s="1420"/>
      <c r="J12" s="1420"/>
      <c r="K12" s="1420"/>
      <c r="L12" s="1420"/>
      <c r="M12" s="1420"/>
      <c r="N12" s="1420"/>
      <c r="O12" s="1420"/>
      <c r="P12" s="1420"/>
      <c r="Q12" s="1420"/>
      <c r="R12" s="1420"/>
      <c r="S12" s="1420"/>
      <c r="T12" s="1420"/>
      <c r="U12" s="1420"/>
      <c r="V12" s="1420"/>
      <c r="W12" s="1420"/>
      <c r="X12" s="1420"/>
      <c r="Y12" s="1420"/>
      <c r="Z12" s="1420"/>
      <c r="AA12" s="1420"/>
      <c r="AB12" s="1420"/>
      <c r="AC12" s="1420"/>
      <c r="AD12" s="1420"/>
      <c r="AE12" s="1420"/>
      <c r="AF12" s="1420"/>
      <c r="AG12" s="1420"/>
      <c r="AH12" s="1420"/>
      <c r="AI12" s="1420"/>
      <c r="AJ12" s="1420"/>
    </row>
    <row r="13" spans="1:36" s="1419" customFormat="1" ht="13.5" customHeight="1">
      <c r="A13" s="692"/>
      <c r="B13" s="2332"/>
      <c r="C13" s="2332"/>
      <c r="D13" s="2332"/>
      <c r="E13" s="1420"/>
      <c r="F13" s="1420"/>
      <c r="G13" s="1420"/>
      <c r="H13" s="1420"/>
      <c r="I13" s="1420"/>
      <c r="J13" s="1420"/>
      <c r="K13" s="1420"/>
      <c r="L13" s="1420"/>
      <c r="M13" s="1420"/>
      <c r="N13" s="1420"/>
      <c r="O13" s="1420"/>
      <c r="P13" s="1420"/>
      <c r="Q13" s="1420"/>
      <c r="R13" s="1420"/>
      <c r="S13" s="1420"/>
      <c r="T13" s="1420"/>
      <c r="U13" s="1420"/>
      <c r="V13" s="1420"/>
      <c r="W13" s="1420"/>
      <c r="X13" s="1420"/>
      <c r="Y13" s="1420"/>
      <c r="Z13" s="1420"/>
      <c r="AA13" s="1420"/>
      <c r="AB13" s="1420"/>
      <c r="AC13" s="1420"/>
      <c r="AD13" s="1420"/>
      <c r="AE13" s="1420"/>
      <c r="AF13" s="1420"/>
      <c r="AG13" s="1420"/>
      <c r="AH13" s="1420"/>
      <c r="AI13" s="1420"/>
      <c r="AJ13" s="1420"/>
    </row>
    <row r="14" spans="1:36" s="1419" customFormat="1" ht="17.25" customHeight="1">
      <c r="A14" s="692"/>
      <c r="B14" s="965" t="s">
        <v>1522</v>
      </c>
      <c r="C14" s="2340"/>
      <c r="D14" s="2340"/>
      <c r="E14" s="1420"/>
      <c r="F14" s="1420"/>
      <c r="G14" s="1420"/>
      <c r="H14" s="1420"/>
      <c r="I14" s="1420"/>
      <c r="J14" s="1420"/>
      <c r="K14" s="1420"/>
      <c r="L14" s="1420"/>
      <c r="M14" s="1420"/>
      <c r="N14" s="1420"/>
      <c r="O14" s="1420"/>
      <c r="P14" s="1420"/>
      <c r="Q14" s="1420"/>
      <c r="R14" s="1420"/>
      <c r="S14" s="1420"/>
      <c r="T14" s="1420"/>
      <c r="U14" s="1420"/>
      <c r="V14" s="1420"/>
      <c r="W14" s="1420"/>
      <c r="X14" s="1420"/>
      <c r="Y14" s="1420"/>
      <c r="Z14" s="1420"/>
      <c r="AA14" s="1420"/>
      <c r="AB14" s="1420"/>
      <c r="AC14" s="1420"/>
      <c r="AD14" s="1420"/>
      <c r="AE14" s="1420"/>
      <c r="AF14" s="1420"/>
      <c r="AG14" s="1420"/>
      <c r="AH14" s="1420"/>
      <c r="AI14" s="1420"/>
      <c r="AJ14" s="1420"/>
    </row>
    <row r="15" spans="1:36" s="1419" customFormat="1" ht="95.25" customHeight="1">
      <c r="A15" s="692"/>
      <c r="B15" s="2907" t="s">
        <v>1523</v>
      </c>
      <c r="C15" s="2908"/>
      <c r="D15" s="2909"/>
      <c r="E15" s="1420"/>
      <c r="F15" s="1420"/>
      <c r="G15" s="1420"/>
      <c r="H15" s="1420"/>
      <c r="I15" s="1420"/>
      <c r="J15" s="1420"/>
      <c r="K15" s="1420"/>
      <c r="L15" s="1420"/>
      <c r="M15" s="1420"/>
      <c r="N15" s="1420"/>
      <c r="O15" s="1420"/>
      <c r="P15" s="1420"/>
      <c r="Q15" s="1420"/>
      <c r="R15" s="1420"/>
      <c r="S15" s="1420"/>
      <c r="T15" s="1420"/>
      <c r="U15" s="1420"/>
      <c r="V15" s="1420"/>
      <c r="W15" s="1420"/>
      <c r="X15" s="1420"/>
      <c r="Y15" s="1420"/>
      <c r="Z15" s="1420"/>
      <c r="AA15" s="1420"/>
      <c r="AB15" s="1420"/>
      <c r="AC15" s="1420"/>
      <c r="AD15" s="1420"/>
      <c r="AE15" s="1420"/>
      <c r="AF15" s="1420"/>
      <c r="AG15" s="1420"/>
      <c r="AH15" s="1420"/>
      <c r="AI15" s="1420"/>
      <c r="AJ15" s="1420"/>
    </row>
    <row r="16" spans="1:36" s="1419" customFormat="1">
      <c r="A16" s="692"/>
      <c r="B16" s="692"/>
      <c r="C16" s="967"/>
      <c r="D16" s="692"/>
      <c r="E16" s="1420"/>
      <c r="F16" s="1420"/>
      <c r="G16" s="1420"/>
      <c r="H16" s="1420"/>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row>
    <row r="17" spans="1:36" s="1419" customFormat="1">
      <c r="A17" s="692"/>
      <c r="B17" s="968" t="s">
        <v>914</v>
      </c>
      <c r="C17" s="967"/>
      <c r="D17" s="692"/>
      <c r="E17" s="1420"/>
      <c r="F17" s="1420"/>
      <c r="G17" s="1420"/>
      <c r="H17" s="1420"/>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row>
    <row r="18" spans="1:36" s="1419" customFormat="1">
      <c r="A18" s="692"/>
      <c r="B18" s="692"/>
      <c r="C18" s="967"/>
      <c r="D18" s="692"/>
      <c r="E18" s="1420"/>
      <c r="F18" s="1420"/>
      <c r="G18" s="1420"/>
      <c r="H18" s="1420"/>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row>
    <row r="19" spans="1:36" s="1419" customFormat="1">
      <c r="A19" s="692"/>
      <c r="B19" s="681" t="s">
        <v>915</v>
      </c>
      <c r="C19" s="969"/>
      <c r="D19" s="692"/>
      <c r="E19" s="1420"/>
      <c r="F19" s="1420"/>
      <c r="G19" s="1420"/>
      <c r="H19" s="1420"/>
      <c r="I19" s="1420"/>
      <c r="J19" s="1420"/>
      <c r="K19" s="1420"/>
      <c r="L19" s="1420"/>
      <c r="M19" s="1420"/>
      <c r="N19" s="1420"/>
      <c r="O19" s="1420"/>
      <c r="P19" s="1420"/>
      <c r="Q19" s="1420"/>
      <c r="R19" s="1420"/>
      <c r="S19" s="1420"/>
      <c r="T19" s="1420"/>
      <c r="U19" s="1420"/>
      <c r="V19" s="1420"/>
      <c r="W19" s="1420"/>
      <c r="X19" s="1420"/>
      <c r="Y19" s="1420"/>
      <c r="Z19" s="1420"/>
      <c r="AA19" s="1420"/>
      <c r="AB19" s="1420"/>
      <c r="AC19" s="1420"/>
      <c r="AD19" s="1420"/>
      <c r="AE19" s="1420"/>
      <c r="AF19" s="1420"/>
      <c r="AG19" s="1420"/>
      <c r="AH19" s="1420"/>
      <c r="AI19" s="1420"/>
      <c r="AJ19" s="1420"/>
    </row>
    <row r="20" spans="1:36" s="1419" customFormat="1" ht="35.25" customHeight="1">
      <c r="A20" s="692"/>
      <c r="B20" s="2903" t="s">
        <v>1660</v>
      </c>
      <c r="C20" s="2903"/>
      <c r="D20" s="2903"/>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row>
    <row r="21" spans="1:36" s="1419" customFormat="1">
      <c r="A21" s="692"/>
      <c r="B21" s="692"/>
      <c r="C21" s="967"/>
      <c r="D21" s="692"/>
      <c r="E21" s="1420"/>
      <c r="F21" s="1420"/>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row>
    <row r="22" spans="1:36" s="1419" customFormat="1">
      <c r="A22" s="692"/>
      <c r="B22" s="681" t="s">
        <v>916</v>
      </c>
      <c r="C22" s="969"/>
      <c r="D22" s="692"/>
      <c r="E22" s="1420"/>
      <c r="F22" s="1420"/>
      <c r="G22" s="1420"/>
      <c r="H22" s="1420"/>
      <c r="I22" s="1420"/>
      <c r="J22" s="1420"/>
      <c r="K22" s="1420"/>
      <c r="L22" s="1420"/>
      <c r="M22" s="1420"/>
      <c r="N22" s="1420"/>
      <c r="O22" s="1420"/>
      <c r="P22" s="1420"/>
      <c r="Q22" s="1420"/>
      <c r="R22" s="1420"/>
      <c r="S22" s="1420"/>
      <c r="T22" s="1420"/>
      <c r="U22" s="1420"/>
      <c r="V22" s="1420"/>
      <c r="W22" s="1420"/>
      <c r="X22" s="1420"/>
      <c r="Y22" s="1420"/>
      <c r="Z22" s="1420"/>
      <c r="AA22" s="1420"/>
      <c r="AB22" s="1420"/>
      <c r="AC22" s="1420"/>
      <c r="AD22" s="1420"/>
      <c r="AE22" s="1420"/>
      <c r="AF22" s="1420"/>
      <c r="AG22" s="1420"/>
      <c r="AH22" s="1420"/>
      <c r="AI22" s="1420"/>
      <c r="AJ22" s="1420"/>
    </row>
    <row r="23" spans="1:36" s="1419" customFormat="1" ht="45" customHeight="1">
      <c r="A23" s="692"/>
      <c r="B23" s="2886" t="s">
        <v>1420</v>
      </c>
      <c r="C23" s="2886"/>
      <c r="D23" s="2886"/>
      <c r="E23" s="1420"/>
      <c r="F23" s="1420"/>
      <c r="G23" s="1420"/>
      <c r="H23" s="1420"/>
      <c r="I23" s="1420"/>
      <c r="J23" s="1420"/>
      <c r="K23" s="1420"/>
      <c r="L23" s="1420"/>
      <c r="M23" s="1420"/>
      <c r="N23" s="1420"/>
      <c r="O23" s="1420"/>
      <c r="P23" s="1420"/>
      <c r="Q23" s="1420"/>
      <c r="R23" s="1420"/>
      <c r="S23" s="1420"/>
      <c r="T23" s="1420"/>
      <c r="U23" s="1420"/>
      <c r="V23" s="1420"/>
      <c r="W23" s="1420"/>
      <c r="X23" s="1420"/>
      <c r="Y23" s="1420"/>
      <c r="Z23" s="1420"/>
      <c r="AA23" s="1420"/>
      <c r="AB23" s="1420"/>
      <c r="AC23" s="1420"/>
      <c r="AD23" s="1420"/>
      <c r="AE23" s="1420"/>
      <c r="AF23" s="1420"/>
      <c r="AG23" s="1420"/>
      <c r="AH23" s="1420"/>
      <c r="AI23" s="1420"/>
      <c r="AJ23" s="1420"/>
    </row>
    <row r="24" spans="1:36" s="1419" customFormat="1">
      <c r="A24" s="692"/>
      <c r="B24" s="692"/>
      <c r="C24" s="967"/>
      <c r="D24" s="692"/>
      <c r="E24" s="1420"/>
      <c r="F24" s="1420"/>
      <c r="G24" s="1420"/>
      <c r="H24" s="1420"/>
      <c r="I24" s="1420"/>
      <c r="J24" s="1420"/>
      <c r="K24" s="1420"/>
      <c r="L24" s="1420"/>
      <c r="M24" s="1420"/>
      <c r="N24" s="1420"/>
      <c r="O24" s="1420"/>
      <c r="P24" s="1420"/>
      <c r="Q24" s="1420"/>
      <c r="R24" s="1420"/>
      <c r="S24" s="1420"/>
      <c r="T24" s="1420"/>
      <c r="U24" s="1420"/>
      <c r="V24" s="1420"/>
      <c r="W24" s="1420"/>
      <c r="X24" s="1420"/>
      <c r="Y24" s="1420"/>
      <c r="Z24" s="1420"/>
      <c r="AA24" s="1420"/>
      <c r="AB24" s="1420"/>
      <c r="AC24" s="1420"/>
      <c r="AD24" s="1420"/>
      <c r="AE24" s="1420"/>
      <c r="AF24" s="1420"/>
      <c r="AG24" s="1420"/>
      <c r="AH24" s="1420"/>
      <c r="AI24" s="1420"/>
      <c r="AJ24" s="1420"/>
    </row>
    <row r="25" spans="1:36" s="1419" customFormat="1">
      <c r="A25" s="692"/>
      <c r="B25" s="681" t="s">
        <v>917</v>
      </c>
      <c r="C25" s="967"/>
      <c r="D25" s="1723"/>
      <c r="E25" s="1420"/>
      <c r="F25" s="1420"/>
      <c r="G25" s="1420"/>
      <c r="H25" s="1420"/>
      <c r="I25" s="1420"/>
      <c r="J25" s="1420"/>
      <c r="K25" s="1420"/>
      <c r="L25" s="1420"/>
      <c r="M25" s="1420"/>
      <c r="N25" s="1420"/>
      <c r="O25" s="1420"/>
      <c r="P25" s="1420"/>
      <c r="Q25" s="1420"/>
      <c r="R25" s="1420"/>
      <c r="S25" s="1420"/>
      <c r="T25" s="1420"/>
      <c r="U25" s="1420"/>
      <c r="V25" s="1420"/>
      <c r="W25" s="1420"/>
      <c r="X25" s="1420"/>
      <c r="Y25" s="1420"/>
      <c r="Z25" s="1420"/>
      <c r="AA25" s="1420"/>
      <c r="AB25" s="1420"/>
      <c r="AC25" s="1420"/>
      <c r="AD25" s="1420"/>
      <c r="AE25" s="1420"/>
      <c r="AF25" s="1420"/>
      <c r="AG25" s="1420"/>
      <c r="AH25" s="1420"/>
      <c r="AI25" s="1420"/>
      <c r="AJ25" s="1420"/>
    </row>
    <row r="26" spans="1:36" s="1419" customFormat="1">
      <c r="A26" s="692"/>
      <c r="B26" s="681"/>
      <c r="C26" s="967"/>
      <c r="D26" s="1723"/>
      <c r="E26" s="1420"/>
      <c r="F26" s="1420"/>
      <c r="G26" s="1420"/>
      <c r="H26" s="1420"/>
      <c r="I26" s="1420"/>
      <c r="J26" s="1420"/>
      <c r="K26" s="1420"/>
      <c r="L26" s="1420"/>
      <c r="M26" s="1420"/>
      <c r="N26" s="1420"/>
      <c r="O26" s="1420"/>
      <c r="P26" s="1420"/>
      <c r="Q26" s="1420"/>
      <c r="R26" s="1420"/>
      <c r="S26" s="1420"/>
      <c r="T26" s="1420"/>
      <c r="U26" s="1420"/>
      <c r="V26" s="1420"/>
      <c r="W26" s="1420"/>
      <c r="X26" s="1420"/>
      <c r="Y26" s="1420"/>
      <c r="Z26" s="1420"/>
      <c r="AA26" s="1420"/>
      <c r="AB26" s="1420"/>
      <c r="AC26" s="1420"/>
      <c r="AD26" s="1420"/>
      <c r="AE26" s="1420"/>
      <c r="AF26" s="1420"/>
      <c r="AG26" s="1420"/>
      <c r="AH26" s="1420"/>
      <c r="AI26" s="1420"/>
      <c r="AJ26" s="1420"/>
    </row>
    <row r="27" spans="1:36" s="1419" customFormat="1">
      <c r="A27" s="692"/>
      <c r="B27" s="2887" t="s">
        <v>918</v>
      </c>
      <c r="C27" s="2891" t="s">
        <v>1372</v>
      </c>
      <c r="D27" s="2892"/>
      <c r="E27" s="1420"/>
      <c r="F27" s="1420"/>
      <c r="G27" s="1420"/>
      <c r="H27" s="1420"/>
      <c r="I27" s="1420"/>
      <c r="J27" s="1420"/>
      <c r="K27" s="1420"/>
      <c r="L27" s="1420"/>
      <c r="M27" s="1420"/>
      <c r="N27" s="1420"/>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row>
    <row r="28" spans="1:36" s="1419" customFormat="1" ht="62.25" customHeight="1">
      <c r="A28" s="692"/>
      <c r="B28" s="2888"/>
      <c r="C28" s="2447" t="s">
        <v>919</v>
      </c>
      <c r="D28" s="2448" t="s">
        <v>1521</v>
      </c>
      <c r="E28" s="1420"/>
      <c r="F28" s="1420"/>
      <c r="G28" s="1420"/>
      <c r="H28" s="1420"/>
      <c r="I28" s="1420"/>
      <c r="J28" s="1420"/>
      <c r="K28" s="1420"/>
      <c r="L28" s="1420"/>
      <c r="M28" s="1420"/>
      <c r="N28" s="1420"/>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row>
    <row r="29" spans="1:36" s="1419" customFormat="1" ht="44.25" customHeight="1">
      <c r="A29" s="692"/>
      <c r="B29" s="2889"/>
      <c r="C29" s="2451" t="s">
        <v>1603</v>
      </c>
      <c r="D29" s="2449" t="s">
        <v>1604</v>
      </c>
      <c r="E29" s="1420"/>
      <c r="F29" s="1420"/>
      <c r="G29" s="1420"/>
      <c r="H29" s="1420"/>
      <c r="I29" s="1420"/>
      <c r="J29" s="1420"/>
      <c r="K29" s="1420"/>
      <c r="L29" s="1420"/>
      <c r="M29" s="1420"/>
      <c r="N29" s="1420"/>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row>
    <row r="30" spans="1:36" s="1419" customFormat="1" ht="28.5" customHeight="1">
      <c r="A30" s="692"/>
      <c r="B30" s="2888"/>
      <c r="C30" s="2483" t="s">
        <v>1119</v>
      </c>
      <c r="D30" s="2484" t="s">
        <v>1371</v>
      </c>
      <c r="E30" s="1420"/>
      <c r="F30" s="1420"/>
      <c r="G30" s="1420"/>
      <c r="H30" s="1420"/>
      <c r="I30" s="1420"/>
      <c r="J30" s="1420"/>
      <c r="K30" s="1420"/>
      <c r="L30" s="1420"/>
      <c r="M30" s="1420"/>
      <c r="N30" s="1420"/>
      <c r="O30" s="1420"/>
      <c r="P30" s="1420"/>
      <c r="Q30" s="1420"/>
      <c r="R30" s="1420"/>
      <c r="S30" s="1420"/>
      <c r="T30" s="1420"/>
      <c r="U30" s="1420"/>
      <c r="V30" s="1420"/>
      <c r="W30" s="1420"/>
      <c r="X30" s="1420"/>
      <c r="Y30" s="1420"/>
      <c r="Z30" s="1420"/>
      <c r="AA30" s="1420"/>
      <c r="AB30" s="1420"/>
      <c r="AC30" s="1420"/>
      <c r="AD30" s="1420"/>
      <c r="AE30" s="1420"/>
      <c r="AF30" s="1420"/>
      <c r="AG30" s="1420"/>
      <c r="AH30" s="1420"/>
      <c r="AI30" s="1420"/>
      <c r="AJ30" s="1420"/>
    </row>
    <row r="31" spans="1:36" s="1419" customFormat="1" ht="44.25" customHeight="1">
      <c r="A31" s="692"/>
      <c r="B31" s="2890"/>
      <c r="C31" s="1724" t="s">
        <v>1120</v>
      </c>
      <c r="D31" s="1730" t="s">
        <v>1482</v>
      </c>
      <c r="E31" s="1420"/>
      <c r="F31" s="1420"/>
      <c r="G31" s="1420"/>
      <c r="H31" s="1420"/>
      <c r="I31" s="1420"/>
      <c r="J31" s="1420"/>
      <c r="K31" s="1420"/>
      <c r="L31" s="1420"/>
      <c r="M31" s="1420"/>
      <c r="N31" s="1420"/>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row>
    <row r="32" spans="1:36" s="1419" customFormat="1">
      <c r="A32" s="692"/>
      <c r="B32" s="2887" t="s">
        <v>920</v>
      </c>
      <c r="C32" s="2891" t="s">
        <v>1373</v>
      </c>
      <c r="D32" s="2892"/>
      <c r="E32" s="1420"/>
      <c r="F32" s="1420"/>
      <c r="G32" s="1420"/>
      <c r="H32" s="1420"/>
      <c r="I32" s="1420"/>
      <c r="J32" s="1420"/>
      <c r="K32" s="1420"/>
      <c r="L32" s="1420"/>
      <c r="M32" s="1420"/>
      <c r="N32" s="1420"/>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row>
    <row r="33" spans="1:36" s="1419" customFormat="1" ht="61.5" customHeight="1">
      <c r="A33" s="692"/>
      <c r="B33" s="2888"/>
      <c r="C33" s="1724">
        <v>2</v>
      </c>
      <c r="D33" s="1731" t="s">
        <v>1481</v>
      </c>
      <c r="E33" s="1420"/>
      <c r="F33" s="1420"/>
      <c r="G33" s="1420"/>
      <c r="H33" s="1420"/>
      <c r="I33" s="1420"/>
      <c r="J33" s="1420"/>
      <c r="K33" s="1420"/>
      <c r="L33" s="1420"/>
      <c r="M33" s="1420"/>
      <c r="N33" s="1420"/>
      <c r="O33" s="1420"/>
      <c r="P33" s="1420"/>
      <c r="Q33" s="1420"/>
      <c r="R33" s="1420"/>
      <c r="S33" s="1420"/>
      <c r="T33" s="1420"/>
      <c r="U33" s="1420"/>
      <c r="V33" s="1420"/>
      <c r="W33" s="1420"/>
      <c r="X33" s="1420"/>
      <c r="Y33" s="1420"/>
      <c r="Z33" s="1420"/>
      <c r="AA33" s="1420"/>
      <c r="AB33" s="1420"/>
      <c r="AC33" s="1420"/>
      <c r="AD33" s="1420"/>
      <c r="AE33" s="1420"/>
      <c r="AF33" s="1420"/>
      <c r="AG33" s="1420"/>
      <c r="AH33" s="1420"/>
      <c r="AI33" s="1420"/>
      <c r="AJ33" s="1420"/>
    </row>
    <row r="34" spans="1:36" s="1419" customFormat="1" ht="57" customHeight="1">
      <c r="A34" s="692"/>
      <c r="B34" s="2893"/>
      <c r="C34" s="2447" t="s">
        <v>921</v>
      </c>
      <c r="D34" s="2448" t="s">
        <v>1483</v>
      </c>
      <c r="E34" s="1420"/>
      <c r="F34" s="1420"/>
      <c r="G34" s="1420"/>
      <c r="H34" s="1420"/>
      <c r="I34" s="1420"/>
      <c r="J34" s="1420"/>
      <c r="K34" s="1420"/>
      <c r="L34" s="1420"/>
      <c r="M34" s="1420"/>
      <c r="N34" s="1420"/>
      <c r="O34" s="1420"/>
      <c r="P34" s="1420"/>
      <c r="Q34" s="1420"/>
      <c r="R34" s="1420"/>
      <c r="S34" s="1420"/>
      <c r="T34" s="1420"/>
      <c r="U34" s="1420"/>
      <c r="V34" s="1420"/>
      <c r="W34" s="1420"/>
      <c r="X34" s="1420"/>
      <c r="Y34" s="1420"/>
      <c r="Z34" s="1420"/>
      <c r="AA34" s="1420"/>
      <c r="AB34" s="1420"/>
      <c r="AC34" s="1420"/>
      <c r="AD34" s="1420"/>
      <c r="AE34" s="1420"/>
      <c r="AF34" s="1420"/>
      <c r="AG34" s="1420"/>
      <c r="AH34" s="1420"/>
      <c r="AI34" s="1420"/>
      <c r="AJ34" s="1420"/>
    </row>
    <row r="35" spans="1:36" s="1419" customFormat="1" ht="45" customHeight="1">
      <c r="A35" s="692"/>
      <c r="B35" s="2446"/>
      <c r="C35" s="2451" t="s">
        <v>1570</v>
      </c>
      <c r="D35" s="2449" t="s">
        <v>1597</v>
      </c>
      <c r="E35" s="1420"/>
      <c r="F35" s="1420"/>
      <c r="G35" s="1420"/>
      <c r="H35" s="1420"/>
      <c r="I35" s="1420"/>
      <c r="J35" s="1420"/>
      <c r="K35" s="1420"/>
      <c r="L35" s="1420"/>
      <c r="M35" s="1420"/>
      <c r="N35" s="1420"/>
      <c r="O35" s="1420"/>
      <c r="P35" s="1420"/>
      <c r="Q35" s="1420"/>
      <c r="R35" s="1420"/>
      <c r="S35" s="1420"/>
      <c r="T35" s="1420"/>
      <c r="U35" s="1420"/>
      <c r="V35" s="1420"/>
      <c r="W35" s="1420"/>
      <c r="X35" s="1420"/>
      <c r="Y35" s="1420"/>
      <c r="Z35" s="1420"/>
      <c r="AA35" s="1420"/>
      <c r="AB35" s="1420"/>
      <c r="AC35" s="1420"/>
      <c r="AD35" s="1420"/>
      <c r="AE35" s="1420"/>
      <c r="AF35" s="1420"/>
      <c r="AG35" s="1420"/>
      <c r="AH35" s="1420"/>
      <c r="AI35" s="1420"/>
      <c r="AJ35" s="1420"/>
    </row>
    <row r="36" spans="1:36" s="1419" customFormat="1">
      <c r="A36" s="692"/>
      <c r="B36" s="2901" t="s">
        <v>1376</v>
      </c>
      <c r="C36" s="2894" t="s">
        <v>922</v>
      </c>
      <c r="D36" s="2882"/>
      <c r="E36" s="1420"/>
      <c r="F36" s="1420"/>
      <c r="G36" s="1420"/>
      <c r="H36" s="1420"/>
      <c r="I36" s="1420"/>
      <c r="J36" s="1420"/>
      <c r="K36" s="1420"/>
      <c r="L36" s="1420"/>
      <c r="M36" s="1420"/>
      <c r="N36" s="1420"/>
      <c r="O36" s="1420"/>
      <c r="P36" s="1420"/>
      <c r="Q36" s="1420"/>
      <c r="R36" s="1420"/>
      <c r="S36" s="1420"/>
      <c r="T36" s="1420"/>
      <c r="U36" s="1420"/>
      <c r="V36" s="1420"/>
      <c r="W36" s="1420"/>
      <c r="X36" s="1420"/>
      <c r="Y36" s="1420"/>
      <c r="Z36" s="1420"/>
      <c r="AA36" s="1420"/>
      <c r="AB36" s="1420"/>
      <c r="AC36" s="1420"/>
      <c r="AD36" s="1420"/>
      <c r="AE36" s="1420"/>
      <c r="AF36" s="1420"/>
      <c r="AG36" s="1420"/>
      <c r="AH36" s="1420"/>
      <c r="AI36" s="1420"/>
      <c r="AJ36" s="1420"/>
    </row>
    <row r="37" spans="1:36" s="1419" customFormat="1" ht="68.25" customHeight="1">
      <c r="A37" s="692"/>
      <c r="B37" s="2888"/>
      <c r="C37" s="2895" t="s">
        <v>1375</v>
      </c>
      <c r="D37" s="1732" t="s">
        <v>1374</v>
      </c>
      <c r="E37" s="1421"/>
      <c r="F37" s="1420"/>
      <c r="G37" s="1420"/>
      <c r="H37" s="1420"/>
      <c r="I37" s="1420"/>
      <c r="J37" s="1420"/>
      <c r="K37" s="1420"/>
      <c r="L37" s="1420"/>
      <c r="M37" s="1420"/>
      <c r="N37" s="1420"/>
      <c r="O37" s="1420"/>
      <c r="P37" s="1420"/>
      <c r="Q37" s="1420"/>
      <c r="R37" s="1420"/>
      <c r="S37" s="1420"/>
      <c r="T37" s="1420"/>
      <c r="U37" s="1420"/>
      <c r="V37" s="1420"/>
      <c r="W37" s="1420"/>
      <c r="X37" s="1420"/>
      <c r="Y37" s="1420"/>
      <c r="Z37" s="1420"/>
      <c r="AA37" s="1420"/>
      <c r="AB37" s="1420"/>
      <c r="AC37" s="1420"/>
      <c r="AD37" s="1420"/>
      <c r="AE37" s="1420"/>
      <c r="AF37" s="1420"/>
      <c r="AG37" s="1420"/>
      <c r="AH37" s="1420"/>
      <c r="AI37" s="1420"/>
      <c r="AJ37" s="1420"/>
    </row>
    <row r="38" spans="1:36" s="1419" customFormat="1" ht="20.25" customHeight="1">
      <c r="A38" s="692"/>
      <c r="B38" s="2888"/>
      <c r="C38" s="2884"/>
      <c r="D38" s="1733" t="s">
        <v>1121</v>
      </c>
      <c r="E38" s="1420"/>
      <c r="F38" s="1420"/>
      <c r="G38" s="1420"/>
      <c r="H38" s="1420"/>
      <c r="I38" s="1420"/>
      <c r="J38" s="1420"/>
      <c r="K38" s="1420"/>
      <c r="L38" s="1420"/>
      <c r="M38" s="1420"/>
      <c r="N38" s="1420"/>
      <c r="O38" s="1420"/>
      <c r="P38" s="1420"/>
      <c r="Q38" s="1420"/>
      <c r="R38" s="1420"/>
      <c r="S38" s="1420"/>
      <c r="T38" s="1420"/>
      <c r="U38" s="1420"/>
      <c r="V38" s="1420"/>
      <c r="W38" s="1420"/>
      <c r="X38" s="1420"/>
      <c r="Y38" s="1420"/>
      <c r="Z38" s="1420"/>
      <c r="AA38" s="1420"/>
      <c r="AB38" s="1420"/>
      <c r="AC38" s="1420"/>
      <c r="AD38" s="1420"/>
      <c r="AE38" s="1420"/>
      <c r="AF38" s="1420"/>
      <c r="AG38" s="1420"/>
      <c r="AH38" s="1420"/>
      <c r="AI38" s="1420"/>
      <c r="AJ38" s="1420"/>
    </row>
    <row r="39" spans="1:36" s="1419" customFormat="1" ht="31.5" customHeight="1">
      <c r="A39" s="692"/>
      <c r="B39" s="2888"/>
      <c r="C39" s="2884"/>
      <c r="D39" s="1734" t="s">
        <v>1131</v>
      </c>
      <c r="E39" s="1420"/>
      <c r="F39" s="1420"/>
      <c r="G39" s="1420"/>
      <c r="H39" s="1420"/>
      <c r="I39" s="1420"/>
      <c r="J39" s="1420"/>
      <c r="K39" s="1420"/>
      <c r="L39" s="1420"/>
      <c r="M39" s="1420"/>
      <c r="N39" s="1420"/>
      <c r="O39" s="1420"/>
      <c r="P39" s="1420"/>
      <c r="Q39" s="1420"/>
      <c r="R39" s="1420"/>
      <c r="S39" s="1420"/>
      <c r="T39" s="1420"/>
      <c r="U39" s="1420"/>
      <c r="V39" s="1420"/>
      <c r="W39" s="1420"/>
      <c r="X39" s="1420"/>
      <c r="Y39" s="1420"/>
      <c r="Z39" s="1420"/>
      <c r="AA39" s="1420"/>
      <c r="AB39" s="1420"/>
      <c r="AC39" s="1420"/>
      <c r="AD39" s="1420"/>
      <c r="AE39" s="1420"/>
      <c r="AF39" s="1420"/>
      <c r="AG39" s="1420"/>
      <c r="AH39" s="1420"/>
      <c r="AI39" s="1420"/>
      <c r="AJ39" s="1420"/>
    </row>
    <row r="40" spans="1:36" s="1419" customFormat="1" ht="27.75" customHeight="1">
      <c r="A40" s="692"/>
      <c r="B40" s="2888"/>
      <c r="C40" s="2884"/>
      <c r="D40" s="1734" t="s">
        <v>1122</v>
      </c>
      <c r="E40" s="1420"/>
      <c r="F40" s="1420"/>
      <c r="G40" s="1420"/>
      <c r="H40" s="1420"/>
      <c r="I40" s="1420"/>
      <c r="J40" s="1420"/>
      <c r="K40" s="1420"/>
      <c r="L40" s="1420"/>
      <c r="M40" s="1420"/>
      <c r="N40" s="1420"/>
      <c r="O40" s="1420"/>
      <c r="P40" s="1420"/>
      <c r="Q40" s="1420"/>
      <c r="R40" s="1420"/>
      <c r="S40" s="1420"/>
      <c r="T40" s="1420"/>
      <c r="U40" s="1420"/>
      <c r="V40" s="1420"/>
      <c r="W40" s="1420"/>
      <c r="X40" s="1420"/>
      <c r="Y40" s="1420"/>
      <c r="Z40" s="1420"/>
      <c r="AA40" s="1420"/>
      <c r="AB40" s="1420"/>
      <c r="AC40" s="1420"/>
      <c r="AD40" s="1420"/>
      <c r="AE40" s="1420"/>
      <c r="AF40" s="1420"/>
      <c r="AG40" s="1420"/>
      <c r="AH40" s="1420"/>
      <c r="AI40" s="1420"/>
      <c r="AJ40" s="1420"/>
    </row>
    <row r="41" spans="1:36" s="1419" customFormat="1" ht="44.25" customHeight="1">
      <c r="A41" s="692"/>
      <c r="B41" s="2888"/>
      <c r="C41" s="2884"/>
      <c r="D41" s="1734" t="s">
        <v>1408</v>
      </c>
      <c r="E41" s="1420"/>
      <c r="F41" s="1420"/>
      <c r="G41" s="1420"/>
      <c r="H41" s="1420"/>
      <c r="I41" s="1420"/>
      <c r="J41" s="1420"/>
      <c r="K41" s="1420"/>
      <c r="L41" s="1420"/>
      <c r="M41" s="1420"/>
      <c r="N41" s="1420"/>
      <c r="O41" s="1420"/>
      <c r="P41" s="1420"/>
      <c r="Q41" s="1420"/>
      <c r="R41" s="1420"/>
      <c r="S41" s="1420"/>
      <c r="T41" s="1420"/>
      <c r="U41" s="1420"/>
      <c r="V41" s="1420"/>
      <c r="W41" s="1420"/>
      <c r="X41" s="1420"/>
      <c r="Y41" s="1420"/>
      <c r="Z41" s="1420"/>
      <c r="AA41" s="1420"/>
      <c r="AB41" s="1420"/>
      <c r="AC41" s="1420"/>
      <c r="AD41" s="1420"/>
      <c r="AE41" s="1420"/>
      <c r="AF41" s="1420"/>
      <c r="AG41" s="1420"/>
      <c r="AH41" s="1420"/>
      <c r="AI41" s="1420"/>
      <c r="AJ41" s="1420"/>
    </row>
    <row r="42" spans="1:36" s="1419" customFormat="1" ht="98.25" customHeight="1">
      <c r="A42" s="692"/>
      <c r="B42" s="2902"/>
      <c r="C42" s="2452" t="s">
        <v>1571</v>
      </c>
      <c r="D42" s="2450" t="s">
        <v>1605</v>
      </c>
      <c r="E42" s="1420"/>
      <c r="F42" s="1420"/>
      <c r="G42" s="1420"/>
      <c r="H42" s="1420"/>
      <c r="I42" s="1420"/>
      <c r="J42" s="1420"/>
      <c r="K42" s="1420"/>
      <c r="L42" s="1420"/>
      <c r="M42" s="1420"/>
      <c r="N42" s="1420"/>
      <c r="O42" s="1420"/>
      <c r="P42" s="1420"/>
      <c r="Q42" s="1420"/>
      <c r="R42" s="1420"/>
      <c r="S42" s="1420"/>
      <c r="T42" s="1420"/>
      <c r="U42" s="1420"/>
      <c r="V42" s="1420"/>
      <c r="W42" s="1420"/>
      <c r="X42" s="1420"/>
      <c r="Y42" s="1420"/>
      <c r="Z42" s="1420"/>
      <c r="AA42" s="1420"/>
      <c r="AB42" s="1420"/>
      <c r="AC42" s="1420"/>
      <c r="AD42" s="1420"/>
      <c r="AE42" s="1420"/>
      <c r="AF42" s="1420"/>
      <c r="AG42" s="1420"/>
      <c r="AH42" s="1420"/>
      <c r="AI42" s="1420"/>
      <c r="AJ42" s="1420"/>
    </row>
    <row r="43" spans="1:36" s="1419" customFormat="1" ht="74.25" customHeight="1">
      <c r="A43" s="692"/>
      <c r="B43" s="1725" t="s">
        <v>1377</v>
      </c>
      <c r="C43" s="2445" t="s">
        <v>1378</v>
      </c>
      <c r="D43" s="2454" t="s">
        <v>1379</v>
      </c>
      <c r="E43" s="1420"/>
      <c r="F43" s="1421"/>
      <c r="G43" s="1420"/>
      <c r="H43" s="1420"/>
      <c r="I43" s="1420"/>
      <c r="J43" s="1420"/>
      <c r="K43" s="1420"/>
      <c r="L43" s="1420"/>
      <c r="M43" s="1420"/>
      <c r="N43" s="1420"/>
      <c r="O43" s="1420"/>
      <c r="P43" s="1420"/>
      <c r="Q43" s="1420"/>
      <c r="R43" s="1420"/>
      <c r="S43" s="1420"/>
      <c r="T43" s="1420"/>
      <c r="U43" s="1420"/>
      <c r="V43" s="1420"/>
      <c r="W43" s="1420"/>
      <c r="X43" s="1420"/>
      <c r="Y43" s="1420"/>
      <c r="Z43" s="1420"/>
      <c r="AA43" s="1420"/>
      <c r="AB43" s="1420"/>
      <c r="AC43" s="1420"/>
      <c r="AD43" s="1420"/>
      <c r="AE43" s="1420"/>
      <c r="AF43" s="1420"/>
      <c r="AG43" s="1420"/>
      <c r="AH43" s="1420"/>
      <c r="AI43" s="1420"/>
      <c r="AJ43" s="1420"/>
    </row>
    <row r="44" spans="1:36" s="1419" customFormat="1" ht="33.75" customHeight="1">
      <c r="A44" s="692"/>
      <c r="B44" s="2453"/>
      <c r="C44" s="2452" t="s">
        <v>1572</v>
      </c>
      <c r="D44" s="2450" t="s">
        <v>1573</v>
      </c>
      <c r="E44" s="1420"/>
      <c r="F44" s="1421"/>
      <c r="G44" s="1420"/>
      <c r="H44" s="1420"/>
      <c r="I44" s="1420"/>
      <c r="J44" s="1420"/>
      <c r="K44" s="1420"/>
      <c r="L44" s="1420"/>
      <c r="M44" s="1420"/>
      <c r="N44" s="1420"/>
      <c r="O44" s="1420"/>
      <c r="P44" s="1420"/>
      <c r="Q44" s="1420"/>
      <c r="R44" s="1420"/>
      <c r="S44" s="1420"/>
      <c r="T44" s="1420"/>
      <c r="U44" s="1420"/>
      <c r="V44" s="1420"/>
      <c r="W44" s="1420"/>
      <c r="X44" s="1420"/>
      <c r="Y44" s="1420"/>
      <c r="Z44" s="1420"/>
      <c r="AA44" s="1420"/>
      <c r="AB44" s="1420"/>
      <c r="AC44" s="1420"/>
      <c r="AD44" s="1420"/>
      <c r="AE44" s="1420"/>
      <c r="AF44" s="1420"/>
      <c r="AG44" s="1420"/>
      <c r="AH44" s="1420"/>
      <c r="AI44" s="1420"/>
      <c r="AJ44" s="1420"/>
    </row>
    <row r="45" spans="1:36" s="1419" customFormat="1">
      <c r="A45" s="692"/>
      <c r="B45" s="2887" t="s">
        <v>923</v>
      </c>
      <c r="C45" s="2894" t="s">
        <v>924</v>
      </c>
      <c r="D45" s="2882"/>
      <c r="E45" s="1420"/>
      <c r="F45" s="1420"/>
      <c r="G45" s="1420"/>
      <c r="H45" s="1420"/>
      <c r="I45" s="1420"/>
      <c r="J45" s="1420"/>
      <c r="K45" s="1420"/>
      <c r="L45" s="1420"/>
      <c r="M45" s="1420"/>
      <c r="N45" s="1420"/>
      <c r="O45" s="1420"/>
      <c r="P45" s="1420"/>
      <c r="Q45" s="1420"/>
      <c r="R45" s="1420"/>
      <c r="S45" s="1420"/>
      <c r="T45" s="1420"/>
      <c r="U45" s="1420"/>
      <c r="V45" s="1420"/>
      <c r="W45" s="1420"/>
      <c r="X45" s="1420"/>
      <c r="Y45" s="1420"/>
      <c r="Z45" s="1420"/>
      <c r="AA45" s="1420"/>
      <c r="AB45" s="1420"/>
      <c r="AC45" s="1420"/>
      <c r="AD45" s="1420"/>
      <c r="AE45" s="1420"/>
      <c r="AF45" s="1420"/>
      <c r="AG45" s="1420"/>
      <c r="AH45" s="1420"/>
      <c r="AI45" s="1420"/>
      <c r="AJ45" s="1420"/>
    </row>
    <row r="46" spans="1:36" s="1419" customFormat="1">
      <c r="A46" s="692"/>
      <c r="B46" s="2896"/>
      <c r="C46" s="1724">
        <v>5</v>
      </c>
      <c r="D46" s="1735" t="s">
        <v>1661</v>
      </c>
      <c r="E46" s="1420" t="s">
        <v>606</v>
      </c>
      <c r="F46" s="1420"/>
      <c r="G46" s="1420"/>
      <c r="H46" s="1420"/>
      <c r="I46" s="1420"/>
      <c r="J46" s="1420"/>
      <c r="K46" s="1420"/>
      <c r="L46" s="1420"/>
      <c r="M46" s="1420"/>
      <c r="N46" s="1420"/>
      <c r="O46" s="1420"/>
      <c r="P46" s="1420"/>
      <c r="Q46" s="1420"/>
      <c r="R46" s="1420"/>
      <c r="S46" s="1420"/>
      <c r="T46" s="1420"/>
      <c r="U46" s="1420"/>
      <c r="V46" s="1420"/>
      <c r="W46" s="1420"/>
      <c r="X46" s="1420"/>
      <c r="Y46" s="1420"/>
      <c r="Z46" s="1420"/>
      <c r="AA46" s="1420"/>
      <c r="AB46" s="1420"/>
      <c r="AC46" s="1420"/>
      <c r="AD46" s="1420"/>
      <c r="AE46" s="1420"/>
      <c r="AF46" s="1420"/>
      <c r="AG46" s="1420"/>
      <c r="AH46" s="1420"/>
      <c r="AI46" s="1420"/>
      <c r="AJ46" s="1420"/>
    </row>
    <row r="47" spans="1:36" s="1419" customFormat="1">
      <c r="A47" s="692"/>
      <c r="B47" s="2897" t="s">
        <v>1476</v>
      </c>
      <c r="C47" s="2883" t="s">
        <v>925</v>
      </c>
      <c r="D47" s="2877"/>
      <c r="E47" s="1420"/>
      <c r="F47" s="1420"/>
      <c r="G47" s="1420"/>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row>
    <row r="48" spans="1:36" s="1419" customFormat="1" ht="368.25" customHeight="1">
      <c r="A48" s="692"/>
      <c r="B48" s="2898"/>
      <c r="C48" s="2458">
        <v>6</v>
      </c>
      <c r="D48" s="2461" t="s">
        <v>1662</v>
      </c>
      <c r="E48" s="1420"/>
      <c r="F48" s="1420"/>
      <c r="G48" s="1420"/>
      <c r="H48" s="1420"/>
      <c r="I48" s="1420"/>
      <c r="J48" s="1420"/>
      <c r="K48" s="1420"/>
      <c r="L48" s="1420"/>
      <c r="M48" s="1420"/>
      <c r="N48" s="1420"/>
      <c r="O48" s="1420"/>
      <c r="P48" s="1420"/>
      <c r="Q48" s="1420"/>
      <c r="R48" s="1420"/>
      <c r="S48" s="1420"/>
      <c r="T48" s="1420"/>
      <c r="U48" s="1420"/>
      <c r="V48" s="1420"/>
      <c r="W48" s="1420"/>
      <c r="X48" s="1420"/>
      <c r="Y48" s="1420"/>
      <c r="Z48" s="1420"/>
      <c r="AA48" s="1420"/>
      <c r="AB48" s="1420"/>
      <c r="AC48" s="1420"/>
      <c r="AD48" s="1420"/>
      <c r="AE48" s="1420"/>
      <c r="AF48" s="1420"/>
      <c r="AG48" s="1420"/>
      <c r="AH48" s="1420"/>
      <c r="AI48" s="1420"/>
      <c r="AJ48" s="1420"/>
    </row>
    <row r="49" spans="1:36" s="1419" customFormat="1">
      <c r="A49" s="692"/>
      <c r="B49" s="2898"/>
      <c r="C49" s="2459"/>
      <c r="D49" s="2462" t="s">
        <v>1121</v>
      </c>
      <c r="E49" s="1420"/>
      <c r="F49" s="1420"/>
      <c r="G49" s="1420"/>
      <c r="H49" s="1420"/>
      <c r="I49" s="1420"/>
      <c r="J49" s="1420"/>
      <c r="K49" s="1420"/>
      <c r="L49" s="1420"/>
      <c r="M49" s="1420"/>
      <c r="N49" s="1420"/>
      <c r="O49" s="1420"/>
      <c r="P49" s="1420"/>
      <c r="Q49" s="1420"/>
      <c r="R49" s="1420"/>
      <c r="S49" s="1420"/>
      <c r="T49" s="1420"/>
      <c r="U49" s="1420"/>
      <c r="V49" s="1420"/>
      <c r="W49" s="1420"/>
      <c r="X49" s="1420"/>
      <c r="Y49" s="1420"/>
      <c r="Z49" s="1420"/>
      <c r="AA49" s="1420"/>
      <c r="AB49" s="1420"/>
      <c r="AC49" s="1420"/>
      <c r="AD49" s="1420"/>
      <c r="AE49" s="1420"/>
      <c r="AF49" s="1420"/>
      <c r="AG49" s="1420"/>
      <c r="AH49" s="1420"/>
      <c r="AI49" s="1420"/>
      <c r="AJ49" s="1420"/>
    </row>
    <row r="50" spans="1:36" s="1419" customFormat="1" ht="42.75" customHeight="1">
      <c r="A50" s="692"/>
      <c r="B50" s="2898"/>
      <c r="C50" s="2460"/>
      <c r="D50" s="2463" t="s">
        <v>1123</v>
      </c>
      <c r="E50" s="1420"/>
      <c r="F50" s="1420"/>
      <c r="G50" s="1420"/>
      <c r="H50" s="1420"/>
      <c r="I50" s="1420"/>
      <c r="J50" s="1420"/>
      <c r="K50" s="1420"/>
      <c r="L50" s="1420"/>
      <c r="M50" s="1420"/>
      <c r="N50" s="1420"/>
      <c r="O50" s="1420"/>
      <c r="P50" s="1420"/>
      <c r="Q50" s="1420"/>
      <c r="R50" s="1420"/>
      <c r="S50" s="1420"/>
      <c r="T50" s="1420"/>
      <c r="U50" s="1420"/>
      <c r="V50" s="1420"/>
      <c r="W50" s="1420"/>
      <c r="X50" s="1420"/>
      <c r="Y50" s="1420"/>
      <c r="Z50" s="1420"/>
      <c r="AA50" s="1420"/>
      <c r="AB50" s="1420"/>
      <c r="AC50" s="1420"/>
      <c r="AD50" s="1420"/>
      <c r="AE50" s="1420"/>
      <c r="AF50" s="1420"/>
      <c r="AG50" s="1420"/>
      <c r="AH50" s="1420"/>
      <c r="AI50" s="1420"/>
      <c r="AJ50" s="1420"/>
    </row>
    <row r="51" spans="1:36" s="1419" customFormat="1" ht="55.5" customHeight="1">
      <c r="A51" s="692"/>
      <c r="B51" s="2898"/>
      <c r="C51" s="2596" t="s">
        <v>1513</v>
      </c>
      <c r="D51" s="2465" t="s">
        <v>1574</v>
      </c>
      <c r="E51" s="1420"/>
      <c r="F51" s="1420"/>
      <c r="G51" s="1420"/>
      <c r="H51" s="1420"/>
      <c r="I51" s="1420"/>
      <c r="J51" s="1420"/>
      <c r="K51" s="1420"/>
      <c r="L51" s="1420"/>
      <c r="M51" s="1420"/>
      <c r="N51" s="1420"/>
      <c r="O51" s="1420"/>
      <c r="P51" s="1420"/>
      <c r="Q51" s="1420"/>
      <c r="R51" s="1420"/>
      <c r="S51" s="1420"/>
      <c r="T51" s="1420"/>
      <c r="U51" s="1420"/>
      <c r="V51" s="1420"/>
      <c r="W51" s="1420"/>
      <c r="X51" s="1420"/>
      <c r="Y51" s="1420"/>
      <c r="Z51" s="1420"/>
      <c r="AA51" s="1420"/>
      <c r="AB51" s="1420"/>
      <c r="AC51" s="1420"/>
      <c r="AD51" s="1420"/>
      <c r="AE51" s="1420"/>
      <c r="AF51" s="1420"/>
      <c r="AG51" s="1420"/>
      <c r="AH51" s="1420"/>
      <c r="AI51" s="1420"/>
      <c r="AJ51" s="1420"/>
    </row>
    <row r="52" spans="1:36" s="1419" customFormat="1" ht="45" customHeight="1">
      <c r="A52" s="692"/>
      <c r="B52" s="2898"/>
      <c r="C52" s="2596" t="s">
        <v>1663</v>
      </c>
      <c r="D52" s="1735" t="s">
        <v>1664</v>
      </c>
      <c r="E52" s="1420"/>
      <c r="F52" s="1420"/>
      <c r="G52" s="1420"/>
      <c r="H52" s="1420"/>
      <c r="I52" s="1420"/>
      <c r="J52" s="1420"/>
      <c r="K52" s="1420"/>
      <c r="L52" s="1420"/>
      <c r="M52" s="1420"/>
      <c r="N52" s="1420"/>
      <c r="O52" s="1420"/>
      <c r="P52" s="1420"/>
      <c r="Q52" s="1420"/>
      <c r="R52" s="1420"/>
      <c r="S52" s="1420"/>
      <c r="T52" s="1420"/>
      <c r="U52" s="1420"/>
      <c r="V52" s="1420"/>
      <c r="W52" s="1420"/>
      <c r="X52" s="1420"/>
      <c r="Y52" s="1420"/>
      <c r="Z52" s="1420"/>
      <c r="AA52" s="1420"/>
      <c r="AB52" s="1420"/>
      <c r="AC52" s="1420"/>
      <c r="AD52" s="1420"/>
      <c r="AE52" s="1420"/>
      <c r="AF52" s="1420"/>
      <c r="AG52" s="1420"/>
      <c r="AH52" s="1420"/>
      <c r="AI52" s="1420"/>
      <c r="AJ52" s="1420"/>
    </row>
    <row r="53" spans="1:36" s="1419" customFormat="1" ht="240" customHeight="1">
      <c r="A53" s="692"/>
      <c r="B53" s="2899"/>
      <c r="C53" s="2884" t="s">
        <v>1124</v>
      </c>
      <c r="D53" s="2464" t="s">
        <v>1125</v>
      </c>
      <c r="E53" s="1420"/>
      <c r="F53" s="1420"/>
      <c r="G53" s="1420"/>
      <c r="H53" s="1420"/>
      <c r="I53" s="1420"/>
      <c r="J53" s="1420"/>
      <c r="K53" s="1420"/>
      <c r="L53" s="1420"/>
      <c r="M53" s="1420"/>
      <c r="N53" s="1420"/>
      <c r="O53" s="1420"/>
      <c r="P53" s="1420"/>
      <c r="Q53" s="1420"/>
      <c r="R53" s="1420"/>
      <c r="S53" s="1420"/>
      <c r="T53" s="1420"/>
      <c r="U53" s="1420"/>
      <c r="V53" s="1420"/>
      <c r="W53" s="1420"/>
      <c r="X53" s="1420"/>
      <c r="Y53" s="1420"/>
      <c r="Z53" s="1420"/>
      <c r="AA53" s="1420"/>
      <c r="AB53" s="1420"/>
      <c r="AC53" s="1420"/>
      <c r="AD53" s="1420"/>
      <c r="AE53" s="1420"/>
      <c r="AF53" s="1420"/>
      <c r="AG53" s="1420"/>
      <c r="AH53" s="1420"/>
      <c r="AI53" s="1420"/>
      <c r="AJ53" s="1420"/>
    </row>
    <row r="54" spans="1:36" s="1419" customFormat="1">
      <c r="A54" s="692"/>
      <c r="B54" s="2899"/>
      <c r="C54" s="2884"/>
      <c r="D54" s="1733" t="s">
        <v>1121</v>
      </c>
      <c r="E54" s="1420"/>
      <c r="F54" s="1420"/>
      <c r="G54" s="1420"/>
      <c r="H54" s="1420"/>
      <c r="I54" s="1420"/>
      <c r="J54" s="1420"/>
      <c r="K54" s="1420"/>
      <c r="L54" s="1420"/>
      <c r="M54" s="1420"/>
      <c r="N54" s="1420"/>
      <c r="O54" s="1420"/>
      <c r="P54" s="1420"/>
      <c r="Q54" s="1420"/>
      <c r="R54" s="1420"/>
      <c r="S54" s="1420"/>
      <c r="T54" s="1420"/>
      <c r="U54" s="1420"/>
      <c r="V54" s="1420"/>
      <c r="W54" s="1420"/>
      <c r="X54" s="1420"/>
      <c r="Y54" s="1420"/>
      <c r="Z54" s="1420"/>
      <c r="AA54" s="1420"/>
      <c r="AB54" s="1420"/>
      <c r="AC54" s="1420"/>
      <c r="AD54" s="1420"/>
      <c r="AE54" s="1420"/>
      <c r="AF54" s="1420"/>
      <c r="AG54" s="1420"/>
      <c r="AH54" s="1420"/>
      <c r="AI54" s="1420"/>
      <c r="AJ54" s="1420"/>
    </row>
    <row r="55" spans="1:36" s="1419" customFormat="1" ht="26.25">
      <c r="A55" s="692"/>
      <c r="B55" s="2899"/>
      <c r="C55" s="2884"/>
      <c r="D55" s="1734" t="s">
        <v>1409</v>
      </c>
      <c r="E55" s="1420"/>
      <c r="F55" s="1420"/>
      <c r="G55" s="1420"/>
      <c r="H55" s="1420"/>
      <c r="I55" s="1420"/>
      <c r="J55" s="1420"/>
      <c r="K55" s="1420"/>
      <c r="L55" s="1420"/>
      <c r="M55" s="1420"/>
      <c r="N55" s="1420"/>
      <c r="O55" s="1420"/>
      <c r="P55" s="1420"/>
      <c r="Q55" s="1420"/>
      <c r="R55" s="1420"/>
      <c r="S55" s="1420"/>
      <c r="T55" s="1420"/>
      <c r="U55" s="1420"/>
      <c r="V55" s="1420"/>
      <c r="W55" s="1420"/>
      <c r="X55" s="1420"/>
      <c r="Y55" s="1420"/>
      <c r="Z55" s="1420"/>
      <c r="AA55" s="1420"/>
      <c r="AB55" s="1420"/>
      <c r="AC55" s="1420"/>
      <c r="AD55" s="1420"/>
      <c r="AE55" s="1420"/>
      <c r="AF55" s="1420"/>
      <c r="AG55" s="1420"/>
      <c r="AH55" s="1420"/>
      <c r="AI55" s="1420"/>
      <c r="AJ55" s="1420"/>
    </row>
    <row r="56" spans="1:36" s="1419" customFormat="1">
      <c r="A56" s="692"/>
      <c r="B56" s="2900"/>
      <c r="C56" s="2885"/>
      <c r="D56" s="1734" t="s">
        <v>1407</v>
      </c>
      <c r="E56" s="1421"/>
      <c r="F56" s="1420"/>
      <c r="G56" s="1420"/>
      <c r="H56" s="1420"/>
      <c r="I56" s="1420"/>
      <c r="J56" s="1420"/>
      <c r="K56" s="1420"/>
      <c r="L56" s="1420"/>
      <c r="M56" s="1420"/>
      <c r="N56" s="1420"/>
      <c r="O56" s="1420"/>
      <c r="P56" s="1420"/>
      <c r="Q56" s="1420"/>
      <c r="R56" s="1420"/>
      <c r="S56" s="1420"/>
      <c r="T56" s="1420"/>
      <c r="U56" s="1420"/>
      <c r="V56" s="1420"/>
      <c r="W56" s="1420"/>
      <c r="X56" s="1420"/>
      <c r="Y56" s="1420"/>
      <c r="Z56" s="1420"/>
      <c r="AA56" s="1420"/>
      <c r="AB56" s="1420"/>
      <c r="AC56" s="1420"/>
      <c r="AD56" s="1420"/>
      <c r="AE56" s="1420"/>
      <c r="AF56" s="1420"/>
      <c r="AG56" s="1420"/>
      <c r="AH56" s="1420"/>
      <c r="AI56" s="1420"/>
      <c r="AJ56" s="1420"/>
    </row>
    <row r="57" spans="1:36" s="1419" customFormat="1">
      <c r="A57" s="692"/>
      <c r="B57" s="2887" t="s">
        <v>1475</v>
      </c>
      <c r="C57" s="2891" t="s">
        <v>926</v>
      </c>
      <c r="D57" s="2892"/>
      <c r="E57" s="1420"/>
      <c r="F57" s="1420"/>
      <c r="G57" s="1420"/>
      <c r="H57" s="1420"/>
      <c r="I57" s="1420"/>
      <c r="J57" s="1420"/>
      <c r="K57" s="1420"/>
      <c r="L57" s="1420"/>
      <c r="M57" s="1420"/>
      <c r="N57" s="1420"/>
      <c r="O57" s="1420"/>
      <c r="P57" s="1420"/>
      <c r="Q57" s="1420"/>
      <c r="R57" s="1420"/>
      <c r="S57" s="1420"/>
      <c r="T57" s="1420"/>
      <c r="U57" s="1420"/>
      <c r="V57" s="1420"/>
      <c r="W57" s="1420"/>
      <c r="X57" s="1420"/>
      <c r="Y57" s="1420"/>
      <c r="Z57" s="1420"/>
      <c r="AA57" s="1420"/>
      <c r="AB57" s="1420"/>
      <c r="AC57" s="1420"/>
      <c r="AD57" s="1420"/>
      <c r="AE57" s="1420"/>
      <c r="AF57" s="1420"/>
      <c r="AG57" s="1420"/>
      <c r="AH57" s="1420"/>
      <c r="AI57" s="1420"/>
      <c r="AJ57" s="1420"/>
    </row>
    <row r="58" spans="1:36" s="1419" customFormat="1" ht="55.5" customHeight="1">
      <c r="A58" s="692"/>
      <c r="B58" s="2888"/>
      <c r="C58" s="2466">
        <v>7</v>
      </c>
      <c r="D58" s="2467" t="s">
        <v>1126</v>
      </c>
      <c r="E58" s="1420"/>
      <c r="F58" s="1420"/>
      <c r="G58" s="1420"/>
      <c r="H58" s="1420"/>
      <c r="I58" s="1420"/>
      <c r="J58" s="1420"/>
      <c r="K58" s="1420"/>
      <c r="L58" s="1420"/>
      <c r="M58" s="1420"/>
      <c r="N58" s="1420"/>
      <c r="O58" s="1420"/>
      <c r="P58" s="1420"/>
      <c r="Q58" s="1420"/>
      <c r="R58" s="1420"/>
      <c r="S58" s="1420"/>
      <c r="T58" s="1420"/>
      <c r="U58" s="1420"/>
      <c r="V58" s="1420"/>
      <c r="W58" s="1420"/>
      <c r="X58" s="1420"/>
      <c r="Y58" s="1420"/>
      <c r="Z58" s="1420"/>
      <c r="AA58" s="1420"/>
      <c r="AB58" s="1420"/>
      <c r="AC58" s="1420"/>
      <c r="AD58" s="1420"/>
      <c r="AE58" s="1420"/>
      <c r="AF58" s="1420"/>
      <c r="AG58" s="1420"/>
      <c r="AH58" s="1420"/>
      <c r="AI58" s="1420"/>
      <c r="AJ58" s="1420"/>
    </row>
    <row r="59" spans="1:36" s="1419" customFormat="1" ht="48.75" customHeight="1">
      <c r="A59" s="692"/>
      <c r="B59" s="2889"/>
      <c r="C59" s="2468" t="s">
        <v>1575</v>
      </c>
      <c r="D59" s="2450" t="s">
        <v>1576</v>
      </c>
      <c r="E59" s="1420"/>
      <c r="F59" s="1420"/>
      <c r="G59" s="1420"/>
      <c r="H59" s="1420"/>
      <c r="I59" s="1420"/>
      <c r="J59" s="1420"/>
      <c r="K59" s="1420"/>
      <c r="L59" s="1420"/>
      <c r="M59" s="1420"/>
      <c r="N59" s="1420"/>
      <c r="O59" s="1420"/>
      <c r="P59" s="1420"/>
      <c r="Q59" s="1420"/>
      <c r="R59" s="1420"/>
      <c r="S59" s="1420"/>
      <c r="T59" s="1420"/>
      <c r="U59" s="1420"/>
      <c r="V59" s="1420"/>
      <c r="W59" s="1420"/>
      <c r="X59" s="1420"/>
      <c r="Y59" s="1420"/>
      <c r="Z59" s="1420"/>
      <c r="AA59" s="1420"/>
      <c r="AB59" s="1420"/>
      <c r="AC59" s="1420"/>
      <c r="AD59" s="1420"/>
      <c r="AE59" s="1420"/>
      <c r="AF59" s="1420"/>
      <c r="AG59" s="1420"/>
      <c r="AH59" s="1420"/>
      <c r="AI59" s="1420"/>
      <c r="AJ59" s="1420"/>
    </row>
    <row r="60" spans="1:36" s="1419" customFormat="1" ht="30.75" customHeight="1">
      <c r="A60" s="692"/>
      <c r="B60" s="2888"/>
      <c r="C60" s="1726" t="s">
        <v>927</v>
      </c>
      <c r="D60" s="2464" t="s">
        <v>1380</v>
      </c>
      <c r="E60" s="1420"/>
      <c r="F60" s="1420"/>
      <c r="G60" s="1420"/>
      <c r="H60" s="1420"/>
      <c r="I60" s="1420"/>
      <c r="J60" s="1420"/>
      <c r="K60" s="1420"/>
      <c r="L60" s="1420"/>
      <c r="M60" s="1420"/>
      <c r="N60" s="1420"/>
      <c r="O60" s="1420"/>
      <c r="P60" s="1420"/>
      <c r="Q60" s="1420"/>
      <c r="R60" s="1420"/>
      <c r="S60" s="1420"/>
      <c r="T60" s="1420"/>
      <c r="U60" s="1420"/>
      <c r="V60" s="1420"/>
      <c r="W60" s="1420"/>
      <c r="X60" s="1420"/>
      <c r="Y60" s="1420"/>
      <c r="Z60" s="1420"/>
      <c r="AA60" s="1420"/>
      <c r="AB60" s="1420"/>
      <c r="AC60" s="1420"/>
      <c r="AD60" s="1420"/>
      <c r="AE60" s="1420"/>
      <c r="AF60" s="1420"/>
      <c r="AG60" s="1420"/>
      <c r="AH60" s="1420"/>
      <c r="AI60" s="1420"/>
      <c r="AJ60" s="1420"/>
    </row>
    <row r="61" spans="1:36" s="1419" customFormat="1" ht="56.25" customHeight="1">
      <c r="A61" s="692"/>
      <c r="B61" s="2889"/>
      <c r="C61" s="2850" t="s">
        <v>928</v>
      </c>
      <c r="D61" s="2849" t="s">
        <v>1665</v>
      </c>
      <c r="E61" s="1420"/>
      <c r="F61" s="1420"/>
      <c r="G61" s="1420"/>
      <c r="H61" s="1420"/>
      <c r="I61" s="1420"/>
      <c r="J61" s="1420"/>
      <c r="K61" s="1420"/>
      <c r="L61" s="1420"/>
      <c r="M61" s="1420"/>
      <c r="N61" s="1420"/>
      <c r="O61" s="1420"/>
      <c r="P61" s="1420"/>
      <c r="Q61" s="1420"/>
      <c r="R61" s="1420"/>
      <c r="S61" s="1420"/>
      <c r="T61" s="1420"/>
      <c r="U61" s="1420"/>
      <c r="V61" s="1420"/>
      <c r="W61" s="1420"/>
      <c r="X61" s="1420"/>
      <c r="Y61" s="1420"/>
      <c r="Z61" s="1420"/>
      <c r="AA61" s="1420"/>
      <c r="AB61" s="1420"/>
      <c r="AC61" s="1420"/>
      <c r="AD61" s="1420"/>
      <c r="AE61" s="1420"/>
      <c r="AF61" s="1420"/>
      <c r="AG61" s="1420"/>
      <c r="AH61" s="1420"/>
      <c r="AI61" s="1420"/>
      <c r="AJ61" s="1420"/>
    </row>
    <row r="62" spans="1:36" s="1419" customFormat="1" ht="56.25" customHeight="1">
      <c r="A62" s="692"/>
      <c r="B62" s="2889"/>
      <c r="C62" s="2853" t="s">
        <v>1788</v>
      </c>
      <c r="D62" s="2852" t="s">
        <v>1789</v>
      </c>
      <c r="E62" s="1420"/>
      <c r="F62" s="1420"/>
      <c r="G62" s="1420"/>
      <c r="H62" s="1420"/>
      <c r="I62" s="1420"/>
      <c r="J62" s="1420"/>
      <c r="K62" s="1420"/>
      <c r="L62" s="1420"/>
      <c r="M62" s="1420"/>
      <c r="N62" s="1420"/>
      <c r="O62" s="1420"/>
      <c r="P62" s="1420"/>
      <c r="Q62" s="1420"/>
      <c r="R62" s="1420"/>
      <c r="S62" s="1420"/>
      <c r="T62" s="1420"/>
      <c r="U62" s="1420"/>
      <c r="V62" s="1420"/>
      <c r="W62" s="1420"/>
      <c r="X62" s="1420"/>
      <c r="Y62" s="1420"/>
      <c r="Z62" s="1420"/>
      <c r="AA62" s="1420"/>
      <c r="AB62" s="1420"/>
      <c r="AC62" s="1420"/>
      <c r="AD62" s="1420"/>
      <c r="AE62" s="1420"/>
      <c r="AF62" s="1420"/>
      <c r="AG62" s="1420"/>
      <c r="AH62" s="1420"/>
      <c r="AI62" s="1420"/>
      <c r="AJ62" s="1420"/>
    </row>
    <row r="63" spans="1:36" s="1419" customFormat="1" ht="41.25" customHeight="1">
      <c r="A63" s="692"/>
      <c r="B63" s="2888"/>
      <c r="C63" s="2848" t="s">
        <v>929</v>
      </c>
      <c r="D63" s="2851" t="s">
        <v>1127</v>
      </c>
      <c r="E63" s="1420"/>
      <c r="F63" s="1420"/>
      <c r="G63" s="1420"/>
      <c r="H63" s="1420"/>
      <c r="I63" s="1420"/>
      <c r="J63" s="1420"/>
      <c r="K63" s="1420"/>
      <c r="L63" s="1420"/>
      <c r="M63" s="1420"/>
      <c r="N63" s="1420"/>
      <c r="O63" s="1420"/>
      <c r="P63" s="1420"/>
      <c r="Q63" s="1420"/>
      <c r="R63" s="1420"/>
      <c r="S63" s="1420"/>
      <c r="T63" s="1420"/>
      <c r="U63" s="1420"/>
      <c r="V63" s="1420"/>
      <c r="W63" s="1420"/>
      <c r="X63" s="1420"/>
      <c r="Y63" s="1420"/>
      <c r="Z63" s="1420"/>
      <c r="AA63" s="1420"/>
      <c r="AB63" s="1420"/>
      <c r="AC63" s="1420"/>
      <c r="AD63" s="1420"/>
      <c r="AE63" s="1420"/>
      <c r="AF63" s="1420"/>
      <c r="AG63" s="1420"/>
      <c r="AH63" s="1420"/>
      <c r="AI63" s="1420"/>
      <c r="AJ63" s="1420"/>
    </row>
    <row r="64" spans="1:36" s="1419" customFormat="1" ht="55.5" customHeight="1">
      <c r="A64" s="692"/>
      <c r="B64" s="2888"/>
      <c r="C64" s="1727" t="s">
        <v>930</v>
      </c>
      <c r="D64" s="1732" t="s">
        <v>1381</v>
      </c>
      <c r="E64" s="1420"/>
      <c r="F64" s="1420"/>
      <c r="G64" s="1420"/>
      <c r="H64" s="1420"/>
      <c r="I64" s="1420"/>
      <c r="J64" s="1420"/>
      <c r="K64" s="1420"/>
      <c r="L64" s="1420"/>
      <c r="M64" s="1420"/>
      <c r="N64" s="1420"/>
      <c r="O64" s="1420"/>
      <c r="P64" s="1420"/>
      <c r="Q64" s="1420"/>
      <c r="R64" s="1420"/>
      <c r="S64" s="1420"/>
      <c r="T64" s="1420"/>
      <c r="U64" s="1420"/>
      <c r="V64" s="1420"/>
      <c r="W64" s="1420"/>
      <c r="X64" s="1420"/>
      <c r="Y64" s="1420"/>
      <c r="Z64" s="1420"/>
      <c r="AA64" s="1420"/>
      <c r="AB64" s="1420"/>
      <c r="AC64" s="1420"/>
      <c r="AD64" s="1420"/>
      <c r="AE64" s="1420"/>
      <c r="AF64" s="1420"/>
      <c r="AG64" s="1420"/>
      <c r="AH64" s="1420"/>
      <c r="AI64" s="1420"/>
      <c r="AJ64" s="1420"/>
    </row>
    <row r="65" spans="1:36" s="1419" customFormat="1" ht="26.25">
      <c r="A65" s="692"/>
      <c r="B65" s="2888"/>
      <c r="C65" s="1727" t="s">
        <v>931</v>
      </c>
      <c r="D65" s="1735" t="s">
        <v>1415</v>
      </c>
      <c r="E65" s="1421"/>
      <c r="F65" s="1420"/>
      <c r="G65" s="1420"/>
      <c r="H65" s="1420"/>
      <c r="I65" s="1420"/>
      <c r="J65" s="1420"/>
      <c r="K65" s="1420"/>
      <c r="L65" s="1420"/>
      <c r="M65" s="1420"/>
      <c r="N65" s="1420"/>
      <c r="O65" s="1420"/>
      <c r="P65" s="1420"/>
      <c r="Q65" s="1420"/>
      <c r="R65" s="1420"/>
      <c r="S65" s="1420"/>
      <c r="T65" s="1420"/>
      <c r="U65" s="1420"/>
      <c r="V65" s="1420"/>
      <c r="W65" s="1420"/>
      <c r="X65" s="1420"/>
      <c r="Y65" s="1420"/>
      <c r="Z65" s="1420"/>
      <c r="AA65" s="1420"/>
      <c r="AB65" s="1420"/>
      <c r="AC65" s="1420"/>
      <c r="AD65" s="1420"/>
      <c r="AE65" s="1420"/>
      <c r="AF65" s="1420"/>
      <c r="AG65" s="1420"/>
      <c r="AH65" s="1420"/>
      <c r="AI65" s="1420"/>
      <c r="AJ65" s="1420"/>
    </row>
    <row r="66" spans="1:36" s="1419" customFormat="1" ht="26.25">
      <c r="A66" s="692"/>
      <c r="B66" s="2888"/>
      <c r="C66" s="1727" t="s">
        <v>932</v>
      </c>
      <c r="D66" s="1735" t="s">
        <v>1382</v>
      </c>
      <c r="E66" s="1420"/>
      <c r="F66" s="1420"/>
      <c r="G66" s="1420"/>
      <c r="H66" s="1420"/>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1420"/>
      <c r="AI66" s="1420"/>
      <c r="AJ66" s="1420"/>
    </row>
    <row r="67" spans="1:36" s="1419" customFormat="1" ht="26.25">
      <c r="A67" s="692"/>
      <c r="B67" s="2888"/>
      <c r="C67" s="1727" t="s">
        <v>933</v>
      </c>
      <c r="D67" s="1735" t="s">
        <v>1383</v>
      </c>
      <c r="E67" s="1421"/>
      <c r="F67" s="1420"/>
      <c r="G67" s="1420"/>
      <c r="H67" s="1420"/>
      <c r="I67" s="1420"/>
      <c r="J67" s="1420"/>
      <c r="K67" s="1420"/>
      <c r="L67" s="1420"/>
      <c r="M67" s="1420"/>
      <c r="N67" s="1420"/>
      <c r="O67" s="1420"/>
      <c r="P67" s="1420"/>
      <c r="Q67" s="1420"/>
      <c r="R67" s="1420"/>
      <c r="S67" s="1420"/>
      <c r="T67" s="1420"/>
      <c r="U67" s="1420"/>
      <c r="V67" s="1420"/>
      <c r="W67" s="1420"/>
      <c r="X67" s="1420"/>
      <c r="Y67" s="1420"/>
      <c r="Z67" s="1420"/>
      <c r="AA67" s="1420"/>
      <c r="AB67" s="1420"/>
      <c r="AC67" s="1420"/>
      <c r="AD67" s="1420"/>
      <c r="AE67" s="1420"/>
      <c r="AF67" s="1420"/>
      <c r="AG67" s="1420"/>
      <c r="AH67" s="1420"/>
      <c r="AI67" s="1420"/>
      <c r="AJ67" s="1420"/>
    </row>
    <row r="68" spans="1:36" s="1419" customFormat="1" ht="26.25">
      <c r="A68" s="692"/>
      <c r="B68" s="2888"/>
      <c r="C68" s="1727" t="s">
        <v>934</v>
      </c>
      <c r="D68" s="1735" t="s">
        <v>1384</v>
      </c>
      <c r="E68" s="1421"/>
      <c r="F68" s="1420"/>
      <c r="G68" s="1420"/>
      <c r="H68" s="1420"/>
      <c r="I68" s="1420"/>
      <c r="J68" s="1420"/>
      <c r="K68" s="1420"/>
      <c r="L68" s="1420"/>
      <c r="M68" s="1420"/>
      <c r="N68" s="1420"/>
      <c r="O68" s="1420"/>
      <c r="P68" s="1420"/>
      <c r="Q68" s="1420"/>
      <c r="R68" s="1420"/>
      <c r="S68" s="1420"/>
      <c r="T68" s="1420"/>
      <c r="U68" s="1420"/>
      <c r="V68" s="1420"/>
      <c r="W68" s="1420"/>
      <c r="X68" s="1420"/>
      <c r="Y68" s="1420"/>
      <c r="Z68" s="1420"/>
      <c r="AA68" s="1420"/>
      <c r="AB68" s="1420"/>
      <c r="AC68" s="1420"/>
      <c r="AD68" s="1420"/>
      <c r="AE68" s="1420"/>
      <c r="AF68" s="1420"/>
      <c r="AG68" s="1420"/>
      <c r="AH68" s="1420"/>
      <c r="AI68" s="1420"/>
      <c r="AJ68" s="1420"/>
    </row>
    <row r="69" spans="1:36" s="1419" customFormat="1" ht="39">
      <c r="A69" s="692"/>
      <c r="B69" s="2888"/>
      <c r="C69" s="1724" t="s">
        <v>935</v>
      </c>
      <c r="D69" s="1735" t="s">
        <v>1132</v>
      </c>
      <c r="E69" s="1421"/>
      <c r="F69" s="1420"/>
      <c r="G69" s="1420"/>
      <c r="H69" s="1420"/>
      <c r="I69" s="1420"/>
      <c r="J69" s="1420"/>
      <c r="K69" s="1420"/>
      <c r="L69" s="1420"/>
      <c r="M69" s="1420"/>
      <c r="N69" s="1420"/>
      <c r="O69" s="1420"/>
      <c r="P69" s="1420"/>
      <c r="Q69" s="1420"/>
      <c r="R69" s="1420"/>
      <c r="S69" s="1420"/>
      <c r="T69" s="1420"/>
      <c r="U69" s="1420"/>
      <c r="V69" s="1420"/>
      <c r="W69" s="1420"/>
      <c r="X69" s="1420"/>
      <c r="Y69" s="1420"/>
      <c r="Z69" s="1420"/>
      <c r="AA69" s="1420"/>
      <c r="AB69" s="1420"/>
      <c r="AC69" s="1420"/>
      <c r="AD69" s="1420"/>
      <c r="AE69" s="1420"/>
      <c r="AF69" s="1420"/>
      <c r="AG69" s="1420"/>
      <c r="AH69" s="1420"/>
      <c r="AI69" s="1420"/>
      <c r="AJ69" s="1420"/>
    </row>
    <row r="70" spans="1:36" s="1419" customFormat="1" ht="39">
      <c r="A70" s="692"/>
      <c r="B70" s="2888"/>
      <c r="C70" s="1724" t="s">
        <v>936</v>
      </c>
      <c r="D70" s="1735" t="s">
        <v>1385</v>
      </c>
      <c r="E70" s="1420"/>
      <c r="F70" s="1420"/>
      <c r="G70" s="1420"/>
      <c r="H70" s="1420"/>
      <c r="I70" s="1420"/>
      <c r="J70" s="1420"/>
      <c r="K70" s="1420"/>
      <c r="L70" s="1420"/>
      <c r="M70" s="1420"/>
      <c r="N70" s="1420"/>
      <c r="O70" s="1420"/>
      <c r="P70" s="1420"/>
      <c r="Q70" s="1420"/>
      <c r="R70" s="1420"/>
      <c r="S70" s="1420"/>
      <c r="T70" s="1420"/>
      <c r="U70" s="1420"/>
      <c r="V70" s="1420"/>
      <c r="W70" s="1420"/>
      <c r="X70" s="1420"/>
      <c r="Y70" s="1420"/>
      <c r="Z70" s="1420"/>
      <c r="AA70" s="1420"/>
      <c r="AB70" s="1420"/>
      <c r="AC70" s="1420"/>
      <c r="AD70" s="1420"/>
      <c r="AE70" s="1420"/>
      <c r="AF70" s="1420"/>
      <c r="AG70" s="1420"/>
      <c r="AH70" s="1420"/>
      <c r="AI70" s="1420"/>
      <c r="AJ70" s="1420"/>
    </row>
    <row r="71" spans="1:36" s="1419" customFormat="1" ht="51.75">
      <c r="A71" s="692"/>
      <c r="B71" s="2888"/>
      <c r="C71" s="1724" t="s">
        <v>937</v>
      </c>
      <c r="D71" s="1735" t="s">
        <v>1386</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1420"/>
      <c r="AJ71" s="1420"/>
    </row>
    <row r="72" spans="1:36" s="1419" customFormat="1" ht="26.25">
      <c r="A72" s="692"/>
      <c r="B72" s="2888"/>
      <c r="C72" s="1724" t="s">
        <v>1128</v>
      </c>
      <c r="D72" s="1735" t="s">
        <v>1387</v>
      </c>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1420"/>
      <c r="AJ72" s="1420"/>
    </row>
    <row r="73" spans="1:36" s="1419" customFormat="1" ht="26.25">
      <c r="A73" s="692"/>
      <c r="B73" s="2888"/>
      <c r="C73" s="1724" t="s">
        <v>1129</v>
      </c>
      <c r="D73" s="1735" t="s">
        <v>1388</v>
      </c>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1420"/>
      <c r="AJ73" s="1420"/>
    </row>
    <row r="74" spans="1:36" s="1419" customFormat="1" ht="39">
      <c r="A74" s="692"/>
      <c r="B74" s="2888"/>
      <c r="C74" s="1724" t="s">
        <v>1130</v>
      </c>
      <c r="D74" s="1735" t="s">
        <v>1416</v>
      </c>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1420"/>
      <c r="AJ74" s="1420"/>
    </row>
    <row r="75" spans="1:36" s="1419" customFormat="1" ht="26.25">
      <c r="A75" s="692"/>
      <c r="B75" s="2251"/>
      <c r="C75" s="1724" t="s">
        <v>1491</v>
      </c>
      <c r="D75" s="2258" t="s">
        <v>1492</v>
      </c>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1420"/>
      <c r="AJ75" s="1420"/>
    </row>
    <row r="76" spans="1:36" s="1419" customFormat="1">
      <c r="A76" s="1420"/>
      <c r="B76" s="2913" t="s">
        <v>1486</v>
      </c>
      <c r="C76" s="2876" t="s">
        <v>1404</v>
      </c>
      <c r="D76" s="2877"/>
      <c r="E76" s="1422"/>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420"/>
      <c r="AJ76" s="1420"/>
    </row>
    <row r="77" spans="1:36" s="1419" customFormat="1" ht="40.5" customHeight="1">
      <c r="A77" s="1420"/>
      <c r="B77" s="2872"/>
      <c r="C77" s="2474" t="s">
        <v>938</v>
      </c>
      <c r="D77" s="2472" t="s">
        <v>1598</v>
      </c>
      <c r="E77" s="1422"/>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420"/>
      <c r="AJ77" s="1420"/>
    </row>
    <row r="78" spans="1:36" s="1419" customFormat="1" ht="41.25" customHeight="1">
      <c r="A78" s="1420"/>
      <c r="B78" s="2872"/>
      <c r="C78" s="2474" t="s">
        <v>939</v>
      </c>
      <c r="D78" s="2472" t="s">
        <v>1599</v>
      </c>
      <c r="E78" s="1422"/>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420"/>
      <c r="AJ78" s="1420"/>
    </row>
    <row r="79" spans="1:36" s="1419" customFormat="1">
      <c r="A79" s="1420"/>
      <c r="B79" s="2866"/>
      <c r="C79" s="2864" t="s">
        <v>1401</v>
      </c>
      <c r="D79" s="2875"/>
      <c r="E79" s="1422"/>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420"/>
      <c r="AJ79" s="1420"/>
    </row>
    <row r="80" spans="1:36" s="1419" customFormat="1" ht="39">
      <c r="A80" s="1420"/>
      <c r="B80" s="2872"/>
      <c r="C80" s="2474" t="s">
        <v>1484</v>
      </c>
      <c r="D80" s="2473" t="s">
        <v>1577</v>
      </c>
      <c r="E80" s="1422"/>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420"/>
      <c r="AJ80" s="1420"/>
    </row>
    <row r="81" spans="1:36" s="1419" customFormat="1" ht="26.25">
      <c r="A81" s="1420"/>
      <c r="B81" s="2873"/>
      <c r="C81" s="2474" t="s">
        <v>1485</v>
      </c>
      <c r="D81" s="2473" t="s">
        <v>1578</v>
      </c>
      <c r="E81" s="1422"/>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420"/>
      <c r="AJ81" s="1420"/>
    </row>
    <row r="82" spans="1:36" s="1419" customFormat="1">
      <c r="A82" s="1420"/>
      <c r="B82" s="2867" t="s">
        <v>1474</v>
      </c>
      <c r="C82" s="2911" t="s">
        <v>1405</v>
      </c>
      <c r="D82" s="2912"/>
      <c r="E82" s="1422"/>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420"/>
      <c r="AJ82" s="1420"/>
    </row>
    <row r="83" spans="1:36" s="1419" customFormat="1" ht="25.5">
      <c r="A83" s="1420"/>
      <c r="B83" s="2872"/>
      <c r="C83" s="2474" t="s">
        <v>1081</v>
      </c>
      <c r="D83" s="2472" t="s">
        <v>1579</v>
      </c>
      <c r="E83" s="1422"/>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420"/>
      <c r="AJ83" s="1420"/>
    </row>
    <row r="84" spans="1:36" s="1419" customFormat="1" ht="27.75" customHeight="1">
      <c r="A84" s="1420"/>
      <c r="B84" s="2872"/>
      <c r="C84" s="2474" t="s">
        <v>1082</v>
      </c>
      <c r="D84" s="2472" t="s">
        <v>1580</v>
      </c>
      <c r="E84" s="1422"/>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420"/>
      <c r="AJ84" s="1420"/>
    </row>
    <row r="85" spans="1:36" s="1419" customFormat="1" ht="42.75" customHeight="1">
      <c r="A85" s="1420"/>
      <c r="B85" s="2873"/>
      <c r="C85" s="2474" t="s">
        <v>1083</v>
      </c>
      <c r="D85" s="2472" t="s">
        <v>1581</v>
      </c>
      <c r="E85" s="1423"/>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420"/>
      <c r="AJ85" s="1420"/>
    </row>
    <row r="86" spans="1:36" s="1419" customFormat="1">
      <c r="A86" s="1420"/>
      <c r="B86" s="2867" t="s">
        <v>1473</v>
      </c>
      <c r="C86" s="2471" t="s">
        <v>1406</v>
      </c>
      <c r="D86" s="2471"/>
      <c r="E86" s="1422"/>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420"/>
      <c r="AJ86" s="1420"/>
    </row>
    <row r="87" spans="1:36" s="1419" customFormat="1" ht="26.25">
      <c r="A87" s="1420"/>
      <c r="B87" s="2879"/>
      <c r="C87" s="2475" t="s">
        <v>940</v>
      </c>
      <c r="D87" s="2473" t="s">
        <v>1582</v>
      </c>
      <c r="E87" s="1422"/>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420"/>
      <c r="AJ87" s="1420"/>
    </row>
    <row r="88" spans="1:36" s="1419" customFormat="1" ht="28.5" customHeight="1">
      <c r="A88" s="1420"/>
      <c r="B88" s="2879"/>
      <c r="C88" s="2475" t="s">
        <v>1084</v>
      </c>
      <c r="D88" s="2473" t="s">
        <v>1583</v>
      </c>
      <c r="E88" s="1422"/>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420"/>
      <c r="AJ88" s="1420"/>
    </row>
    <row r="89" spans="1:36" s="1419" customFormat="1">
      <c r="A89" s="1420"/>
      <c r="B89" s="2867" t="s">
        <v>1085</v>
      </c>
      <c r="C89" s="2864" t="s">
        <v>944</v>
      </c>
      <c r="D89" s="2875"/>
      <c r="E89" s="1422"/>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420"/>
      <c r="AJ89" s="1420"/>
    </row>
    <row r="90" spans="1:36" s="1419" customFormat="1" ht="28.5" customHeight="1">
      <c r="A90" s="1420"/>
      <c r="B90" s="2872"/>
      <c r="C90" s="2476" t="s">
        <v>941</v>
      </c>
      <c r="D90" s="2473" t="s">
        <v>1584</v>
      </c>
      <c r="E90" s="1422"/>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420"/>
      <c r="AJ90" s="1420"/>
    </row>
    <row r="91" spans="1:36" s="1419" customFormat="1" ht="28.5" customHeight="1">
      <c r="A91" s="1420"/>
      <c r="B91" s="2873"/>
      <c r="C91" s="2475" t="s">
        <v>942</v>
      </c>
      <c r="D91" s="2473" t="s">
        <v>1585</v>
      </c>
      <c r="E91" s="1422"/>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420"/>
      <c r="AJ91" s="1420"/>
    </row>
    <row r="92" spans="1:36" s="1419" customFormat="1">
      <c r="A92" s="1420"/>
      <c r="B92" s="2867" t="s">
        <v>943</v>
      </c>
      <c r="C92" s="2864" t="s">
        <v>1096</v>
      </c>
      <c r="D92" s="2875"/>
      <c r="E92" s="1422"/>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420"/>
      <c r="AJ92" s="1420"/>
    </row>
    <row r="93" spans="1:36" s="1419" customFormat="1" ht="45" customHeight="1">
      <c r="A93" s="1420"/>
      <c r="B93" s="2874"/>
      <c r="C93" s="2474">
        <v>12</v>
      </c>
      <c r="D93" s="2473" t="s">
        <v>1586</v>
      </c>
      <c r="E93" s="1422"/>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1420"/>
      <c r="AJ93" s="1420"/>
    </row>
    <row r="94" spans="1:36" s="1419" customFormat="1">
      <c r="A94" s="1420"/>
      <c r="B94" s="2867" t="s">
        <v>945</v>
      </c>
      <c r="C94" s="2864" t="s">
        <v>1086</v>
      </c>
      <c r="D94" s="2875"/>
      <c r="E94" s="836"/>
      <c r="F94" s="1420"/>
      <c r="G94" s="1420"/>
      <c r="H94" s="1420"/>
      <c r="I94" s="1420"/>
      <c r="J94" s="1420"/>
      <c r="K94" s="1420"/>
      <c r="L94" s="1420"/>
      <c r="M94" s="1420"/>
      <c r="N94" s="1420"/>
      <c r="O94" s="1420"/>
      <c r="P94" s="1420"/>
      <c r="Q94" s="1420"/>
      <c r="R94" s="1420"/>
      <c r="S94" s="1420"/>
      <c r="T94" s="1420"/>
      <c r="U94" s="1420"/>
      <c r="V94" s="1420"/>
      <c r="W94" s="1420"/>
      <c r="X94" s="1420"/>
      <c r="Y94" s="1420"/>
      <c r="Z94" s="1420"/>
      <c r="AA94" s="1420"/>
      <c r="AB94" s="1420"/>
      <c r="AC94" s="1420"/>
      <c r="AD94" s="1420"/>
      <c r="AE94" s="1420"/>
      <c r="AF94" s="1420"/>
      <c r="AG94" s="1420"/>
      <c r="AH94" s="1420"/>
      <c r="AI94" s="1420"/>
      <c r="AJ94" s="1420"/>
    </row>
    <row r="95" spans="1:36" s="1419" customFormat="1" ht="43.5" customHeight="1">
      <c r="A95" s="1420"/>
      <c r="B95" s="2873"/>
      <c r="C95" s="2474">
        <v>13</v>
      </c>
      <c r="D95" s="2473" t="s">
        <v>1587</v>
      </c>
      <c r="E95" s="1422"/>
      <c r="F95" s="1420"/>
      <c r="G95" s="1420"/>
      <c r="H95" s="1420"/>
      <c r="I95" s="1420"/>
      <c r="J95" s="1420"/>
      <c r="K95" s="1420"/>
      <c r="L95" s="1420"/>
      <c r="M95" s="1420"/>
      <c r="N95" s="1420"/>
      <c r="O95" s="1420"/>
      <c r="P95" s="1420"/>
      <c r="Q95" s="1420"/>
      <c r="R95" s="1420"/>
      <c r="S95" s="1420"/>
      <c r="T95" s="1420"/>
      <c r="U95" s="1420"/>
      <c r="V95" s="1420"/>
      <c r="W95" s="1420"/>
      <c r="X95" s="1420"/>
      <c r="Y95" s="1420"/>
      <c r="Z95" s="1420"/>
      <c r="AA95" s="1420"/>
      <c r="AB95" s="1420"/>
      <c r="AC95" s="1420"/>
      <c r="AD95" s="1420"/>
      <c r="AE95" s="1420"/>
      <c r="AF95" s="1420"/>
      <c r="AG95" s="1420"/>
      <c r="AH95" s="1420"/>
      <c r="AI95" s="1420"/>
      <c r="AJ95" s="1420"/>
    </row>
    <row r="96" spans="1:36" s="1419" customFormat="1">
      <c r="A96" s="1420"/>
      <c r="B96" s="2867" t="s">
        <v>1087</v>
      </c>
      <c r="C96" s="2864" t="s">
        <v>946</v>
      </c>
      <c r="D96" s="2875"/>
      <c r="E96" s="1422"/>
      <c r="F96" s="1420"/>
      <c r="G96" s="1420"/>
      <c r="H96" s="1420"/>
      <c r="I96" s="1420"/>
      <c r="J96" s="1420"/>
      <c r="K96" s="1420"/>
      <c r="L96" s="1420"/>
      <c r="M96" s="1420"/>
      <c r="N96" s="1420"/>
      <c r="O96" s="1420"/>
      <c r="P96" s="1420"/>
      <c r="Q96" s="1420"/>
      <c r="R96" s="1420"/>
      <c r="S96" s="1420"/>
      <c r="T96" s="1420"/>
      <c r="U96" s="1420"/>
      <c r="V96" s="1420"/>
      <c r="W96" s="1420"/>
      <c r="X96" s="1420"/>
      <c r="Y96" s="1420"/>
      <c r="Z96" s="1420"/>
      <c r="AA96" s="1420"/>
      <c r="AB96" s="1420"/>
      <c r="AC96" s="1420"/>
      <c r="AD96" s="1420"/>
      <c r="AE96" s="1420"/>
      <c r="AF96" s="1420"/>
      <c r="AG96" s="1420"/>
      <c r="AH96" s="1420"/>
      <c r="AI96" s="1420"/>
      <c r="AJ96" s="1420"/>
    </row>
    <row r="97" spans="1:36" s="1419" customFormat="1" ht="58.5" customHeight="1">
      <c r="A97" s="1420"/>
      <c r="B97" s="2879"/>
      <c r="C97" s="2474">
        <v>14</v>
      </c>
      <c r="D97" s="2473" t="s">
        <v>1588</v>
      </c>
      <c r="E97" s="1422"/>
      <c r="F97" s="1420"/>
      <c r="G97" s="1420"/>
      <c r="H97" s="1420"/>
      <c r="I97" s="1420"/>
      <c r="J97" s="1420"/>
      <c r="K97" s="1420"/>
      <c r="L97" s="1420"/>
      <c r="M97" s="1420"/>
      <c r="N97" s="1420"/>
      <c r="O97" s="1420"/>
      <c r="P97" s="1420"/>
      <c r="Q97" s="1420"/>
      <c r="R97" s="1420"/>
      <c r="S97" s="1420"/>
      <c r="T97" s="1420"/>
      <c r="U97" s="1420"/>
      <c r="V97" s="1420"/>
      <c r="W97" s="1420"/>
      <c r="X97" s="1420"/>
      <c r="Y97" s="1420"/>
      <c r="Z97" s="1420"/>
      <c r="AA97" s="1420"/>
      <c r="AB97" s="1420"/>
      <c r="AC97" s="1420"/>
      <c r="AD97" s="1420"/>
      <c r="AE97" s="1420"/>
      <c r="AF97" s="1420"/>
      <c r="AG97" s="1420"/>
      <c r="AH97" s="1420"/>
      <c r="AI97" s="1420"/>
      <c r="AJ97" s="1420"/>
    </row>
    <row r="98" spans="1:36" s="1419" customFormat="1" ht="30" customHeight="1">
      <c r="A98" s="1420"/>
      <c r="B98" s="2879"/>
      <c r="C98" s="2474" t="s">
        <v>947</v>
      </c>
      <c r="D98" s="2473" t="s">
        <v>1589</v>
      </c>
      <c r="E98" s="1422"/>
      <c r="F98" s="1420"/>
      <c r="G98" s="1420"/>
      <c r="H98" s="1420"/>
      <c r="I98" s="1420"/>
      <c r="J98" s="1420"/>
      <c r="K98" s="1420"/>
      <c r="L98" s="1420"/>
      <c r="M98" s="1420"/>
      <c r="N98" s="1420"/>
      <c r="O98" s="1420"/>
      <c r="P98" s="1420"/>
      <c r="Q98" s="1420"/>
      <c r="R98" s="1420"/>
      <c r="S98" s="1420"/>
      <c r="T98" s="1420"/>
      <c r="U98" s="1420"/>
      <c r="V98" s="1420"/>
      <c r="W98" s="1420"/>
      <c r="X98" s="1420"/>
      <c r="Y98" s="1420"/>
      <c r="Z98" s="1420"/>
      <c r="AA98" s="1420"/>
      <c r="AB98" s="1420"/>
      <c r="AC98" s="1420"/>
      <c r="AD98" s="1420"/>
      <c r="AE98" s="1420"/>
      <c r="AF98" s="1420"/>
      <c r="AG98" s="1420"/>
      <c r="AH98" s="1420"/>
      <c r="AI98" s="1420"/>
      <c r="AJ98" s="1420"/>
    </row>
    <row r="99" spans="1:36" s="1419" customFormat="1" ht="28.5" customHeight="1">
      <c r="A99" s="1420"/>
      <c r="B99" s="2879"/>
      <c r="C99" s="2474" t="s">
        <v>948</v>
      </c>
      <c r="D99" s="2473" t="s">
        <v>1590</v>
      </c>
      <c r="E99" s="1422"/>
      <c r="F99" s="1420"/>
      <c r="G99" s="1420"/>
      <c r="H99" s="1420"/>
      <c r="I99" s="1420"/>
      <c r="J99" s="1420"/>
      <c r="K99" s="1420"/>
      <c r="L99" s="1420"/>
      <c r="M99" s="1420"/>
      <c r="N99" s="1420"/>
      <c r="O99" s="1420"/>
      <c r="P99" s="1420"/>
      <c r="Q99" s="1420"/>
      <c r="R99" s="1420"/>
      <c r="S99" s="1420"/>
      <c r="T99" s="1420"/>
      <c r="U99" s="1420"/>
      <c r="V99" s="1420"/>
      <c r="W99" s="1420"/>
      <c r="X99" s="1420"/>
      <c r="Y99" s="1420"/>
      <c r="Z99" s="1420"/>
      <c r="AA99" s="1420"/>
      <c r="AB99" s="1420"/>
      <c r="AC99" s="1420"/>
      <c r="AD99" s="1420"/>
      <c r="AE99" s="1420"/>
      <c r="AF99" s="1420"/>
      <c r="AG99" s="1420"/>
      <c r="AH99" s="1420"/>
      <c r="AI99" s="1420"/>
      <c r="AJ99" s="1420"/>
    </row>
    <row r="100" spans="1:36" s="1419" customFormat="1" ht="30" customHeight="1">
      <c r="A100" s="1420"/>
      <c r="B100" s="2880"/>
      <c r="C100" s="2474" t="s">
        <v>1088</v>
      </c>
      <c r="D100" s="2473" t="s">
        <v>1591</v>
      </c>
      <c r="E100" s="1422"/>
      <c r="F100" s="1420"/>
      <c r="G100" s="1420"/>
      <c r="H100" s="1420"/>
      <c r="I100" s="1420"/>
      <c r="J100" s="1420"/>
      <c r="K100" s="1420"/>
      <c r="L100" s="1420"/>
      <c r="M100" s="1420"/>
      <c r="N100" s="1420"/>
      <c r="O100" s="1420"/>
      <c r="P100" s="1420"/>
      <c r="Q100" s="1420"/>
      <c r="R100" s="1420"/>
      <c r="S100" s="1420"/>
      <c r="T100" s="1420"/>
      <c r="U100" s="1420"/>
      <c r="V100" s="1420"/>
      <c r="W100" s="1420"/>
      <c r="X100" s="1420"/>
      <c r="Y100" s="1420"/>
      <c r="Z100" s="1420"/>
      <c r="AA100" s="1420"/>
      <c r="AB100" s="1420"/>
      <c r="AC100" s="1420"/>
      <c r="AD100" s="1420"/>
      <c r="AE100" s="1420"/>
      <c r="AF100" s="1420"/>
      <c r="AG100" s="1420"/>
      <c r="AH100" s="1420"/>
      <c r="AI100" s="1420"/>
      <c r="AJ100" s="1420"/>
    </row>
    <row r="101" spans="1:36" s="1419" customFormat="1">
      <c r="A101" s="1420"/>
      <c r="B101" s="2867" t="s">
        <v>949</v>
      </c>
      <c r="C101" s="2915" t="s">
        <v>1089</v>
      </c>
      <c r="D101" s="2916"/>
      <c r="E101" s="1422"/>
      <c r="F101" s="1420"/>
      <c r="G101" s="1420"/>
      <c r="H101" s="1420"/>
      <c r="I101" s="1420"/>
      <c r="J101" s="1420"/>
      <c r="K101" s="1420"/>
      <c r="L101" s="1420"/>
      <c r="M101" s="1420"/>
      <c r="N101" s="1420"/>
      <c r="O101" s="1420"/>
      <c r="P101" s="1420"/>
      <c r="Q101" s="1420"/>
      <c r="R101" s="1420"/>
      <c r="S101" s="1420"/>
      <c r="T101" s="1420"/>
      <c r="U101" s="1420"/>
      <c r="V101" s="1420"/>
      <c r="W101" s="1420"/>
      <c r="X101" s="1420"/>
      <c r="Y101" s="1420"/>
      <c r="Z101" s="1420"/>
      <c r="AA101" s="1420"/>
      <c r="AB101" s="1420"/>
      <c r="AC101" s="1420"/>
      <c r="AD101" s="1420"/>
      <c r="AE101" s="1420"/>
      <c r="AF101" s="1420"/>
      <c r="AG101" s="1420"/>
      <c r="AH101" s="1420"/>
      <c r="AI101" s="1420"/>
      <c r="AJ101" s="1420"/>
    </row>
    <row r="102" spans="1:36" s="1419" customFormat="1" ht="26.25">
      <c r="A102" s="1420"/>
      <c r="B102" s="2914"/>
      <c r="C102" s="1728">
        <v>15</v>
      </c>
      <c r="D102" s="1737" t="s">
        <v>1417</v>
      </c>
      <c r="E102" s="1422"/>
      <c r="F102" s="1420"/>
      <c r="G102" s="1420"/>
      <c r="H102" s="1420"/>
      <c r="I102" s="1420"/>
      <c r="J102" s="1420"/>
      <c r="K102" s="1420"/>
      <c r="L102" s="1420"/>
      <c r="M102" s="1420"/>
      <c r="N102" s="1420"/>
      <c r="O102" s="1420"/>
      <c r="P102" s="1420"/>
      <c r="Q102" s="1420"/>
      <c r="R102" s="1420"/>
      <c r="S102" s="1420"/>
      <c r="T102" s="1420"/>
      <c r="U102" s="1420"/>
      <c r="V102" s="1420"/>
      <c r="W102" s="1420"/>
      <c r="X102" s="1420"/>
      <c r="Y102" s="1420"/>
      <c r="Z102" s="1420"/>
      <c r="AA102" s="1420"/>
      <c r="AB102" s="1420"/>
      <c r="AC102" s="1420"/>
      <c r="AD102" s="1420"/>
      <c r="AE102" s="1420"/>
      <c r="AF102" s="1420"/>
      <c r="AG102" s="1420"/>
      <c r="AH102" s="1420"/>
      <c r="AI102" s="1420"/>
      <c r="AJ102" s="1420"/>
    </row>
    <row r="103" spans="1:36" s="1419" customFormat="1">
      <c r="A103" s="1420"/>
      <c r="B103" s="2867" t="s">
        <v>1090</v>
      </c>
      <c r="C103" s="2917" t="s">
        <v>1390</v>
      </c>
      <c r="D103" s="2892"/>
      <c r="E103" s="1422"/>
      <c r="F103" s="1420"/>
      <c r="G103" s="1420"/>
      <c r="H103" s="1420"/>
      <c r="I103" s="1713"/>
      <c r="J103" s="1713"/>
      <c r="K103" s="1713"/>
      <c r="L103" s="1713"/>
      <c r="M103" s="1713"/>
      <c r="N103" s="1713"/>
      <c r="O103" s="1420"/>
      <c r="P103" s="1420"/>
      <c r="Q103" s="1420"/>
      <c r="R103" s="1420"/>
      <c r="S103" s="1420"/>
      <c r="T103" s="1420"/>
      <c r="U103" s="1420"/>
      <c r="V103" s="1420"/>
      <c r="W103" s="1420"/>
      <c r="X103" s="1420"/>
      <c r="Y103" s="1420"/>
      <c r="Z103" s="1420"/>
      <c r="AA103" s="1420"/>
      <c r="AB103" s="1420"/>
      <c r="AC103" s="1420"/>
      <c r="AD103" s="1420"/>
      <c r="AE103" s="1420"/>
      <c r="AF103" s="1420"/>
      <c r="AG103" s="1420"/>
      <c r="AH103" s="1420"/>
      <c r="AI103" s="1420"/>
      <c r="AJ103" s="1420"/>
    </row>
    <row r="104" spans="1:36" s="1419" customFormat="1" ht="26.25">
      <c r="A104" s="1420"/>
      <c r="B104" s="2866"/>
      <c r="C104" s="2469" t="s">
        <v>1133</v>
      </c>
      <c r="D104" s="2477" t="s">
        <v>1391</v>
      </c>
      <c r="E104" s="1422"/>
      <c r="F104" s="1420"/>
      <c r="G104" s="1420"/>
      <c r="H104" s="1420"/>
      <c r="I104" s="1714"/>
      <c r="J104" s="764"/>
      <c r="K104" s="764"/>
      <c r="L104" s="764"/>
      <c r="M104" s="764"/>
      <c r="N104" s="764"/>
      <c r="O104" s="1420"/>
      <c r="P104" s="1420"/>
      <c r="Q104" s="1420"/>
      <c r="R104" s="1420"/>
      <c r="S104" s="1420"/>
      <c r="T104" s="1420"/>
      <c r="U104" s="1420"/>
      <c r="V104" s="1420"/>
      <c r="W104" s="1420"/>
      <c r="X104" s="1420"/>
      <c r="Y104" s="1420"/>
      <c r="Z104" s="1420"/>
      <c r="AA104" s="1420"/>
      <c r="AB104" s="1420"/>
      <c r="AC104" s="1420"/>
      <c r="AD104" s="1420"/>
      <c r="AE104" s="1420"/>
      <c r="AF104" s="1420"/>
      <c r="AG104" s="1420"/>
      <c r="AH104" s="1420"/>
      <c r="AI104" s="1420"/>
      <c r="AJ104" s="1420"/>
    </row>
    <row r="105" spans="1:36" s="1419" customFormat="1" ht="30.75" customHeight="1">
      <c r="A105" s="1420"/>
      <c r="B105" s="2872"/>
      <c r="C105" s="2482" t="s">
        <v>1592</v>
      </c>
      <c r="D105" s="2479" t="s">
        <v>1790</v>
      </c>
      <c r="E105" s="1422"/>
      <c r="F105" s="1420"/>
      <c r="G105" s="1420"/>
      <c r="H105" s="1420"/>
      <c r="I105" s="1714"/>
      <c r="J105" s="764"/>
      <c r="K105" s="764"/>
      <c r="L105" s="764"/>
      <c r="M105" s="764"/>
      <c r="N105" s="764"/>
      <c r="O105" s="1420"/>
      <c r="P105" s="1420"/>
      <c r="Q105" s="1420"/>
      <c r="R105" s="1420"/>
      <c r="S105" s="1420"/>
      <c r="T105" s="1420"/>
      <c r="U105" s="1420"/>
      <c r="V105" s="1420"/>
      <c r="W105" s="1420"/>
      <c r="X105" s="1420"/>
      <c r="Y105" s="1420"/>
      <c r="Z105" s="1420"/>
      <c r="AA105" s="1420"/>
      <c r="AB105" s="1420"/>
      <c r="AC105" s="1420"/>
      <c r="AD105" s="1420"/>
      <c r="AE105" s="1420"/>
      <c r="AF105" s="1420"/>
      <c r="AG105" s="1420"/>
      <c r="AH105" s="1420"/>
      <c r="AI105" s="1420"/>
      <c r="AJ105" s="1420"/>
    </row>
    <row r="106" spans="1:36" s="1419" customFormat="1" ht="96.75" customHeight="1">
      <c r="A106" s="1420"/>
      <c r="B106" s="2866"/>
      <c r="C106" s="2598" t="s">
        <v>950</v>
      </c>
      <c r="D106" s="1736" t="s">
        <v>1791</v>
      </c>
      <c r="E106" s="1422"/>
      <c r="F106" s="1420"/>
      <c r="G106" s="1420"/>
      <c r="H106" s="1420"/>
      <c r="I106" s="2910"/>
      <c r="J106" s="2910"/>
      <c r="K106" s="2910"/>
      <c r="L106" s="2910"/>
      <c r="M106" s="2910"/>
      <c r="N106" s="2910"/>
      <c r="O106" s="1420"/>
      <c r="P106" s="1420"/>
      <c r="Q106" s="1420"/>
      <c r="R106" s="1420"/>
      <c r="S106" s="1420"/>
      <c r="T106" s="1420"/>
      <c r="U106" s="1420"/>
      <c r="V106" s="1420"/>
      <c r="W106" s="1420"/>
      <c r="X106" s="1420"/>
      <c r="Y106" s="1420"/>
      <c r="Z106" s="1420"/>
      <c r="AA106" s="1420"/>
      <c r="AB106" s="1420"/>
      <c r="AC106" s="1420"/>
      <c r="AD106" s="1420"/>
      <c r="AE106" s="1420"/>
      <c r="AF106" s="1420"/>
      <c r="AG106" s="1420"/>
      <c r="AH106" s="1420"/>
      <c r="AI106" s="1420"/>
      <c r="AJ106" s="1420"/>
    </row>
    <row r="107" spans="1:36" s="1419" customFormat="1">
      <c r="A107" s="1420"/>
      <c r="B107" s="2867" t="s">
        <v>1472</v>
      </c>
      <c r="C107" s="2876" t="s">
        <v>1091</v>
      </c>
      <c r="D107" s="2877"/>
      <c r="E107" s="836"/>
      <c r="F107" s="1420"/>
      <c r="G107" s="1420"/>
      <c r="H107" s="1420"/>
      <c r="I107" s="1713"/>
      <c r="J107" s="1713"/>
      <c r="K107" s="1713"/>
      <c r="L107" s="1713"/>
      <c r="M107" s="1713"/>
      <c r="N107" s="1713"/>
      <c r="O107" s="1420"/>
      <c r="P107" s="1420"/>
      <c r="Q107" s="1420"/>
      <c r="R107" s="1420"/>
      <c r="S107" s="1420"/>
      <c r="T107" s="1420"/>
      <c r="U107" s="1420"/>
      <c r="V107" s="1420"/>
      <c r="W107" s="1420"/>
      <c r="X107" s="1420"/>
      <c r="Y107" s="1420"/>
      <c r="Z107" s="1420"/>
      <c r="AA107" s="1420"/>
      <c r="AB107" s="1420"/>
      <c r="AC107" s="1420"/>
      <c r="AD107" s="1420"/>
      <c r="AE107" s="1420"/>
      <c r="AF107" s="1420"/>
      <c r="AG107" s="1420"/>
      <c r="AH107" s="1420"/>
      <c r="AI107" s="1420"/>
      <c r="AJ107" s="1420"/>
    </row>
    <row r="108" spans="1:36" s="1419" customFormat="1" ht="69" customHeight="1">
      <c r="A108" s="1420"/>
      <c r="B108" s="2872"/>
      <c r="C108" s="2474">
        <v>17</v>
      </c>
      <c r="D108" s="2473" t="s">
        <v>1600</v>
      </c>
      <c r="E108" s="836"/>
      <c r="F108" s="1420"/>
      <c r="G108" s="1420"/>
      <c r="H108" s="1420"/>
      <c r="I108" s="1713"/>
      <c r="J108" s="1713"/>
      <c r="K108" s="1713"/>
      <c r="L108" s="1713"/>
      <c r="M108" s="1713"/>
      <c r="N108" s="1713"/>
      <c r="O108" s="1420"/>
      <c r="P108" s="1420"/>
      <c r="Q108" s="1420"/>
      <c r="R108" s="1420"/>
      <c r="S108" s="1420"/>
      <c r="T108" s="1420"/>
      <c r="U108" s="1420"/>
      <c r="V108" s="1420"/>
      <c r="W108" s="1420"/>
      <c r="X108" s="1420"/>
      <c r="Y108" s="1420"/>
      <c r="Z108" s="1420"/>
      <c r="AA108" s="1420"/>
      <c r="AB108" s="1420"/>
      <c r="AC108" s="1420"/>
      <c r="AD108" s="1420"/>
      <c r="AE108" s="1420"/>
      <c r="AF108" s="1420"/>
      <c r="AG108" s="1420"/>
      <c r="AH108" s="1420"/>
      <c r="AI108" s="1420"/>
      <c r="AJ108" s="1420"/>
    </row>
    <row r="109" spans="1:36" s="1419" customFormat="1" ht="45.75" customHeight="1">
      <c r="A109" s="1420"/>
      <c r="B109" s="2872"/>
      <c r="C109" s="3233" t="s">
        <v>1392</v>
      </c>
      <c r="D109" s="2597" t="s">
        <v>1666</v>
      </c>
      <c r="E109" s="836"/>
      <c r="F109" s="1420"/>
      <c r="G109" s="1420"/>
      <c r="H109" s="1420"/>
      <c r="I109" s="1713"/>
      <c r="J109" s="1713"/>
      <c r="K109" s="1713"/>
      <c r="L109" s="1713"/>
      <c r="M109" s="1713"/>
      <c r="N109" s="1713"/>
      <c r="O109" s="1420"/>
      <c r="P109" s="1420"/>
      <c r="Q109" s="1420"/>
      <c r="R109" s="1420"/>
      <c r="S109" s="1420"/>
      <c r="T109" s="1420"/>
      <c r="U109" s="1420"/>
      <c r="V109" s="1420"/>
      <c r="W109" s="1420"/>
      <c r="X109" s="1420"/>
      <c r="Y109" s="1420"/>
      <c r="Z109" s="1420"/>
      <c r="AA109" s="1420"/>
      <c r="AB109" s="1420"/>
      <c r="AC109" s="1420"/>
      <c r="AD109" s="1420"/>
      <c r="AE109" s="1420"/>
      <c r="AF109" s="1420"/>
      <c r="AG109" s="1420"/>
      <c r="AH109" s="1420"/>
      <c r="AI109" s="1420"/>
      <c r="AJ109" s="1420"/>
    </row>
    <row r="110" spans="1:36" s="1419" customFormat="1" ht="42.75" customHeight="1">
      <c r="A110" s="1420"/>
      <c r="B110" s="2872"/>
      <c r="C110" s="2474" t="s">
        <v>1667</v>
      </c>
      <c r="D110" s="2473" t="s">
        <v>1593</v>
      </c>
      <c r="E110" s="836"/>
      <c r="F110" s="1420"/>
      <c r="G110" s="1420"/>
      <c r="H110" s="1420"/>
      <c r="I110" s="1420"/>
      <c r="J110" s="1420"/>
      <c r="K110" s="1420"/>
      <c r="L110" s="1420"/>
      <c r="M110" s="1420"/>
      <c r="N110" s="1420"/>
      <c r="O110" s="1420"/>
      <c r="P110" s="1420"/>
      <c r="Q110" s="1420"/>
      <c r="R110" s="1420"/>
      <c r="S110" s="1420"/>
      <c r="T110" s="1420"/>
      <c r="U110" s="1420"/>
      <c r="V110" s="1420"/>
      <c r="W110" s="1420"/>
      <c r="X110" s="1420"/>
      <c r="Y110" s="1420"/>
      <c r="Z110" s="1420"/>
      <c r="AA110" s="1420"/>
      <c r="AB110" s="1420"/>
      <c r="AC110" s="1420"/>
      <c r="AD110" s="1420"/>
      <c r="AE110" s="1420"/>
      <c r="AF110" s="1420"/>
      <c r="AG110" s="1420"/>
      <c r="AH110" s="1420"/>
      <c r="AI110" s="1420"/>
      <c r="AJ110" s="1420"/>
    </row>
    <row r="111" spans="1:36" s="1419" customFormat="1">
      <c r="A111" s="1420"/>
      <c r="B111" s="2867" t="s">
        <v>1092</v>
      </c>
      <c r="C111" s="2881" t="s">
        <v>1093</v>
      </c>
      <c r="D111" s="2882"/>
      <c r="E111" s="1422"/>
      <c r="F111" s="1420"/>
      <c r="G111" s="1420"/>
      <c r="H111" s="1420"/>
      <c r="I111" s="1420"/>
      <c r="J111" s="1420"/>
      <c r="K111" s="1420"/>
      <c r="L111" s="1420"/>
      <c r="M111" s="1420"/>
      <c r="N111" s="1420"/>
      <c r="O111" s="1420"/>
      <c r="P111" s="1420"/>
      <c r="Q111" s="1420"/>
      <c r="R111" s="1420"/>
      <c r="S111" s="1420"/>
      <c r="T111" s="1420"/>
      <c r="U111" s="1420"/>
      <c r="V111" s="1420"/>
      <c r="W111" s="1420"/>
      <c r="X111" s="1420"/>
      <c r="Y111" s="1420"/>
      <c r="Z111" s="1420"/>
      <c r="AA111" s="1420"/>
      <c r="AB111" s="1420"/>
      <c r="AC111" s="1420"/>
      <c r="AD111" s="1420"/>
      <c r="AE111" s="1420"/>
      <c r="AF111" s="1420"/>
      <c r="AG111" s="1420"/>
      <c r="AH111" s="1420"/>
      <c r="AI111" s="1420"/>
      <c r="AJ111" s="1420"/>
    </row>
    <row r="112" spans="1:36" s="1419" customFormat="1" ht="30" customHeight="1">
      <c r="A112" s="1420"/>
      <c r="B112" s="2866"/>
      <c r="C112" s="1728" t="s">
        <v>951</v>
      </c>
      <c r="D112" s="1736" t="s">
        <v>1393</v>
      </c>
      <c r="E112" s="1422"/>
      <c r="F112" s="1420"/>
      <c r="G112" s="1420"/>
      <c r="H112" s="1420"/>
      <c r="I112" s="1420"/>
      <c r="J112" s="1420"/>
      <c r="K112" s="1420"/>
      <c r="L112" s="1420"/>
      <c r="M112" s="1420"/>
      <c r="N112" s="1420"/>
      <c r="O112" s="1420"/>
      <c r="P112" s="1420"/>
      <c r="Q112" s="1420"/>
      <c r="R112" s="1420"/>
      <c r="S112" s="1420"/>
      <c r="T112" s="1420"/>
      <c r="U112" s="1420"/>
      <c r="V112" s="1420"/>
      <c r="W112" s="1420"/>
      <c r="X112" s="1420"/>
      <c r="Y112" s="1420"/>
      <c r="Z112" s="1420"/>
      <c r="AA112" s="1420"/>
      <c r="AB112" s="1420"/>
      <c r="AC112" s="1420"/>
      <c r="AD112" s="1420"/>
      <c r="AE112" s="1420"/>
      <c r="AF112" s="1420"/>
      <c r="AG112" s="1420"/>
      <c r="AH112" s="1420"/>
      <c r="AI112" s="1420"/>
      <c r="AJ112" s="1420"/>
    </row>
    <row r="113" spans="1:36" s="1419" customFormat="1">
      <c r="A113" s="1420"/>
      <c r="B113" s="2866"/>
      <c r="C113" s="1728" t="s">
        <v>952</v>
      </c>
      <c r="D113" s="1736" t="s">
        <v>1139</v>
      </c>
      <c r="E113" s="1422"/>
      <c r="F113" s="1420"/>
      <c r="G113" s="1420"/>
      <c r="H113" s="1420"/>
      <c r="I113" s="1420"/>
      <c r="J113" s="1420"/>
      <c r="K113" s="1420"/>
      <c r="L113" s="1420"/>
      <c r="M113" s="1420"/>
      <c r="N113" s="1420"/>
      <c r="O113" s="1420"/>
      <c r="P113" s="1420"/>
      <c r="Q113" s="1420"/>
      <c r="R113" s="1420"/>
      <c r="S113" s="1420"/>
      <c r="T113" s="1420"/>
      <c r="U113" s="1420"/>
      <c r="V113" s="1420"/>
      <c r="W113" s="1420"/>
      <c r="X113" s="1420"/>
      <c r="Y113" s="1420"/>
      <c r="Z113" s="1420"/>
      <c r="AA113" s="1420"/>
      <c r="AB113" s="1420"/>
      <c r="AC113" s="1420"/>
      <c r="AD113" s="1420"/>
      <c r="AE113" s="1420"/>
      <c r="AF113" s="1420"/>
      <c r="AG113" s="1420"/>
      <c r="AH113" s="1420"/>
      <c r="AI113" s="1420"/>
      <c r="AJ113" s="1420"/>
    </row>
    <row r="114" spans="1:36" s="1419" customFormat="1">
      <c r="A114" s="1420"/>
      <c r="B114" s="2878" t="s">
        <v>1094</v>
      </c>
      <c r="C114" s="2876" t="s">
        <v>953</v>
      </c>
      <c r="D114" s="2877"/>
      <c r="E114" s="836"/>
      <c r="F114" s="1420"/>
      <c r="G114" s="1420"/>
      <c r="H114" s="1420"/>
      <c r="I114" s="1420"/>
      <c r="J114" s="1420"/>
      <c r="K114" s="1420"/>
      <c r="L114" s="1420"/>
      <c r="M114" s="1420"/>
      <c r="N114" s="1420"/>
      <c r="O114" s="1420"/>
      <c r="P114" s="1420"/>
      <c r="Q114" s="1420"/>
      <c r="R114" s="1420"/>
      <c r="S114" s="1420"/>
      <c r="T114" s="1420"/>
      <c r="U114" s="1420"/>
      <c r="V114" s="1420"/>
      <c r="W114" s="1420"/>
      <c r="X114" s="1420"/>
      <c r="Y114" s="1420"/>
      <c r="Z114" s="1420"/>
      <c r="AA114" s="1420"/>
      <c r="AB114" s="1420"/>
      <c r="AC114" s="1420"/>
      <c r="AD114" s="1420"/>
      <c r="AE114" s="1420"/>
      <c r="AF114" s="1420"/>
      <c r="AG114" s="1420"/>
      <c r="AH114" s="1420"/>
      <c r="AI114" s="1420"/>
      <c r="AJ114" s="1420"/>
    </row>
    <row r="115" spans="1:36" s="1419" customFormat="1" ht="42.75" customHeight="1">
      <c r="A115" s="1420"/>
      <c r="B115" s="2872"/>
      <c r="C115" s="2599">
        <v>19</v>
      </c>
      <c r="D115" s="2480" t="s">
        <v>1397</v>
      </c>
      <c r="E115" s="1422"/>
      <c r="F115" s="1420"/>
      <c r="G115" s="1420"/>
      <c r="H115" s="1420"/>
      <c r="I115" s="1420"/>
      <c r="J115" s="1420"/>
      <c r="K115" s="1420"/>
      <c r="L115" s="1420"/>
      <c r="M115" s="1420"/>
      <c r="N115" s="1420"/>
      <c r="O115" s="1420"/>
      <c r="P115" s="1420"/>
      <c r="Q115" s="1420"/>
      <c r="R115" s="1420"/>
      <c r="S115" s="1420"/>
      <c r="T115" s="1420"/>
      <c r="U115" s="1420"/>
      <c r="V115" s="1420"/>
      <c r="W115" s="1420"/>
      <c r="X115" s="1420"/>
      <c r="Y115" s="1420"/>
      <c r="Z115" s="1420"/>
      <c r="AA115" s="1420"/>
      <c r="AB115" s="1420"/>
      <c r="AC115" s="1420"/>
      <c r="AD115" s="1420"/>
      <c r="AE115" s="1420"/>
      <c r="AF115" s="1420"/>
      <c r="AG115" s="1420"/>
      <c r="AH115" s="1420"/>
      <c r="AI115" s="1420"/>
      <c r="AJ115" s="1420"/>
    </row>
    <row r="116" spans="1:36" s="1419" customFormat="1" ht="20.25" customHeight="1">
      <c r="A116" s="1420"/>
      <c r="B116" s="3234"/>
      <c r="C116" s="2478" t="s">
        <v>1594</v>
      </c>
      <c r="D116" s="2479" t="s">
        <v>1792</v>
      </c>
      <c r="E116" s="1422"/>
      <c r="F116" s="1420"/>
      <c r="G116" s="1420"/>
      <c r="H116" s="1420"/>
      <c r="I116" s="1420"/>
      <c r="J116" s="1420"/>
      <c r="K116" s="1420"/>
      <c r="L116" s="1420"/>
      <c r="M116" s="1420"/>
      <c r="N116" s="1420"/>
      <c r="O116" s="1420"/>
      <c r="P116" s="1420"/>
      <c r="Q116" s="1420"/>
      <c r="R116" s="1420"/>
      <c r="S116" s="1420"/>
      <c r="T116" s="1420"/>
      <c r="U116" s="1420"/>
      <c r="V116" s="1420"/>
      <c r="W116" s="1420"/>
      <c r="X116" s="1420"/>
      <c r="Y116" s="1420"/>
      <c r="Z116" s="1420"/>
      <c r="AA116" s="1420"/>
      <c r="AB116" s="1420"/>
      <c r="AC116" s="1420"/>
      <c r="AD116" s="1420"/>
      <c r="AE116" s="1420"/>
      <c r="AF116" s="1420"/>
      <c r="AG116" s="1420"/>
      <c r="AH116" s="1420"/>
      <c r="AI116" s="1420"/>
      <c r="AJ116" s="1420"/>
    </row>
    <row r="117" spans="1:36" s="1419" customFormat="1">
      <c r="A117" s="1420"/>
      <c r="B117" s="1729"/>
      <c r="C117" s="2860" t="s">
        <v>1419</v>
      </c>
      <c r="D117" s="2861"/>
      <c r="E117" s="1422"/>
      <c r="F117" s="1420"/>
      <c r="G117" s="1420"/>
      <c r="H117" s="1420"/>
      <c r="I117" s="1420"/>
      <c r="J117" s="1420"/>
      <c r="K117" s="1420"/>
      <c r="L117" s="1420"/>
      <c r="M117" s="1420"/>
      <c r="N117" s="1420"/>
      <c r="O117" s="1420"/>
      <c r="P117" s="1420"/>
      <c r="Q117" s="1420"/>
      <c r="R117" s="1420"/>
      <c r="S117" s="1420"/>
      <c r="T117" s="1420"/>
      <c r="U117" s="1420"/>
      <c r="V117" s="1420"/>
      <c r="W117" s="1420"/>
      <c r="X117" s="1420"/>
      <c r="Y117" s="1420"/>
      <c r="Z117" s="1420"/>
      <c r="AA117" s="1420"/>
      <c r="AB117" s="1420"/>
      <c r="AC117" s="1420"/>
      <c r="AD117" s="1420"/>
      <c r="AE117" s="1420"/>
      <c r="AF117" s="1420"/>
      <c r="AG117" s="1420"/>
      <c r="AH117" s="1420"/>
      <c r="AI117" s="1420"/>
      <c r="AJ117" s="1420"/>
    </row>
    <row r="118" spans="1:36" s="1419" customFormat="1" ht="30.75" customHeight="1">
      <c r="A118" s="1420"/>
      <c r="B118" s="2866" t="s">
        <v>1418</v>
      </c>
      <c r="C118" s="1728" t="s">
        <v>954</v>
      </c>
      <c r="D118" s="1736" t="s">
        <v>1398</v>
      </c>
      <c r="E118" s="1422"/>
      <c r="F118" s="1420"/>
      <c r="G118" s="1420"/>
      <c r="H118" s="1420"/>
      <c r="I118" s="1420"/>
      <c r="J118" s="1420"/>
      <c r="K118" s="1420"/>
      <c r="L118" s="1420"/>
      <c r="M118" s="1420"/>
      <c r="N118" s="1420"/>
      <c r="O118" s="1420"/>
      <c r="P118" s="1420"/>
      <c r="Q118" s="1420"/>
      <c r="R118" s="1420"/>
      <c r="S118" s="1420"/>
      <c r="T118" s="1420"/>
      <c r="U118" s="1420"/>
      <c r="V118" s="1420"/>
      <c r="W118" s="1420"/>
      <c r="X118" s="1420"/>
      <c r="Y118" s="1420"/>
      <c r="Z118" s="1420"/>
      <c r="AA118" s="1420"/>
      <c r="AB118" s="1420"/>
      <c r="AC118" s="1420"/>
      <c r="AD118" s="1420"/>
      <c r="AE118" s="1420"/>
      <c r="AF118" s="1420"/>
      <c r="AG118" s="1420"/>
      <c r="AH118" s="1420"/>
      <c r="AI118" s="1420"/>
      <c r="AJ118" s="1420"/>
    </row>
    <row r="119" spans="1:36" s="1419" customFormat="1" ht="45" customHeight="1">
      <c r="A119" s="1420"/>
      <c r="B119" s="2866"/>
      <c r="C119" s="1728" t="s">
        <v>955</v>
      </c>
      <c r="D119" s="1736" t="s">
        <v>1399</v>
      </c>
      <c r="E119" s="1422"/>
      <c r="F119" s="1420"/>
      <c r="G119" s="1420"/>
      <c r="H119" s="1420"/>
      <c r="I119" s="1420"/>
      <c r="J119" s="1420"/>
      <c r="K119" s="1420"/>
      <c r="L119" s="1420"/>
      <c r="M119" s="1420"/>
      <c r="N119" s="1420"/>
      <c r="O119" s="1420"/>
      <c r="P119" s="1420"/>
      <c r="Q119" s="1420"/>
      <c r="R119" s="1420"/>
      <c r="S119" s="1420"/>
      <c r="T119" s="1420"/>
      <c r="U119" s="1420"/>
      <c r="V119" s="1420"/>
      <c r="W119" s="1420"/>
      <c r="X119" s="1420"/>
      <c r="Y119" s="1420"/>
      <c r="Z119" s="1420"/>
      <c r="AA119" s="1420"/>
      <c r="AB119" s="1420"/>
      <c r="AC119" s="1420"/>
      <c r="AD119" s="1420"/>
      <c r="AE119" s="1420"/>
      <c r="AF119" s="1420"/>
      <c r="AG119" s="1420"/>
      <c r="AH119" s="1420"/>
      <c r="AI119" s="1420"/>
      <c r="AJ119" s="1420"/>
    </row>
    <row r="120" spans="1:36" s="1419" customFormat="1" ht="26.25">
      <c r="A120" s="1420"/>
      <c r="B120" s="2866"/>
      <c r="C120" s="1728" t="s">
        <v>1095</v>
      </c>
      <c r="D120" s="1736" t="s">
        <v>1400</v>
      </c>
      <c r="E120" s="1422"/>
      <c r="F120" s="1420"/>
      <c r="G120" s="1420"/>
      <c r="H120" s="1420"/>
      <c r="I120" s="1420"/>
      <c r="J120" s="1420"/>
      <c r="K120" s="1420"/>
      <c r="L120" s="1420"/>
      <c r="M120" s="1420"/>
      <c r="N120" s="1420"/>
      <c r="O120" s="1420"/>
      <c r="P120" s="1420"/>
      <c r="Q120" s="1420"/>
      <c r="R120" s="1420"/>
      <c r="S120" s="1420"/>
      <c r="T120" s="1420"/>
      <c r="U120" s="1420"/>
      <c r="V120" s="1420"/>
      <c r="W120" s="1420"/>
      <c r="X120" s="1420"/>
      <c r="Y120" s="1420"/>
      <c r="Z120" s="1420"/>
      <c r="AA120" s="1420"/>
      <c r="AB120" s="1420"/>
      <c r="AC120" s="1420"/>
      <c r="AD120" s="1420"/>
      <c r="AE120" s="1420"/>
      <c r="AF120" s="1420"/>
      <c r="AG120" s="1420"/>
      <c r="AH120" s="1420"/>
      <c r="AI120" s="1420"/>
      <c r="AJ120" s="1420"/>
    </row>
    <row r="121" spans="1:36" s="1419" customFormat="1">
      <c r="A121" s="1420"/>
      <c r="B121" s="2867" t="s">
        <v>1487</v>
      </c>
      <c r="C121" s="2869" t="s">
        <v>1402</v>
      </c>
      <c r="D121" s="2870"/>
      <c r="E121" s="836"/>
      <c r="F121" s="1420"/>
      <c r="G121" s="1420"/>
      <c r="H121" s="1420"/>
      <c r="I121" s="1420"/>
      <c r="J121" s="1420"/>
      <c r="K121" s="1420"/>
      <c r="L121" s="1420"/>
      <c r="M121" s="1420"/>
      <c r="N121" s="1420"/>
      <c r="O121" s="1420"/>
      <c r="P121" s="1420"/>
      <c r="Q121" s="1420"/>
      <c r="R121" s="1420"/>
      <c r="S121" s="1420"/>
      <c r="T121" s="1420"/>
      <c r="U121" s="1420"/>
      <c r="V121" s="1420"/>
      <c r="W121" s="1420"/>
      <c r="X121" s="1420"/>
      <c r="Y121" s="1420"/>
      <c r="Z121" s="1420"/>
      <c r="AA121" s="1420"/>
      <c r="AB121" s="1420"/>
      <c r="AC121" s="1420"/>
      <c r="AD121" s="1420"/>
      <c r="AE121" s="1420"/>
      <c r="AF121" s="1420"/>
      <c r="AG121" s="1420"/>
      <c r="AH121" s="1420"/>
      <c r="AI121" s="1420"/>
      <c r="AJ121" s="1420"/>
    </row>
    <row r="122" spans="1:36" s="1419" customFormat="1" ht="30" customHeight="1">
      <c r="A122" s="1420"/>
      <c r="B122" s="2868"/>
      <c r="C122" s="2481">
        <v>28</v>
      </c>
      <c r="D122" s="1736" t="s">
        <v>1595</v>
      </c>
      <c r="E122" s="1422"/>
      <c r="F122" s="1420"/>
      <c r="G122" s="1420"/>
      <c r="H122" s="1420"/>
      <c r="I122" s="1420"/>
      <c r="J122" s="1420"/>
      <c r="K122" s="1420"/>
      <c r="L122" s="1420"/>
      <c r="M122" s="1420"/>
      <c r="N122" s="1420"/>
      <c r="O122" s="1420"/>
      <c r="P122" s="1420"/>
      <c r="Q122" s="1420"/>
      <c r="R122" s="1420"/>
      <c r="S122" s="1420"/>
      <c r="T122" s="1420"/>
      <c r="U122" s="1420"/>
      <c r="V122" s="1420"/>
      <c r="W122" s="1420"/>
      <c r="X122" s="1420"/>
      <c r="Y122" s="1420"/>
      <c r="Z122" s="1420"/>
      <c r="AA122" s="1420"/>
      <c r="AB122" s="1420"/>
      <c r="AC122" s="1420"/>
      <c r="AD122" s="1420"/>
      <c r="AE122" s="1420"/>
      <c r="AF122" s="1420"/>
      <c r="AG122" s="1420"/>
      <c r="AH122" s="1420"/>
      <c r="AI122" s="1420"/>
      <c r="AJ122" s="1420"/>
    </row>
    <row r="123" spans="1:36" s="1419" customFormat="1">
      <c r="A123" s="1420"/>
      <c r="B123" s="2871" t="s">
        <v>1488</v>
      </c>
      <c r="C123" s="2862" t="s">
        <v>1403</v>
      </c>
      <c r="D123" s="2863"/>
      <c r="E123" s="836"/>
      <c r="F123" s="1420"/>
      <c r="G123" s="1420"/>
      <c r="H123" s="1420"/>
      <c r="I123" s="1420"/>
      <c r="J123" s="1420"/>
      <c r="K123" s="1420"/>
      <c r="L123" s="1420"/>
      <c r="M123" s="1420"/>
      <c r="N123" s="1420"/>
      <c r="O123" s="1420"/>
      <c r="P123" s="1420"/>
      <c r="Q123" s="1420"/>
      <c r="R123" s="1420"/>
      <c r="S123" s="1420"/>
      <c r="T123" s="1420"/>
      <c r="U123" s="1420"/>
      <c r="V123" s="1420"/>
      <c r="W123" s="1420"/>
      <c r="X123" s="1420"/>
      <c r="Y123" s="1420"/>
      <c r="Z123" s="1420"/>
      <c r="AA123" s="1420"/>
      <c r="AB123" s="1420"/>
      <c r="AC123" s="1420"/>
      <c r="AD123" s="1420"/>
      <c r="AE123" s="1420"/>
      <c r="AF123" s="1420"/>
      <c r="AG123" s="1420"/>
      <c r="AH123" s="1420"/>
      <c r="AI123" s="1420"/>
      <c r="AJ123" s="1420"/>
    </row>
    <row r="124" spans="1:36" s="1419" customFormat="1" ht="57.75" customHeight="1">
      <c r="A124" s="1420"/>
      <c r="B124" s="2872"/>
      <c r="C124" s="2469">
        <v>29</v>
      </c>
      <c r="D124" s="2470" t="s">
        <v>1410</v>
      </c>
      <c r="E124" s="1422"/>
      <c r="F124" s="1420"/>
      <c r="G124" s="1420"/>
      <c r="H124" s="1420"/>
      <c r="I124" s="1420"/>
      <c r="J124" s="1420"/>
      <c r="K124" s="1420"/>
      <c r="L124" s="1420"/>
      <c r="M124" s="1420"/>
      <c r="N124" s="1420"/>
      <c r="O124" s="1420"/>
      <c r="P124" s="1420"/>
      <c r="Q124" s="1420"/>
      <c r="R124" s="1420"/>
      <c r="S124" s="1420"/>
      <c r="T124" s="1420"/>
      <c r="U124" s="1420"/>
      <c r="V124" s="1420"/>
      <c r="W124" s="1420"/>
      <c r="X124" s="1420"/>
      <c r="Y124" s="1420"/>
      <c r="Z124" s="1420"/>
      <c r="AA124" s="1420"/>
      <c r="AB124" s="1420"/>
      <c r="AC124" s="1420"/>
      <c r="AD124" s="1420"/>
      <c r="AE124" s="1420"/>
      <c r="AF124" s="1420"/>
      <c r="AG124" s="1420"/>
      <c r="AH124" s="1420"/>
      <c r="AI124" s="1420"/>
      <c r="AJ124" s="1420"/>
    </row>
    <row r="125" spans="1:36" s="1419" customFormat="1" ht="22.5" customHeight="1">
      <c r="A125" s="1420"/>
      <c r="B125" s="2873"/>
      <c r="C125" s="2482" t="s">
        <v>1596</v>
      </c>
      <c r="D125" s="2479" t="s">
        <v>1793</v>
      </c>
      <c r="E125" s="1422"/>
      <c r="F125" s="1420"/>
      <c r="G125" s="1420"/>
      <c r="H125" s="1420"/>
      <c r="I125" s="1420"/>
      <c r="J125" s="1420"/>
      <c r="K125" s="1420"/>
      <c r="L125" s="1420"/>
      <c r="M125" s="1420"/>
      <c r="N125" s="1420"/>
      <c r="O125" s="1420"/>
      <c r="P125" s="1420"/>
      <c r="Q125" s="1420"/>
      <c r="R125" s="1420"/>
      <c r="S125" s="1420"/>
      <c r="T125" s="1420"/>
      <c r="U125" s="1420"/>
      <c r="V125" s="1420"/>
      <c r="W125" s="1420"/>
      <c r="X125" s="1420"/>
      <c r="Y125" s="1420"/>
      <c r="Z125" s="1420"/>
      <c r="AA125" s="1420"/>
      <c r="AB125" s="1420"/>
      <c r="AC125" s="1420"/>
      <c r="AD125" s="1420"/>
      <c r="AE125" s="1420"/>
      <c r="AF125" s="1420"/>
      <c r="AG125" s="1420"/>
      <c r="AH125" s="1420"/>
      <c r="AI125" s="1420"/>
      <c r="AJ125" s="1420"/>
    </row>
    <row r="126" spans="1:36" s="1419" customFormat="1">
      <c r="A126" s="1420"/>
      <c r="B126" s="2867" t="s">
        <v>1479</v>
      </c>
      <c r="C126" s="2864" t="s">
        <v>1480</v>
      </c>
      <c r="D126" s="2865"/>
      <c r="E126" s="836"/>
      <c r="F126" s="1420"/>
      <c r="G126" s="1420"/>
      <c r="H126" s="1420"/>
      <c r="I126" s="1420"/>
      <c r="J126" s="1420"/>
      <c r="K126" s="1420"/>
      <c r="L126" s="1420"/>
      <c r="M126" s="1420"/>
      <c r="N126" s="1420"/>
      <c r="O126" s="1420"/>
      <c r="P126" s="1420"/>
      <c r="Q126" s="1420"/>
      <c r="R126" s="1420"/>
      <c r="S126" s="1420"/>
      <c r="T126" s="1420"/>
      <c r="U126" s="1420"/>
      <c r="V126" s="1420"/>
      <c r="W126" s="1420"/>
      <c r="X126" s="1420"/>
      <c r="Y126" s="1420"/>
      <c r="Z126" s="1420"/>
      <c r="AA126" s="1420"/>
      <c r="AB126" s="1420"/>
      <c r="AC126" s="1420"/>
      <c r="AD126" s="1420"/>
      <c r="AE126" s="1420"/>
      <c r="AF126" s="1420"/>
      <c r="AG126" s="1420"/>
      <c r="AH126" s="1420"/>
      <c r="AI126" s="1420"/>
      <c r="AJ126" s="1420"/>
    </row>
    <row r="127" spans="1:36" s="1419" customFormat="1" ht="31.5" customHeight="1">
      <c r="A127" s="1420"/>
      <c r="B127" s="2873"/>
      <c r="C127" s="2474">
        <v>30</v>
      </c>
      <c r="D127" s="2473" t="s">
        <v>1668</v>
      </c>
      <c r="E127" s="1424"/>
      <c r="F127" s="1420"/>
      <c r="G127" s="1420"/>
      <c r="H127" s="1420"/>
      <c r="I127" s="1420"/>
      <c r="J127" s="1420"/>
      <c r="K127" s="1420"/>
      <c r="L127" s="1420"/>
      <c r="M127" s="1420"/>
      <c r="N127" s="1420"/>
      <c r="O127" s="1420"/>
      <c r="P127" s="1420"/>
      <c r="Q127" s="1420"/>
      <c r="R127" s="1420"/>
      <c r="S127" s="1420"/>
      <c r="T127" s="1420"/>
      <c r="U127" s="1420"/>
      <c r="V127" s="1420"/>
      <c r="W127" s="1420"/>
      <c r="X127" s="1420"/>
      <c r="Y127" s="1420"/>
      <c r="Z127" s="1420"/>
      <c r="AA127" s="1420"/>
      <c r="AB127" s="1420"/>
      <c r="AC127" s="1420"/>
      <c r="AD127" s="1420"/>
      <c r="AE127" s="1420"/>
      <c r="AF127" s="1420"/>
      <c r="AG127" s="1420"/>
      <c r="AH127" s="1420"/>
      <c r="AI127" s="1420"/>
      <c r="AJ127" s="1420"/>
    </row>
  </sheetData>
  <mergeCells count="54">
    <mergeCell ref="I106:N106"/>
    <mergeCell ref="B126:B127"/>
    <mergeCell ref="B57:B74"/>
    <mergeCell ref="C57:D57"/>
    <mergeCell ref="C76:D76"/>
    <mergeCell ref="B82:B85"/>
    <mergeCell ref="C82:D82"/>
    <mergeCell ref="B86:B88"/>
    <mergeCell ref="C79:D79"/>
    <mergeCell ref="B76:B81"/>
    <mergeCell ref="B101:B102"/>
    <mergeCell ref="C101:D101"/>
    <mergeCell ref="B103:B106"/>
    <mergeCell ref="C103:D103"/>
    <mergeCell ref="B89:B91"/>
    <mergeCell ref="C89:D89"/>
    <mergeCell ref="B20:D20"/>
    <mergeCell ref="B2:D2"/>
    <mergeCell ref="B6:D6"/>
    <mergeCell ref="B9:D9"/>
    <mergeCell ref="B12:D12"/>
    <mergeCell ref="B15:D15"/>
    <mergeCell ref="C47:D47"/>
    <mergeCell ref="C53:C56"/>
    <mergeCell ref="B23:D23"/>
    <mergeCell ref="B27:B31"/>
    <mergeCell ref="C27:D27"/>
    <mergeCell ref="B32:B34"/>
    <mergeCell ref="C32:D32"/>
    <mergeCell ref="C36:D36"/>
    <mergeCell ref="C37:C41"/>
    <mergeCell ref="B45:B46"/>
    <mergeCell ref="C45:D45"/>
    <mergeCell ref="B47:B56"/>
    <mergeCell ref="B36:B42"/>
    <mergeCell ref="B92:B93"/>
    <mergeCell ref="C92:D92"/>
    <mergeCell ref="B94:B95"/>
    <mergeCell ref="C94:D94"/>
    <mergeCell ref="C114:D114"/>
    <mergeCell ref="B114:B116"/>
    <mergeCell ref="B96:B100"/>
    <mergeCell ref="C96:D96"/>
    <mergeCell ref="B107:B110"/>
    <mergeCell ref="C107:D107"/>
    <mergeCell ref="B111:B113"/>
    <mergeCell ref="C111:D111"/>
    <mergeCell ref="C117:D117"/>
    <mergeCell ref="C123:D123"/>
    <mergeCell ref="C126:D126"/>
    <mergeCell ref="B118:B120"/>
    <mergeCell ref="B121:B122"/>
    <mergeCell ref="C121:D121"/>
    <mergeCell ref="B123:B125"/>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5"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M20"/>
  <sheetViews>
    <sheetView zoomScaleNormal="100" zoomScaleSheetLayoutView="115" workbookViewId="0">
      <selection activeCell="C21" sqref="C21"/>
    </sheetView>
  </sheetViews>
  <sheetFormatPr baseColWidth="10" defaultColWidth="9.140625" defaultRowHeight="12.75"/>
  <cols>
    <col min="1" max="1" width="37.42578125" style="565" customWidth="1"/>
    <col min="2" max="2" width="24" style="565" customWidth="1"/>
    <col min="3" max="3" width="27.7109375" style="565" customWidth="1"/>
    <col min="4" max="9" width="22.7109375" style="565" customWidth="1"/>
    <col min="10" max="16384" width="9.140625" style="565"/>
  </cols>
  <sheetData>
    <row r="1" spans="1:13" ht="18">
      <c r="A1" s="561" t="s">
        <v>1437</v>
      </c>
      <c r="B1" s="562"/>
      <c r="C1" s="562"/>
      <c r="D1" s="562"/>
      <c r="E1" s="562"/>
      <c r="F1" s="562"/>
      <c r="G1" s="562"/>
      <c r="H1" s="562"/>
      <c r="I1" s="562"/>
    </row>
    <row r="2" spans="1:13">
      <c r="A2" s="88" t="str">
        <f>'PAGE DE GARDE'!C8</f>
        <v>ELECTRICITE</v>
      </c>
      <c r="B2" s="1192" t="str">
        <f>'PAGE DE GARDE'!C10</f>
        <v>REALITE 2015 V0</v>
      </c>
      <c r="C2" s="88"/>
      <c r="D2" s="89"/>
      <c r="E2" s="89"/>
      <c r="F2" s="562"/>
      <c r="G2" s="562"/>
      <c r="H2" s="562"/>
      <c r="I2" s="562"/>
    </row>
    <row r="3" spans="1:13">
      <c r="A3" s="481" t="str">
        <f>'PAGE DE GARDE'!C7</f>
        <v>GRD</v>
      </c>
      <c r="B3" s="99"/>
      <c r="C3" s="562"/>
      <c r="D3" s="562"/>
      <c r="E3" s="562"/>
      <c r="F3" s="562"/>
      <c r="G3" s="562"/>
      <c r="H3" s="562"/>
      <c r="I3" s="562"/>
    </row>
    <row r="4" spans="1:13" ht="24" customHeight="1" thickBot="1">
      <c r="A4" s="591"/>
    </row>
    <row r="5" spans="1:13" ht="12.75" customHeight="1">
      <c r="A5" s="2962" t="str">
        <f>+'PAGE DE GARDE'!B16</f>
        <v>REALITE 2014</v>
      </c>
      <c r="B5" s="2964" t="s">
        <v>1436</v>
      </c>
      <c r="C5" s="2964" t="s">
        <v>615</v>
      </c>
      <c r="D5" s="2966" t="s">
        <v>614</v>
      </c>
      <c r="E5" s="2967"/>
      <c r="F5" s="2967"/>
      <c r="G5" s="2967"/>
      <c r="H5" s="2967"/>
      <c r="I5" s="2968"/>
    </row>
    <row r="6" spans="1:13" ht="28.5" customHeight="1" thickBot="1">
      <c r="A6" s="2963"/>
      <c r="B6" s="2965"/>
      <c r="C6" s="2965"/>
      <c r="D6" s="2969" t="s">
        <v>635</v>
      </c>
      <c r="E6" s="2970"/>
      <c r="F6" s="2971"/>
      <c r="G6" s="2969" t="s">
        <v>636</v>
      </c>
      <c r="H6" s="2970"/>
      <c r="I6" s="2971"/>
    </row>
    <row r="7" spans="1:13" ht="25.5">
      <c r="A7" s="592" t="s">
        <v>637</v>
      </c>
      <c r="B7" s="593"/>
      <c r="C7" s="593"/>
      <c r="D7" s="594" t="s">
        <v>610</v>
      </c>
      <c r="E7" s="595" t="s">
        <v>609</v>
      </c>
      <c r="F7" s="596" t="s">
        <v>611</v>
      </c>
      <c r="G7" s="597" t="s">
        <v>610</v>
      </c>
      <c r="H7" s="595" t="s">
        <v>609</v>
      </c>
      <c r="I7" s="596" t="s">
        <v>608</v>
      </c>
    </row>
    <row r="8" spans="1:13">
      <c r="A8" s="598" t="s">
        <v>638</v>
      </c>
      <c r="B8" s="599">
        <f>C8+F8+I8</f>
        <v>0</v>
      </c>
      <c r="C8" s="600">
        <f>'Tableau 2A'!F33</f>
        <v>0</v>
      </c>
      <c r="D8" s="601">
        <f>'Tableau 2A'!G33</f>
        <v>0</v>
      </c>
      <c r="E8" s="602">
        <f>'Tableau 2A'!H33</f>
        <v>0</v>
      </c>
      <c r="F8" s="603">
        <f>'Tableau 2A'!I33</f>
        <v>0</v>
      </c>
      <c r="G8" s="601">
        <f>'Tableau 2A'!J33</f>
        <v>0</v>
      </c>
      <c r="H8" s="604">
        <f>'Tableau 2A'!K33</f>
        <v>0</v>
      </c>
      <c r="I8" s="605">
        <f>'Tableau 2A'!L33</f>
        <v>0</v>
      </c>
    </row>
    <row r="9" spans="1:13">
      <c r="A9" s="606" t="s">
        <v>639</v>
      </c>
      <c r="B9" s="607">
        <f>C9+F9+I9</f>
        <v>0</v>
      </c>
      <c r="C9" s="608">
        <f>'Tableau 2A'!F71</f>
        <v>0</v>
      </c>
      <c r="D9" s="609">
        <f>'Tableau 2A'!G71</f>
        <v>0</v>
      </c>
      <c r="E9" s="610">
        <f>'Tableau 2A'!H71</f>
        <v>0</v>
      </c>
      <c r="F9" s="603">
        <f>'Tableau 2A'!I71</f>
        <v>0</v>
      </c>
      <c r="G9" s="609">
        <f>'Tableau 2A'!J71</f>
        <v>0</v>
      </c>
      <c r="H9" s="611">
        <f>'Tableau 2A'!K71</f>
        <v>0</v>
      </c>
      <c r="I9" s="605">
        <f>+G9+H9</f>
        <v>0</v>
      </c>
    </row>
    <row r="10" spans="1:13" ht="13.5" thickBot="1">
      <c r="A10" s="612" t="s">
        <v>640</v>
      </c>
      <c r="B10" s="613">
        <f t="shared" ref="B10:H10" si="0">B8-B9</f>
        <v>0</v>
      </c>
      <c r="C10" s="613">
        <f t="shared" si="0"/>
        <v>0</v>
      </c>
      <c r="D10" s="614">
        <f t="shared" si="0"/>
        <v>0</v>
      </c>
      <c r="E10" s="615">
        <f t="shared" si="0"/>
        <v>0</v>
      </c>
      <c r="F10" s="616">
        <f t="shared" si="0"/>
        <v>0</v>
      </c>
      <c r="G10" s="614">
        <f t="shared" si="0"/>
        <v>0</v>
      </c>
      <c r="H10" s="615">
        <f t="shared" si="0"/>
        <v>0</v>
      </c>
      <c r="I10" s="616">
        <f>'Tableau 2A'!L71</f>
        <v>0</v>
      </c>
    </row>
    <row r="11" spans="1:13" ht="32.25" customHeight="1" thickBot="1"/>
    <row r="12" spans="1:13" ht="12.75" customHeight="1">
      <c r="A12" s="2962" t="str">
        <f>+'PAGE DE GARDE'!B14</f>
        <v>REALITE 2015</v>
      </c>
      <c r="B12" s="2964" t="s">
        <v>1436</v>
      </c>
      <c r="C12" s="2964" t="s">
        <v>615</v>
      </c>
      <c r="D12" s="2966" t="s">
        <v>614</v>
      </c>
      <c r="E12" s="2967"/>
      <c r="F12" s="2967"/>
      <c r="G12" s="2967"/>
      <c r="H12" s="2967"/>
      <c r="I12" s="2968"/>
      <c r="J12" s="590"/>
      <c r="K12" s="590"/>
      <c r="L12" s="590"/>
      <c r="M12" s="590"/>
    </row>
    <row r="13" spans="1:13" ht="34.5" customHeight="1" thickBot="1">
      <c r="A13" s="2963"/>
      <c r="B13" s="2965"/>
      <c r="C13" s="2965"/>
      <c r="D13" s="2969" t="s">
        <v>635</v>
      </c>
      <c r="E13" s="2970"/>
      <c r="F13" s="2971"/>
      <c r="G13" s="2969" t="s">
        <v>636</v>
      </c>
      <c r="H13" s="2970"/>
      <c r="I13" s="2971"/>
      <c r="J13" s="590"/>
      <c r="K13" s="590"/>
      <c r="L13" s="590"/>
      <c r="M13" s="590"/>
    </row>
    <row r="14" spans="1:13" ht="25.5">
      <c r="A14" s="592" t="s">
        <v>637</v>
      </c>
      <c r="B14" s="593"/>
      <c r="C14" s="593"/>
      <c r="D14" s="594" t="s">
        <v>610</v>
      </c>
      <c r="E14" s="595" t="s">
        <v>609</v>
      </c>
      <c r="F14" s="596" t="s">
        <v>611</v>
      </c>
      <c r="G14" s="597" t="s">
        <v>610</v>
      </c>
      <c r="H14" s="595" t="s">
        <v>609</v>
      </c>
      <c r="I14" s="596" t="s">
        <v>608</v>
      </c>
      <c r="J14" s="590"/>
      <c r="K14" s="590"/>
      <c r="L14" s="590"/>
      <c r="M14" s="590"/>
    </row>
    <row r="15" spans="1:13">
      <c r="A15" s="598" t="s">
        <v>638</v>
      </c>
      <c r="B15" s="599">
        <f>C15+F15+I15</f>
        <v>0</v>
      </c>
      <c r="C15" s="600">
        <f>'Tableau 2A'!O33</f>
        <v>0</v>
      </c>
      <c r="D15" s="601">
        <f>'Tableau 2A'!P33</f>
        <v>0</v>
      </c>
      <c r="E15" s="602">
        <f>'Tableau 2A'!Q33</f>
        <v>0</v>
      </c>
      <c r="F15" s="603">
        <f>'Tableau 2A'!R33</f>
        <v>0</v>
      </c>
      <c r="G15" s="601">
        <f>'Tableau 2A'!S33</f>
        <v>0</v>
      </c>
      <c r="H15" s="604">
        <f>'Tableau 2A'!T33</f>
        <v>0</v>
      </c>
      <c r="I15" s="605">
        <f>'Tableau 2A'!U33</f>
        <v>0</v>
      </c>
      <c r="J15" s="590"/>
      <c r="K15" s="590"/>
      <c r="L15" s="590"/>
      <c r="M15" s="590"/>
    </row>
    <row r="16" spans="1:13">
      <c r="A16" s="606" t="s">
        <v>639</v>
      </c>
      <c r="B16" s="607">
        <f>C16+F16+I16</f>
        <v>0</v>
      </c>
      <c r="C16" s="608">
        <f>'Tableau 2A'!O71</f>
        <v>0</v>
      </c>
      <c r="D16" s="609">
        <f>'Tableau 2A'!P71</f>
        <v>0</v>
      </c>
      <c r="E16" s="610">
        <f>'Tableau 2A'!Q71</f>
        <v>0</v>
      </c>
      <c r="F16" s="603">
        <f>'Tableau 2A'!R71</f>
        <v>0</v>
      </c>
      <c r="G16" s="609">
        <f>'Tableau 2A'!S71</f>
        <v>0</v>
      </c>
      <c r="H16" s="611">
        <f>'Tableau 2A'!T71</f>
        <v>0</v>
      </c>
      <c r="I16" s="605">
        <f>G16+H16</f>
        <v>0</v>
      </c>
      <c r="J16" s="590"/>
      <c r="K16" s="590"/>
      <c r="L16" s="590"/>
      <c r="M16" s="590"/>
    </row>
    <row r="17" spans="1:13" ht="13.5" thickBot="1">
      <c r="A17" s="612" t="s">
        <v>640</v>
      </c>
      <c r="B17" s="613">
        <f t="shared" ref="B17:I17" si="1">B15-B16</f>
        <v>0</v>
      </c>
      <c r="C17" s="613">
        <f t="shared" si="1"/>
        <v>0</v>
      </c>
      <c r="D17" s="614">
        <f t="shared" si="1"/>
        <v>0</v>
      </c>
      <c r="E17" s="615">
        <f t="shared" si="1"/>
        <v>0</v>
      </c>
      <c r="F17" s="616">
        <f t="shared" si="1"/>
        <v>0</v>
      </c>
      <c r="G17" s="614">
        <f t="shared" si="1"/>
        <v>0</v>
      </c>
      <c r="H17" s="615">
        <f t="shared" si="1"/>
        <v>0</v>
      </c>
      <c r="I17" s="616">
        <f t="shared" si="1"/>
        <v>0</v>
      </c>
      <c r="J17" s="590"/>
      <c r="K17" s="590"/>
      <c r="L17" s="590"/>
      <c r="M17" s="590"/>
    </row>
    <row r="18" spans="1:13" ht="32.25" customHeight="1">
      <c r="A18" s="617"/>
      <c r="B18" s="590"/>
      <c r="C18" s="590"/>
      <c r="D18" s="590"/>
      <c r="E18" s="590"/>
      <c r="F18" s="590"/>
      <c r="G18" s="590"/>
      <c r="H18" s="590"/>
      <c r="I18" s="590"/>
      <c r="J18" s="590"/>
      <c r="K18" s="590"/>
      <c r="L18" s="590"/>
      <c r="M18" s="590"/>
    </row>
    <row r="19" spans="1:13">
      <c r="A19" s="618"/>
    </row>
    <row r="20" spans="1:13">
      <c r="A20" s="617"/>
      <c r="B20" s="590"/>
      <c r="C20" s="590"/>
      <c r="D20" s="590"/>
      <c r="E20" s="590"/>
      <c r="F20" s="590"/>
      <c r="G20" s="590"/>
      <c r="H20" s="590"/>
      <c r="I20" s="590"/>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election activeCell="B1" sqref="B1"/>
    </sheetView>
  </sheetViews>
  <sheetFormatPr baseColWidth="10" defaultColWidth="8.85546875" defaultRowHeight="12.75" outlineLevelCol="1"/>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c r="A1" s="101" t="s">
        <v>1426</v>
      </c>
      <c r="B1" s="101"/>
      <c r="C1" s="101"/>
      <c r="D1" s="102"/>
      <c r="E1" s="102"/>
      <c r="F1" s="102"/>
      <c r="G1" s="101"/>
      <c r="H1" s="101"/>
      <c r="I1" s="101"/>
      <c r="J1" s="619"/>
      <c r="K1" s="101"/>
      <c r="L1" s="101"/>
      <c r="M1" s="102"/>
      <c r="N1" s="620"/>
      <c r="O1" s="620"/>
      <c r="P1" s="123"/>
      <c r="Q1" s="123"/>
      <c r="R1" s="123"/>
      <c r="S1" s="123"/>
      <c r="T1" s="123"/>
      <c r="U1" s="123"/>
    </row>
    <row r="2" spans="1:21" s="85" customFormat="1" ht="11.25">
      <c r="A2" s="88" t="str">
        <f>'PAGE DE GARDE'!C8</f>
        <v>ELECTRICITE</v>
      </c>
      <c r="B2" s="124"/>
      <c r="C2" s="88"/>
      <c r="D2" s="1192" t="str">
        <f>'PAGE DE GARDE'!C10</f>
        <v>REALITE 2015 V0</v>
      </c>
      <c r="E2" s="89"/>
      <c r="F2" s="89"/>
      <c r="G2" s="88"/>
      <c r="H2" s="88"/>
      <c r="I2" s="88"/>
      <c r="J2" s="88"/>
      <c r="K2" s="88"/>
      <c r="L2" s="88"/>
      <c r="M2" s="89"/>
      <c r="N2" s="621"/>
      <c r="O2" s="621"/>
      <c r="P2" s="124"/>
      <c r="Q2" s="124"/>
      <c r="R2" s="124"/>
      <c r="S2" s="124"/>
      <c r="T2" s="124"/>
      <c r="U2" s="124"/>
    </row>
    <row r="3" spans="1:21" s="85" customFormat="1" ht="11.25">
      <c r="A3" s="481" t="str">
        <f>'PAGE DE GARDE'!C7</f>
        <v>GRD</v>
      </c>
      <c r="B3" s="99"/>
      <c r="C3" s="88"/>
      <c r="D3" s="89"/>
      <c r="E3" s="89"/>
      <c r="F3" s="89"/>
      <c r="G3" s="88"/>
      <c r="H3" s="88"/>
      <c r="I3" s="88"/>
      <c r="J3" s="88"/>
      <c r="K3" s="88"/>
      <c r="L3" s="88"/>
      <c r="M3" s="89"/>
      <c r="N3" s="621"/>
      <c r="O3" s="621"/>
      <c r="P3" s="124"/>
      <c r="Q3" s="124"/>
      <c r="R3" s="124"/>
      <c r="S3" s="124"/>
      <c r="T3" s="124"/>
      <c r="U3" s="124"/>
    </row>
    <row r="4" spans="1:21" s="53" customFormat="1" ht="13.5" thickBot="1">
      <c r="D4" s="54"/>
      <c r="E4" s="54"/>
      <c r="F4" s="54"/>
      <c r="N4" s="66"/>
      <c r="O4" s="66"/>
    </row>
    <row r="5" spans="1:21" s="53" customFormat="1" ht="18.75" thickBot="1">
      <c r="D5" s="54"/>
      <c r="E5" s="2930" t="str">
        <f>'PAGE DE GARDE'!B16</f>
        <v>REALITE 2014</v>
      </c>
      <c r="F5" s="2931"/>
      <c r="G5" s="2931"/>
      <c r="H5" s="2931"/>
      <c r="I5" s="2931"/>
      <c r="J5" s="2931"/>
      <c r="K5" s="2931"/>
      <c r="L5" s="2932"/>
      <c r="N5" s="2930" t="str">
        <f>'PAGE DE GARDE'!B14</f>
        <v>REALITE 2015</v>
      </c>
      <c r="O5" s="2931"/>
      <c r="P5" s="2931"/>
      <c r="Q5" s="2931"/>
      <c r="R5" s="2931"/>
      <c r="S5" s="2931"/>
      <c r="T5" s="2931"/>
      <c r="U5" s="2932"/>
    </row>
    <row r="6" spans="1:21" ht="13.5" customHeight="1" thickBot="1">
      <c r="A6" s="2933" t="s">
        <v>499</v>
      </c>
      <c r="B6" s="2934"/>
      <c r="C6" s="2935"/>
      <c r="D6" s="2972" t="s">
        <v>548</v>
      </c>
      <c r="E6" s="2964" t="s">
        <v>1436</v>
      </c>
      <c r="F6" s="2964" t="s">
        <v>615</v>
      </c>
      <c r="G6" s="2976" t="s">
        <v>614</v>
      </c>
      <c r="H6" s="2977"/>
      <c r="I6" s="2977"/>
      <c r="J6" s="2977"/>
      <c r="K6" s="2977"/>
      <c r="L6" s="2978"/>
      <c r="M6" s="66"/>
      <c r="N6" s="2964" t="s">
        <v>1436</v>
      </c>
      <c r="O6" s="2964" t="s">
        <v>615</v>
      </c>
      <c r="P6" s="2976" t="s">
        <v>614</v>
      </c>
      <c r="Q6" s="2977"/>
      <c r="R6" s="2977"/>
      <c r="S6" s="2977"/>
      <c r="T6" s="2977"/>
      <c r="U6" s="2978"/>
    </row>
    <row r="7" spans="1:21" s="57" customFormat="1" ht="13.5" customHeight="1">
      <c r="A7" s="2936"/>
      <c r="B7" s="2937"/>
      <c r="C7" s="2938"/>
      <c r="D7" s="2973"/>
      <c r="E7" s="2975"/>
      <c r="F7" s="2975"/>
      <c r="G7" s="2951" t="s">
        <v>613</v>
      </c>
      <c r="H7" s="2952"/>
      <c r="I7" s="2953"/>
      <c r="J7" s="2951" t="s">
        <v>612</v>
      </c>
      <c r="K7" s="2952"/>
      <c r="L7" s="2953"/>
      <c r="M7" s="68"/>
      <c r="N7" s="2975"/>
      <c r="O7" s="2975"/>
      <c r="P7" s="2951" t="s">
        <v>613</v>
      </c>
      <c r="Q7" s="2952"/>
      <c r="R7" s="2953"/>
      <c r="S7" s="2951" t="s">
        <v>612</v>
      </c>
      <c r="T7" s="2952"/>
      <c r="U7" s="2953"/>
    </row>
    <row r="8" spans="1:21" s="57" customFormat="1" ht="13.5" thickBot="1">
      <c r="A8" s="2936"/>
      <c r="B8" s="2937"/>
      <c r="C8" s="2938"/>
      <c r="D8" s="2973"/>
      <c r="E8" s="2975"/>
      <c r="F8" s="2975"/>
      <c r="G8" s="2954"/>
      <c r="H8" s="2955"/>
      <c r="I8" s="2956"/>
      <c r="J8" s="2954"/>
      <c r="K8" s="2955"/>
      <c r="L8" s="2956"/>
      <c r="M8" s="68"/>
      <c r="N8" s="2975"/>
      <c r="O8" s="2975"/>
      <c r="P8" s="2954"/>
      <c r="Q8" s="2955"/>
      <c r="R8" s="2956"/>
      <c r="S8" s="2954"/>
      <c r="T8" s="2955"/>
      <c r="U8" s="2956"/>
    </row>
    <row r="9" spans="1:21" s="57" customFormat="1" ht="39" thickBot="1">
      <c r="A9" s="2939"/>
      <c r="B9" s="2940"/>
      <c r="C9" s="2941"/>
      <c r="D9" s="2974"/>
      <c r="E9" s="2965"/>
      <c r="F9" s="2965"/>
      <c r="G9" s="622" t="s">
        <v>610</v>
      </c>
      <c r="H9" s="622" t="s">
        <v>609</v>
      </c>
      <c r="I9" s="622" t="s">
        <v>611</v>
      </c>
      <c r="J9" s="622" t="s">
        <v>610</v>
      </c>
      <c r="K9" s="622" t="s">
        <v>609</v>
      </c>
      <c r="L9" s="622" t="s">
        <v>608</v>
      </c>
      <c r="N9" s="2965"/>
      <c r="O9" s="2965"/>
      <c r="P9" s="623" t="s">
        <v>610</v>
      </c>
      <c r="Q9" s="623" t="s">
        <v>609</v>
      </c>
      <c r="R9" s="623" t="s">
        <v>611</v>
      </c>
      <c r="S9" s="623" t="s">
        <v>610</v>
      </c>
      <c r="T9" s="623" t="s">
        <v>609</v>
      </c>
      <c r="U9" s="623" t="s">
        <v>608</v>
      </c>
    </row>
    <row r="10" spans="1:21" s="57" customFormat="1">
      <c r="A10" s="624"/>
      <c r="B10" s="625"/>
      <c r="C10" s="626"/>
      <c r="D10" s="627"/>
      <c r="E10" s="627"/>
      <c r="F10" s="627"/>
      <c r="G10" s="627"/>
      <c r="H10" s="627"/>
      <c r="I10" s="627"/>
      <c r="J10" s="627"/>
      <c r="K10" s="628"/>
      <c r="L10" s="629"/>
      <c r="M10" s="68"/>
      <c r="N10" s="627"/>
      <c r="O10" s="627"/>
      <c r="P10" s="627"/>
      <c r="Q10" s="627"/>
      <c r="R10" s="627"/>
      <c r="S10" s="627"/>
      <c r="T10" s="628"/>
      <c r="U10" s="629"/>
    </row>
    <row r="11" spans="1:21" s="57" customFormat="1">
      <c r="A11" s="630" t="s">
        <v>500</v>
      </c>
      <c r="B11" s="631"/>
      <c r="C11" s="632"/>
      <c r="D11" s="633" t="s">
        <v>485</v>
      </c>
      <c r="E11" s="634">
        <f t="shared" ref="E11:L11" si="0">SUM(E13:E18)</f>
        <v>0</v>
      </c>
      <c r="F11" s="634">
        <f t="shared" si="0"/>
        <v>0</v>
      </c>
      <c r="G11" s="634">
        <f t="shared" si="0"/>
        <v>0</v>
      </c>
      <c r="H11" s="634">
        <f t="shared" si="0"/>
        <v>0</v>
      </c>
      <c r="I11" s="634">
        <f t="shared" si="0"/>
        <v>0</v>
      </c>
      <c r="J11" s="634">
        <f t="shared" si="0"/>
        <v>0</v>
      </c>
      <c r="K11" s="635">
        <f t="shared" si="0"/>
        <v>0</v>
      </c>
      <c r="L11" s="634">
        <f t="shared" si="0"/>
        <v>0</v>
      </c>
      <c r="M11" s="69"/>
      <c r="N11" s="634">
        <f t="shared" ref="N11:U11" si="1">SUM(N13:N18)</f>
        <v>0</v>
      </c>
      <c r="O11" s="634">
        <f t="shared" si="1"/>
        <v>0</v>
      </c>
      <c r="P11" s="634">
        <f t="shared" si="1"/>
        <v>0</v>
      </c>
      <c r="Q11" s="634">
        <f t="shared" si="1"/>
        <v>0</v>
      </c>
      <c r="R11" s="634">
        <f t="shared" si="1"/>
        <v>0</v>
      </c>
      <c r="S11" s="634">
        <f t="shared" si="1"/>
        <v>0</v>
      </c>
      <c r="T11" s="635">
        <f t="shared" si="1"/>
        <v>0</v>
      </c>
      <c r="U11" s="634">
        <f t="shared" si="1"/>
        <v>0</v>
      </c>
    </row>
    <row r="12" spans="1:21" s="57" customFormat="1">
      <c r="A12" s="636"/>
      <c r="B12" s="637"/>
      <c r="C12" s="638"/>
      <c r="D12" s="639"/>
      <c r="E12" s="640"/>
      <c r="F12" s="640"/>
      <c r="G12" s="640"/>
      <c r="H12" s="640"/>
      <c r="I12" s="640"/>
      <c r="J12" s="640"/>
      <c r="K12" s="641"/>
      <c r="L12" s="642"/>
      <c r="M12" s="69"/>
      <c r="N12" s="640"/>
      <c r="O12" s="640"/>
      <c r="P12" s="640"/>
      <c r="Q12" s="640"/>
      <c r="R12" s="640"/>
      <c r="S12" s="640"/>
      <c r="T12" s="641"/>
      <c r="U12" s="642"/>
    </row>
    <row r="13" spans="1:21" s="57" customFormat="1">
      <c r="A13" s="641"/>
      <c r="B13" s="637" t="s">
        <v>501</v>
      </c>
      <c r="C13" s="638"/>
      <c r="D13" s="639">
        <v>70</v>
      </c>
      <c r="E13" s="643">
        <f>F13+I13+L13</f>
        <v>0</v>
      </c>
      <c r="F13" s="644"/>
      <c r="G13" s="644"/>
      <c r="H13" s="644"/>
      <c r="I13" s="643">
        <f>G13+H13</f>
        <v>0</v>
      </c>
      <c r="J13" s="644"/>
      <c r="K13" s="645"/>
      <c r="L13" s="643">
        <f>J13+K13</f>
        <v>0</v>
      </c>
      <c r="M13" s="69"/>
      <c r="N13" s="643">
        <f>O13+R13+U13</f>
        <v>0</v>
      </c>
      <c r="O13" s="644"/>
      <c r="P13" s="644"/>
      <c r="Q13" s="644"/>
      <c r="R13" s="643">
        <f>P13+Q13</f>
        <v>0</v>
      </c>
      <c r="S13" s="644"/>
      <c r="T13" s="645"/>
      <c r="U13" s="643">
        <f>S13+T13</f>
        <v>0</v>
      </c>
    </row>
    <row r="14" spans="1:21" s="57" customFormat="1">
      <c r="A14" s="641"/>
      <c r="B14" s="646" t="s">
        <v>502</v>
      </c>
      <c r="C14" s="638"/>
      <c r="D14" s="639"/>
      <c r="E14" s="640"/>
      <c r="F14" s="640"/>
      <c r="G14" s="640"/>
      <c r="H14" s="640"/>
      <c r="I14" s="640"/>
      <c r="J14" s="640"/>
      <c r="K14" s="641"/>
      <c r="L14" s="640"/>
      <c r="M14" s="69"/>
      <c r="N14" s="640"/>
      <c r="O14" s="640"/>
      <c r="P14" s="640"/>
      <c r="Q14" s="640"/>
      <c r="R14" s="640"/>
      <c r="S14" s="640"/>
      <c r="T14" s="641"/>
      <c r="U14" s="640"/>
    </row>
    <row r="15" spans="1:21" s="57" customFormat="1">
      <c r="A15" s="641"/>
      <c r="B15" s="637" t="s">
        <v>503</v>
      </c>
      <c r="C15" s="638"/>
      <c r="D15" s="639"/>
      <c r="E15" s="640"/>
      <c r="F15" s="640"/>
      <c r="G15" s="640"/>
      <c r="H15" s="640"/>
      <c r="I15" s="640"/>
      <c r="J15" s="640"/>
      <c r="K15" s="641"/>
      <c r="L15" s="640"/>
      <c r="M15" s="69"/>
      <c r="N15" s="640"/>
      <c r="O15" s="640"/>
      <c r="P15" s="640"/>
      <c r="Q15" s="640"/>
      <c r="R15" s="640"/>
      <c r="S15" s="640"/>
      <c r="T15" s="641"/>
      <c r="U15" s="640"/>
    </row>
    <row r="16" spans="1:21" s="57" customFormat="1">
      <c r="A16" s="641"/>
      <c r="B16" s="646" t="s">
        <v>504</v>
      </c>
      <c r="C16" s="638"/>
      <c r="D16" s="639">
        <v>71</v>
      </c>
      <c r="E16" s="643">
        <f>F16+I16+L16</f>
        <v>0</v>
      </c>
      <c r="F16" s="644"/>
      <c r="G16" s="644"/>
      <c r="H16" s="644"/>
      <c r="I16" s="643">
        <f>G16+H16</f>
        <v>0</v>
      </c>
      <c r="J16" s="644"/>
      <c r="K16" s="645"/>
      <c r="L16" s="643">
        <f>J16+K16</f>
        <v>0</v>
      </c>
      <c r="M16" s="69"/>
      <c r="N16" s="643">
        <f>O16+R16+U16</f>
        <v>0</v>
      </c>
      <c r="O16" s="644"/>
      <c r="P16" s="644"/>
      <c r="Q16" s="644"/>
      <c r="R16" s="643">
        <f>P16+Q16</f>
        <v>0</v>
      </c>
      <c r="S16" s="644"/>
      <c r="T16" s="645"/>
      <c r="U16" s="643">
        <f>S16+T16</f>
        <v>0</v>
      </c>
    </row>
    <row r="17" spans="1:21" s="57" customFormat="1">
      <c r="A17" s="641"/>
      <c r="B17" s="637" t="s">
        <v>505</v>
      </c>
      <c r="C17" s="638"/>
      <c r="D17" s="639">
        <v>72</v>
      </c>
      <c r="E17" s="643">
        <f>F17+I17+L17</f>
        <v>0</v>
      </c>
      <c r="F17" s="644"/>
      <c r="G17" s="644"/>
      <c r="H17" s="644"/>
      <c r="I17" s="643">
        <f>G17+H17</f>
        <v>0</v>
      </c>
      <c r="J17" s="644"/>
      <c r="K17" s="645"/>
      <c r="L17" s="643">
        <f>J17+K17</f>
        <v>0</v>
      </c>
      <c r="M17" s="69"/>
      <c r="N17" s="643">
        <f>O17+R17+U17</f>
        <v>0</v>
      </c>
      <c r="O17" s="644"/>
      <c r="P17" s="644"/>
      <c r="Q17" s="644"/>
      <c r="R17" s="643">
        <f>P17+Q17</f>
        <v>0</v>
      </c>
      <c r="S17" s="644"/>
      <c r="T17" s="645"/>
      <c r="U17" s="643">
        <f>S17+T17</f>
        <v>0</v>
      </c>
    </row>
    <row r="18" spans="1:21" s="57" customFormat="1">
      <c r="A18" s="641"/>
      <c r="B18" s="637" t="s">
        <v>506</v>
      </c>
      <c r="C18" s="638"/>
      <c r="D18" s="639">
        <v>74</v>
      </c>
      <c r="E18" s="643">
        <f>F18+I18+L18</f>
        <v>0</v>
      </c>
      <c r="F18" s="644"/>
      <c r="G18" s="644"/>
      <c r="H18" s="644"/>
      <c r="I18" s="643">
        <f>G18+H18</f>
        <v>0</v>
      </c>
      <c r="J18" s="644"/>
      <c r="K18" s="645"/>
      <c r="L18" s="643">
        <f>J18+K18</f>
        <v>0</v>
      </c>
      <c r="M18" s="69"/>
      <c r="N18" s="643">
        <f>O18+R18+U18</f>
        <v>0</v>
      </c>
      <c r="O18" s="644"/>
      <c r="P18" s="644"/>
      <c r="Q18" s="644"/>
      <c r="R18" s="643">
        <f>P18+Q18</f>
        <v>0</v>
      </c>
      <c r="S18" s="644"/>
      <c r="T18" s="645"/>
      <c r="U18" s="643">
        <f>S18+T18</f>
        <v>0</v>
      </c>
    </row>
    <row r="19" spans="1:21" s="57" customFormat="1">
      <c r="A19" s="641"/>
      <c r="B19" s="646"/>
      <c r="C19" s="638"/>
      <c r="D19" s="639"/>
      <c r="E19" s="640"/>
      <c r="F19" s="640"/>
      <c r="G19" s="640"/>
      <c r="H19" s="640"/>
      <c r="I19" s="640"/>
      <c r="J19" s="640"/>
      <c r="K19" s="641"/>
      <c r="L19" s="640"/>
      <c r="M19" s="69"/>
      <c r="N19" s="640"/>
      <c r="O19" s="640"/>
      <c r="P19" s="640"/>
      <c r="Q19" s="640"/>
      <c r="R19" s="640"/>
      <c r="S19" s="640"/>
      <c r="T19" s="641"/>
      <c r="U19" s="640"/>
    </row>
    <row r="20" spans="1:21" s="57" customFormat="1">
      <c r="A20" s="635" t="s">
        <v>507</v>
      </c>
      <c r="B20" s="647"/>
      <c r="C20" s="632"/>
      <c r="D20" s="633">
        <v>75</v>
      </c>
      <c r="E20" s="648">
        <f>F20+I20+L20</f>
        <v>0</v>
      </c>
      <c r="F20" s="649"/>
      <c r="G20" s="649"/>
      <c r="H20" s="649"/>
      <c r="I20" s="648">
        <f>G20+H20</f>
        <v>0</v>
      </c>
      <c r="J20" s="649"/>
      <c r="K20" s="650"/>
      <c r="L20" s="648">
        <f>J20+K20</f>
        <v>0</v>
      </c>
      <c r="M20" s="69"/>
      <c r="N20" s="648">
        <f>O20+R20+U20</f>
        <v>0</v>
      </c>
      <c r="O20" s="649"/>
      <c r="P20" s="649"/>
      <c r="Q20" s="649"/>
      <c r="R20" s="648">
        <f>P20+Q20</f>
        <v>0</v>
      </c>
      <c r="S20" s="649"/>
      <c r="T20" s="650"/>
      <c r="U20" s="648">
        <f>S20+T20</f>
        <v>0</v>
      </c>
    </row>
    <row r="21" spans="1:21" s="57" customFormat="1">
      <c r="A21" s="651"/>
      <c r="B21" s="652"/>
      <c r="C21" s="653"/>
      <c r="D21" s="654"/>
      <c r="E21" s="655"/>
      <c r="F21" s="655"/>
      <c r="G21" s="655"/>
      <c r="H21" s="655"/>
      <c r="I21" s="655"/>
      <c r="J21" s="655"/>
      <c r="K21" s="651"/>
      <c r="L21" s="655"/>
      <c r="M21" s="69"/>
      <c r="N21" s="655"/>
      <c r="O21" s="655"/>
      <c r="P21" s="655"/>
      <c r="Q21" s="655"/>
      <c r="R21" s="655"/>
      <c r="S21" s="655"/>
      <c r="T21" s="651"/>
      <c r="U21" s="655"/>
    </row>
    <row r="22" spans="1:21" s="57" customFormat="1">
      <c r="A22" s="635" t="s">
        <v>508</v>
      </c>
      <c r="B22" s="647"/>
      <c r="C22" s="632"/>
      <c r="D22" s="633">
        <v>76</v>
      </c>
      <c r="E22" s="648">
        <f>F22+I22+L22</f>
        <v>0</v>
      </c>
      <c r="F22" s="649"/>
      <c r="G22" s="649"/>
      <c r="H22" s="649"/>
      <c r="I22" s="648">
        <f>G22+H22</f>
        <v>0</v>
      </c>
      <c r="J22" s="649"/>
      <c r="K22" s="650"/>
      <c r="L22" s="648">
        <f>J22+K22</f>
        <v>0</v>
      </c>
      <c r="M22" s="69"/>
      <c r="N22" s="648">
        <f>O22+R22+U22</f>
        <v>0</v>
      </c>
      <c r="O22" s="649"/>
      <c r="P22" s="649"/>
      <c r="Q22" s="649"/>
      <c r="R22" s="648">
        <f>P22+Q22</f>
        <v>0</v>
      </c>
      <c r="S22" s="649"/>
      <c r="T22" s="650"/>
      <c r="U22" s="648">
        <f>S22+T22</f>
        <v>0</v>
      </c>
    </row>
    <row r="23" spans="1:21" s="57" customFormat="1">
      <c r="A23" s="641"/>
      <c r="B23" s="637"/>
      <c r="C23" s="638"/>
      <c r="D23" s="639"/>
      <c r="E23" s="640"/>
      <c r="F23" s="640"/>
      <c r="G23" s="640"/>
      <c r="H23" s="640"/>
      <c r="I23" s="640"/>
      <c r="J23" s="640"/>
      <c r="K23" s="641"/>
      <c r="L23" s="640"/>
      <c r="M23" s="69"/>
      <c r="N23" s="640"/>
      <c r="O23" s="640"/>
      <c r="P23" s="640"/>
      <c r="Q23" s="640"/>
      <c r="R23" s="640"/>
      <c r="S23" s="640"/>
      <c r="T23" s="641"/>
      <c r="U23" s="640"/>
    </row>
    <row r="24" spans="1:21" s="57" customFormat="1">
      <c r="A24" s="635" t="s">
        <v>509</v>
      </c>
      <c r="B24" s="631"/>
      <c r="C24" s="632"/>
      <c r="D24" s="633"/>
      <c r="E24" s="634"/>
      <c r="F24" s="634"/>
      <c r="G24" s="634"/>
      <c r="H24" s="634"/>
      <c r="I24" s="634"/>
      <c r="J24" s="634"/>
      <c r="K24" s="635"/>
      <c r="L24" s="634"/>
      <c r="M24" s="69"/>
      <c r="N24" s="634"/>
      <c r="O24" s="634"/>
      <c r="P24" s="634"/>
      <c r="Q24" s="634"/>
      <c r="R24" s="634"/>
      <c r="S24" s="634"/>
      <c r="T24" s="635"/>
      <c r="U24" s="634"/>
    </row>
    <row r="25" spans="1:21" s="57" customFormat="1">
      <c r="A25" s="635" t="s">
        <v>510</v>
      </c>
      <c r="B25" s="631"/>
      <c r="C25" s="632"/>
      <c r="D25" s="633">
        <v>780</v>
      </c>
      <c r="E25" s="648">
        <f>F25+I25+L25</f>
        <v>0</v>
      </c>
      <c r="F25" s="649"/>
      <c r="G25" s="649"/>
      <c r="H25" s="649"/>
      <c r="I25" s="648">
        <f>G25+H25</f>
        <v>0</v>
      </c>
      <c r="J25" s="649"/>
      <c r="K25" s="650"/>
      <c r="L25" s="648">
        <f>J25+K25</f>
        <v>0</v>
      </c>
      <c r="M25" s="69"/>
      <c r="N25" s="648">
        <f>O25+R25+U25</f>
        <v>0</v>
      </c>
      <c r="O25" s="649"/>
      <c r="P25" s="649"/>
      <c r="Q25" s="649"/>
      <c r="R25" s="648">
        <f>P25+Q25</f>
        <v>0</v>
      </c>
      <c r="S25" s="649"/>
      <c r="T25" s="650"/>
      <c r="U25" s="648">
        <f>S25+T25</f>
        <v>0</v>
      </c>
    </row>
    <row r="26" spans="1:21" s="57" customFormat="1">
      <c r="A26" s="651"/>
      <c r="B26" s="656"/>
      <c r="C26" s="653"/>
      <c r="D26" s="654"/>
      <c r="E26" s="655"/>
      <c r="F26" s="655"/>
      <c r="G26" s="655"/>
      <c r="H26" s="655"/>
      <c r="I26" s="655"/>
      <c r="J26" s="655"/>
      <c r="K26" s="651"/>
      <c r="L26" s="655"/>
      <c r="M26" s="69"/>
      <c r="N26" s="655"/>
      <c r="O26" s="655"/>
      <c r="P26" s="655"/>
      <c r="Q26" s="655"/>
      <c r="R26" s="655"/>
      <c r="S26" s="655"/>
      <c r="T26" s="651"/>
      <c r="U26" s="655"/>
    </row>
    <row r="27" spans="1:21" s="57" customFormat="1">
      <c r="A27" s="635" t="s">
        <v>511</v>
      </c>
      <c r="B27" s="631"/>
      <c r="C27" s="632"/>
      <c r="D27" s="633"/>
      <c r="E27" s="634"/>
      <c r="F27" s="634"/>
      <c r="G27" s="634"/>
      <c r="H27" s="634"/>
      <c r="I27" s="634"/>
      <c r="J27" s="634"/>
      <c r="K27" s="635"/>
      <c r="L27" s="634"/>
      <c r="M27" s="68"/>
      <c r="N27" s="634"/>
      <c r="O27" s="634"/>
      <c r="P27" s="634"/>
      <c r="Q27" s="634"/>
      <c r="R27" s="634"/>
      <c r="S27" s="634"/>
      <c r="T27" s="635"/>
      <c r="U27" s="634"/>
    </row>
    <row r="28" spans="1:21" s="57" customFormat="1">
      <c r="A28" s="635"/>
      <c r="B28" s="631"/>
      <c r="C28" s="632"/>
      <c r="D28" s="633">
        <v>77</v>
      </c>
      <c r="E28" s="648">
        <f>F28+I28+L28</f>
        <v>0</v>
      </c>
      <c r="F28" s="649"/>
      <c r="G28" s="649"/>
      <c r="H28" s="649"/>
      <c r="I28" s="648">
        <f>G28+H28</f>
        <v>0</v>
      </c>
      <c r="J28" s="649"/>
      <c r="K28" s="650"/>
      <c r="L28" s="648">
        <f>J28+K28</f>
        <v>0</v>
      </c>
      <c r="M28" s="69"/>
      <c r="N28" s="648">
        <f>O28+R28+U28</f>
        <v>0</v>
      </c>
      <c r="O28" s="649"/>
      <c r="P28" s="649"/>
      <c r="Q28" s="649"/>
      <c r="R28" s="648">
        <f>P28+Q28</f>
        <v>0</v>
      </c>
      <c r="S28" s="649"/>
      <c r="T28" s="650"/>
      <c r="U28" s="648">
        <f>S28+T28</f>
        <v>0</v>
      </c>
    </row>
    <row r="29" spans="1:21" s="57" customFormat="1">
      <c r="A29" s="651"/>
      <c r="B29" s="656"/>
      <c r="C29" s="653"/>
      <c r="D29" s="654"/>
      <c r="E29" s="655"/>
      <c r="F29" s="655"/>
      <c r="G29" s="655"/>
      <c r="H29" s="655"/>
      <c r="I29" s="655"/>
      <c r="J29" s="655"/>
      <c r="K29" s="651"/>
      <c r="L29" s="655"/>
      <c r="M29" s="68"/>
      <c r="N29" s="655"/>
      <c r="O29" s="655"/>
      <c r="P29" s="655"/>
      <c r="Q29" s="655"/>
      <c r="R29" s="655"/>
      <c r="S29" s="655"/>
      <c r="T29" s="651"/>
      <c r="U29" s="655"/>
    </row>
    <row r="30" spans="1:21" s="57" customFormat="1">
      <c r="A30" s="635" t="s">
        <v>512</v>
      </c>
      <c r="B30" s="631"/>
      <c r="C30" s="632"/>
      <c r="D30" s="633" t="s">
        <v>486</v>
      </c>
      <c r="E30" s="648">
        <f>F30+I30+L30</f>
        <v>0</v>
      </c>
      <c r="F30" s="649"/>
      <c r="G30" s="649"/>
      <c r="H30" s="649"/>
      <c r="I30" s="648">
        <f>G30+H30</f>
        <v>0</v>
      </c>
      <c r="J30" s="649"/>
      <c r="K30" s="650"/>
      <c r="L30" s="648">
        <f>J30+K30</f>
        <v>0</v>
      </c>
      <c r="M30" s="69"/>
      <c r="N30" s="648">
        <f>O30+R30+U30</f>
        <v>0</v>
      </c>
      <c r="O30" s="649"/>
      <c r="P30" s="649"/>
      <c r="Q30" s="649"/>
      <c r="R30" s="648">
        <f>P30+Q30</f>
        <v>0</v>
      </c>
      <c r="S30" s="649"/>
      <c r="T30" s="650"/>
      <c r="U30" s="648">
        <f>S30+T30</f>
        <v>0</v>
      </c>
    </row>
    <row r="31" spans="1:21" s="57" customFormat="1">
      <c r="A31" s="641"/>
      <c r="B31" s="637"/>
      <c r="C31" s="638"/>
      <c r="D31" s="639"/>
      <c r="E31" s="657"/>
      <c r="F31" s="657"/>
      <c r="G31" s="657"/>
      <c r="H31" s="657"/>
      <c r="I31" s="657"/>
      <c r="J31" s="657"/>
      <c r="K31" s="658"/>
      <c r="L31" s="657"/>
      <c r="M31" s="69"/>
      <c r="N31" s="657"/>
      <c r="O31" s="657"/>
      <c r="P31" s="657"/>
      <c r="Q31" s="657"/>
      <c r="R31" s="657"/>
      <c r="S31" s="657"/>
      <c r="T31" s="658"/>
      <c r="U31" s="657"/>
    </row>
    <row r="32" spans="1:21" s="57" customFormat="1" ht="15.75">
      <c r="A32" s="659"/>
      <c r="B32" s="660"/>
      <c r="C32" s="661"/>
      <c r="D32" s="662"/>
      <c r="E32" s="663"/>
      <c r="F32" s="663"/>
      <c r="G32" s="663"/>
      <c r="H32" s="663"/>
      <c r="I32" s="663"/>
      <c r="J32" s="663"/>
      <c r="K32" s="664"/>
      <c r="L32" s="663"/>
      <c r="M32" s="69"/>
      <c r="N32" s="663"/>
      <c r="O32" s="663"/>
      <c r="P32" s="663"/>
      <c r="Q32" s="663"/>
      <c r="R32" s="663"/>
      <c r="S32" s="663"/>
      <c r="T32" s="664"/>
      <c r="U32" s="663"/>
    </row>
    <row r="33" spans="1:21" s="57" customFormat="1" ht="15">
      <c r="A33" s="665"/>
      <c r="B33" s="666"/>
      <c r="C33" s="667" t="s">
        <v>498</v>
      </c>
      <c r="D33" s="668" t="s">
        <v>487</v>
      </c>
      <c r="E33" s="669">
        <f t="shared" ref="E33:L33" si="2">E11+E20+E22+E25+E28+E30</f>
        <v>0</v>
      </c>
      <c r="F33" s="669">
        <f t="shared" si="2"/>
        <v>0</v>
      </c>
      <c r="G33" s="669">
        <f t="shared" si="2"/>
        <v>0</v>
      </c>
      <c r="H33" s="669">
        <f t="shared" si="2"/>
        <v>0</v>
      </c>
      <c r="I33" s="669">
        <f t="shared" si="2"/>
        <v>0</v>
      </c>
      <c r="J33" s="669">
        <f t="shared" si="2"/>
        <v>0</v>
      </c>
      <c r="K33" s="670">
        <f t="shared" si="2"/>
        <v>0</v>
      </c>
      <c r="L33" s="669">
        <f t="shared" si="2"/>
        <v>0</v>
      </c>
      <c r="M33" s="69"/>
      <c r="N33" s="669">
        <f t="shared" ref="N33:U33" si="3">N11+N20+N22+N25+N28+N30</f>
        <v>0</v>
      </c>
      <c r="O33" s="669">
        <f t="shared" si="3"/>
        <v>0</v>
      </c>
      <c r="P33" s="669">
        <f t="shared" si="3"/>
        <v>0</v>
      </c>
      <c r="Q33" s="669">
        <f t="shared" si="3"/>
        <v>0</v>
      </c>
      <c r="R33" s="669">
        <f t="shared" si="3"/>
        <v>0</v>
      </c>
      <c r="S33" s="669">
        <f t="shared" si="3"/>
        <v>0</v>
      </c>
      <c r="T33" s="670">
        <f t="shared" si="3"/>
        <v>0</v>
      </c>
      <c r="U33" s="669">
        <f t="shared" si="3"/>
        <v>0</v>
      </c>
    </row>
    <row r="34" spans="1:21" s="57" customFormat="1" ht="16.5" thickBot="1">
      <c r="A34" s="671"/>
      <c r="B34" s="672"/>
      <c r="C34" s="673"/>
      <c r="D34" s="674"/>
      <c r="E34" s="674"/>
      <c r="F34" s="674"/>
      <c r="G34" s="674"/>
      <c r="H34" s="674"/>
      <c r="I34" s="674"/>
      <c r="J34" s="674"/>
      <c r="K34" s="675"/>
      <c r="L34" s="676"/>
      <c r="M34" s="68"/>
      <c r="N34" s="674"/>
      <c r="O34" s="674"/>
      <c r="P34" s="674"/>
      <c r="Q34" s="674"/>
      <c r="R34" s="674"/>
      <c r="S34" s="674"/>
      <c r="T34" s="675"/>
      <c r="U34" s="676"/>
    </row>
    <row r="35" spans="1:21" s="57" customFormat="1">
      <c r="A35" s="70"/>
      <c r="D35" s="71"/>
      <c r="E35" s="71"/>
      <c r="F35" s="71"/>
      <c r="G35" s="55"/>
      <c r="H35" s="55"/>
      <c r="I35" s="55"/>
      <c r="M35" s="68"/>
      <c r="N35" s="68"/>
    </row>
    <row r="36" spans="1:21" s="57" customFormat="1" ht="13.5" customHeight="1" thickBot="1">
      <c r="A36" s="70"/>
      <c r="D36" s="71"/>
      <c r="E36" s="71"/>
      <c r="F36" s="71"/>
      <c r="G36" s="55"/>
      <c r="H36" s="55"/>
      <c r="I36" s="55"/>
      <c r="M36" s="68"/>
      <c r="N36" s="68"/>
    </row>
    <row r="37" spans="1:21" s="57" customFormat="1" ht="13.5" customHeight="1" thickBot="1">
      <c r="A37" s="2933" t="s">
        <v>513</v>
      </c>
      <c r="B37" s="2934"/>
      <c r="C37" s="2935"/>
      <c r="D37" s="2972" t="s">
        <v>548</v>
      </c>
      <c r="E37" s="2964" t="s">
        <v>1436</v>
      </c>
      <c r="F37" s="2964" t="s">
        <v>615</v>
      </c>
      <c r="G37" s="2979" t="s">
        <v>614</v>
      </c>
      <c r="H37" s="2979"/>
      <c r="I37" s="2979"/>
      <c r="J37" s="2979"/>
      <c r="K37" s="2979"/>
      <c r="L37" s="2980"/>
      <c r="M37" s="68"/>
      <c r="N37" s="2964" t="s">
        <v>1436</v>
      </c>
      <c r="O37" s="2964" t="s">
        <v>615</v>
      </c>
      <c r="P37" s="2979" t="s">
        <v>614</v>
      </c>
      <c r="Q37" s="2979"/>
      <c r="R37" s="2979"/>
      <c r="S37" s="2979"/>
      <c r="T37" s="2979"/>
      <c r="U37" s="2980"/>
    </row>
    <row r="38" spans="1:21" s="57" customFormat="1" ht="12.75" customHeight="1">
      <c r="A38" s="2936"/>
      <c r="B38" s="2937"/>
      <c r="C38" s="2938"/>
      <c r="D38" s="2973"/>
      <c r="E38" s="2975"/>
      <c r="F38" s="2975"/>
      <c r="G38" s="2952" t="s">
        <v>613</v>
      </c>
      <c r="H38" s="2952"/>
      <c r="I38" s="2953"/>
      <c r="J38" s="2951" t="s">
        <v>612</v>
      </c>
      <c r="K38" s="2952"/>
      <c r="L38" s="2953"/>
      <c r="M38" s="68"/>
      <c r="N38" s="2975"/>
      <c r="O38" s="2975"/>
      <c r="P38" s="2952" t="s">
        <v>613</v>
      </c>
      <c r="Q38" s="2952"/>
      <c r="R38" s="2953"/>
      <c r="S38" s="2951" t="s">
        <v>612</v>
      </c>
      <c r="T38" s="2952"/>
      <c r="U38" s="2953"/>
    </row>
    <row r="39" spans="1:21" s="57" customFormat="1" ht="12.75" customHeight="1" thickBot="1">
      <c r="A39" s="2936"/>
      <c r="B39" s="2937"/>
      <c r="C39" s="2938"/>
      <c r="D39" s="2973"/>
      <c r="E39" s="2975"/>
      <c r="F39" s="2975"/>
      <c r="G39" s="2955"/>
      <c r="H39" s="2955"/>
      <c r="I39" s="2956"/>
      <c r="J39" s="2954"/>
      <c r="K39" s="2955"/>
      <c r="L39" s="2956"/>
      <c r="M39" s="68"/>
      <c r="N39" s="2975"/>
      <c r="O39" s="2975"/>
      <c r="P39" s="2955"/>
      <c r="Q39" s="2955"/>
      <c r="R39" s="2956"/>
      <c r="S39" s="2954"/>
      <c r="T39" s="2955"/>
      <c r="U39" s="2956"/>
    </row>
    <row r="40" spans="1:21" s="57" customFormat="1" ht="42.75" customHeight="1" thickBot="1">
      <c r="A40" s="2939"/>
      <c r="B40" s="2940"/>
      <c r="C40" s="2941"/>
      <c r="D40" s="2974"/>
      <c r="E40" s="2965"/>
      <c r="F40" s="2965"/>
      <c r="G40" s="677" t="s">
        <v>610</v>
      </c>
      <c r="H40" s="622" t="s">
        <v>609</v>
      </c>
      <c r="I40" s="622" t="s">
        <v>611</v>
      </c>
      <c r="J40" s="622" t="s">
        <v>610</v>
      </c>
      <c r="K40" s="622" t="s">
        <v>609</v>
      </c>
      <c r="L40" s="622" t="s">
        <v>608</v>
      </c>
      <c r="M40" s="68"/>
      <c r="N40" s="2965"/>
      <c r="O40" s="2965"/>
      <c r="P40" s="677" t="s">
        <v>610</v>
      </c>
      <c r="Q40" s="622" t="s">
        <v>609</v>
      </c>
      <c r="R40" s="622" t="s">
        <v>611</v>
      </c>
      <c r="S40" s="622" t="s">
        <v>610</v>
      </c>
      <c r="T40" s="622" t="s">
        <v>609</v>
      </c>
      <c r="U40" s="622" t="s">
        <v>608</v>
      </c>
    </row>
    <row r="41" spans="1:21" s="57" customFormat="1" ht="12.75" customHeight="1">
      <c r="A41" s="624"/>
      <c r="B41" s="625"/>
      <c r="C41" s="626"/>
      <c r="D41" s="627"/>
      <c r="E41" s="627"/>
      <c r="F41" s="627"/>
      <c r="G41" s="629"/>
      <c r="H41" s="629"/>
      <c r="I41" s="629"/>
      <c r="J41" s="629"/>
      <c r="K41" s="629"/>
      <c r="L41" s="629"/>
      <c r="M41" s="68"/>
      <c r="N41" s="627"/>
      <c r="O41" s="627"/>
      <c r="P41" s="629"/>
      <c r="Q41" s="629"/>
      <c r="R41" s="629"/>
      <c r="S41" s="629"/>
      <c r="T41" s="629"/>
      <c r="U41" s="629"/>
    </row>
    <row r="42" spans="1:21" s="73" customFormat="1" ht="14.25" customHeight="1">
      <c r="A42" s="630" t="s">
        <v>514</v>
      </c>
      <c r="B42" s="631"/>
      <c r="C42" s="632"/>
      <c r="D42" s="633" t="s">
        <v>490</v>
      </c>
      <c r="E42" s="634">
        <f t="shared" ref="E42:L42" si="4">SUM(E44+E45+E46+E49+E52+E54+E55+E57)</f>
        <v>0</v>
      </c>
      <c r="F42" s="634">
        <f t="shared" si="4"/>
        <v>0</v>
      </c>
      <c r="G42" s="634">
        <f t="shared" si="4"/>
        <v>0</v>
      </c>
      <c r="H42" s="634">
        <f t="shared" si="4"/>
        <v>0</v>
      </c>
      <c r="I42" s="634">
        <f t="shared" si="4"/>
        <v>0</v>
      </c>
      <c r="J42" s="634">
        <f t="shared" si="4"/>
        <v>0</v>
      </c>
      <c r="K42" s="634">
        <f t="shared" si="4"/>
        <v>0</v>
      </c>
      <c r="L42" s="634">
        <f t="shared" si="4"/>
        <v>0</v>
      </c>
      <c r="M42" s="69"/>
      <c r="N42" s="634">
        <f t="shared" ref="N42:U42" si="5">SUM(N44+N45+N46+N49+N52+N54+N55+N57)</f>
        <v>0</v>
      </c>
      <c r="O42" s="634">
        <f t="shared" si="5"/>
        <v>0</v>
      </c>
      <c r="P42" s="634">
        <f t="shared" si="5"/>
        <v>0</v>
      </c>
      <c r="Q42" s="634">
        <f t="shared" si="5"/>
        <v>0</v>
      </c>
      <c r="R42" s="634">
        <f t="shared" si="5"/>
        <v>0</v>
      </c>
      <c r="S42" s="634">
        <f t="shared" si="5"/>
        <v>0</v>
      </c>
      <c r="T42" s="634">
        <f t="shared" si="5"/>
        <v>0</v>
      </c>
      <c r="U42" s="634">
        <f t="shared" si="5"/>
        <v>0</v>
      </c>
    </row>
    <row r="43" spans="1:21" s="63" customFormat="1" ht="12.75" customHeight="1">
      <c r="A43" s="636"/>
      <c r="B43" s="637"/>
      <c r="C43" s="638"/>
      <c r="D43" s="639"/>
      <c r="E43" s="639"/>
      <c r="F43" s="639"/>
      <c r="G43" s="640"/>
      <c r="H43" s="640"/>
      <c r="I43" s="640"/>
      <c r="J43" s="640"/>
      <c r="K43" s="640"/>
      <c r="L43" s="640"/>
      <c r="M43" s="69"/>
      <c r="N43" s="639"/>
      <c r="O43" s="639"/>
      <c r="P43" s="640"/>
      <c r="Q43" s="640"/>
      <c r="R43" s="640"/>
      <c r="S43" s="640"/>
      <c r="T43" s="640"/>
      <c r="U43" s="640"/>
    </row>
    <row r="44" spans="1:21" s="63" customFormat="1" ht="14.25" customHeight="1">
      <c r="A44" s="641"/>
      <c r="B44" s="637" t="s">
        <v>515</v>
      </c>
      <c r="C44" s="638"/>
      <c r="D44" s="639">
        <v>60</v>
      </c>
      <c r="E44" s="643">
        <f>F44+I44+L44</f>
        <v>0</v>
      </c>
      <c r="F44" s="644"/>
      <c r="G44" s="644"/>
      <c r="H44" s="644"/>
      <c r="I44" s="643">
        <f>G44+H44</f>
        <v>0</v>
      </c>
      <c r="J44" s="644"/>
      <c r="K44" s="644"/>
      <c r="L44" s="643">
        <f>J44+K44</f>
        <v>0</v>
      </c>
      <c r="M44" s="69"/>
      <c r="N44" s="643">
        <f>O44+R44+U44</f>
        <v>0</v>
      </c>
      <c r="O44" s="644"/>
      <c r="P44" s="644"/>
      <c r="Q44" s="644"/>
      <c r="R44" s="643">
        <f>P44+Q44</f>
        <v>0</v>
      </c>
      <c r="S44" s="644"/>
      <c r="T44" s="644"/>
      <c r="U44" s="643">
        <f>S44+T44</f>
        <v>0</v>
      </c>
    </row>
    <row r="45" spans="1:21" s="63" customFormat="1" ht="14.25" customHeight="1">
      <c r="A45" s="641"/>
      <c r="B45" s="646" t="s">
        <v>516</v>
      </c>
      <c r="C45" s="638"/>
      <c r="D45" s="639">
        <v>61</v>
      </c>
      <c r="E45" s="643">
        <f>F45+I45+L45</f>
        <v>0</v>
      </c>
      <c r="F45" s="644"/>
      <c r="G45" s="644"/>
      <c r="H45" s="644"/>
      <c r="I45" s="643">
        <f>G45+H45</f>
        <v>0</v>
      </c>
      <c r="J45" s="644"/>
      <c r="K45" s="644"/>
      <c r="L45" s="643">
        <f>J45+K45</f>
        <v>0</v>
      </c>
      <c r="M45" s="69"/>
      <c r="N45" s="643">
        <f>O45+R45+U45</f>
        <v>0</v>
      </c>
      <c r="O45" s="644"/>
      <c r="P45" s="644"/>
      <c r="Q45" s="644"/>
      <c r="R45" s="643">
        <f>P45+Q45</f>
        <v>0</v>
      </c>
      <c r="S45" s="644"/>
      <c r="T45" s="644"/>
      <c r="U45" s="643">
        <f>S45+T45</f>
        <v>0</v>
      </c>
    </row>
    <row r="46" spans="1:21" s="63" customFormat="1" ht="14.25" customHeight="1">
      <c r="A46" s="641"/>
      <c r="B46" s="637" t="s">
        <v>517</v>
      </c>
      <c r="C46" s="638"/>
      <c r="D46" s="639">
        <v>62</v>
      </c>
      <c r="E46" s="643">
        <f>F46+I46+L46</f>
        <v>0</v>
      </c>
      <c r="F46" s="644"/>
      <c r="G46" s="644"/>
      <c r="H46" s="644"/>
      <c r="I46" s="643">
        <f>G46+H46</f>
        <v>0</v>
      </c>
      <c r="J46" s="644"/>
      <c r="K46" s="644"/>
      <c r="L46" s="643">
        <f>J46+K46</f>
        <v>0</v>
      </c>
      <c r="M46" s="69"/>
      <c r="N46" s="643">
        <f>O46+R46+U46</f>
        <v>0</v>
      </c>
      <c r="O46" s="644"/>
      <c r="P46" s="644"/>
      <c r="Q46" s="644"/>
      <c r="R46" s="643">
        <f>P46+Q46</f>
        <v>0</v>
      </c>
      <c r="S46" s="644"/>
      <c r="T46" s="644"/>
      <c r="U46" s="643">
        <f>S46+T46</f>
        <v>0</v>
      </c>
    </row>
    <row r="47" spans="1:21" s="63" customFormat="1" ht="14.25" customHeight="1">
      <c r="A47" s="641"/>
      <c r="B47" s="646" t="s">
        <v>518</v>
      </c>
      <c r="C47" s="638"/>
      <c r="D47" s="639"/>
      <c r="E47" s="640"/>
      <c r="F47" s="640"/>
      <c r="G47" s="640"/>
      <c r="H47" s="640"/>
      <c r="I47" s="640"/>
      <c r="J47" s="640"/>
      <c r="K47" s="640"/>
      <c r="L47" s="640"/>
      <c r="M47" s="69"/>
      <c r="N47" s="640"/>
      <c r="O47" s="640"/>
      <c r="P47" s="640"/>
      <c r="Q47" s="640"/>
      <c r="R47" s="640"/>
      <c r="S47" s="640"/>
      <c r="T47" s="640"/>
      <c r="U47" s="640"/>
    </row>
    <row r="48" spans="1:21" s="63" customFormat="1" ht="12.75" customHeight="1">
      <c r="A48" s="641"/>
      <c r="B48" s="637" t="s">
        <v>519</v>
      </c>
      <c r="C48" s="638"/>
      <c r="D48" s="639"/>
      <c r="E48" s="640"/>
      <c r="F48" s="640"/>
      <c r="G48" s="640"/>
      <c r="H48" s="640"/>
      <c r="I48" s="640"/>
      <c r="J48" s="640"/>
      <c r="K48" s="640"/>
      <c r="L48" s="640"/>
      <c r="M48" s="69"/>
      <c r="N48" s="640"/>
      <c r="O48" s="640"/>
      <c r="P48" s="640"/>
      <c r="Q48" s="640"/>
      <c r="R48" s="640"/>
      <c r="S48" s="640"/>
      <c r="T48" s="640"/>
      <c r="U48" s="640"/>
    </row>
    <row r="49" spans="1:21" s="73" customFormat="1" ht="14.25" customHeight="1">
      <c r="A49" s="641"/>
      <c r="B49" s="637" t="s">
        <v>520</v>
      </c>
      <c r="C49" s="638"/>
      <c r="D49" s="639">
        <v>630</v>
      </c>
      <c r="E49" s="643">
        <f>F49+I49+L49</f>
        <v>0</v>
      </c>
      <c r="F49" s="644"/>
      <c r="G49" s="644"/>
      <c r="H49" s="644"/>
      <c r="I49" s="643">
        <f>G49+H49</f>
        <v>0</v>
      </c>
      <c r="J49" s="644"/>
      <c r="K49" s="644"/>
      <c r="L49" s="643">
        <f>J49+K49</f>
        <v>0</v>
      </c>
      <c r="M49" s="72"/>
      <c r="N49" s="643">
        <f>O49+R49+U49</f>
        <v>0</v>
      </c>
      <c r="O49" s="644"/>
      <c r="P49" s="644"/>
      <c r="Q49" s="644"/>
      <c r="R49" s="643">
        <f>P49+Q49</f>
        <v>0</v>
      </c>
      <c r="S49" s="644"/>
      <c r="T49" s="644"/>
      <c r="U49" s="643">
        <f>S49+T49</f>
        <v>0</v>
      </c>
    </row>
    <row r="50" spans="1:21" s="74" customFormat="1" ht="12.75" customHeight="1">
      <c r="A50" s="641"/>
      <c r="B50" s="637" t="s">
        <v>420</v>
      </c>
      <c r="C50" s="638"/>
      <c r="D50" s="639"/>
      <c r="E50" s="640"/>
      <c r="F50" s="640"/>
      <c r="G50" s="640"/>
      <c r="H50" s="640"/>
      <c r="I50" s="640"/>
      <c r="J50" s="640"/>
      <c r="K50" s="640"/>
      <c r="L50" s="640"/>
      <c r="M50" s="69"/>
      <c r="N50" s="640"/>
      <c r="O50" s="640"/>
      <c r="P50" s="640"/>
      <c r="Q50" s="640"/>
      <c r="R50" s="640"/>
      <c r="S50" s="640"/>
      <c r="T50" s="640"/>
      <c r="U50" s="640"/>
    </row>
    <row r="51" spans="1:21" s="63" customFormat="1" ht="14.25" customHeight="1">
      <c r="A51" s="641"/>
      <c r="B51" s="637" t="s">
        <v>421</v>
      </c>
      <c r="C51" s="638"/>
      <c r="D51" s="639"/>
      <c r="E51" s="640"/>
      <c r="F51" s="640"/>
      <c r="G51" s="640"/>
      <c r="H51" s="640"/>
      <c r="I51" s="640"/>
      <c r="J51" s="640"/>
      <c r="K51" s="640"/>
      <c r="L51" s="640"/>
      <c r="M51" s="69"/>
      <c r="N51" s="640"/>
      <c r="O51" s="640"/>
      <c r="P51" s="640"/>
      <c r="Q51" s="640"/>
      <c r="R51" s="640"/>
      <c r="S51" s="640"/>
      <c r="T51" s="640"/>
      <c r="U51" s="640"/>
    </row>
    <row r="52" spans="1:21" s="63" customFormat="1" ht="14.25" customHeight="1">
      <c r="A52" s="641"/>
      <c r="B52" s="637" t="s">
        <v>422</v>
      </c>
      <c r="C52" s="638"/>
      <c r="D52" s="639" t="s">
        <v>479</v>
      </c>
      <c r="E52" s="643">
        <f>F52+I52+L52</f>
        <v>0</v>
      </c>
      <c r="F52" s="644"/>
      <c r="G52" s="644"/>
      <c r="H52" s="644"/>
      <c r="I52" s="643">
        <f>G52+H52</f>
        <v>0</v>
      </c>
      <c r="J52" s="644"/>
      <c r="K52" s="644"/>
      <c r="L52" s="643">
        <f>J52+K52</f>
        <v>0</v>
      </c>
      <c r="M52" s="69"/>
      <c r="N52" s="643">
        <f>O52+R52+U52</f>
        <v>0</v>
      </c>
      <c r="O52" s="644"/>
      <c r="P52" s="644"/>
      <c r="Q52" s="644"/>
      <c r="R52" s="643">
        <f>P52+Q52</f>
        <v>0</v>
      </c>
      <c r="S52" s="644"/>
      <c r="T52" s="644"/>
      <c r="U52" s="643">
        <f>S52+T52</f>
        <v>0</v>
      </c>
    </row>
    <row r="53" spans="1:21" s="63" customFormat="1" ht="14.25" customHeight="1">
      <c r="A53" s="641"/>
      <c r="B53" s="637" t="s">
        <v>423</v>
      </c>
      <c r="C53" s="638"/>
      <c r="D53" s="639"/>
      <c r="E53" s="640"/>
      <c r="F53" s="640"/>
      <c r="G53" s="640"/>
      <c r="H53" s="640"/>
      <c r="I53" s="640"/>
      <c r="J53" s="640"/>
      <c r="K53" s="640"/>
      <c r="L53" s="640"/>
      <c r="M53" s="69"/>
      <c r="N53" s="640"/>
      <c r="O53" s="640"/>
      <c r="P53" s="640"/>
      <c r="Q53" s="640"/>
      <c r="R53" s="640"/>
      <c r="S53" s="640"/>
      <c r="T53" s="640"/>
      <c r="U53" s="640"/>
    </row>
    <row r="54" spans="1:21" s="74" customFormat="1" ht="12.75" customHeight="1">
      <c r="A54" s="641"/>
      <c r="B54" s="637" t="s">
        <v>424</v>
      </c>
      <c r="C54" s="638"/>
      <c r="D54" s="639" t="s">
        <v>480</v>
      </c>
      <c r="E54" s="643">
        <f>F54+I54+L54</f>
        <v>0</v>
      </c>
      <c r="F54" s="644"/>
      <c r="G54" s="644"/>
      <c r="H54" s="644"/>
      <c r="I54" s="643">
        <f>G54+H54</f>
        <v>0</v>
      </c>
      <c r="J54" s="644"/>
      <c r="K54" s="644"/>
      <c r="L54" s="643">
        <f>J54+K54</f>
        <v>0</v>
      </c>
      <c r="M54" s="69"/>
      <c r="N54" s="643">
        <f>O54+R54+U54</f>
        <v>0</v>
      </c>
      <c r="O54" s="644"/>
      <c r="P54" s="644"/>
      <c r="Q54" s="644"/>
      <c r="R54" s="643">
        <f>P54+Q54</f>
        <v>0</v>
      </c>
      <c r="S54" s="644"/>
      <c r="T54" s="644"/>
      <c r="U54" s="643">
        <f>S54+T54</f>
        <v>0</v>
      </c>
    </row>
    <row r="55" spans="1:21" s="73" customFormat="1" ht="14.25" customHeight="1">
      <c r="A55" s="641"/>
      <c r="B55" s="637" t="s">
        <v>425</v>
      </c>
      <c r="C55" s="638"/>
      <c r="D55" s="639" t="s">
        <v>481</v>
      </c>
      <c r="E55" s="643">
        <f>F55+I55+L55</f>
        <v>0</v>
      </c>
      <c r="F55" s="644"/>
      <c r="G55" s="644"/>
      <c r="H55" s="644"/>
      <c r="I55" s="643">
        <f>G55+H55</f>
        <v>0</v>
      </c>
      <c r="J55" s="644"/>
      <c r="K55" s="644"/>
      <c r="L55" s="643">
        <f>J55+K55</f>
        <v>0</v>
      </c>
      <c r="M55" s="72"/>
      <c r="N55" s="643">
        <f>O55+R55+U55</f>
        <v>0</v>
      </c>
      <c r="O55" s="644"/>
      <c r="P55" s="644"/>
      <c r="Q55" s="644"/>
      <c r="R55" s="643">
        <f>P55+Q55</f>
        <v>0</v>
      </c>
      <c r="S55" s="644"/>
      <c r="T55" s="644"/>
      <c r="U55" s="643">
        <f>S55+T55</f>
        <v>0</v>
      </c>
    </row>
    <row r="56" spans="1:21" s="63" customFormat="1" ht="12.75" customHeight="1">
      <c r="A56" s="641"/>
      <c r="B56" s="646" t="s">
        <v>426</v>
      </c>
      <c r="C56" s="638"/>
      <c r="D56" s="639"/>
      <c r="E56" s="640"/>
      <c r="F56" s="640"/>
      <c r="G56" s="640"/>
      <c r="H56" s="640"/>
      <c r="I56" s="640"/>
      <c r="J56" s="640"/>
      <c r="K56" s="640"/>
      <c r="L56" s="640"/>
      <c r="M56" s="69"/>
      <c r="N56" s="640"/>
      <c r="O56" s="640"/>
      <c r="P56" s="640"/>
      <c r="Q56" s="640"/>
      <c r="R56" s="640"/>
      <c r="S56" s="640"/>
      <c r="T56" s="640"/>
      <c r="U56" s="640"/>
    </row>
    <row r="57" spans="1:21" s="63" customFormat="1" ht="14.25" customHeight="1">
      <c r="A57" s="641"/>
      <c r="B57" s="646" t="s">
        <v>427</v>
      </c>
      <c r="C57" s="638"/>
      <c r="D57" s="639">
        <v>649</v>
      </c>
      <c r="E57" s="643">
        <f>F57+I57+L57</f>
        <v>0</v>
      </c>
      <c r="F57" s="644"/>
      <c r="G57" s="644"/>
      <c r="H57" s="644"/>
      <c r="I57" s="643">
        <f>G57+H57</f>
        <v>0</v>
      </c>
      <c r="J57" s="644"/>
      <c r="K57" s="644"/>
      <c r="L57" s="643">
        <f>J57+K57</f>
        <v>0</v>
      </c>
      <c r="M57" s="69"/>
      <c r="N57" s="643">
        <f>O57+R57+U57</f>
        <v>0</v>
      </c>
      <c r="O57" s="644"/>
      <c r="P57" s="644"/>
      <c r="Q57" s="644"/>
      <c r="R57" s="643">
        <f>P57+Q57</f>
        <v>0</v>
      </c>
      <c r="S57" s="644"/>
      <c r="T57" s="644"/>
      <c r="U57" s="643">
        <f>S57+T57</f>
        <v>0</v>
      </c>
    </row>
    <row r="58" spans="1:21" s="63" customFormat="1" ht="14.25" customHeight="1">
      <c r="A58" s="641"/>
      <c r="B58" s="646"/>
      <c r="C58" s="638"/>
      <c r="D58" s="639"/>
      <c r="E58" s="640"/>
      <c r="F58" s="640"/>
      <c r="G58" s="640"/>
      <c r="H58" s="640"/>
      <c r="I58" s="640"/>
      <c r="J58" s="640"/>
      <c r="K58" s="640"/>
      <c r="L58" s="640"/>
      <c r="M58" s="69"/>
      <c r="N58" s="640"/>
      <c r="O58" s="640"/>
      <c r="P58" s="640"/>
      <c r="Q58" s="640"/>
      <c r="R58" s="640"/>
      <c r="S58" s="640"/>
      <c r="T58" s="640"/>
      <c r="U58" s="640"/>
    </row>
    <row r="59" spans="1:21" s="63" customFormat="1" ht="14.25" customHeight="1">
      <c r="A59" s="635" t="s">
        <v>428</v>
      </c>
      <c r="B59" s="647"/>
      <c r="C59" s="632"/>
      <c r="D59" s="633">
        <v>65</v>
      </c>
      <c r="E59" s="643">
        <f>F59+I59+L59</f>
        <v>0</v>
      </c>
      <c r="F59" s="649"/>
      <c r="G59" s="649"/>
      <c r="H59" s="649"/>
      <c r="I59" s="643">
        <f>G59+H59</f>
        <v>0</v>
      </c>
      <c r="J59" s="649"/>
      <c r="K59" s="649"/>
      <c r="L59" s="643">
        <f>J59+K59</f>
        <v>0</v>
      </c>
      <c r="M59" s="69"/>
      <c r="N59" s="643">
        <f>O59+R59+U59</f>
        <v>0</v>
      </c>
      <c r="O59" s="649"/>
      <c r="P59" s="649"/>
      <c r="Q59" s="649"/>
      <c r="R59" s="643">
        <f>P59+Q59</f>
        <v>0</v>
      </c>
      <c r="S59" s="649"/>
      <c r="T59" s="649"/>
      <c r="U59" s="643">
        <f>S59+T59</f>
        <v>0</v>
      </c>
    </row>
    <row r="60" spans="1:21" s="63" customFormat="1" ht="14.25" customHeight="1">
      <c r="A60" s="651"/>
      <c r="B60" s="652"/>
      <c r="C60" s="653"/>
      <c r="D60" s="654"/>
      <c r="E60" s="655"/>
      <c r="F60" s="655"/>
      <c r="G60" s="655"/>
      <c r="H60" s="655"/>
      <c r="I60" s="655"/>
      <c r="J60" s="655"/>
      <c r="K60" s="655"/>
      <c r="L60" s="655"/>
      <c r="M60" s="69"/>
      <c r="N60" s="655"/>
      <c r="O60" s="655"/>
      <c r="P60" s="655"/>
      <c r="Q60" s="655"/>
      <c r="R60" s="655"/>
      <c r="S60" s="655"/>
      <c r="T60" s="655"/>
      <c r="U60" s="655"/>
    </row>
    <row r="61" spans="1:21" s="73" customFormat="1" ht="14.25" customHeight="1">
      <c r="A61" s="635" t="s">
        <v>429</v>
      </c>
      <c r="B61" s="647"/>
      <c r="C61" s="632"/>
      <c r="D61" s="633">
        <v>66</v>
      </c>
      <c r="E61" s="643">
        <f>F61+I61+L61</f>
        <v>0</v>
      </c>
      <c r="F61" s="649"/>
      <c r="G61" s="649"/>
      <c r="H61" s="649"/>
      <c r="I61" s="643">
        <f>G61+H61</f>
        <v>0</v>
      </c>
      <c r="J61" s="649"/>
      <c r="K61" s="649"/>
      <c r="L61" s="643">
        <f>J61+K61</f>
        <v>0</v>
      </c>
      <c r="M61" s="69"/>
      <c r="N61" s="643">
        <f>O61+R61+U61</f>
        <v>0</v>
      </c>
      <c r="O61" s="649"/>
      <c r="P61" s="649"/>
      <c r="Q61" s="649"/>
      <c r="R61" s="643">
        <f>P61+Q61</f>
        <v>0</v>
      </c>
      <c r="S61" s="649"/>
      <c r="T61" s="649"/>
      <c r="U61" s="643">
        <f>S61+T61</f>
        <v>0</v>
      </c>
    </row>
    <row r="62" spans="1:21" s="73" customFormat="1" ht="14.25" customHeight="1">
      <c r="A62" s="641"/>
      <c r="B62" s="637"/>
      <c r="C62" s="638"/>
      <c r="D62" s="639"/>
      <c r="E62" s="640"/>
      <c r="F62" s="640"/>
      <c r="G62" s="640"/>
      <c r="H62" s="640"/>
      <c r="I62" s="640"/>
      <c r="J62" s="640"/>
      <c r="K62" s="640"/>
      <c r="L62" s="640"/>
      <c r="M62" s="72"/>
      <c r="N62" s="640"/>
      <c r="O62" s="640"/>
      <c r="P62" s="640"/>
      <c r="Q62" s="640"/>
      <c r="R62" s="640"/>
      <c r="S62" s="640"/>
      <c r="T62" s="640"/>
      <c r="U62" s="640"/>
    </row>
    <row r="63" spans="1:21" s="75" customFormat="1" ht="12.75" customHeight="1">
      <c r="A63" s="635" t="s">
        <v>430</v>
      </c>
      <c r="B63" s="631"/>
      <c r="C63" s="632"/>
      <c r="D63" s="633"/>
      <c r="E63" s="634"/>
      <c r="F63" s="634"/>
      <c r="G63" s="634"/>
      <c r="H63" s="634"/>
      <c r="I63" s="634"/>
      <c r="J63" s="634"/>
      <c r="K63" s="634"/>
      <c r="L63" s="634"/>
      <c r="M63" s="69"/>
      <c r="N63" s="634"/>
      <c r="O63" s="634"/>
      <c r="P63" s="634"/>
      <c r="Q63" s="634"/>
      <c r="R63" s="634"/>
      <c r="S63" s="634"/>
      <c r="T63" s="634"/>
      <c r="U63" s="634"/>
    </row>
    <row r="64" spans="1:21" s="73" customFormat="1" ht="14.25" customHeight="1">
      <c r="A64" s="635" t="s">
        <v>431</v>
      </c>
      <c r="B64" s="631"/>
      <c r="C64" s="632"/>
      <c r="D64" s="633">
        <v>680</v>
      </c>
      <c r="E64" s="643">
        <f>F64+I64+L64</f>
        <v>0</v>
      </c>
      <c r="F64" s="649"/>
      <c r="G64" s="649"/>
      <c r="H64" s="649"/>
      <c r="I64" s="643">
        <f>G64+H64</f>
        <v>0</v>
      </c>
      <c r="J64" s="649"/>
      <c r="K64" s="649"/>
      <c r="L64" s="643">
        <f>J64+K64</f>
        <v>0</v>
      </c>
      <c r="M64" s="69"/>
      <c r="N64" s="643">
        <f>O64+R64+U64</f>
        <v>0</v>
      </c>
      <c r="O64" s="649"/>
      <c r="P64" s="649"/>
      <c r="Q64" s="649"/>
      <c r="R64" s="643">
        <f>P64+Q64</f>
        <v>0</v>
      </c>
      <c r="S64" s="649"/>
      <c r="T64" s="649"/>
      <c r="U64" s="643">
        <f>S64+T64</f>
        <v>0</v>
      </c>
    </row>
    <row r="65" spans="1:22" s="63" customFormat="1" ht="12.75" customHeight="1">
      <c r="A65" s="651"/>
      <c r="B65" s="656"/>
      <c r="C65" s="653"/>
      <c r="D65" s="654"/>
      <c r="E65" s="655"/>
      <c r="F65" s="655"/>
      <c r="G65" s="655"/>
      <c r="H65" s="655"/>
      <c r="I65" s="655"/>
      <c r="J65" s="655"/>
      <c r="K65" s="655"/>
      <c r="L65" s="655"/>
      <c r="M65" s="69"/>
      <c r="N65" s="655"/>
      <c r="O65" s="655"/>
      <c r="P65" s="655"/>
      <c r="Q65" s="655"/>
      <c r="R65" s="655"/>
      <c r="S65" s="655"/>
      <c r="T65" s="655"/>
      <c r="U65" s="655"/>
    </row>
    <row r="66" spans="1:22" s="63" customFormat="1">
      <c r="A66" s="635" t="s">
        <v>432</v>
      </c>
      <c r="B66" s="631"/>
      <c r="C66" s="632"/>
      <c r="D66" s="633" t="s">
        <v>482</v>
      </c>
      <c r="E66" s="643">
        <f>F66+I66+L66</f>
        <v>0</v>
      </c>
      <c r="F66" s="649"/>
      <c r="G66" s="649"/>
      <c r="H66" s="649"/>
      <c r="I66" s="643">
        <f>G66+H66</f>
        <v>0</v>
      </c>
      <c r="J66" s="649"/>
      <c r="K66" s="649"/>
      <c r="L66" s="643">
        <f>J66+K66</f>
        <v>0</v>
      </c>
      <c r="M66" s="69"/>
      <c r="N66" s="643">
        <f>O66+R66+U66</f>
        <v>0</v>
      </c>
      <c r="O66" s="649"/>
      <c r="P66" s="649"/>
      <c r="Q66" s="649"/>
      <c r="R66" s="643">
        <f>P66+Q66</f>
        <v>0</v>
      </c>
      <c r="S66" s="649"/>
      <c r="T66" s="649"/>
      <c r="U66" s="643">
        <f>S66+T66</f>
        <v>0</v>
      </c>
    </row>
    <row r="67" spans="1:22" s="63" customFormat="1">
      <c r="A67" s="651"/>
      <c r="B67" s="656"/>
      <c r="C67" s="653"/>
      <c r="D67" s="654"/>
      <c r="E67" s="655"/>
      <c r="F67" s="655"/>
      <c r="G67" s="655"/>
      <c r="H67" s="655"/>
      <c r="I67" s="655"/>
      <c r="J67" s="655"/>
      <c r="K67" s="655"/>
      <c r="L67" s="655"/>
      <c r="M67" s="69"/>
      <c r="N67" s="655"/>
      <c r="O67" s="655"/>
      <c r="P67" s="655"/>
      <c r="Q67" s="655"/>
      <c r="R67" s="655"/>
      <c r="S67" s="655"/>
      <c r="T67" s="655"/>
      <c r="U67" s="655"/>
    </row>
    <row r="68" spans="1:22" s="57" customFormat="1">
      <c r="A68" s="635" t="s">
        <v>433</v>
      </c>
      <c r="B68" s="631"/>
      <c r="C68" s="632"/>
      <c r="D68" s="633" t="s">
        <v>483</v>
      </c>
      <c r="E68" s="643">
        <f>F68+I68+L68</f>
        <v>0</v>
      </c>
      <c r="F68" s="649"/>
      <c r="G68" s="649"/>
      <c r="H68" s="649"/>
      <c r="I68" s="643">
        <f>G68+H68</f>
        <v>0</v>
      </c>
      <c r="J68" s="649"/>
      <c r="K68" s="649"/>
      <c r="L68" s="643">
        <f>J68+K68</f>
        <v>0</v>
      </c>
      <c r="M68" s="69"/>
      <c r="N68" s="643">
        <f>O68+R68+U68</f>
        <v>0</v>
      </c>
      <c r="O68" s="649"/>
      <c r="P68" s="649"/>
      <c r="Q68" s="649"/>
      <c r="R68" s="643">
        <f>P68+Q68</f>
        <v>0</v>
      </c>
      <c r="S68" s="649"/>
      <c r="T68" s="649"/>
      <c r="U68" s="643">
        <f>S68+T68</f>
        <v>0</v>
      </c>
    </row>
    <row r="69" spans="1:22" s="77" customFormat="1" ht="12.75" customHeight="1">
      <c r="A69" s="641"/>
      <c r="B69" s="637"/>
      <c r="C69" s="638"/>
      <c r="D69" s="639"/>
      <c r="E69" s="639"/>
      <c r="F69" s="639"/>
      <c r="G69" s="640"/>
      <c r="H69" s="640"/>
      <c r="I69" s="640"/>
      <c r="J69" s="640"/>
      <c r="K69" s="640"/>
      <c r="L69" s="640"/>
      <c r="M69" s="76"/>
      <c r="N69" s="639"/>
      <c r="O69" s="639"/>
      <c r="P69" s="640"/>
      <c r="Q69" s="640"/>
      <c r="R69" s="640"/>
      <c r="S69" s="640"/>
      <c r="T69" s="640"/>
      <c r="U69" s="640"/>
    </row>
    <row r="70" spans="1:22" s="63" customFormat="1" ht="6" customHeight="1">
      <c r="A70" s="659"/>
      <c r="B70" s="660"/>
      <c r="C70" s="661"/>
      <c r="D70" s="1746"/>
      <c r="E70" s="1746"/>
      <c r="F70" s="1746"/>
      <c r="G70" s="1747"/>
      <c r="H70" s="1747"/>
      <c r="I70" s="1747"/>
      <c r="J70" s="1747"/>
      <c r="K70" s="1747"/>
      <c r="L70" s="1747"/>
      <c r="M70" s="69"/>
      <c r="N70" s="1746"/>
      <c r="O70" s="1746"/>
      <c r="P70" s="1747"/>
      <c r="Q70" s="1747"/>
      <c r="R70" s="1747"/>
      <c r="S70" s="1747"/>
      <c r="T70" s="1747"/>
      <c r="U70" s="1747"/>
    </row>
    <row r="71" spans="1:22" s="77" customFormat="1" ht="12.75" customHeight="1">
      <c r="A71" s="665"/>
      <c r="B71" s="666"/>
      <c r="C71" s="667" t="s">
        <v>498</v>
      </c>
      <c r="D71" s="668" t="s">
        <v>484</v>
      </c>
      <c r="E71" s="669">
        <f t="shared" ref="E71:L71" si="6">E42+E59+E61+E64+E66+E68</f>
        <v>0</v>
      </c>
      <c r="F71" s="669">
        <f t="shared" si="6"/>
        <v>0</v>
      </c>
      <c r="G71" s="669">
        <f t="shared" si="6"/>
        <v>0</v>
      </c>
      <c r="H71" s="669">
        <f t="shared" si="6"/>
        <v>0</v>
      </c>
      <c r="I71" s="669">
        <f t="shared" si="6"/>
        <v>0</v>
      </c>
      <c r="J71" s="669">
        <f t="shared" si="6"/>
        <v>0</v>
      </c>
      <c r="K71" s="669">
        <f t="shared" si="6"/>
        <v>0</v>
      </c>
      <c r="L71" s="669">
        <f t="shared" si="6"/>
        <v>0</v>
      </c>
      <c r="M71" s="69"/>
      <c r="N71" s="669">
        <f t="shared" ref="N71:U71" si="7">N42+N59+N61+N64+N66+N68</f>
        <v>0</v>
      </c>
      <c r="O71" s="669">
        <f t="shared" si="7"/>
        <v>0</v>
      </c>
      <c r="P71" s="669">
        <f t="shared" si="7"/>
        <v>0</v>
      </c>
      <c r="Q71" s="669">
        <f t="shared" si="7"/>
        <v>0</v>
      </c>
      <c r="R71" s="669">
        <f t="shared" si="7"/>
        <v>0</v>
      </c>
      <c r="S71" s="669">
        <f t="shared" si="7"/>
        <v>0</v>
      </c>
      <c r="T71" s="669">
        <f t="shared" si="7"/>
        <v>0</v>
      </c>
      <c r="U71" s="669">
        <f t="shared" si="7"/>
        <v>0</v>
      </c>
    </row>
    <row r="72" spans="1:22" s="63" customFormat="1" ht="16.5" thickBot="1">
      <c r="A72" s="671"/>
      <c r="B72" s="672"/>
      <c r="C72" s="673"/>
      <c r="D72" s="674"/>
      <c r="E72" s="674"/>
      <c r="F72" s="674"/>
      <c r="G72" s="676"/>
      <c r="H72" s="676"/>
      <c r="I72" s="676"/>
      <c r="J72" s="676"/>
      <c r="K72" s="676"/>
      <c r="L72" s="676"/>
      <c r="M72" s="69"/>
      <c r="N72" s="674"/>
      <c r="O72" s="674"/>
      <c r="P72" s="676"/>
      <c r="Q72" s="676"/>
      <c r="R72" s="676"/>
      <c r="S72" s="676"/>
      <c r="T72" s="676"/>
      <c r="U72" s="676"/>
    </row>
    <row r="73" spans="1:22" s="63" customFormat="1">
      <c r="A73" s="1748" t="s">
        <v>641</v>
      </c>
      <c r="D73" s="78"/>
      <c r="E73" s="78"/>
      <c r="F73" s="78"/>
      <c r="M73" s="69"/>
      <c r="N73" s="69"/>
    </row>
    <row r="74" spans="1:22" s="63" customFormat="1" ht="15">
      <c r="D74" s="678" t="s">
        <v>434</v>
      </c>
      <c r="E74" s="679">
        <f>E33</f>
        <v>0</v>
      </c>
      <c r="F74" s="679">
        <f t="shared" ref="F74:L74" si="8">F33</f>
        <v>0</v>
      </c>
      <c r="G74" s="679">
        <f t="shared" si="8"/>
        <v>0</v>
      </c>
      <c r="H74" s="679">
        <f t="shared" si="8"/>
        <v>0</v>
      </c>
      <c r="I74" s="679">
        <f t="shared" si="8"/>
        <v>0</v>
      </c>
      <c r="J74" s="679">
        <f t="shared" si="8"/>
        <v>0</v>
      </c>
      <c r="K74" s="679">
        <f t="shared" si="8"/>
        <v>0</v>
      </c>
      <c r="L74" s="679">
        <f t="shared" si="8"/>
        <v>0</v>
      </c>
      <c r="M74" s="69"/>
      <c r="N74" s="678" t="s">
        <v>434</v>
      </c>
      <c r="O74" s="679">
        <f>O33</f>
        <v>0</v>
      </c>
      <c r="P74" s="679">
        <f t="shared" ref="P74:U74" si="9">P33</f>
        <v>0</v>
      </c>
      <c r="Q74" s="679">
        <f t="shared" si="9"/>
        <v>0</v>
      </c>
      <c r="R74" s="679">
        <f t="shared" si="9"/>
        <v>0</v>
      </c>
      <c r="S74" s="679">
        <f t="shared" si="9"/>
        <v>0</v>
      </c>
      <c r="T74" s="679">
        <f t="shared" si="9"/>
        <v>0</v>
      </c>
      <c r="U74" s="679">
        <f t="shared" si="9"/>
        <v>0</v>
      </c>
      <c r="V74" s="679"/>
    </row>
    <row r="75" spans="1:22" s="63" customFormat="1" ht="15">
      <c r="D75" s="678" t="s">
        <v>435</v>
      </c>
      <c r="E75" s="679">
        <f>E71</f>
        <v>0</v>
      </c>
      <c r="F75" s="679">
        <f t="shared" ref="F75:L75" si="10">F71</f>
        <v>0</v>
      </c>
      <c r="G75" s="679">
        <f t="shared" si="10"/>
        <v>0</v>
      </c>
      <c r="H75" s="679">
        <f t="shared" si="10"/>
        <v>0</v>
      </c>
      <c r="I75" s="679">
        <f t="shared" si="10"/>
        <v>0</v>
      </c>
      <c r="J75" s="679">
        <f t="shared" si="10"/>
        <v>0</v>
      </c>
      <c r="K75" s="679">
        <f t="shared" si="10"/>
        <v>0</v>
      </c>
      <c r="L75" s="679">
        <f t="shared" si="10"/>
        <v>0</v>
      </c>
      <c r="M75" s="69"/>
      <c r="N75" s="678" t="s">
        <v>435</v>
      </c>
      <c r="O75" s="679">
        <f>O71</f>
        <v>0</v>
      </c>
      <c r="P75" s="679">
        <f t="shared" ref="P75:U75" si="11">P71</f>
        <v>0</v>
      </c>
      <c r="Q75" s="679">
        <f t="shared" si="11"/>
        <v>0</v>
      </c>
      <c r="R75" s="679">
        <f t="shared" si="11"/>
        <v>0</v>
      </c>
      <c r="S75" s="679">
        <f t="shared" si="11"/>
        <v>0</v>
      </c>
      <c r="T75" s="679">
        <f t="shared" si="11"/>
        <v>0</v>
      </c>
      <c r="U75" s="679">
        <f t="shared" si="11"/>
        <v>0</v>
      </c>
      <c r="V75" s="679"/>
    </row>
    <row r="76" spans="1:22" s="63" customFormat="1" ht="15">
      <c r="D76" s="678" t="s">
        <v>436</v>
      </c>
      <c r="E76" s="679">
        <f>E74-E75</f>
        <v>0</v>
      </c>
      <c r="F76" s="679">
        <f t="shared" ref="F76:L76" si="12">F74-F75</f>
        <v>0</v>
      </c>
      <c r="G76" s="679">
        <f t="shared" si="12"/>
        <v>0</v>
      </c>
      <c r="H76" s="679">
        <f t="shared" si="12"/>
        <v>0</v>
      </c>
      <c r="I76" s="679">
        <f t="shared" si="12"/>
        <v>0</v>
      </c>
      <c r="J76" s="679">
        <f t="shared" si="12"/>
        <v>0</v>
      </c>
      <c r="K76" s="679">
        <f t="shared" si="12"/>
        <v>0</v>
      </c>
      <c r="L76" s="679">
        <f t="shared" si="12"/>
        <v>0</v>
      </c>
      <c r="M76" s="69"/>
      <c r="N76" s="678" t="s">
        <v>436</v>
      </c>
      <c r="O76" s="679">
        <f>O74-O75</f>
        <v>0</v>
      </c>
      <c r="P76" s="679">
        <f t="shared" ref="P76:U76" si="13">P74-P75</f>
        <v>0</v>
      </c>
      <c r="Q76" s="679">
        <f t="shared" si="13"/>
        <v>0</v>
      </c>
      <c r="R76" s="679">
        <f t="shared" si="13"/>
        <v>0</v>
      </c>
      <c r="S76" s="679">
        <f t="shared" si="13"/>
        <v>0</v>
      </c>
      <c r="T76" s="679">
        <f t="shared" si="13"/>
        <v>0</v>
      </c>
      <c r="U76" s="679">
        <f t="shared" si="13"/>
        <v>0</v>
      </c>
      <c r="V76" s="679"/>
    </row>
    <row r="77" spans="1:22" s="63" customFormat="1">
      <c r="D77" s="78"/>
      <c r="E77" s="78"/>
      <c r="F77" s="78"/>
      <c r="N77" s="69"/>
      <c r="O77" s="69"/>
    </row>
    <row r="78" spans="1:22" s="63" customFormat="1">
      <c r="D78" s="78"/>
      <c r="E78" s="78"/>
      <c r="F78" s="78"/>
      <c r="N78" s="69"/>
      <c r="O78" s="69"/>
    </row>
    <row r="79" spans="1:22" s="63" customFormat="1">
      <c r="D79" s="78"/>
      <c r="E79" s="78"/>
      <c r="F79" s="78"/>
      <c r="N79" s="69"/>
      <c r="O79" s="69"/>
    </row>
    <row r="80" spans="1:22" s="63" customFormat="1">
      <c r="D80" s="78"/>
      <c r="E80" s="78"/>
      <c r="F80" s="78"/>
      <c r="N80" s="69"/>
      <c r="O80" s="69"/>
    </row>
    <row r="81" spans="4:15" s="63" customFormat="1">
      <c r="D81" s="78"/>
      <c r="E81" s="78"/>
      <c r="F81" s="78"/>
      <c r="N81" s="69"/>
      <c r="O81" s="69"/>
    </row>
    <row r="82" spans="4:15" s="63" customFormat="1">
      <c r="D82" s="78"/>
      <c r="E82" s="78"/>
      <c r="F82" s="78"/>
      <c r="N82" s="69"/>
      <c r="O82" s="69"/>
    </row>
    <row r="83" spans="4:15" s="63" customFormat="1">
      <c r="D83" s="78"/>
      <c r="E83" s="78"/>
      <c r="F83" s="78"/>
      <c r="N83" s="69"/>
      <c r="O83" s="69"/>
    </row>
    <row r="84" spans="4:15" s="63" customFormat="1">
      <c r="D84" s="78"/>
      <c r="E84" s="78"/>
      <c r="F84" s="78"/>
      <c r="N84" s="69"/>
      <c r="O84" s="69"/>
    </row>
    <row r="85" spans="4:15" s="63" customFormat="1">
      <c r="D85" s="78"/>
      <c r="E85" s="78"/>
      <c r="F85" s="78"/>
      <c r="N85" s="69"/>
      <c r="O85" s="69"/>
    </row>
    <row r="86" spans="4:15" s="63" customFormat="1">
      <c r="D86" s="78"/>
      <c r="E86" s="78"/>
      <c r="F86" s="78"/>
      <c r="N86" s="69"/>
      <c r="O86" s="69"/>
    </row>
    <row r="87" spans="4:15" s="63" customFormat="1">
      <c r="D87" s="78"/>
      <c r="E87" s="78"/>
      <c r="F87" s="78"/>
      <c r="N87" s="69"/>
      <c r="O87" s="69"/>
    </row>
    <row r="88" spans="4:15" s="63" customFormat="1">
      <c r="D88" s="78"/>
      <c r="E88" s="78"/>
      <c r="F88" s="78"/>
      <c r="N88" s="69"/>
      <c r="O88" s="69"/>
    </row>
    <row r="89" spans="4:15" s="63" customFormat="1">
      <c r="D89" s="78"/>
      <c r="E89" s="78"/>
      <c r="F89" s="78"/>
      <c r="N89" s="69"/>
      <c r="O89" s="69"/>
    </row>
    <row r="90" spans="4:15" s="63" customFormat="1">
      <c r="D90" s="78"/>
      <c r="E90" s="78"/>
      <c r="F90" s="78"/>
      <c r="N90" s="69"/>
      <c r="O90" s="69"/>
    </row>
    <row r="91" spans="4:15" s="63" customFormat="1">
      <c r="D91" s="78"/>
      <c r="E91" s="78"/>
      <c r="F91" s="78"/>
      <c r="N91" s="69"/>
      <c r="O91" s="69"/>
    </row>
    <row r="92" spans="4:15" s="63" customFormat="1">
      <c r="D92" s="78"/>
      <c r="E92" s="78"/>
      <c r="F92" s="78"/>
      <c r="N92" s="69"/>
      <c r="O92" s="69"/>
    </row>
    <row r="93" spans="4:15" s="63" customFormat="1">
      <c r="D93" s="78"/>
      <c r="E93" s="78"/>
      <c r="F93" s="78"/>
      <c r="N93" s="69"/>
      <c r="O93" s="69"/>
    </row>
    <row r="94" spans="4:15" s="63" customFormat="1">
      <c r="D94" s="78"/>
      <c r="E94" s="78"/>
      <c r="F94" s="78"/>
      <c r="N94" s="69"/>
      <c r="O94" s="69"/>
    </row>
    <row r="95" spans="4:15" s="63" customFormat="1">
      <c r="D95" s="78"/>
      <c r="E95" s="78"/>
      <c r="F95" s="78"/>
      <c r="N95" s="69"/>
      <c r="O95" s="69"/>
    </row>
    <row r="96" spans="4:15" s="63" customFormat="1">
      <c r="D96" s="78"/>
      <c r="E96" s="78"/>
      <c r="F96" s="78"/>
      <c r="N96" s="69"/>
      <c r="O96" s="69"/>
    </row>
    <row r="97" spans="4:15" s="63" customFormat="1">
      <c r="D97" s="78"/>
      <c r="E97" s="78"/>
      <c r="F97" s="78"/>
      <c r="N97" s="69"/>
      <c r="O97" s="69"/>
    </row>
    <row r="98" spans="4:15" s="63" customFormat="1">
      <c r="D98" s="78"/>
      <c r="E98" s="78"/>
      <c r="F98" s="78"/>
      <c r="N98" s="69"/>
      <c r="O98" s="69"/>
    </row>
    <row r="99" spans="4:15" s="63" customFormat="1">
      <c r="D99" s="78"/>
      <c r="E99" s="78"/>
      <c r="F99" s="78"/>
      <c r="N99" s="69"/>
      <c r="O99" s="69"/>
    </row>
    <row r="100" spans="4:15" s="63" customFormat="1">
      <c r="D100" s="78"/>
      <c r="E100" s="78"/>
      <c r="F100" s="78"/>
      <c r="N100" s="69"/>
      <c r="O100" s="69"/>
    </row>
    <row r="101" spans="4:15" s="63" customFormat="1">
      <c r="D101" s="78"/>
      <c r="E101" s="78"/>
      <c r="F101" s="78"/>
      <c r="N101" s="69"/>
      <c r="O101" s="69"/>
    </row>
    <row r="102" spans="4:15" s="63" customFormat="1">
      <c r="D102" s="78"/>
      <c r="E102" s="78"/>
      <c r="F102" s="78"/>
      <c r="N102" s="69"/>
      <c r="O102" s="69"/>
    </row>
    <row r="103" spans="4:15" s="63" customFormat="1">
      <c r="D103" s="78"/>
      <c r="E103" s="78"/>
      <c r="F103" s="78"/>
      <c r="N103" s="69"/>
      <c r="O103" s="69"/>
    </row>
    <row r="104" spans="4:15" s="63" customFormat="1">
      <c r="D104" s="78"/>
      <c r="E104" s="78"/>
      <c r="F104" s="78"/>
      <c r="N104" s="69"/>
      <c r="O104" s="69"/>
    </row>
    <row r="105" spans="4:15" s="63" customFormat="1">
      <c r="D105" s="78"/>
      <c r="E105" s="78"/>
      <c r="F105" s="78"/>
      <c r="N105" s="69"/>
      <c r="O105" s="69"/>
    </row>
    <row r="106" spans="4:15" s="63" customFormat="1">
      <c r="D106" s="78"/>
      <c r="E106" s="78"/>
      <c r="F106" s="78"/>
      <c r="N106" s="69"/>
      <c r="O106" s="69"/>
    </row>
    <row r="107" spans="4:15" s="63" customFormat="1">
      <c r="D107" s="78"/>
      <c r="E107" s="78"/>
      <c r="F107" s="78"/>
      <c r="N107" s="69"/>
      <c r="O107" s="69"/>
    </row>
    <row r="108" spans="4:15" s="63" customFormat="1">
      <c r="D108" s="78"/>
      <c r="E108" s="78"/>
      <c r="F108" s="78"/>
      <c r="N108" s="69"/>
      <c r="O108" s="69"/>
    </row>
    <row r="109" spans="4:15" s="63" customFormat="1">
      <c r="D109" s="78"/>
      <c r="E109" s="78"/>
      <c r="F109" s="78"/>
      <c r="N109" s="69"/>
      <c r="O109" s="69"/>
    </row>
    <row r="110" spans="4:15" s="63" customFormat="1">
      <c r="D110" s="78"/>
      <c r="E110" s="78"/>
      <c r="F110" s="78"/>
      <c r="N110" s="69"/>
      <c r="O110" s="69"/>
    </row>
    <row r="111" spans="4:15" s="63" customFormat="1">
      <c r="D111" s="78"/>
      <c r="E111" s="78"/>
      <c r="F111" s="78"/>
      <c r="N111" s="69"/>
      <c r="O111" s="69"/>
    </row>
    <row r="112" spans="4:15" s="63" customFormat="1">
      <c r="D112" s="78"/>
      <c r="E112" s="78"/>
      <c r="F112" s="78"/>
      <c r="N112" s="69"/>
      <c r="O112" s="69"/>
    </row>
    <row r="113" spans="4:15" s="63" customFormat="1">
      <c r="D113" s="78"/>
      <c r="E113" s="78"/>
      <c r="F113" s="78"/>
      <c r="N113" s="69"/>
      <c r="O113" s="69"/>
    </row>
    <row r="114" spans="4:15" s="63" customFormat="1">
      <c r="D114" s="78"/>
      <c r="E114" s="78"/>
      <c r="F114" s="78"/>
      <c r="N114" s="69"/>
      <c r="O114" s="69"/>
    </row>
    <row r="115" spans="4:15" s="63" customFormat="1">
      <c r="D115" s="78"/>
      <c r="E115" s="78"/>
      <c r="F115" s="78"/>
      <c r="N115" s="69"/>
      <c r="O115" s="69"/>
    </row>
    <row r="116" spans="4:15" s="63" customFormat="1">
      <c r="D116" s="78"/>
      <c r="E116" s="78"/>
      <c r="F116" s="78"/>
      <c r="N116" s="69"/>
      <c r="O116" s="69"/>
    </row>
    <row r="117" spans="4:15" s="57" customFormat="1">
      <c r="D117" s="79"/>
      <c r="E117" s="79"/>
      <c r="F117" s="79"/>
      <c r="N117" s="68"/>
      <c r="O117" s="68"/>
    </row>
    <row r="118" spans="4:15" s="57" customFormat="1">
      <c r="D118" s="79"/>
      <c r="E118" s="79"/>
      <c r="F118" s="79"/>
      <c r="N118" s="68"/>
      <c r="O118" s="68"/>
    </row>
    <row r="119" spans="4:15" s="57" customFormat="1">
      <c r="D119" s="79"/>
      <c r="E119" s="79"/>
      <c r="F119" s="79"/>
      <c r="N119" s="68"/>
      <c r="O119" s="68"/>
    </row>
    <row r="120" spans="4:15" s="57" customFormat="1">
      <c r="D120" s="79"/>
      <c r="E120" s="79"/>
      <c r="F120" s="79"/>
      <c r="N120" s="68"/>
      <c r="O120" s="68"/>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sheetPr published="0">
    <tabColor rgb="FFFF0000"/>
    <pageSetUpPr fitToPage="1"/>
  </sheetPr>
  <dimension ref="A1:M120"/>
  <sheetViews>
    <sheetView showGridLines="0" zoomScaleNormal="100" zoomScaleSheetLayoutView="100" workbookViewId="0">
      <selection activeCell="B1" sqref="B1"/>
    </sheetView>
  </sheetViews>
  <sheetFormatPr baseColWidth="10" defaultColWidth="8.85546875" defaultRowHeight="12.75"/>
  <cols>
    <col min="1" max="1" width="4.140625" style="56" customWidth="1"/>
    <col min="2" max="2" width="22.42578125" style="56" customWidth="1"/>
    <col min="3" max="3" width="26.42578125" style="56" customWidth="1"/>
    <col min="4" max="4" width="18.42578125" style="67" customWidth="1"/>
    <col min="5" max="5" width="15.85546875" style="66" customWidth="1"/>
    <col min="6" max="6" width="16.140625" style="66" customWidth="1"/>
    <col min="7" max="7" width="15.28515625" style="56" customWidth="1"/>
    <col min="8" max="8" width="15" style="56" customWidth="1"/>
    <col min="9" max="9" width="14.5703125" style="56" customWidth="1"/>
    <col min="10" max="10" width="15.85546875" style="56" customWidth="1"/>
    <col min="11" max="11" width="15.28515625" style="56" customWidth="1"/>
    <col min="12" max="12" width="14.7109375" style="56" customWidth="1"/>
    <col min="13" max="16384" width="8.85546875" style="56"/>
  </cols>
  <sheetData>
    <row r="1" spans="1:12" s="103" customFormat="1" ht="18">
      <c r="A1" s="101" t="s">
        <v>1524</v>
      </c>
      <c r="B1" s="101"/>
      <c r="C1" s="101"/>
      <c r="D1" s="102"/>
      <c r="E1" s="620"/>
      <c r="F1" s="620"/>
      <c r="G1" s="123"/>
      <c r="H1" s="123"/>
      <c r="I1" s="123"/>
      <c r="J1" s="123"/>
      <c r="K1" s="123"/>
      <c r="L1" s="123"/>
    </row>
    <row r="2" spans="1:12" s="85" customFormat="1" ht="11.25">
      <c r="A2" s="88" t="str">
        <f>'PAGE DE GARDE'!C8</f>
        <v>ELECTRICITE</v>
      </c>
      <c r="B2" s="124"/>
      <c r="C2" s="88"/>
      <c r="D2" s="1192" t="str">
        <f>'PAGE DE GARDE'!C10</f>
        <v>REALITE 2015 V0</v>
      </c>
      <c r="E2" s="621"/>
      <c r="F2" s="621"/>
      <c r="G2" s="124"/>
      <c r="H2" s="124"/>
      <c r="I2" s="124"/>
      <c r="J2" s="124"/>
      <c r="K2" s="124"/>
      <c r="L2" s="124"/>
    </row>
    <row r="3" spans="1:12" s="85" customFormat="1" ht="11.25">
      <c r="A3" s="481" t="str">
        <f>'PAGE DE GARDE'!C7</f>
        <v>GRD</v>
      </c>
      <c r="B3" s="99"/>
      <c r="C3" s="88"/>
      <c r="D3" s="89"/>
      <c r="E3" s="621"/>
      <c r="F3" s="621"/>
      <c r="G3" s="124"/>
      <c r="H3" s="124"/>
      <c r="I3" s="124"/>
      <c r="J3" s="124"/>
      <c r="K3" s="124"/>
      <c r="L3" s="124"/>
    </row>
    <row r="4" spans="1:12" s="53" customFormat="1" ht="13.5" thickBot="1">
      <c r="D4" s="54"/>
      <c r="E4" s="66"/>
      <c r="F4" s="66"/>
    </row>
    <row r="5" spans="1:12" s="53" customFormat="1" ht="18.75" thickBot="1">
      <c r="D5" s="54"/>
      <c r="E5" s="2930" t="str">
        <f>'PAGE DE GARDE'!B14</f>
        <v>REALITE 2015</v>
      </c>
      <c r="F5" s="2931"/>
      <c r="G5" s="2931"/>
      <c r="H5" s="2931"/>
      <c r="I5" s="2931"/>
      <c r="J5" s="2931"/>
      <c r="K5" s="2931"/>
      <c r="L5" s="2932"/>
    </row>
    <row r="6" spans="1:12" ht="13.5" customHeight="1" thickBot="1">
      <c r="A6" s="2933" t="s">
        <v>499</v>
      </c>
      <c r="B6" s="2934"/>
      <c r="C6" s="2935"/>
      <c r="D6" s="2972" t="s">
        <v>548</v>
      </c>
      <c r="E6" s="2964" t="s">
        <v>1436</v>
      </c>
      <c r="F6" s="2964" t="s">
        <v>615</v>
      </c>
      <c r="G6" s="2976" t="s">
        <v>614</v>
      </c>
      <c r="H6" s="2977"/>
      <c r="I6" s="2977"/>
      <c r="J6" s="2977"/>
      <c r="K6" s="2977"/>
      <c r="L6" s="2978"/>
    </row>
    <row r="7" spans="1:12" s="57" customFormat="1" ht="13.5" customHeight="1">
      <c r="A7" s="2936"/>
      <c r="B7" s="2937"/>
      <c r="C7" s="2938"/>
      <c r="D7" s="2973"/>
      <c r="E7" s="2975"/>
      <c r="F7" s="2975"/>
      <c r="G7" s="2951" t="s">
        <v>613</v>
      </c>
      <c r="H7" s="2952"/>
      <c r="I7" s="2953"/>
      <c r="J7" s="2951" t="s">
        <v>612</v>
      </c>
      <c r="K7" s="2952"/>
      <c r="L7" s="2953"/>
    </row>
    <row r="8" spans="1:12" s="57" customFormat="1" ht="13.5" thickBot="1">
      <c r="A8" s="2936"/>
      <c r="B8" s="2937"/>
      <c r="C8" s="2938"/>
      <c r="D8" s="2973"/>
      <c r="E8" s="2975"/>
      <c r="F8" s="2975"/>
      <c r="G8" s="2954"/>
      <c r="H8" s="2955"/>
      <c r="I8" s="2956"/>
      <c r="J8" s="2954"/>
      <c r="K8" s="2955"/>
      <c r="L8" s="2956"/>
    </row>
    <row r="9" spans="1:12" s="57" customFormat="1" ht="39" thickBot="1">
      <c r="A9" s="2939"/>
      <c r="B9" s="2940"/>
      <c r="C9" s="2941"/>
      <c r="D9" s="2974"/>
      <c r="E9" s="2965"/>
      <c r="F9" s="2965"/>
      <c r="G9" s="623" t="s">
        <v>610</v>
      </c>
      <c r="H9" s="623" t="s">
        <v>609</v>
      </c>
      <c r="I9" s="623" t="s">
        <v>611</v>
      </c>
      <c r="J9" s="623" t="s">
        <v>610</v>
      </c>
      <c r="K9" s="623" t="s">
        <v>609</v>
      </c>
      <c r="L9" s="623" t="s">
        <v>608</v>
      </c>
    </row>
    <row r="10" spans="1:12" s="57" customFormat="1">
      <c r="A10" s="624"/>
      <c r="B10" s="625"/>
      <c r="C10" s="626"/>
      <c r="D10" s="627"/>
      <c r="E10" s="627"/>
      <c r="F10" s="627"/>
      <c r="G10" s="627"/>
      <c r="H10" s="627"/>
      <c r="I10" s="627"/>
      <c r="J10" s="627"/>
      <c r="K10" s="628"/>
      <c r="L10" s="629"/>
    </row>
    <row r="11" spans="1:12" s="57" customFormat="1">
      <c r="A11" s="630" t="s">
        <v>500</v>
      </c>
      <c r="B11" s="631"/>
      <c r="C11" s="632"/>
      <c r="D11" s="633" t="s">
        <v>485</v>
      </c>
      <c r="E11" s="634">
        <f t="shared" ref="E11:L11" si="0">SUM(E13:E18)</f>
        <v>0</v>
      </c>
      <c r="F11" s="634">
        <f t="shared" si="0"/>
        <v>0</v>
      </c>
      <c r="G11" s="634">
        <f t="shared" si="0"/>
        <v>0</v>
      </c>
      <c r="H11" s="634">
        <f t="shared" si="0"/>
        <v>0</v>
      </c>
      <c r="I11" s="634">
        <f t="shared" si="0"/>
        <v>0</v>
      </c>
      <c r="J11" s="634">
        <f t="shared" si="0"/>
        <v>0</v>
      </c>
      <c r="K11" s="635">
        <f t="shared" si="0"/>
        <v>0</v>
      </c>
      <c r="L11" s="634">
        <f t="shared" si="0"/>
        <v>0</v>
      </c>
    </row>
    <row r="12" spans="1:12" s="57" customFormat="1">
      <c r="A12" s="636"/>
      <c r="B12" s="637"/>
      <c r="C12" s="638"/>
      <c r="D12" s="639"/>
      <c r="E12" s="640"/>
      <c r="F12" s="640"/>
      <c r="G12" s="640"/>
      <c r="H12" s="640"/>
      <c r="I12" s="640"/>
      <c r="J12" s="640"/>
      <c r="K12" s="641"/>
      <c r="L12" s="642"/>
    </row>
    <row r="13" spans="1:12" s="57" customFormat="1">
      <c r="A13" s="641"/>
      <c r="B13" s="637" t="s">
        <v>501</v>
      </c>
      <c r="C13" s="638"/>
      <c r="D13" s="639">
        <v>70</v>
      </c>
      <c r="E13" s="643">
        <f>F13+I13+L13</f>
        <v>0</v>
      </c>
      <c r="F13" s="644"/>
      <c r="G13" s="644"/>
      <c r="H13" s="644"/>
      <c r="I13" s="643">
        <f>G13+H13</f>
        <v>0</v>
      </c>
      <c r="J13" s="644"/>
      <c r="K13" s="645"/>
      <c r="L13" s="643">
        <f>J13+K13</f>
        <v>0</v>
      </c>
    </row>
    <row r="14" spans="1:12" s="57" customFormat="1">
      <c r="A14" s="641"/>
      <c r="B14" s="646" t="s">
        <v>502</v>
      </c>
      <c r="C14" s="638"/>
      <c r="D14" s="639"/>
      <c r="E14" s="640"/>
      <c r="F14" s="640"/>
      <c r="G14" s="640"/>
      <c r="H14" s="640"/>
      <c r="I14" s="640"/>
      <c r="J14" s="640"/>
      <c r="K14" s="641"/>
      <c r="L14" s="640"/>
    </row>
    <row r="15" spans="1:12" s="57" customFormat="1">
      <c r="A15" s="641"/>
      <c r="B15" s="637" t="s">
        <v>503</v>
      </c>
      <c r="C15" s="638"/>
      <c r="D15" s="639"/>
      <c r="E15" s="640"/>
      <c r="F15" s="640"/>
      <c r="G15" s="640"/>
      <c r="H15" s="640"/>
      <c r="I15" s="640"/>
      <c r="J15" s="640"/>
      <c r="K15" s="641"/>
      <c r="L15" s="640"/>
    </row>
    <row r="16" spans="1:12" s="57" customFormat="1">
      <c r="A16" s="641"/>
      <c r="B16" s="646" t="s">
        <v>504</v>
      </c>
      <c r="C16" s="638"/>
      <c r="D16" s="639">
        <v>71</v>
      </c>
      <c r="E16" s="643">
        <f>F16+I16+L16</f>
        <v>0</v>
      </c>
      <c r="F16" s="644"/>
      <c r="G16" s="644"/>
      <c r="H16" s="644"/>
      <c r="I16" s="643">
        <f>G16+H16</f>
        <v>0</v>
      </c>
      <c r="J16" s="644"/>
      <c r="K16" s="645"/>
      <c r="L16" s="643">
        <f>J16+K16</f>
        <v>0</v>
      </c>
    </row>
    <row r="17" spans="1:12" s="57" customFormat="1">
      <c r="A17" s="641"/>
      <c r="B17" s="637" t="s">
        <v>505</v>
      </c>
      <c r="C17" s="638"/>
      <c r="D17" s="639">
        <v>72</v>
      </c>
      <c r="E17" s="643">
        <f>F17+I17+L17</f>
        <v>0</v>
      </c>
      <c r="F17" s="644"/>
      <c r="G17" s="644"/>
      <c r="H17" s="644"/>
      <c r="I17" s="643">
        <f>G17+H17</f>
        <v>0</v>
      </c>
      <c r="J17" s="644"/>
      <c r="K17" s="645"/>
      <c r="L17" s="643">
        <f>J17+K17</f>
        <v>0</v>
      </c>
    </row>
    <row r="18" spans="1:12" s="57" customFormat="1">
      <c r="A18" s="641"/>
      <c r="B18" s="637" t="s">
        <v>506</v>
      </c>
      <c r="C18" s="638"/>
      <c r="D18" s="639">
        <v>74</v>
      </c>
      <c r="E18" s="643">
        <f>F18+I18+L18</f>
        <v>0</v>
      </c>
      <c r="F18" s="644"/>
      <c r="G18" s="644"/>
      <c r="H18" s="644"/>
      <c r="I18" s="643">
        <f>G18+H18</f>
        <v>0</v>
      </c>
      <c r="J18" s="644"/>
      <c r="K18" s="645"/>
      <c r="L18" s="643">
        <f>J18+K18</f>
        <v>0</v>
      </c>
    </row>
    <row r="19" spans="1:12" s="57" customFormat="1">
      <c r="A19" s="641"/>
      <c r="B19" s="646"/>
      <c r="C19" s="638"/>
      <c r="D19" s="639"/>
      <c r="E19" s="640"/>
      <c r="F19" s="640"/>
      <c r="G19" s="640"/>
      <c r="H19" s="640"/>
      <c r="I19" s="640"/>
      <c r="J19" s="640"/>
      <c r="K19" s="641"/>
      <c r="L19" s="640"/>
    </row>
    <row r="20" spans="1:12" s="57" customFormat="1">
      <c r="A20" s="635" t="s">
        <v>507</v>
      </c>
      <c r="B20" s="647"/>
      <c r="C20" s="632"/>
      <c r="D20" s="633">
        <v>75</v>
      </c>
      <c r="E20" s="648">
        <f>F20+I20+L20</f>
        <v>0</v>
      </c>
      <c r="F20" s="649"/>
      <c r="G20" s="649"/>
      <c r="H20" s="649"/>
      <c r="I20" s="648">
        <f>G20+H20</f>
        <v>0</v>
      </c>
      <c r="J20" s="649"/>
      <c r="K20" s="650"/>
      <c r="L20" s="648">
        <f>J20+K20</f>
        <v>0</v>
      </c>
    </row>
    <row r="21" spans="1:12" s="57" customFormat="1">
      <c r="A21" s="651"/>
      <c r="B21" s="652"/>
      <c r="C21" s="653"/>
      <c r="D21" s="654"/>
      <c r="E21" s="655"/>
      <c r="F21" s="655"/>
      <c r="G21" s="655"/>
      <c r="H21" s="655"/>
      <c r="I21" s="655"/>
      <c r="J21" s="655"/>
      <c r="K21" s="651"/>
      <c r="L21" s="655"/>
    </row>
    <row r="22" spans="1:12" s="57" customFormat="1">
      <c r="A22" s="635" t="s">
        <v>508</v>
      </c>
      <c r="B22" s="647"/>
      <c r="C22" s="632"/>
      <c r="D22" s="633">
        <v>76</v>
      </c>
      <c r="E22" s="648">
        <f>F22+I22+L22</f>
        <v>0</v>
      </c>
      <c r="F22" s="649"/>
      <c r="G22" s="649"/>
      <c r="H22" s="649"/>
      <c r="I22" s="648">
        <f>G22+H22</f>
        <v>0</v>
      </c>
      <c r="J22" s="649"/>
      <c r="K22" s="650"/>
      <c r="L22" s="648">
        <f>J22+K22</f>
        <v>0</v>
      </c>
    </row>
    <row r="23" spans="1:12" s="57" customFormat="1">
      <c r="A23" s="641"/>
      <c r="B23" s="637"/>
      <c r="C23" s="638"/>
      <c r="D23" s="639"/>
      <c r="E23" s="640"/>
      <c r="F23" s="640"/>
      <c r="G23" s="640"/>
      <c r="H23" s="640"/>
      <c r="I23" s="640"/>
      <c r="J23" s="640"/>
      <c r="K23" s="641"/>
      <c r="L23" s="640"/>
    </row>
    <row r="24" spans="1:12" s="57" customFormat="1">
      <c r="A24" s="635" t="s">
        <v>509</v>
      </c>
      <c r="B24" s="631"/>
      <c r="C24" s="632"/>
      <c r="D24" s="633"/>
      <c r="E24" s="634"/>
      <c r="F24" s="634"/>
      <c r="G24" s="634"/>
      <c r="H24" s="634"/>
      <c r="I24" s="634"/>
      <c r="J24" s="634"/>
      <c r="K24" s="635"/>
      <c r="L24" s="634"/>
    </row>
    <row r="25" spans="1:12" s="57" customFormat="1">
      <c r="A25" s="635" t="s">
        <v>510</v>
      </c>
      <c r="B25" s="631"/>
      <c r="C25" s="632"/>
      <c r="D25" s="633">
        <v>780</v>
      </c>
      <c r="E25" s="648">
        <f>F25+I25+L25</f>
        <v>0</v>
      </c>
      <c r="F25" s="649"/>
      <c r="G25" s="649"/>
      <c r="H25" s="649"/>
      <c r="I25" s="648">
        <f>G25+H25</f>
        <v>0</v>
      </c>
      <c r="J25" s="649"/>
      <c r="K25" s="650"/>
      <c r="L25" s="648">
        <f>J25+K25</f>
        <v>0</v>
      </c>
    </row>
    <row r="26" spans="1:12" s="57" customFormat="1">
      <c r="A26" s="651"/>
      <c r="B26" s="656"/>
      <c r="C26" s="653"/>
      <c r="D26" s="654"/>
      <c r="E26" s="655"/>
      <c r="F26" s="655"/>
      <c r="G26" s="655"/>
      <c r="H26" s="655"/>
      <c r="I26" s="655"/>
      <c r="J26" s="655"/>
      <c r="K26" s="651"/>
      <c r="L26" s="655"/>
    </row>
    <row r="27" spans="1:12" s="57" customFormat="1">
      <c r="A27" s="635" t="s">
        <v>511</v>
      </c>
      <c r="B27" s="631"/>
      <c r="C27" s="632"/>
      <c r="D27" s="633"/>
      <c r="E27" s="634"/>
      <c r="F27" s="634"/>
      <c r="G27" s="634"/>
      <c r="H27" s="634"/>
      <c r="I27" s="634"/>
      <c r="J27" s="634"/>
      <c r="K27" s="635"/>
      <c r="L27" s="634"/>
    </row>
    <row r="28" spans="1:12" s="57" customFormat="1">
      <c r="A28" s="635"/>
      <c r="B28" s="631"/>
      <c r="C28" s="632"/>
      <c r="D28" s="633">
        <v>77</v>
      </c>
      <c r="E28" s="648">
        <f>F28+I28+L28</f>
        <v>0</v>
      </c>
      <c r="F28" s="649"/>
      <c r="G28" s="649"/>
      <c r="H28" s="649"/>
      <c r="I28" s="648">
        <f>G28+H28</f>
        <v>0</v>
      </c>
      <c r="J28" s="649"/>
      <c r="K28" s="650"/>
      <c r="L28" s="648">
        <f>J28+K28</f>
        <v>0</v>
      </c>
    </row>
    <row r="29" spans="1:12" s="57" customFormat="1">
      <c r="A29" s="651"/>
      <c r="B29" s="656"/>
      <c r="C29" s="653"/>
      <c r="D29" s="654"/>
      <c r="E29" s="655"/>
      <c r="F29" s="655"/>
      <c r="G29" s="655"/>
      <c r="H29" s="655"/>
      <c r="I29" s="655"/>
      <c r="J29" s="655"/>
      <c r="K29" s="651"/>
      <c r="L29" s="655"/>
    </row>
    <row r="30" spans="1:12" s="57" customFormat="1">
      <c r="A30" s="635" t="s">
        <v>512</v>
      </c>
      <c r="B30" s="631"/>
      <c r="C30" s="632"/>
      <c r="D30" s="633" t="s">
        <v>486</v>
      </c>
      <c r="E30" s="648">
        <f>F30+I30+L30</f>
        <v>0</v>
      </c>
      <c r="F30" s="649"/>
      <c r="G30" s="649"/>
      <c r="H30" s="649"/>
      <c r="I30" s="648">
        <f>G30+H30</f>
        <v>0</v>
      </c>
      <c r="J30" s="649"/>
      <c r="K30" s="650"/>
      <c r="L30" s="648">
        <f>J30+K30</f>
        <v>0</v>
      </c>
    </row>
    <row r="31" spans="1:12" s="57" customFormat="1">
      <c r="A31" s="641"/>
      <c r="B31" s="637"/>
      <c r="C31" s="638"/>
      <c r="D31" s="639"/>
      <c r="E31" s="657"/>
      <c r="F31" s="657"/>
      <c r="G31" s="657"/>
      <c r="H31" s="657"/>
      <c r="I31" s="657"/>
      <c r="J31" s="657"/>
      <c r="K31" s="658"/>
      <c r="L31" s="657"/>
    </row>
    <row r="32" spans="1:12" s="57" customFormat="1" ht="15.75">
      <c r="A32" s="659"/>
      <c r="B32" s="660"/>
      <c r="C32" s="661"/>
      <c r="D32" s="662"/>
      <c r="E32" s="663"/>
      <c r="F32" s="663"/>
      <c r="G32" s="663"/>
      <c r="H32" s="663"/>
      <c r="I32" s="663"/>
      <c r="J32" s="663"/>
      <c r="K32" s="664"/>
      <c r="L32" s="663"/>
    </row>
    <row r="33" spans="1:12" s="57" customFormat="1" ht="15">
      <c r="A33" s="665"/>
      <c r="B33" s="666"/>
      <c r="C33" s="667" t="s">
        <v>498</v>
      </c>
      <c r="D33" s="668" t="s">
        <v>487</v>
      </c>
      <c r="E33" s="669">
        <f t="shared" ref="E33:L33" si="1">E11+E20+E22+E25+E28+E30</f>
        <v>0</v>
      </c>
      <c r="F33" s="669">
        <f t="shared" si="1"/>
        <v>0</v>
      </c>
      <c r="G33" s="669">
        <f t="shared" si="1"/>
        <v>0</v>
      </c>
      <c r="H33" s="669">
        <f t="shared" si="1"/>
        <v>0</v>
      </c>
      <c r="I33" s="669">
        <f t="shared" si="1"/>
        <v>0</v>
      </c>
      <c r="J33" s="669">
        <f t="shared" si="1"/>
        <v>0</v>
      </c>
      <c r="K33" s="670">
        <f t="shared" si="1"/>
        <v>0</v>
      </c>
      <c r="L33" s="669">
        <f t="shared" si="1"/>
        <v>0</v>
      </c>
    </row>
    <row r="34" spans="1:12" s="57" customFormat="1" ht="16.5" thickBot="1">
      <c r="A34" s="671"/>
      <c r="B34" s="672"/>
      <c r="C34" s="673"/>
      <c r="D34" s="674"/>
      <c r="E34" s="674"/>
      <c r="F34" s="674"/>
      <c r="G34" s="674"/>
      <c r="H34" s="674"/>
      <c r="I34" s="674"/>
      <c r="J34" s="674"/>
      <c r="K34" s="675"/>
      <c r="L34" s="676"/>
    </row>
    <row r="35" spans="1:12" s="57" customFormat="1">
      <c r="A35" s="70"/>
      <c r="D35" s="71"/>
      <c r="E35" s="68"/>
    </row>
    <row r="36" spans="1:12" s="57" customFormat="1" ht="13.5" customHeight="1" thickBot="1">
      <c r="A36" s="70"/>
      <c r="D36" s="71"/>
      <c r="E36" s="68"/>
    </row>
    <row r="37" spans="1:12" s="57" customFormat="1" ht="13.5" customHeight="1" thickBot="1">
      <c r="A37" s="2933" t="s">
        <v>513</v>
      </c>
      <c r="B37" s="2934"/>
      <c r="C37" s="2935"/>
      <c r="D37" s="2972" t="s">
        <v>548</v>
      </c>
      <c r="E37" s="2964" t="s">
        <v>1436</v>
      </c>
      <c r="F37" s="2964" t="s">
        <v>615</v>
      </c>
      <c r="G37" s="2979" t="s">
        <v>614</v>
      </c>
      <c r="H37" s="2979"/>
      <c r="I37" s="2979"/>
      <c r="J37" s="2979"/>
      <c r="K37" s="2979"/>
      <c r="L37" s="2980"/>
    </row>
    <row r="38" spans="1:12" s="57" customFormat="1" ht="12.75" customHeight="1">
      <c r="A38" s="2936"/>
      <c r="B38" s="2937"/>
      <c r="C38" s="2938"/>
      <c r="D38" s="2973"/>
      <c r="E38" s="2975"/>
      <c r="F38" s="2975"/>
      <c r="G38" s="2952" t="s">
        <v>613</v>
      </c>
      <c r="H38" s="2952"/>
      <c r="I38" s="2953"/>
      <c r="J38" s="2951" t="s">
        <v>612</v>
      </c>
      <c r="K38" s="2952"/>
      <c r="L38" s="2953"/>
    </row>
    <row r="39" spans="1:12" s="57" customFormat="1" ht="12.75" customHeight="1" thickBot="1">
      <c r="A39" s="2936"/>
      <c r="B39" s="2937"/>
      <c r="C39" s="2938"/>
      <c r="D39" s="2973"/>
      <c r="E39" s="2975"/>
      <c r="F39" s="2975"/>
      <c r="G39" s="2955"/>
      <c r="H39" s="2955"/>
      <c r="I39" s="2956"/>
      <c r="J39" s="2954"/>
      <c r="K39" s="2955"/>
      <c r="L39" s="2956"/>
    </row>
    <row r="40" spans="1:12" s="57" customFormat="1" ht="42.75" customHeight="1" thickBot="1">
      <c r="A40" s="2939"/>
      <c r="B40" s="2940"/>
      <c r="C40" s="2941"/>
      <c r="D40" s="2974"/>
      <c r="E40" s="2965"/>
      <c r="F40" s="2965"/>
      <c r="G40" s="677" t="s">
        <v>610</v>
      </c>
      <c r="H40" s="622" t="s">
        <v>609</v>
      </c>
      <c r="I40" s="622" t="s">
        <v>611</v>
      </c>
      <c r="J40" s="622" t="s">
        <v>610</v>
      </c>
      <c r="K40" s="622" t="s">
        <v>609</v>
      </c>
      <c r="L40" s="622" t="s">
        <v>608</v>
      </c>
    </row>
    <row r="41" spans="1:12" s="57" customFormat="1" ht="12.75" customHeight="1">
      <c r="A41" s="624"/>
      <c r="B41" s="625"/>
      <c r="C41" s="626"/>
      <c r="D41" s="627"/>
      <c r="E41" s="627"/>
      <c r="F41" s="627"/>
      <c r="G41" s="629"/>
      <c r="H41" s="629"/>
      <c r="I41" s="629"/>
      <c r="J41" s="629"/>
      <c r="K41" s="629"/>
      <c r="L41" s="629"/>
    </row>
    <row r="42" spans="1:12" s="73" customFormat="1" ht="14.25" customHeight="1">
      <c r="A42" s="630" t="s">
        <v>514</v>
      </c>
      <c r="B42" s="631"/>
      <c r="C42" s="632"/>
      <c r="D42" s="633" t="s">
        <v>490</v>
      </c>
      <c r="E42" s="634">
        <f t="shared" ref="E42:L42" si="2">SUM(E44+E45+E46+E49+E52+E54+E55+E57)</f>
        <v>0</v>
      </c>
      <c r="F42" s="634">
        <f t="shared" si="2"/>
        <v>0</v>
      </c>
      <c r="G42" s="634">
        <f t="shared" si="2"/>
        <v>0</v>
      </c>
      <c r="H42" s="634">
        <f t="shared" si="2"/>
        <v>0</v>
      </c>
      <c r="I42" s="634">
        <f t="shared" si="2"/>
        <v>0</v>
      </c>
      <c r="J42" s="634">
        <f t="shared" si="2"/>
        <v>0</v>
      </c>
      <c r="K42" s="634">
        <f t="shared" si="2"/>
        <v>0</v>
      </c>
      <c r="L42" s="634">
        <f t="shared" si="2"/>
        <v>0</v>
      </c>
    </row>
    <row r="43" spans="1:12" s="63" customFormat="1" ht="12.75" customHeight="1">
      <c r="A43" s="636"/>
      <c r="B43" s="637"/>
      <c r="C43" s="638"/>
      <c r="D43" s="639"/>
      <c r="E43" s="639"/>
      <c r="F43" s="639"/>
      <c r="G43" s="640"/>
      <c r="H43" s="640"/>
      <c r="I43" s="640"/>
      <c r="J43" s="640"/>
      <c r="K43" s="640"/>
      <c r="L43" s="640"/>
    </row>
    <row r="44" spans="1:12" s="63" customFormat="1" ht="14.25" customHeight="1">
      <c r="A44" s="641"/>
      <c r="B44" s="637" t="s">
        <v>515</v>
      </c>
      <c r="C44" s="638"/>
      <c r="D44" s="639">
        <v>60</v>
      </c>
      <c r="E44" s="643">
        <f>F44+I44+L44</f>
        <v>0</v>
      </c>
      <c r="F44" s="644"/>
      <c r="G44" s="644"/>
      <c r="H44" s="644"/>
      <c r="I44" s="643">
        <f>G44+H44</f>
        <v>0</v>
      </c>
      <c r="J44" s="644"/>
      <c r="K44" s="644"/>
      <c r="L44" s="643">
        <f>J44+K44</f>
        <v>0</v>
      </c>
    </row>
    <row r="45" spans="1:12" s="63" customFormat="1" ht="14.25" customHeight="1">
      <c r="A45" s="641"/>
      <c r="B45" s="646" t="s">
        <v>516</v>
      </c>
      <c r="C45" s="638"/>
      <c r="D45" s="639">
        <v>61</v>
      </c>
      <c r="E45" s="643">
        <f>F45+I45+L45</f>
        <v>0</v>
      </c>
      <c r="F45" s="644"/>
      <c r="G45" s="644"/>
      <c r="H45" s="644"/>
      <c r="I45" s="643">
        <f>G45+H45</f>
        <v>0</v>
      </c>
      <c r="J45" s="644"/>
      <c r="K45" s="644"/>
      <c r="L45" s="643">
        <f>J45+K45</f>
        <v>0</v>
      </c>
    </row>
    <row r="46" spans="1:12" s="63" customFormat="1" ht="14.25" customHeight="1">
      <c r="A46" s="641"/>
      <c r="B46" s="637" t="s">
        <v>517</v>
      </c>
      <c r="C46" s="638"/>
      <c r="D46" s="639">
        <v>62</v>
      </c>
      <c r="E46" s="643">
        <f>F46+I46+L46</f>
        <v>0</v>
      </c>
      <c r="F46" s="644"/>
      <c r="G46" s="644"/>
      <c r="H46" s="644"/>
      <c r="I46" s="643">
        <f>G46+H46</f>
        <v>0</v>
      </c>
      <c r="J46" s="644"/>
      <c r="K46" s="644"/>
      <c r="L46" s="643">
        <f>J46+K46</f>
        <v>0</v>
      </c>
    </row>
    <row r="47" spans="1:12" s="63" customFormat="1" ht="14.25" customHeight="1">
      <c r="A47" s="641"/>
      <c r="B47" s="646" t="s">
        <v>518</v>
      </c>
      <c r="C47" s="638"/>
      <c r="D47" s="639"/>
      <c r="E47" s="640"/>
      <c r="F47" s="640"/>
      <c r="G47" s="640"/>
      <c r="H47" s="640"/>
      <c r="I47" s="640"/>
      <c r="J47" s="640"/>
      <c r="K47" s="640"/>
      <c r="L47" s="640"/>
    </row>
    <row r="48" spans="1:12" s="63" customFormat="1" ht="12.75" customHeight="1">
      <c r="A48" s="641"/>
      <c r="B48" s="637" t="s">
        <v>519</v>
      </c>
      <c r="C48" s="638"/>
      <c r="D48" s="639"/>
      <c r="E48" s="640"/>
      <c r="F48" s="640"/>
      <c r="G48" s="640"/>
      <c r="H48" s="640"/>
      <c r="I48" s="640"/>
      <c r="J48" s="640"/>
      <c r="K48" s="640"/>
      <c r="L48" s="640"/>
    </row>
    <row r="49" spans="1:12" s="73" customFormat="1" ht="14.25" customHeight="1">
      <c r="A49" s="641"/>
      <c r="B49" s="637" t="s">
        <v>520</v>
      </c>
      <c r="C49" s="638"/>
      <c r="D49" s="639">
        <v>630</v>
      </c>
      <c r="E49" s="643">
        <f>F49+I49+L49</f>
        <v>0</v>
      </c>
      <c r="F49" s="644"/>
      <c r="G49" s="644"/>
      <c r="H49" s="644"/>
      <c r="I49" s="643">
        <f>G49+H49</f>
        <v>0</v>
      </c>
      <c r="J49" s="644"/>
      <c r="K49" s="644"/>
      <c r="L49" s="643">
        <f>J49+K49</f>
        <v>0</v>
      </c>
    </row>
    <row r="50" spans="1:12" s="74" customFormat="1" ht="12.75" customHeight="1">
      <c r="A50" s="641"/>
      <c r="B50" s="637" t="s">
        <v>420</v>
      </c>
      <c r="C50" s="638"/>
      <c r="D50" s="639"/>
      <c r="E50" s="640"/>
      <c r="F50" s="640"/>
      <c r="G50" s="640"/>
      <c r="H50" s="640"/>
      <c r="I50" s="640"/>
      <c r="J50" s="640"/>
      <c r="K50" s="640"/>
      <c r="L50" s="640"/>
    </row>
    <row r="51" spans="1:12" s="63" customFormat="1" ht="14.25" customHeight="1">
      <c r="A51" s="641"/>
      <c r="B51" s="637" t="s">
        <v>421</v>
      </c>
      <c r="C51" s="638"/>
      <c r="D51" s="639"/>
      <c r="E51" s="640"/>
      <c r="F51" s="640"/>
      <c r="G51" s="640"/>
      <c r="H51" s="640"/>
      <c r="I51" s="640"/>
      <c r="J51" s="640"/>
      <c r="K51" s="640"/>
      <c r="L51" s="640"/>
    </row>
    <row r="52" spans="1:12" s="63" customFormat="1" ht="14.25" customHeight="1">
      <c r="A52" s="641"/>
      <c r="B52" s="637" t="s">
        <v>422</v>
      </c>
      <c r="C52" s="638"/>
      <c r="D52" s="639" t="s">
        <v>479</v>
      </c>
      <c r="E52" s="643">
        <f>F52+I52+L52</f>
        <v>0</v>
      </c>
      <c r="F52" s="644"/>
      <c r="G52" s="644"/>
      <c r="H52" s="644"/>
      <c r="I52" s="643">
        <f>G52+H52</f>
        <v>0</v>
      </c>
      <c r="J52" s="644"/>
      <c r="K52" s="644"/>
      <c r="L52" s="643">
        <f>J52+K52</f>
        <v>0</v>
      </c>
    </row>
    <row r="53" spans="1:12" s="63" customFormat="1" ht="14.25" customHeight="1">
      <c r="A53" s="641"/>
      <c r="B53" s="637" t="s">
        <v>423</v>
      </c>
      <c r="C53" s="638"/>
      <c r="D53" s="639"/>
      <c r="E53" s="640"/>
      <c r="F53" s="640"/>
      <c r="G53" s="640"/>
      <c r="H53" s="640"/>
      <c r="I53" s="640"/>
      <c r="J53" s="640"/>
      <c r="K53" s="640"/>
      <c r="L53" s="640"/>
    </row>
    <row r="54" spans="1:12" s="74" customFormat="1" ht="12.75" customHeight="1">
      <c r="A54" s="641"/>
      <c r="B54" s="637" t="s">
        <v>424</v>
      </c>
      <c r="C54" s="638"/>
      <c r="D54" s="639" t="s">
        <v>480</v>
      </c>
      <c r="E54" s="643">
        <f>F54+I54+L54</f>
        <v>0</v>
      </c>
      <c r="F54" s="644"/>
      <c r="G54" s="644"/>
      <c r="H54" s="644"/>
      <c r="I54" s="643">
        <f>G54+H54</f>
        <v>0</v>
      </c>
      <c r="J54" s="644"/>
      <c r="K54" s="644"/>
      <c r="L54" s="643">
        <f>J54+K54</f>
        <v>0</v>
      </c>
    </row>
    <row r="55" spans="1:12" s="73" customFormat="1" ht="14.25" customHeight="1">
      <c r="A55" s="641"/>
      <c r="B55" s="637" t="s">
        <v>425</v>
      </c>
      <c r="C55" s="638"/>
      <c r="D55" s="639" t="s">
        <v>481</v>
      </c>
      <c r="E55" s="643">
        <f>F55+I55+L55</f>
        <v>0</v>
      </c>
      <c r="F55" s="644"/>
      <c r="G55" s="644"/>
      <c r="H55" s="644"/>
      <c r="I55" s="643">
        <f>G55+H55</f>
        <v>0</v>
      </c>
      <c r="J55" s="644"/>
      <c r="K55" s="644"/>
      <c r="L55" s="643">
        <f>J55+K55</f>
        <v>0</v>
      </c>
    </row>
    <row r="56" spans="1:12" s="63" customFormat="1" ht="12.75" customHeight="1">
      <c r="A56" s="641"/>
      <c r="B56" s="646" t="s">
        <v>426</v>
      </c>
      <c r="C56" s="638"/>
      <c r="D56" s="639"/>
      <c r="E56" s="640"/>
      <c r="F56" s="640"/>
      <c r="G56" s="640"/>
      <c r="H56" s="640"/>
      <c r="I56" s="640"/>
      <c r="J56" s="640"/>
      <c r="K56" s="640"/>
      <c r="L56" s="640"/>
    </row>
    <row r="57" spans="1:12" s="63" customFormat="1" ht="14.25" customHeight="1">
      <c r="A57" s="641"/>
      <c r="B57" s="646" t="s">
        <v>427</v>
      </c>
      <c r="C57" s="638"/>
      <c r="D57" s="639">
        <v>649</v>
      </c>
      <c r="E57" s="643">
        <f>F57+I57+L57</f>
        <v>0</v>
      </c>
      <c r="F57" s="644"/>
      <c r="G57" s="644"/>
      <c r="H57" s="644"/>
      <c r="I57" s="643">
        <f>G57+H57</f>
        <v>0</v>
      </c>
      <c r="J57" s="644"/>
      <c r="K57" s="644"/>
      <c r="L57" s="643">
        <f>J57+K57</f>
        <v>0</v>
      </c>
    </row>
    <row r="58" spans="1:12" s="63" customFormat="1" ht="14.25" customHeight="1">
      <c r="A58" s="641"/>
      <c r="B58" s="646"/>
      <c r="C58" s="638"/>
      <c r="D58" s="639"/>
      <c r="E58" s="640"/>
      <c r="F58" s="640"/>
      <c r="G58" s="640"/>
      <c r="H58" s="640"/>
      <c r="I58" s="640"/>
      <c r="J58" s="640"/>
      <c r="K58" s="640"/>
      <c r="L58" s="640"/>
    </row>
    <row r="59" spans="1:12" s="63" customFormat="1" ht="14.25" customHeight="1">
      <c r="A59" s="635" t="s">
        <v>428</v>
      </c>
      <c r="B59" s="647"/>
      <c r="C59" s="632"/>
      <c r="D59" s="633">
        <v>65</v>
      </c>
      <c r="E59" s="643">
        <f>F59+I59+L59</f>
        <v>0</v>
      </c>
      <c r="F59" s="649"/>
      <c r="G59" s="649"/>
      <c r="H59" s="649"/>
      <c r="I59" s="643">
        <f>G59+H59</f>
        <v>0</v>
      </c>
      <c r="J59" s="649"/>
      <c r="K59" s="649"/>
      <c r="L59" s="643">
        <f>J59+K59</f>
        <v>0</v>
      </c>
    </row>
    <row r="60" spans="1:12" s="63" customFormat="1" ht="14.25" customHeight="1">
      <c r="A60" s="651"/>
      <c r="B60" s="652"/>
      <c r="C60" s="653"/>
      <c r="D60" s="654"/>
      <c r="E60" s="655"/>
      <c r="F60" s="655"/>
      <c r="G60" s="655"/>
      <c r="H60" s="655"/>
      <c r="I60" s="655"/>
      <c r="J60" s="655"/>
      <c r="K60" s="655"/>
      <c r="L60" s="655"/>
    </row>
    <row r="61" spans="1:12" s="73" customFormat="1" ht="14.25" customHeight="1">
      <c r="A61" s="635" t="s">
        <v>429</v>
      </c>
      <c r="B61" s="647"/>
      <c r="C61" s="632"/>
      <c r="D61" s="633">
        <v>66</v>
      </c>
      <c r="E61" s="643">
        <f>F61+I61+L61</f>
        <v>0</v>
      </c>
      <c r="F61" s="649"/>
      <c r="G61" s="649"/>
      <c r="H61" s="649"/>
      <c r="I61" s="643">
        <f>G61+H61</f>
        <v>0</v>
      </c>
      <c r="J61" s="649"/>
      <c r="K61" s="649"/>
      <c r="L61" s="643">
        <f>J61+K61</f>
        <v>0</v>
      </c>
    </row>
    <row r="62" spans="1:12" s="73" customFormat="1" ht="14.25" customHeight="1">
      <c r="A62" s="641"/>
      <c r="B62" s="637"/>
      <c r="C62" s="638"/>
      <c r="D62" s="639"/>
      <c r="E62" s="640"/>
      <c r="F62" s="640"/>
      <c r="G62" s="640"/>
      <c r="H62" s="640"/>
      <c r="I62" s="640"/>
      <c r="J62" s="640"/>
      <c r="K62" s="640"/>
      <c r="L62" s="640"/>
    </row>
    <row r="63" spans="1:12" s="75" customFormat="1" ht="12.75" customHeight="1">
      <c r="A63" s="635" t="s">
        <v>430</v>
      </c>
      <c r="B63" s="631"/>
      <c r="C63" s="632"/>
      <c r="D63" s="633"/>
      <c r="E63" s="634"/>
      <c r="F63" s="634"/>
      <c r="G63" s="634"/>
      <c r="H63" s="634"/>
      <c r="I63" s="634"/>
      <c r="J63" s="634"/>
      <c r="K63" s="634"/>
      <c r="L63" s="634"/>
    </row>
    <row r="64" spans="1:12" s="73" customFormat="1" ht="14.25" customHeight="1">
      <c r="A64" s="635" t="s">
        <v>431</v>
      </c>
      <c r="B64" s="631"/>
      <c r="C64" s="632"/>
      <c r="D64" s="633">
        <v>680</v>
      </c>
      <c r="E64" s="643">
        <f>F64+I64+L64</f>
        <v>0</v>
      </c>
      <c r="F64" s="649"/>
      <c r="G64" s="649"/>
      <c r="H64" s="649"/>
      <c r="I64" s="643">
        <f>G64+H64</f>
        <v>0</v>
      </c>
      <c r="J64" s="649"/>
      <c r="K64" s="649"/>
      <c r="L64" s="643">
        <f>J64+K64</f>
        <v>0</v>
      </c>
    </row>
    <row r="65" spans="1:13" s="63" customFormat="1" ht="12.75" customHeight="1">
      <c r="A65" s="651"/>
      <c r="B65" s="656"/>
      <c r="C65" s="653"/>
      <c r="D65" s="654"/>
      <c r="E65" s="655"/>
      <c r="F65" s="655"/>
      <c r="G65" s="655"/>
      <c r="H65" s="655"/>
      <c r="I65" s="655"/>
      <c r="J65" s="655"/>
      <c r="K65" s="655"/>
      <c r="L65" s="655"/>
    </row>
    <row r="66" spans="1:13" s="63" customFormat="1">
      <c r="A66" s="635" t="s">
        <v>432</v>
      </c>
      <c r="B66" s="631"/>
      <c r="C66" s="632"/>
      <c r="D66" s="633" t="s">
        <v>482</v>
      </c>
      <c r="E66" s="643">
        <f>F66+I66+L66</f>
        <v>0</v>
      </c>
      <c r="F66" s="649"/>
      <c r="G66" s="649"/>
      <c r="H66" s="649"/>
      <c r="I66" s="643">
        <f>G66+H66</f>
        <v>0</v>
      </c>
      <c r="J66" s="649"/>
      <c r="K66" s="649"/>
      <c r="L66" s="643">
        <f>J66+K66</f>
        <v>0</v>
      </c>
    </row>
    <row r="67" spans="1:13" s="63" customFormat="1">
      <c r="A67" s="651"/>
      <c r="B67" s="656"/>
      <c r="C67" s="653"/>
      <c r="D67" s="654"/>
      <c r="E67" s="655"/>
      <c r="F67" s="655"/>
      <c r="G67" s="655"/>
      <c r="H67" s="655"/>
      <c r="I67" s="655"/>
      <c r="J67" s="655"/>
      <c r="K67" s="655"/>
      <c r="L67" s="655"/>
    </row>
    <row r="68" spans="1:13" s="57" customFormat="1">
      <c r="A68" s="635" t="s">
        <v>433</v>
      </c>
      <c r="B68" s="631"/>
      <c r="C68" s="632"/>
      <c r="D68" s="633" t="s">
        <v>483</v>
      </c>
      <c r="E68" s="643">
        <f>F68+I68+L68</f>
        <v>0</v>
      </c>
      <c r="F68" s="649"/>
      <c r="G68" s="649"/>
      <c r="H68" s="649"/>
      <c r="I68" s="643">
        <f>G68+H68</f>
        <v>0</v>
      </c>
      <c r="J68" s="649"/>
      <c r="K68" s="649"/>
      <c r="L68" s="643">
        <f>J68+K68</f>
        <v>0</v>
      </c>
    </row>
    <row r="69" spans="1:13" s="77" customFormat="1" ht="12.75" customHeight="1">
      <c r="A69" s="641"/>
      <c r="B69" s="637"/>
      <c r="C69" s="638"/>
      <c r="D69" s="639"/>
      <c r="E69" s="639"/>
      <c r="F69" s="639"/>
      <c r="G69" s="640"/>
      <c r="H69" s="640"/>
      <c r="I69" s="640"/>
      <c r="J69" s="640"/>
      <c r="K69" s="640"/>
      <c r="L69" s="640"/>
    </row>
    <row r="70" spans="1:13" s="63" customFormat="1" ht="6" customHeight="1">
      <c r="A70" s="659"/>
      <c r="B70" s="660"/>
      <c r="C70" s="661"/>
      <c r="D70" s="1746"/>
      <c r="E70" s="1746"/>
      <c r="F70" s="1746"/>
      <c r="G70" s="1747"/>
      <c r="H70" s="1747"/>
      <c r="I70" s="1747"/>
      <c r="J70" s="1747"/>
      <c r="K70" s="1747"/>
      <c r="L70" s="1747"/>
    </row>
    <row r="71" spans="1:13" s="77" customFormat="1" ht="12.75" customHeight="1">
      <c r="A71" s="665"/>
      <c r="B71" s="666"/>
      <c r="C71" s="667" t="s">
        <v>498</v>
      </c>
      <c r="D71" s="668" t="s">
        <v>484</v>
      </c>
      <c r="E71" s="669">
        <f t="shared" ref="E71:L71" si="3">E42+E59+E61+E64+E66+E68</f>
        <v>0</v>
      </c>
      <c r="F71" s="669">
        <f t="shared" si="3"/>
        <v>0</v>
      </c>
      <c r="G71" s="669">
        <f t="shared" si="3"/>
        <v>0</v>
      </c>
      <c r="H71" s="669">
        <f t="shared" si="3"/>
        <v>0</v>
      </c>
      <c r="I71" s="669">
        <f t="shared" si="3"/>
        <v>0</v>
      </c>
      <c r="J71" s="669">
        <f t="shared" si="3"/>
        <v>0</v>
      </c>
      <c r="K71" s="669">
        <f t="shared" si="3"/>
        <v>0</v>
      </c>
      <c r="L71" s="669">
        <f t="shared" si="3"/>
        <v>0</v>
      </c>
    </row>
    <row r="72" spans="1:13" s="63" customFormat="1" ht="16.5" thickBot="1">
      <c r="A72" s="671"/>
      <c r="B72" s="672"/>
      <c r="C72" s="673"/>
      <c r="D72" s="674"/>
      <c r="E72" s="674"/>
      <c r="F72" s="674"/>
      <c r="G72" s="676"/>
      <c r="H72" s="676"/>
      <c r="I72" s="676"/>
      <c r="J72" s="676"/>
      <c r="K72" s="676"/>
      <c r="L72" s="676"/>
    </row>
    <row r="73" spans="1:13" s="63" customFormat="1">
      <c r="A73" s="1748" t="s">
        <v>641</v>
      </c>
      <c r="D73" s="78"/>
      <c r="E73" s="69"/>
    </row>
    <row r="74" spans="1:13" s="63" customFormat="1" ht="15">
      <c r="D74" s="678" t="s">
        <v>434</v>
      </c>
      <c r="E74" s="679">
        <f>E33</f>
        <v>0</v>
      </c>
      <c r="F74" s="679">
        <f>F33</f>
        <v>0</v>
      </c>
      <c r="G74" s="679">
        <f t="shared" ref="G74:L74" si="4">G33</f>
        <v>0</v>
      </c>
      <c r="H74" s="679">
        <f t="shared" si="4"/>
        <v>0</v>
      </c>
      <c r="I74" s="679">
        <f t="shared" si="4"/>
        <v>0</v>
      </c>
      <c r="J74" s="679">
        <f t="shared" si="4"/>
        <v>0</v>
      </c>
      <c r="K74" s="679">
        <f t="shared" si="4"/>
        <v>0</v>
      </c>
      <c r="L74" s="679">
        <f t="shared" si="4"/>
        <v>0</v>
      </c>
      <c r="M74" s="679"/>
    </row>
    <row r="75" spans="1:13" s="63" customFormat="1" ht="15">
      <c r="D75" s="678" t="s">
        <v>435</v>
      </c>
      <c r="E75" s="679">
        <f>E71</f>
        <v>0</v>
      </c>
      <c r="F75" s="679">
        <f>F71</f>
        <v>0</v>
      </c>
      <c r="G75" s="679">
        <f t="shared" ref="G75:L75" si="5">G71</f>
        <v>0</v>
      </c>
      <c r="H75" s="679">
        <f t="shared" si="5"/>
        <v>0</v>
      </c>
      <c r="I75" s="679">
        <f t="shared" si="5"/>
        <v>0</v>
      </c>
      <c r="J75" s="679">
        <f t="shared" si="5"/>
        <v>0</v>
      </c>
      <c r="K75" s="679">
        <f t="shared" si="5"/>
        <v>0</v>
      </c>
      <c r="L75" s="679">
        <f t="shared" si="5"/>
        <v>0</v>
      </c>
      <c r="M75" s="679"/>
    </row>
    <row r="76" spans="1:13" s="63" customFormat="1" ht="15">
      <c r="D76" s="678" t="s">
        <v>436</v>
      </c>
      <c r="E76" s="679">
        <f>E74-E75</f>
        <v>0</v>
      </c>
      <c r="F76" s="679">
        <f>F74-F75</f>
        <v>0</v>
      </c>
      <c r="G76" s="679">
        <f t="shared" ref="G76:L76" si="6">G74-G75</f>
        <v>0</v>
      </c>
      <c r="H76" s="679">
        <f t="shared" si="6"/>
        <v>0</v>
      </c>
      <c r="I76" s="679">
        <f t="shared" si="6"/>
        <v>0</v>
      </c>
      <c r="J76" s="679">
        <f t="shared" si="6"/>
        <v>0</v>
      </c>
      <c r="K76" s="679">
        <f t="shared" si="6"/>
        <v>0</v>
      </c>
      <c r="L76" s="679">
        <f t="shared" si="6"/>
        <v>0</v>
      </c>
      <c r="M76" s="679"/>
    </row>
    <row r="77" spans="1:13" s="63" customFormat="1">
      <c r="D77" s="78"/>
      <c r="E77" s="69"/>
      <c r="F77" s="69"/>
    </row>
    <row r="78" spans="1:13" s="63" customFormat="1">
      <c r="D78" s="78"/>
      <c r="E78" s="69"/>
      <c r="F78" s="69"/>
    </row>
    <row r="79" spans="1:13" s="63" customFormat="1">
      <c r="D79" s="78"/>
      <c r="E79" s="69"/>
      <c r="F79" s="69"/>
    </row>
    <row r="80" spans="1:13" s="63" customFormat="1">
      <c r="D80" s="78"/>
      <c r="E80" s="69"/>
      <c r="F80" s="69"/>
    </row>
    <row r="81" spans="4:6" s="63" customFormat="1">
      <c r="D81" s="78"/>
      <c r="E81" s="69"/>
      <c r="F81" s="69"/>
    </row>
    <row r="82" spans="4:6" s="63" customFormat="1">
      <c r="D82" s="78"/>
      <c r="E82" s="69"/>
      <c r="F82" s="69"/>
    </row>
    <row r="83" spans="4:6" s="63" customFormat="1">
      <c r="D83" s="78"/>
      <c r="E83" s="69"/>
      <c r="F83" s="69"/>
    </row>
    <row r="84" spans="4:6" s="63" customFormat="1">
      <c r="D84" s="78"/>
      <c r="E84" s="69"/>
      <c r="F84" s="69"/>
    </row>
    <row r="85" spans="4:6" s="63" customFormat="1">
      <c r="D85" s="78"/>
      <c r="E85" s="69"/>
      <c r="F85" s="69"/>
    </row>
    <row r="86" spans="4:6" s="63" customFormat="1">
      <c r="D86" s="78"/>
      <c r="E86" s="69"/>
      <c r="F86" s="69"/>
    </row>
    <row r="87" spans="4:6" s="63" customFormat="1">
      <c r="D87" s="78"/>
      <c r="E87" s="69"/>
      <c r="F87" s="69"/>
    </row>
    <row r="88" spans="4:6" s="63" customFormat="1">
      <c r="D88" s="78"/>
      <c r="E88" s="69"/>
      <c r="F88" s="69"/>
    </row>
    <row r="89" spans="4:6" s="63" customFormat="1">
      <c r="D89" s="78"/>
      <c r="E89" s="69"/>
      <c r="F89" s="69"/>
    </row>
    <row r="90" spans="4:6" s="63" customFormat="1">
      <c r="D90" s="78"/>
      <c r="E90" s="69"/>
      <c r="F90" s="69"/>
    </row>
    <row r="91" spans="4:6" s="63" customFormat="1">
      <c r="D91" s="78"/>
      <c r="E91" s="69"/>
      <c r="F91" s="69"/>
    </row>
    <row r="92" spans="4:6" s="63" customFormat="1">
      <c r="D92" s="78"/>
      <c r="E92" s="69"/>
      <c r="F92" s="69"/>
    </row>
    <row r="93" spans="4:6" s="63" customFormat="1">
      <c r="D93" s="78"/>
      <c r="E93" s="69"/>
      <c r="F93" s="69"/>
    </row>
    <row r="94" spans="4:6" s="63" customFormat="1">
      <c r="D94" s="78"/>
      <c r="E94" s="69"/>
      <c r="F94" s="69"/>
    </row>
    <row r="95" spans="4:6" s="63" customFormat="1">
      <c r="D95" s="78"/>
      <c r="E95" s="69"/>
      <c r="F95" s="69"/>
    </row>
    <row r="96" spans="4:6" s="63" customFormat="1">
      <c r="D96" s="78"/>
      <c r="E96" s="69"/>
      <c r="F96" s="69"/>
    </row>
    <row r="97" spans="4:6" s="63" customFormat="1">
      <c r="D97" s="78"/>
      <c r="E97" s="69"/>
      <c r="F97" s="69"/>
    </row>
    <row r="98" spans="4:6" s="63" customFormat="1">
      <c r="D98" s="78"/>
      <c r="E98" s="69"/>
      <c r="F98" s="69"/>
    </row>
    <row r="99" spans="4:6" s="63" customFormat="1">
      <c r="D99" s="78"/>
      <c r="E99" s="69"/>
      <c r="F99" s="69"/>
    </row>
    <row r="100" spans="4:6" s="63" customFormat="1">
      <c r="D100" s="78"/>
      <c r="E100" s="69"/>
      <c r="F100" s="69"/>
    </row>
    <row r="101" spans="4:6" s="63" customFormat="1">
      <c r="D101" s="78"/>
      <c r="E101" s="69"/>
      <c r="F101" s="69"/>
    </row>
    <row r="102" spans="4:6" s="63" customFormat="1">
      <c r="D102" s="78"/>
      <c r="E102" s="69"/>
      <c r="F102" s="69"/>
    </row>
    <row r="103" spans="4:6" s="63" customFormat="1">
      <c r="D103" s="78"/>
      <c r="E103" s="69"/>
      <c r="F103" s="69"/>
    </row>
    <row r="104" spans="4:6" s="63" customFormat="1">
      <c r="D104" s="78"/>
      <c r="E104" s="69"/>
      <c r="F104" s="69"/>
    </row>
    <row r="105" spans="4:6" s="63" customFormat="1">
      <c r="D105" s="78"/>
      <c r="E105" s="69"/>
      <c r="F105" s="69"/>
    </row>
    <row r="106" spans="4:6" s="63" customFormat="1">
      <c r="D106" s="78"/>
      <c r="E106" s="69"/>
      <c r="F106" s="69"/>
    </row>
    <row r="107" spans="4:6" s="63" customFormat="1">
      <c r="D107" s="78"/>
      <c r="E107" s="69"/>
      <c r="F107" s="69"/>
    </row>
    <row r="108" spans="4:6" s="63" customFormat="1">
      <c r="D108" s="78"/>
      <c r="E108" s="69"/>
      <c r="F108" s="69"/>
    </row>
    <row r="109" spans="4:6" s="63" customFormat="1">
      <c r="D109" s="78"/>
      <c r="E109" s="69"/>
      <c r="F109" s="69"/>
    </row>
    <row r="110" spans="4:6" s="63" customFormat="1">
      <c r="D110" s="78"/>
      <c r="E110" s="69"/>
      <c r="F110" s="69"/>
    </row>
    <row r="111" spans="4:6" s="63" customFormat="1">
      <c r="D111" s="78"/>
      <c r="E111" s="69"/>
      <c r="F111" s="69"/>
    </row>
    <row r="112" spans="4:6" s="63" customFormat="1">
      <c r="D112" s="78"/>
      <c r="E112" s="69"/>
      <c r="F112" s="69"/>
    </row>
    <row r="113" spans="4:6" s="63" customFormat="1">
      <c r="D113" s="78"/>
      <c r="E113" s="69"/>
      <c r="F113" s="69"/>
    </row>
    <row r="114" spans="4:6" s="63" customFormat="1">
      <c r="D114" s="78"/>
      <c r="E114" s="69"/>
      <c r="F114" s="69"/>
    </row>
    <row r="115" spans="4:6" s="63" customFormat="1">
      <c r="D115" s="78"/>
      <c r="E115" s="69"/>
      <c r="F115" s="69"/>
    </row>
    <row r="116" spans="4:6" s="63" customFormat="1">
      <c r="D116" s="78"/>
      <c r="E116" s="69"/>
      <c r="F116" s="69"/>
    </row>
    <row r="117" spans="4:6" s="57" customFormat="1">
      <c r="D117" s="79"/>
      <c r="E117" s="68"/>
      <c r="F117" s="68"/>
    </row>
    <row r="118" spans="4:6" s="57" customFormat="1">
      <c r="D118" s="79"/>
      <c r="E118" s="68"/>
      <c r="F118" s="68"/>
    </row>
    <row r="119" spans="4:6" s="57" customFormat="1">
      <c r="D119" s="79"/>
      <c r="E119" s="68"/>
      <c r="F119" s="68"/>
    </row>
    <row r="120" spans="4:6" s="57" customFormat="1">
      <c r="D120" s="79"/>
      <c r="E120" s="68"/>
      <c r="F120" s="68"/>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sheetPr published="0" enableFormatConditionsCalculation="0"/>
  <dimension ref="A1:AT467"/>
  <sheetViews>
    <sheetView showGridLines="0" zoomScale="70" zoomScaleNormal="70" zoomScaleSheetLayoutView="75" workbookViewId="0">
      <selection activeCell="K28" sqref="K28"/>
    </sheetView>
  </sheetViews>
  <sheetFormatPr baseColWidth="10" defaultColWidth="8.85546875" defaultRowHeight="12.75"/>
  <cols>
    <col min="1" max="1" width="7.140625" style="1135" customWidth="1"/>
    <col min="2" max="2" width="8.7109375" style="1135" customWidth="1"/>
    <col min="3" max="3" width="35.5703125" style="1135" bestFit="1" customWidth="1"/>
    <col min="4" max="4" width="3.28515625" style="1135" customWidth="1"/>
    <col min="5" max="5" width="4.7109375" style="1135" customWidth="1"/>
    <col min="6" max="6" width="4" style="1135" customWidth="1"/>
    <col min="7" max="8" width="3.7109375" style="1136" customWidth="1"/>
    <col min="9" max="9" width="65" style="1136" customWidth="1"/>
    <col min="10" max="10" width="90.42578125" style="1135" customWidth="1"/>
    <col min="11" max="15" width="30.7109375" style="1135" customWidth="1"/>
    <col min="16" max="17" width="30.7109375" style="1032" customWidth="1"/>
    <col min="18" max="31" width="20.7109375" style="1156" customWidth="1"/>
    <col min="32" max="32" width="20.7109375" style="1157" customWidth="1"/>
    <col min="33" max="45" width="8.85546875" style="1125"/>
    <col min="46" max="16384" width="8.85546875" style="1032"/>
  </cols>
  <sheetData>
    <row r="1" spans="1:46" s="1043" customFormat="1" ht="18">
      <c r="A1" s="1040" t="s">
        <v>1532</v>
      </c>
      <c r="B1" s="1040"/>
      <c r="C1" s="1040"/>
      <c r="D1" s="1040"/>
      <c r="E1" s="1040"/>
      <c r="F1" s="1040"/>
      <c r="G1" s="1041"/>
      <c r="H1" s="1041"/>
      <c r="I1" s="1040"/>
      <c r="J1" s="1042"/>
      <c r="K1" s="1042"/>
      <c r="L1" s="1042"/>
      <c r="M1" s="1042"/>
      <c r="N1" s="1042"/>
      <c r="O1" s="1040"/>
      <c r="P1" s="1040"/>
      <c r="Q1" s="1040"/>
      <c r="AF1" s="1044"/>
      <c r="AG1" s="1045"/>
      <c r="AH1" s="1045"/>
      <c r="AI1" s="1045"/>
      <c r="AJ1" s="1045"/>
      <c r="AK1" s="1045"/>
      <c r="AL1" s="1045"/>
      <c r="AM1" s="1045"/>
      <c r="AN1" s="1045"/>
      <c r="AO1" s="1045"/>
      <c r="AP1" s="1045"/>
      <c r="AQ1" s="1045"/>
      <c r="AR1" s="1045"/>
      <c r="AS1" s="1045"/>
    </row>
    <row r="2" spans="1:46" s="1049" customFormat="1" ht="11.25">
      <c r="A2" s="88" t="str">
        <f>'PAGE DE GARDE'!C8</f>
        <v>ELECTRICITE</v>
      </c>
      <c r="B2" s="124"/>
      <c r="C2" s="88"/>
      <c r="D2" s="1192" t="str">
        <f>'PAGE DE GARDE'!C10</f>
        <v>REALITE 2015 V0</v>
      </c>
      <c r="E2" s="1046"/>
      <c r="F2" s="1046"/>
      <c r="G2" s="1047"/>
      <c r="H2" s="1047"/>
      <c r="I2" s="1046"/>
      <c r="J2" s="1048"/>
      <c r="K2" s="1048"/>
      <c r="L2" s="1048"/>
      <c r="M2" s="1048"/>
      <c r="N2" s="1048"/>
      <c r="O2" s="1046"/>
      <c r="P2" s="1046"/>
      <c r="Q2" s="1046"/>
      <c r="AF2" s="1050"/>
      <c r="AG2" s="1051"/>
      <c r="AH2" s="1051"/>
      <c r="AI2" s="1051"/>
      <c r="AJ2" s="1051"/>
      <c r="AK2" s="1051"/>
      <c r="AL2" s="1051"/>
      <c r="AM2" s="1051"/>
      <c r="AN2" s="1051"/>
      <c r="AO2" s="1051"/>
      <c r="AP2" s="1051"/>
      <c r="AQ2" s="1051"/>
      <c r="AR2" s="1051"/>
      <c r="AS2" s="1051"/>
    </row>
    <row r="3" spans="1:46" s="1049" customFormat="1" ht="11.25">
      <c r="A3" s="481" t="str">
        <f>'PAGE DE GARDE'!C7</f>
        <v>GRD</v>
      </c>
      <c r="B3" s="99"/>
      <c r="C3" s="88"/>
      <c r="D3" s="89"/>
      <c r="E3" s="1046"/>
      <c r="F3" s="1046"/>
      <c r="G3" s="1047"/>
      <c r="H3" s="1047"/>
      <c r="I3" s="1046"/>
      <c r="J3" s="1048"/>
      <c r="K3" s="1048"/>
      <c r="L3" s="1048"/>
      <c r="M3" s="1048"/>
      <c r="N3" s="1048"/>
      <c r="O3" s="1046"/>
      <c r="P3" s="1046"/>
      <c r="Q3" s="1046"/>
      <c r="AF3" s="1050"/>
      <c r="AG3" s="1051"/>
      <c r="AH3" s="1051"/>
      <c r="AI3" s="1051"/>
      <c r="AJ3" s="1051"/>
      <c r="AK3" s="1051"/>
      <c r="AL3" s="1051"/>
      <c r="AM3" s="1051"/>
      <c r="AN3" s="1051"/>
      <c r="AO3" s="1051"/>
      <c r="AP3" s="1051"/>
      <c r="AQ3" s="1051"/>
      <c r="AR3" s="1051"/>
      <c r="AS3" s="1051"/>
    </row>
    <row r="4" spans="1:46" s="1052" customFormat="1" ht="13.5" thickBot="1">
      <c r="G4" s="1053"/>
      <c r="H4" s="1053"/>
      <c r="K4" s="1189"/>
      <c r="AF4" s="1054"/>
      <c r="AG4" s="1055"/>
      <c r="AH4" s="1055"/>
      <c r="AI4" s="1055"/>
      <c r="AJ4" s="1055"/>
      <c r="AK4" s="1055"/>
      <c r="AL4" s="1055"/>
      <c r="AM4" s="1055"/>
      <c r="AN4" s="1055"/>
      <c r="AO4" s="1055"/>
      <c r="AP4" s="1055"/>
      <c r="AQ4" s="1055"/>
      <c r="AR4" s="1055"/>
      <c r="AS4" s="1055"/>
    </row>
    <row r="5" spans="1:46" s="1059" customFormat="1" ht="14.25" thickTop="1" thickBot="1">
      <c r="A5" s="1056" t="s">
        <v>355</v>
      </c>
      <c r="B5" s="1057"/>
      <c r="C5" s="1057"/>
      <c r="D5" s="2997" t="str">
        <f>'PAGE DE GARDE'!C7</f>
        <v>GRD</v>
      </c>
      <c r="E5" s="2998"/>
      <c r="F5" s="2998"/>
      <c r="G5" s="2998"/>
      <c r="H5" s="2998"/>
      <c r="I5" s="2998"/>
      <c r="J5" s="2999"/>
      <c r="K5" s="1146"/>
      <c r="L5" s="1058"/>
      <c r="M5" s="1058"/>
      <c r="N5" s="1058"/>
      <c r="O5" s="1052"/>
      <c r="P5" s="1052"/>
      <c r="Q5" s="1052"/>
      <c r="S5" s="1052"/>
      <c r="T5" s="1052"/>
      <c r="U5" s="1052"/>
      <c r="V5" s="1052"/>
      <c r="W5" s="1052"/>
      <c r="X5" s="1052"/>
      <c r="Y5" s="1052"/>
      <c r="Z5" s="1052"/>
      <c r="AA5" s="1052"/>
      <c r="AB5" s="1052"/>
      <c r="AC5" s="1052"/>
      <c r="AD5" s="1052"/>
      <c r="AE5" s="1052"/>
      <c r="AF5" s="1052"/>
      <c r="AG5" s="1060"/>
      <c r="AH5" s="1060"/>
      <c r="AI5" s="1060"/>
      <c r="AJ5" s="1060"/>
      <c r="AK5" s="1060"/>
      <c r="AL5" s="1060"/>
      <c r="AM5" s="1060"/>
      <c r="AN5" s="1060"/>
      <c r="AO5" s="1060"/>
      <c r="AP5" s="1060"/>
      <c r="AQ5" s="1060"/>
      <c r="AR5" s="1060"/>
      <c r="AS5" s="1060"/>
      <c r="AT5" s="1060"/>
    </row>
    <row r="6" spans="1:46" s="1052" customFormat="1" ht="14.25" thickTop="1" thickBot="1">
      <c r="C6" s="1061"/>
      <c r="H6" s="1053"/>
      <c r="I6" s="1053"/>
      <c r="K6" s="1189"/>
      <c r="AG6" s="1055"/>
      <c r="AH6" s="1055"/>
      <c r="AI6" s="1055"/>
      <c r="AJ6" s="1055"/>
      <c r="AK6" s="1055"/>
      <c r="AL6" s="1055"/>
      <c r="AM6" s="1055"/>
      <c r="AN6" s="1055"/>
      <c r="AO6" s="1055"/>
      <c r="AP6" s="1055"/>
      <c r="AQ6" s="1055"/>
      <c r="AR6" s="1055"/>
      <c r="AS6" s="1055"/>
      <c r="AT6" s="1055"/>
    </row>
    <row r="7" spans="1:46" s="1034" customFormat="1" ht="17.25" customHeight="1">
      <c r="A7" s="2981" t="s">
        <v>327</v>
      </c>
      <c r="B7" s="2982"/>
      <c r="C7" s="2983"/>
      <c r="D7" s="1062"/>
      <c r="E7" s="1063"/>
      <c r="F7" s="1063"/>
      <c r="G7" s="1063"/>
      <c r="H7" s="1064"/>
      <c r="I7" s="1064"/>
      <c r="J7" s="1065"/>
      <c r="K7" s="2992" t="s">
        <v>474</v>
      </c>
      <c r="L7" s="2995" t="str">
        <f>'PAGE DE GARDE'!B16</f>
        <v>REALITE 2014</v>
      </c>
      <c r="M7" s="2995" t="str">
        <f>'PAGE DE GARDE'!B16</f>
        <v>REALITE 2014</v>
      </c>
      <c r="N7" s="2990" t="str">
        <f>'PAGE DE GARDE'!B15</f>
        <v>BUDGET 2015</v>
      </c>
      <c r="O7" s="2990" t="str">
        <f>'PAGE DE GARDE'!B15</f>
        <v>BUDGET 2015</v>
      </c>
      <c r="P7" s="2995" t="str">
        <f>'PAGE DE GARDE'!B14</f>
        <v>REALITE 2015</v>
      </c>
      <c r="Q7" s="2995" t="str">
        <f>'PAGE DE GARDE'!B14</f>
        <v>REALITE 2015</v>
      </c>
      <c r="S7" s="1066"/>
      <c r="T7" s="1066"/>
      <c r="U7" s="1066"/>
      <c r="V7" s="1066"/>
      <c r="W7" s="1066"/>
      <c r="X7" s="1066"/>
      <c r="Y7" s="1066"/>
      <c r="Z7" s="1066"/>
      <c r="AA7" s="1066"/>
      <c r="AB7" s="1066"/>
      <c r="AC7" s="1066"/>
      <c r="AD7" s="1066"/>
      <c r="AE7" s="1066"/>
      <c r="AF7" s="1066"/>
      <c r="AG7" s="1067"/>
      <c r="AH7" s="1067"/>
      <c r="AI7" s="1067"/>
      <c r="AJ7" s="1067"/>
      <c r="AK7" s="1067"/>
      <c r="AL7" s="1067"/>
      <c r="AM7" s="1067"/>
      <c r="AN7" s="1067"/>
      <c r="AO7" s="1067"/>
      <c r="AP7" s="1067"/>
      <c r="AQ7" s="1067"/>
      <c r="AR7" s="1067"/>
      <c r="AS7" s="1067"/>
      <c r="AT7" s="1067"/>
    </row>
    <row r="8" spans="1:46" s="1034" customFormat="1" ht="16.5" customHeight="1" thickBot="1">
      <c r="A8" s="2984"/>
      <c r="B8" s="2985"/>
      <c r="C8" s="2986"/>
      <c r="D8" s="1068"/>
      <c r="E8" s="1069"/>
      <c r="F8" s="1069"/>
      <c r="G8" s="1069"/>
      <c r="H8" s="1070"/>
      <c r="I8" s="1070"/>
      <c r="J8" s="1071"/>
      <c r="K8" s="2993"/>
      <c r="L8" s="2996"/>
      <c r="M8" s="2996"/>
      <c r="N8" s="2991"/>
      <c r="O8" s="2991"/>
      <c r="P8" s="2996"/>
      <c r="Q8" s="2996"/>
      <c r="S8" s="1066"/>
      <c r="T8" s="1066"/>
      <c r="U8" s="1066"/>
      <c r="V8" s="1066"/>
      <c r="W8" s="1066"/>
      <c r="X8" s="1066"/>
      <c r="Y8" s="1066"/>
      <c r="Z8" s="1066"/>
      <c r="AA8" s="1066"/>
      <c r="AB8" s="1066"/>
      <c r="AC8" s="1066"/>
      <c r="AD8" s="1066"/>
      <c r="AE8" s="1066"/>
      <c r="AF8" s="1066"/>
      <c r="AG8" s="1067"/>
      <c r="AH8" s="1067"/>
      <c r="AI8" s="1067"/>
      <c r="AJ8" s="1067"/>
      <c r="AK8" s="1067"/>
      <c r="AL8" s="1067"/>
      <c r="AM8" s="1067"/>
      <c r="AN8" s="1067"/>
      <c r="AO8" s="1067"/>
      <c r="AP8" s="1067"/>
      <c r="AQ8" s="1067"/>
      <c r="AR8" s="1067"/>
      <c r="AS8" s="1067"/>
      <c r="AT8" s="1067"/>
    </row>
    <row r="9" spans="1:46" s="1034" customFormat="1" ht="15.75" thickBot="1">
      <c r="A9" s="2987"/>
      <c r="B9" s="2988"/>
      <c r="C9" s="2989"/>
      <c r="D9" s="1072"/>
      <c r="E9" s="1073"/>
      <c r="F9" s="1073"/>
      <c r="G9" s="1073"/>
      <c r="H9" s="1074"/>
      <c r="I9" s="1074"/>
      <c r="J9" s="1075"/>
      <c r="K9" s="2994"/>
      <c r="L9" s="1076" t="s">
        <v>475</v>
      </c>
      <c r="M9" s="1076" t="s">
        <v>499</v>
      </c>
      <c r="N9" s="1076" t="s">
        <v>475</v>
      </c>
      <c r="O9" s="1076" t="s">
        <v>499</v>
      </c>
      <c r="P9" s="1076" t="s">
        <v>475</v>
      </c>
      <c r="Q9" s="1076" t="s">
        <v>499</v>
      </c>
      <c r="R9" s="1077" t="s">
        <v>0</v>
      </c>
      <c r="S9" s="2569">
        <v>60</v>
      </c>
      <c r="T9" s="1079">
        <v>61</v>
      </c>
      <c r="U9" s="1078">
        <v>62</v>
      </c>
      <c r="V9" s="1078">
        <v>630</v>
      </c>
      <c r="W9" s="1078" t="s">
        <v>479</v>
      </c>
      <c r="X9" s="1078" t="s">
        <v>480</v>
      </c>
      <c r="Y9" s="1078" t="s">
        <v>7</v>
      </c>
      <c r="Z9" s="1078">
        <v>65</v>
      </c>
      <c r="AA9" s="1078">
        <v>66</v>
      </c>
      <c r="AB9" s="1078" t="s">
        <v>482</v>
      </c>
      <c r="AC9" s="1067"/>
      <c r="AD9" s="1067"/>
      <c r="AE9" s="1067"/>
      <c r="AF9" s="1067"/>
      <c r="AG9" s="1067"/>
      <c r="AH9" s="1067"/>
      <c r="AI9" s="1067"/>
      <c r="AJ9" s="1067"/>
      <c r="AK9" s="1067"/>
      <c r="AL9" s="1067"/>
      <c r="AM9" s="1067"/>
      <c r="AN9" s="1067"/>
      <c r="AO9" s="1067"/>
      <c r="AP9" s="1067"/>
    </row>
    <row r="10" spans="1:46" s="1034" customFormat="1" ht="15">
      <c r="A10" s="1080"/>
      <c r="B10" s="1081"/>
      <c r="C10" s="1082"/>
      <c r="D10" s="1033" t="s">
        <v>642</v>
      </c>
      <c r="F10" s="1035"/>
      <c r="G10" s="1036"/>
      <c r="H10" s="1036"/>
      <c r="I10" s="1036"/>
      <c r="J10" s="1715"/>
      <c r="K10" s="1719"/>
      <c r="L10" s="2571">
        <f>L11+L12</f>
        <v>0</v>
      </c>
      <c r="M10" s="2571">
        <f>M11+M12</f>
        <v>0</v>
      </c>
      <c r="N10" s="2571">
        <f t="shared" ref="N10:S10" si="0">N11+N12</f>
        <v>0</v>
      </c>
      <c r="O10" s="2571">
        <f t="shared" si="0"/>
        <v>0</v>
      </c>
      <c r="P10" s="2571">
        <f t="shared" si="0"/>
        <v>0</v>
      </c>
      <c r="Q10" s="2571">
        <f t="shared" si="0"/>
        <v>0</v>
      </c>
      <c r="R10" s="2572">
        <f>P10-SUM(S10:AB10)</f>
        <v>0</v>
      </c>
      <c r="S10" s="2573">
        <f t="shared" si="0"/>
        <v>0</v>
      </c>
      <c r="T10" s="2571">
        <f t="shared" ref="T10" si="1">T11+T12</f>
        <v>0</v>
      </c>
      <c r="U10" s="2571">
        <f t="shared" ref="U10" si="2">U11+U12</f>
        <v>0</v>
      </c>
      <c r="V10" s="2571">
        <f t="shared" ref="V10" si="3">V11+V12</f>
        <v>0</v>
      </c>
      <c r="W10" s="2571">
        <f t="shared" ref="W10" si="4">W11+W12</f>
        <v>0</v>
      </c>
      <c r="X10" s="2571">
        <f t="shared" ref="X10" si="5">X11+X12</f>
        <v>0</v>
      </c>
      <c r="Y10" s="2571">
        <f t="shared" ref="Y10" si="6">Y11+Y12</f>
        <v>0</v>
      </c>
      <c r="Z10" s="2571">
        <f t="shared" ref="Z10" si="7">Z11+Z12</f>
        <v>0</v>
      </c>
      <c r="AA10" s="2571">
        <f t="shared" ref="AA10" si="8">AA11+AA12</f>
        <v>0</v>
      </c>
      <c r="AB10" s="2571">
        <f t="shared" ref="AB10" si="9">AB11+AB12</f>
        <v>0</v>
      </c>
      <c r="AC10" s="1067"/>
      <c r="AD10" s="1067"/>
      <c r="AE10" s="1067"/>
      <c r="AF10" s="1067"/>
      <c r="AG10" s="1067"/>
      <c r="AH10" s="1067"/>
      <c r="AI10" s="1067"/>
      <c r="AJ10" s="1067"/>
      <c r="AK10" s="1067"/>
      <c r="AL10" s="1067"/>
      <c r="AM10" s="1067"/>
      <c r="AN10" s="1067"/>
      <c r="AO10" s="1067"/>
      <c r="AP10" s="1067"/>
    </row>
    <row r="11" spans="1:46" s="1034" customFormat="1" ht="15">
      <c r="A11" s="1080"/>
      <c r="B11" s="1081"/>
      <c r="C11" s="1082"/>
      <c r="D11" s="1033"/>
      <c r="E11" s="1036"/>
      <c r="F11" s="1036" t="s">
        <v>643</v>
      </c>
      <c r="G11" s="1036"/>
      <c r="H11" s="1036"/>
      <c r="I11" s="1036"/>
      <c r="J11" s="1715"/>
      <c r="K11" s="1720"/>
      <c r="L11" s="1081"/>
      <c r="M11" s="1081"/>
      <c r="N11" s="1081"/>
      <c r="O11" s="1081"/>
      <c r="P11" s="1081"/>
      <c r="Q11" s="1081"/>
      <c r="R11" s="1084"/>
      <c r="S11" s="2570"/>
      <c r="T11" s="1081"/>
      <c r="U11" s="1081"/>
      <c r="V11" s="1081"/>
      <c r="W11" s="1081"/>
      <c r="X11" s="1081"/>
      <c r="Y11" s="1081"/>
      <c r="Z11" s="1081"/>
      <c r="AA11" s="1081"/>
      <c r="AB11" s="1081"/>
      <c r="AC11" s="1067"/>
      <c r="AD11" s="1067"/>
      <c r="AE11" s="1067"/>
      <c r="AF11" s="1067"/>
      <c r="AG11" s="1067"/>
      <c r="AH11" s="1067"/>
      <c r="AI11" s="1067"/>
      <c r="AJ11" s="1067"/>
      <c r="AK11" s="1067"/>
      <c r="AL11" s="1067"/>
      <c r="AM11" s="1067"/>
      <c r="AN11" s="1067"/>
      <c r="AO11" s="1067"/>
      <c r="AP11" s="1067"/>
    </row>
    <row r="12" spans="1:46" s="1034" customFormat="1" ht="15">
      <c r="A12" s="1080"/>
      <c r="B12" s="1081"/>
      <c r="C12" s="1082"/>
      <c r="D12" s="1033"/>
      <c r="E12" s="1036"/>
      <c r="F12" s="1036" t="s">
        <v>644</v>
      </c>
      <c r="G12" s="1036"/>
      <c r="H12" s="1036"/>
      <c r="I12" s="1036"/>
      <c r="J12" s="1715"/>
      <c r="K12" s="1720"/>
      <c r="L12" s="1081"/>
      <c r="M12" s="1081"/>
      <c r="N12" s="1081"/>
      <c r="O12" s="1081"/>
      <c r="P12" s="1081"/>
      <c r="Q12" s="1081"/>
      <c r="R12" s="1084"/>
      <c r="S12" s="1082"/>
      <c r="T12" s="1081"/>
      <c r="U12" s="1081"/>
      <c r="V12" s="1081"/>
      <c r="W12" s="1081"/>
      <c r="X12" s="1081"/>
      <c r="Y12" s="1081"/>
      <c r="Z12" s="1081"/>
      <c r="AA12" s="1081"/>
      <c r="AB12" s="1081"/>
      <c r="AC12" s="1067"/>
      <c r="AD12" s="1067"/>
      <c r="AE12" s="1067"/>
      <c r="AF12" s="1067"/>
      <c r="AG12" s="1067"/>
      <c r="AH12" s="1067"/>
      <c r="AI12" s="1067"/>
      <c r="AJ12" s="1067"/>
      <c r="AK12" s="1067"/>
      <c r="AL12" s="1067"/>
      <c r="AM12" s="1067"/>
      <c r="AN12" s="1067"/>
      <c r="AO12" s="1067"/>
      <c r="AP12" s="1067"/>
    </row>
    <row r="13" spans="1:46" s="1034" customFormat="1" ht="15">
      <c r="A13" s="1080"/>
      <c r="B13" s="1081"/>
      <c r="C13" s="1082"/>
      <c r="D13" s="1033"/>
      <c r="E13" s="1037"/>
      <c r="F13" s="1037"/>
      <c r="G13" s="1037"/>
      <c r="H13" s="1037"/>
      <c r="I13" s="1037"/>
      <c r="J13" s="1715"/>
      <c r="K13" s="1720"/>
      <c r="L13" s="1083"/>
      <c r="M13" s="1083"/>
      <c r="N13" s="1083"/>
      <c r="O13" s="1083"/>
      <c r="P13" s="1083"/>
      <c r="Q13" s="1083"/>
      <c r="R13" s="1077"/>
      <c r="S13" s="1087"/>
      <c r="T13" s="1085"/>
      <c r="U13" s="1085"/>
      <c r="V13" s="1085"/>
      <c r="W13" s="1085"/>
      <c r="X13" s="1085"/>
      <c r="Y13" s="1085"/>
      <c r="Z13" s="1085"/>
      <c r="AA13" s="1085"/>
      <c r="AB13" s="1085"/>
      <c r="AC13" s="1067"/>
      <c r="AD13" s="1067"/>
      <c r="AE13" s="1067"/>
      <c r="AF13" s="1067"/>
      <c r="AG13" s="1067"/>
      <c r="AH13" s="1067"/>
      <c r="AI13" s="1067"/>
      <c r="AJ13" s="1067"/>
      <c r="AK13" s="1067"/>
      <c r="AL13" s="1067"/>
      <c r="AM13" s="1067"/>
      <c r="AN13" s="1067"/>
      <c r="AO13" s="1067"/>
      <c r="AP13" s="1067"/>
    </row>
    <row r="14" spans="1:46" s="1090" customFormat="1" ht="15" customHeight="1">
      <c r="A14" s="1080"/>
      <c r="B14" s="1081"/>
      <c r="C14" s="1082"/>
      <c r="D14" s="1035" t="s">
        <v>381</v>
      </c>
      <c r="F14" s="1036"/>
      <c r="G14" s="1036"/>
      <c r="H14" s="1036"/>
      <c r="I14" s="1036"/>
      <c r="J14" s="1715"/>
      <c r="K14" s="1720"/>
      <c r="L14" s="1081">
        <f t="shared" ref="L14:Q14" si="10">L16+L106+L118+L123+L135</f>
        <v>0</v>
      </c>
      <c r="M14" s="1081">
        <f t="shared" si="10"/>
        <v>0</v>
      </c>
      <c r="N14" s="1081">
        <f t="shared" si="10"/>
        <v>0</v>
      </c>
      <c r="O14" s="1081">
        <f t="shared" si="10"/>
        <v>0</v>
      </c>
      <c r="P14" s="1081">
        <f t="shared" si="10"/>
        <v>0</v>
      </c>
      <c r="Q14" s="1081">
        <f t="shared" si="10"/>
        <v>0</v>
      </c>
      <c r="R14" s="2572">
        <f>P14-SUM(S14:AB14)</f>
        <v>0</v>
      </c>
      <c r="S14" s="1082">
        <f t="shared" ref="S14:AB14" si="11">S16+S106+S118+S123+S135</f>
        <v>0</v>
      </c>
      <c r="T14" s="1081">
        <f t="shared" si="11"/>
        <v>0</v>
      </c>
      <c r="U14" s="1081">
        <f t="shared" si="11"/>
        <v>0</v>
      </c>
      <c r="V14" s="1081">
        <f t="shared" si="11"/>
        <v>0</v>
      </c>
      <c r="W14" s="1081">
        <f t="shared" si="11"/>
        <v>0</v>
      </c>
      <c r="X14" s="1081">
        <f t="shared" si="11"/>
        <v>0</v>
      </c>
      <c r="Y14" s="1081">
        <f t="shared" si="11"/>
        <v>0</v>
      </c>
      <c r="Z14" s="1081">
        <f t="shared" si="11"/>
        <v>0</v>
      </c>
      <c r="AA14" s="1081">
        <f t="shared" si="11"/>
        <v>0</v>
      </c>
      <c r="AB14" s="1081">
        <f t="shared" si="11"/>
        <v>0</v>
      </c>
      <c r="AC14" s="1089"/>
      <c r="AD14" s="1089"/>
      <c r="AE14" s="1089"/>
      <c r="AF14" s="1089"/>
      <c r="AG14" s="1089"/>
      <c r="AH14" s="1089"/>
      <c r="AI14" s="1089"/>
      <c r="AJ14" s="1089"/>
      <c r="AK14" s="1089"/>
      <c r="AL14" s="1089"/>
      <c r="AM14" s="1089"/>
      <c r="AN14" s="1089"/>
      <c r="AO14" s="1089"/>
      <c r="AP14" s="1089"/>
    </row>
    <row r="15" spans="1:46" s="1093" customFormat="1" ht="15" customHeight="1">
      <c r="A15" s="1080"/>
      <c r="B15" s="1081"/>
      <c r="C15" s="1082"/>
      <c r="D15" s="1033"/>
      <c r="E15" s="1036"/>
      <c r="F15" s="1036"/>
      <c r="G15" s="1036"/>
      <c r="H15" s="1036"/>
      <c r="I15" s="1036"/>
      <c r="J15" s="1715"/>
      <c r="K15" s="1720"/>
      <c r="L15" s="1081"/>
      <c r="M15" s="1081"/>
      <c r="N15" s="1081"/>
      <c r="O15" s="1081"/>
      <c r="P15" s="1081"/>
      <c r="Q15" s="1081"/>
      <c r="R15" s="1091"/>
      <c r="S15" s="1082"/>
      <c r="T15" s="1081"/>
      <c r="U15" s="1081"/>
      <c r="V15" s="1081"/>
      <c r="W15" s="1081"/>
      <c r="X15" s="1081"/>
      <c r="Y15" s="1081"/>
      <c r="Z15" s="1081"/>
      <c r="AA15" s="1081"/>
      <c r="AB15" s="1081"/>
      <c r="AC15" s="1092"/>
      <c r="AD15" s="1092"/>
      <c r="AE15" s="1092"/>
      <c r="AF15" s="1092"/>
      <c r="AG15" s="1092"/>
      <c r="AH15" s="1092"/>
      <c r="AI15" s="1092"/>
      <c r="AJ15" s="1092"/>
      <c r="AK15" s="1092"/>
      <c r="AL15" s="1092"/>
      <c r="AM15" s="1092"/>
      <c r="AN15" s="1092"/>
      <c r="AO15" s="1092"/>
      <c r="AP15" s="1092"/>
    </row>
    <row r="16" spans="1:46" s="1093" customFormat="1" ht="15" customHeight="1">
      <c r="A16" s="1080"/>
      <c r="B16" s="1081"/>
      <c r="C16" s="1082"/>
      <c r="D16" s="1080"/>
      <c r="E16" s="1036" t="s">
        <v>579</v>
      </c>
      <c r="F16" s="1036" t="s">
        <v>382</v>
      </c>
      <c r="G16" s="1036"/>
      <c r="H16" s="1036"/>
      <c r="I16" s="1036"/>
      <c r="J16" s="1715"/>
      <c r="K16" s="1720"/>
      <c r="L16" s="1081">
        <f t="shared" ref="L16:Q16" si="12">L18+L81+L98</f>
        <v>0</v>
      </c>
      <c r="M16" s="1081">
        <f t="shared" si="12"/>
        <v>0</v>
      </c>
      <c r="N16" s="1081">
        <f t="shared" si="12"/>
        <v>0</v>
      </c>
      <c r="O16" s="1081">
        <f t="shared" si="12"/>
        <v>0</v>
      </c>
      <c r="P16" s="1081">
        <f t="shared" si="12"/>
        <v>0</v>
      </c>
      <c r="Q16" s="1081">
        <f t="shared" si="12"/>
        <v>0</v>
      </c>
      <c r="R16" s="2572">
        <f>P16-SUM(S16:AB16)</f>
        <v>0</v>
      </c>
      <c r="S16" s="1082">
        <f t="shared" ref="S16:AB16" si="13">S18+S81+S98</f>
        <v>0</v>
      </c>
      <c r="T16" s="1081">
        <f t="shared" si="13"/>
        <v>0</v>
      </c>
      <c r="U16" s="1081">
        <f t="shared" si="13"/>
        <v>0</v>
      </c>
      <c r="V16" s="1081">
        <f t="shared" si="13"/>
        <v>0</v>
      </c>
      <c r="W16" s="1081">
        <f t="shared" si="13"/>
        <v>0</v>
      </c>
      <c r="X16" s="1081">
        <f t="shared" si="13"/>
        <v>0</v>
      </c>
      <c r="Y16" s="1081">
        <f t="shared" si="13"/>
        <v>0</v>
      </c>
      <c r="Z16" s="1081">
        <f t="shared" si="13"/>
        <v>0</v>
      </c>
      <c r="AA16" s="1081">
        <f t="shared" si="13"/>
        <v>0</v>
      </c>
      <c r="AB16" s="1081">
        <f t="shared" si="13"/>
        <v>0</v>
      </c>
      <c r="AC16" s="1092"/>
      <c r="AD16" s="1092"/>
      <c r="AE16" s="1092"/>
      <c r="AF16" s="1092"/>
      <c r="AG16" s="1092"/>
      <c r="AH16" s="1092"/>
      <c r="AI16" s="1092"/>
      <c r="AJ16" s="1092"/>
      <c r="AK16" s="1092"/>
      <c r="AL16" s="1092"/>
      <c r="AM16" s="1092"/>
      <c r="AN16" s="1092"/>
      <c r="AO16" s="1092"/>
      <c r="AP16" s="1092"/>
    </row>
    <row r="17" spans="1:42" s="1093" customFormat="1" ht="15" customHeight="1">
      <c r="A17" s="1080"/>
      <c r="B17" s="1081"/>
      <c r="C17" s="1082"/>
      <c r="D17" s="1080"/>
      <c r="E17" s="1094"/>
      <c r="F17" s="1036"/>
      <c r="G17" s="1036"/>
      <c r="H17" s="1036"/>
      <c r="I17" s="1036"/>
      <c r="J17" s="1715"/>
      <c r="K17" s="1720"/>
      <c r="L17" s="1081"/>
      <c r="M17" s="1081"/>
      <c r="N17" s="1081"/>
      <c r="O17" s="1081"/>
      <c r="P17" s="1081"/>
      <c r="Q17" s="1081"/>
      <c r="R17" s="1091"/>
      <c r="S17" s="1082"/>
      <c r="T17" s="1081"/>
      <c r="U17" s="1081"/>
      <c r="V17" s="1081"/>
      <c r="W17" s="1081"/>
      <c r="X17" s="1081"/>
      <c r="Y17" s="1081"/>
      <c r="Z17" s="1081"/>
      <c r="AA17" s="1081"/>
      <c r="AB17" s="1081"/>
      <c r="AC17" s="1092"/>
      <c r="AD17" s="1092"/>
      <c r="AE17" s="1092"/>
      <c r="AF17" s="1092"/>
      <c r="AG17" s="1092"/>
      <c r="AH17" s="1092"/>
      <c r="AI17" s="1092"/>
      <c r="AJ17" s="1092"/>
      <c r="AK17" s="1092"/>
      <c r="AL17" s="1092"/>
      <c r="AM17" s="1092"/>
      <c r="AN17" s="1092"/>
      <c r="AO17" s="1092"/>
      <c r="AP17" s="1092"/>
    </row>
    <row r="18" spans="1:42" s="1093" customFormat="1" ht="15" customHeight="1">
      <c r="A18" s="1080"/>
      <c r="B18" s="1081"/>
      <c r="C18" s="1082"/>
      <c r="D18" s="1080"/>
      <c r="E18" s="1036"/>
      <c r="F18" s="1036" t="s">
        <v>488</v>
      </c>
      <c r="G18" s="1036" t="s">
        <v>383</v>
      </c>
      <c r="H18" s="1036"/>
      <c r="I18" s="1036"/>
      <c r="J18" s="1715"/>
      <c r="K18" s="1720"/>
      <c r="L18" s="1081">
        <f t="shared" ref="L18:Q18" si="14">L20+L41+L45+L72+L74+L76+L78+L79</f>
        <v>0</v>
      </c>
      <c r="M18" s="1081">
        <f t="shared" si="14"/>
        <v>0</v>
      </c>
      <c r="N18" s="1081">
        <f t="shared" si="14"/>
        <v>0</v>
      </c>
      <c r="O18" s="1081">
        <f t="shared" si="14"/>
        <v>0</v>
      </c>
      <c r="P18" s="1081">
        <f t="shared" si="14"/>
        <v>0</v>
      </c>
      <c r="Q18" s="1081">
        <f t="shared" si="14"/>
        <v>0</v>
      </c>
      <c r="R18" s="2572">
        <f>P18-SUM(S18:AB18)</f>
        <v>0</v>
      </c>
      <c r="S18" s="1082">
        <f t="shared" ref="S18:AB18" si="15">S20+S41+S45+S72+S74+S76+S78+S79</f>
        <v>0</v>
      </c>
      <c r="T18" s="1081">
        <f t="shared" si="15"/>
        <v>0</v>
      </c>
      <c r="U18" s="1081">
        <f t="shared" si="15"/>
        <v>0</v>
      </c>
      <c r="V18" s="1081">
        <f t="shared" si="15"/>
        <v>0</v>
      </c>
      <c r="W18" s="1081">
        <f t="shared" si="15"/>
        <v>0</v>
      </c>
      <c r="X18" s="1081">
        <f t="shared" si="15"/>
        <v>0</v>
      </c>
      <c r="Y18" s="1081">
        <f t="shared" si="15"/>
        <v>0</v>
      </c>
      <c r="Z18" s="1081">
        <f t="shared" si="15"/>
        <v>0</v>
      </c>
      <c r="AA18" s="1081">
        <f t="shared" si="15"/>
        <v>0</v>
      </c>
      <c r="AB18" s="1081">
        <f t="shared" si="15"/>
        <v>0</v>
      </c>
      <c r="AC18" s="1092"/>
      <c r="AD18" s="1092"/>
      <c r="AE18" s="1092"/>
      <c r="AF18" s="1092"/>
      <c r="AG18" s="1092"/>
      <c r="AH18" s="1092"/>
      <c r="AI18" s="1092"/>
      <c r="AJ18" s="1092"/>
      <c r="AK18" s="1092"/>
      <c r="AL18" s="1092"/>
      <c r="AM18" s="1092"/>
      <c r="AN18" s="1092"/>
      <c r="AO18" s="1092"/>
      <c r="AP18" s="1092"/>
    </row>
    <row r="19" spans="1:42" s="1090" customFormat="1" ht="15" customHeight="1">
      <c r="A19" s="1080"/>
      <c r="B19" s="1081"/>
      <c r="C19" s="1082"/>
      <c r="D19" s="1080"/>
      <c r="E19" s="1036"/>
      <c r="F19" s="1036"/>
      <c r="G19" s="1036"/>
      <c r="H19" s="1036"/>
      <c r="I19" s="1095"/>
      <c r="J19" s="1716"/>
      <c r="K19" s="1721"/>
      <c r="L19" s="1096"/>
      <c r="M19" s="1096"/>
      <c r="N19" s="1096"/>
      <c r="O19" s="1096"/>
      <c r="P19" s="1096"/>
      <c r="Q19" s="1096"/>
      <c r="R19" s="1088"/>
      <c r="S19" s="1097"/>
      <c r="T19" s="1096"/>
      <c r="U19" s="1096"/>
      <c r="V19" s="1096"/>
      <c r="W19" s="1096"/>
      <c r="X19" s="1096"/>
      <c r="Y19" s="1096"/>
      <c r="Z19" s="1096"/>
      <c r="AA19" s="1096"/>
      <c r="AB19" s="1096"/>
      <c r="AC19" s="1089"/>
      <c r="AD19" s="1089"/>
      <c r="AE19" s="1089"/>
      <c r="AF19" s="1089"/>
      <c r="AG19" s="1089"/>
      <c r="AH19" s="1089"/>
      <c r="AI19" s="1089"/>
      <c r="AJ19" s="1089"/>
      <c r="AK19" s="1089"/>
      <c r="AL19" s="1089"/>
      <c r="AM19" s="1089"/>
      <c r="AN19" s="1089"/>
      <c r="AO19" s="1089"/>
      <c r="AP19" s="1089"/>
    </row>
    <row r="20" spans="1:42" s="1090" customFormat="1" ht="15" customHeight="1">
      <c r="A20" s="1080"/>
      <c r="B20" s="1081"/>
      <c r="C20" s="1082"/>
      <c r="D20" s="1080"/>
      <c r="E20" s="1036"/>
      <c r="F20" s="1036"/>
      <c r="G20" s="1036" t="s">
        <v>384</v>
      </c>
      <c r="H20" s="1095"/>
      <c r="I20" s="1095"/>
      <c r="J20" s="1716"/>
      <c r="K20" s="1720" t="s">
        <v>645</v>
      </c>
      <c r="L20" s="1081">
        <f>L21+L22+L23+L24+L25+L30+L31+L32+L35+L36+L37+L38+L39</f>
        <v>0</v>
      </c>
      <c r="M20" s="1081">
        <f t="shared" ref="M20:Q20" si="16">M21+M22+M23+M24+M25+M30+M31+M32+M35+M36+M37+M38+M39</f>
        <v>0</v>
      </c>
      <c r="N20" s="1081">
        <f t="shared" si="16"/>
        <v>0</v>
      </c>
      <c r="O20" s="1081">
        <f t="shared" si="16"/>
        <v>0</v>
      </c>
      <c r="P20" s="1081">
        <f t="shared" si="16"/>
        <v>0</v>
      </c>
      <c r="Q20" s="1081">
        <f t="shared" si="16"/>
        <v>0</v>
      </c>
      <c r="R20" s="2572">
        <f>P20-SUM(S20:AB20)</f>
        <v>0</v>
      </c>
      <c r="S20" s="1082">
        <f>S21+S22+S23+S24+S25+S30+S31+S32+S35+S36+S37+S38+S39</f>
        <v>0</v>
      </c>
      <c r="T20" s="1082">
        <f t="shared" ref="T20:AB20" si="17">T21+T22+T23+T24+T25+T30+T31+T32+T35+T36+T37+T38+T39</f>
        <v>0</v>
      </c>
      <c r="U20" s="1082">
        <f t="shared" si="17"/>
        <v>0</v>
      </c>
      <c r="V20" s="1082">
        <f t="shared" si="17"/>
        <v>0</v>
      </c>
      <c r="W20" s="1082">
        <f t="shared" si="17"/>
        <v>0</v>
      </c>
      <c r="X20" s="1082">
        <f t="shared" si="17"/>
        <v>0</v>
      </c>
      <c r="Y20" s="1082">
        <f t="shared" si="17"/>
        <v>0</v>
      </c>
      <c r="Z20" s="1082">
        <f t="shared" si="17"/>
        <v>0</v>
      </c>
      <c r="AA20" s="1082">
        <f t="shared" si="17"/>
        <v>0</v>
      </c>
      <c r="AB20" s="1082">
        <f t="shared" si="17"/>
        <v>0</v>
      </c>
      <c r="AC20" s="1089"/>
      <c r="AD20" s="1089"/>
      <c r="AE20" s="1089"/>
      <c r="AF20" s="1089"/>
      <c r="AG20" s="1089"/>
      <c r="AH20" s="1089"/>
      <c r="AI20" s="1089"/>
      <c r="AJ20" s="1089"/>
      <c r="AK20" s="1089"/>
      <c r="AL20" s="1089"/>
      <c r="AM20" s="1089"/>
      <c r="AN20" s="1089"/>
      <c r="AO20" s="1089"/>
      <c r="AP20" s="1089"/>
    </row>
    <row r="21" spans="1:42" s="1090" customFormat="1" ht="15" customHeight="1">
      <c r="A21" s="1080"/>
      <c r="B21" s="1081"/>
      <c r="C21" s="1082" t="s">
        <v>328</v>
      </c>
      <c r="D21" s="1080"/>
      <c r="E21" s="1036"/>
      <c r="F21" s="1036"/>
      <c r="G21" s="1036"/>
      <c r="H21" s="1095" t="s">
        <v>385</v>
      </c>
      <c r="I21" s="1095"/>
      <c r="J21" s="1716"/>
      <c r="K21" s="1721"/>
      <c r="L21" s="1096"/>
      <c r="M21" s="1096"/>
      <c r="N21" s="1096"/>
      <c r="O21" s="1096"/>
      <c r="P21" s="1096"/>
      <c r="Q21" s="1096"/>
      <c r="R21" s="1084"/>
      <c r="S21" s="1097"/>
      <c r="T21" s="1096"/>
      <c r="U21" s="1096"/>
      <c r="V21" s="1096"/>
      <c r="W21" s="1096"/>
      <c r="X21" s="1096"/>
      <c r="Y21" s="1096"/>
      <c r="Z21" s="1096"/>
      <c r="AA21" s="1096"/>
      <c r="AB21" s="1096"/>
      <c r="AC21" s="1089"/>
      <c r="AD21" s="1089"/>
      <c r="AE21" s="1089"/>
      <c r="AF21" s="1089"/>
      <c r="AG21" s="1089"/>
      <c r="AH21" s="1089"/>
      <c r="AI21" s="1089"/>
      <c r="AJ21" s="1089"/>
      <c r="AK21" s="1089"/>
      <c r="AL21" s="1089"/>
      <c r="AM21" s="1089"/>
      <c r="AN21" s="1089"/>
      <c r="AO21" s="1089"/>
      <c r="AP21" s="1089"/>
    </row>
    <row r="22" spans="1:42" s="1090" customFormat="1" ht="15" customHeight="1">
      <c r="A22" s="1080"/>
      <c r="B22" s="1081"/>
      <c r="C22" s="1082" t="s">
        <v>328</v>
      </c>
      <c r="D22" s="1080"/>
      <c r="E22" s="1036"/>
      <c r="F22" s="1036"/>
      <c r="G22" s="1036"/>
      <c r="H22" s="1098" t="s">
        <v>386</v>
      </c>
      <c r="I22" s="1098"/>
      <c r="J22" s="1716"/>
      <c r="K22" s="1721"/>
      <c r="L22" s="1096"/>
      <c r="M22" s="1096"/>
      <c r="N22" s="1096"/>
      <c r="O22" s="1096"/>
      <c r="P22" s="1096"/>
      <c r="Q22" s="1096"/>
      <c r="R22" s="1084"/>
      <c r="S22" s="1097"/>
      <c r="T22" s="1096"/>
      <c r="U22" s="1096"/>
      <c r="V22" s="1096"/>
      <c r="W22" s="1096"/>
      <c r="X22" s="1096"/>
      <c r="Y22" s="1096"/>
      <c r="Z22" s="1096"/>
      <c r="AA22" s="1096"/>
      <c r="AB22" s="1096"/>
      <c r="AC22" s="1089"/>
      <c r="AD22" s="1089"/>
      <c r="AE22" s="1089"/>
      <c r="AF22" s="1089"/>
      <c r="AG22" s="1089"/>
      <c r="AH22" s="1089"/>
      <c r="AI22" s="1089"/>
      <c r="AJ22" s="1089"/>
      <c r="AK22" s="1089"/>
      <c r="AL22" s="1089"/>
      <c r="AM22" s="1089"/>
      <c r="AN22" s="1089"/>
      <c r="AO22" s="1089"/>
      <c r="AP22" s="1089"/>
    </row>
    <row r="23" spans="1:42" s="1090" customFormat="1" ht="15" customHeight="1">
      <c r="A23" s="1080"/>
      <c r="B23" s="1081"/>
      <c r="C23" s="1082" t="s">
        <v>329</v>
      </c>
      <c r="D23" s="1080"/>
      <c r="E23" s="1036"/>
      <c r="F23" s="1036"/>
      <c r="G23" s="1036"/>
      <c r="H23" s="1095" t="s">
        <v>387</v>
      </c>
      <c r="I23" s="1095"/>
      <c r="J23" s="1716"/>
      <c r="K23" s="1721"/>
      <c r="L23" s="1096"/>
      <c r="M23" s="1096"/>
      <c r="N23" s="1096"/>
      <c r="O23" s="1096"/>
      <c r="P23" s="1096"/>
      <c r="Q23" s="1096"/>
      <c r="R23" s="1084"/>
      <c r="S23" s="1097"/>
      <c r="T23" s="1096"/>
      <c r="U23" s="1096"/>
      <c r="V23" s="1096"/>
      <c r="W23" s="1096"/>
      <c r="X23" s="1096"/>
      <c r="Y23" s="1096"/>
      <c r="Z23" s="1096"/>
      <c r="AA23" s="1096"/>
      <c r="AB23" s="1096"/>
      <c r="AC23" s="1089"/>
      <c r="AD23" s="1089"/>
      <c r="AE23" s="1089"/>
      <c r="AF23" s="1089"/>
      <c r="AG23" s="1089"/>
      <c r="AH23" s="1089"/>
      <c r="AI23" s="1089"/>
      <c r="AJ23" s="1089"/>
      <c r="AK23" s="1089"/>
      <c r="AL23" s="1089"/>
      <c r="AM23" s="1089"/>
      <c r="AN23" s="1089"/>
      <c r="AO23" s="1089"/>
      <c r="AP23" s="1089"/>
    </row>
    <row r="24" spans="1:42" s="1090" customFormat="1" ht="15" customHeight="1">
      <c r="A24" s="1080"/>
      <c r="B24" s="1081"/>
      <c r="C24" s="1082" t="s">
        <v>328</v>
      </c>
      <c r="D24" s="1080"/>
      <c r="E24" s="1036"/>
      <c r="F24" s="1036"/>
      <c r="G24" s="1036"/>
      <c r="H24" s="1095" t="s">
        <v>388</v>
      </c>
      <c r="I24" s="1095"/>
      <c r="J24" s="1716"/>
      <c r="K24" s="1721"/>
      <c r="L24" s="1096"/>
      <c r="M24" s="1096"/>
      <c r="N24" s="1096"/>
      <c r="O24" s="1096"/>
      <c r="P24" s="1096"/>
      <c r="Q24" s="1096"/>
      <c r="R24" s="1084"/>
      <c r="S24" s="1097"/>
      <c r="T24" s="1096"/>
      <c r="U24" s="1096"/>
      <c r="V24" s="1096"/>
      <c r="W24" s="1096"/>
      <c r="X24" s="1096"/>
      <c r="Y24" s="1096"/>
      <c r="Z24" s="1096"/>
      <c r="AA24" s="1096"/>
      <c r="AB24" s="1096"/>
      <c r="AC24" s="1089"/>
      <c r="AD24" s="1089"/>
      <c r="AE24" s="1089"/>
      <c r="AF24" s="1089"/>
      <c r="AG24" s="1089"/>
      <c r="AH24" s="1089"/>
      <c r="AI24" s="1089"/>
      <c r="AJ24" s="1089"/>
      <c r="AK24" s="1089"/>
      <c r="AL24" s="1089"/>
      <c r="AM24" s="1089"/>
      <c r="AN24" s="1089"/>
      <c r="AO24" s="1089"/>
      <c r="AP24" s="1089"/>
    </row>
    <row r="25" spans="1:42" s="1090" customFormat="1" ht="15" customHeight="1">
      <c r="A25" s="1080"/>
      <c r="B25" s="1081"/>
      <c r="C25" s="1082"/>
      <c r="D25" s="1080"/>
      <c r="E25" s="1036"/>
      <c r="F25" s="1036"/>
      <c r="G25" s="1036"/>
      <c r="H25" s="1095" t="s">
        <v>389</v>
      </c>
      <c r="I25" s="1095"/>
      <c r="J25" s="1716"/>
      <c r="K25" s="1721"/>
      <c r="L25" s="1081">
        <f t="shared" ref="L25:Q25" si="18">L26+L27+L28+L29</f>
        <v>0</v>
      </c>
      <c r="M25" s="1081">
        <f t="shared" si="18"/>
        <v>0</v>
      </c>
      <c r="N25" s="1081">
        <f t="shared" si="18"/>
        <v>0</v>
      </c>
      <c r="O25" s="1081">
        <f t="shared" si="18"/>
        <v>0</v>
      </c>
      <c r="P25" s="1081">
        <f t="shared" si="18"/>
        <v>0</v>
      </c>
      <c r="Q25" s="1081">
        <f t="shared" si="18"/>
        <v>0</v>
      </c>
      <c r="R25" s="2572">
        <f>P25-SUM(S25:AB25)</f>
        <v>0</v>
      </c>
      <c r="S25" s="1082">
        <f t="shared" ref="S25:AB25" si="19">S26+S27+S28+S29</f>
        <v>0</v>
      </c>
      <c r="T25" s="1081">
        <f t="shared" si="19"/>
        <v>0</v>
      </c>
      <c r="U25" s="1081">
        <f t="shared" si="19"/>
        <v>0</v>
      </c>
      <c r="V25" s="1081">
        <f t="shared" si="19"/>
        <v>0</v>
      </c>
      <c r="W25" s="1081">
        <f t="shared" si="19"/>
        <v>0</v>
      </c>
      <c r="X25" s="1081">
        <f t="shared" si="19"/>
        <v>0</v>
      </c>
      <c r="Y25" s="1081">
        <f t="shared" si="19"/>
        <v>0</v>
      </c>
      <c r="Z25" s="1081">
        <f t="shared" si="19"/>
        <v>0</v>
      </c>
      <c r="AA25" s="1081">
        <f t="shared" si="19"/>
        <v>0</v>
      </c>
      <c r="AB25" s="1081">
        <f t="shared" si="19"/>
        <v>0</v>
      </c>
      <c r="AC25" s="1089"/>
      <c r="AD25" s="1089"/>
      <c r="AE25" s="1089"/>
      <c r="AF25" s="1089"/>
      <c r="AG25" s="1089"/>
      <c r="AH25" s="1089"/>
      <c r="AI25" s="1089"/>
      <c r="AJ25" s="1089"/>
      <c r="AK25" s="1089"/>
      <c r="AL25" s="1089"/>
      <c r="AM25" s="1089"/>
      <c r="AN25" s="1089"/>
      <c r="AO25" s="1089"/>
      <c r="AP25" s="1089"/>
    </row>
    <row r="26" spans="1:42" s="1090" customFormat="1" ht="15" customHeight="1">
      <c r="A26" s="1080"/>
      <c r="B26" s="1081"/>
      <c r="C26" s="1082" t="s">
        <v>328</v>
      </c>
      <c r="D26" s="1080"/>
      <c r="E26" s="1036"/>
      <c r="F26" s="1036"/>
      <c r="G26" s="1036"/>
      <c r="H26" s="1095"/>
      <c r="I26" s="1095" t="s">
        <v>390</v>
      </c>
      <c r="J26" s="1716"/>
      <c r="K26" s="1721"/>
      <c r="L26" s="1096"/>
      <c r="M26" s="1096"/>
      <c r="N26" s="1096"/>
      <c r="O26" s="1096"/>
      <c r="P26" s="1096"/>
      <c r="Q26" s="1096"/>
      <c r="R26" s="1084"/>
      <c r="S26" s="1097"/>
      <c r="T26" s="1096"/>
      <c r="U26" s="1096"/>
      <c r="V26" s="1096"/>
      <c r="W26" s="1096"/>
      <c r="X26" s="1096"/>
      <c r="Y26" s="1096"/>
      <c r="Z26" s="1096"/>
      <c r="AA26" s="1096"/>
      <c r="AB26" s="1096"/>
      <c r="AC26" s="1089"/>
      <c r="AD26" s="1089"/>
      <c r="AE26" s="1089"/>
      <c r="AF26" s="1089"/>
      <c r="AG26" s="1089"/>
      <c r="AH26" s="1089"/>
      <c r="AI26" s="1089"/>
      <c r="AJ26" s="1089"/>
      <c r="AK26" s="1089"/>
      <c r="AL26" s="1089"/>
      <c r="AM26" s="1089"/>
      <c r="AN26" s="1089"/>
      <c r="AO26" s="1089"/>
      <c r="AP26" s="1089"/>
    </row>
    <row r="27" spans="1:42" s="1090" customFormat="1" ht="15" customHeight="1">
      <c r="A27" s="1080"/>
      <c r="B27" s="1081"/>
      <c r="C27" s="1082" t="s">
        <v>328</v>
      </c>
      <c r="D27" s="1080"/>
      <c r="E27" s="1036"/>
      <c r="F27" s="1036"/>
      <c r="G27" s="1036"/>
      <c r="H27" s="1095"/>
      <c r="I27" s="1095" t="s">
        <v>391</v>
      </c>
      <c r="J27" s="1716"/>
      <c r="K27" s="1721"/>
      <c r="L27" s="1096"/>
      <c r="M27" s="1096"/>
      <c r="N27" s="1096"/>
      <c r="O27" s="1096"/>
      <c r="P27" s="1096"/>
      <c r="Q27" s="1096"/>
      <c r="R27" s="1084"/>
      <c r="S27" s="1097"/>
      <c r="T27" s="1096"/>
      <c r="U27" s="1096"/>
      <c r="V27" s="1096"/>
      <c r="W27" s="1096"/>
      <c r="X27" s="1096"/>
      <c r="Y27" s="1096"/>
      <c r="Z27" s="1096"/>
      <c r="AA27" s="1096"/>
      <c r="AB27" s="1096"/>
      <c r="AC27" s="1089"/>
      <c r="AD27" s="1089"/>
      <c r="AE27" s="1089"/>
      <c r="AF27" s="1089"/>
      <c r="AG27" s="1089"/>
      <c r="AH27" s="1089"/>
      <c r="AI27" s="1089"/>
      <c r="AJ27" s="1089"/>
      <c r="AK27" s="1089"/>
      <c r="AL27" s="1089"/>
      <c r="AM27" s="1089"/>
      <c r="AN27" s="1089"/>
      <c r="AO27" s="1089"/>
      <c r="AP27" s="1089"/>
    </row>
    <row r="28" spans="1:42" s="1090" customFormat="1" ht="15" customHeight="1">
      <c r="A28" s="1080"/>
      <c r="B28" s="1081"/>
      <c r="C28" s="1082" t="s">
        <v>329</v>
      </c>
      <c r="D28" s="1080"/>
      <c r="E28" s="1036"/>
      <c r="F28" s="1036"/>
      <c r="G28" s="1036"/>
      <c r="H28" s="1095"/>
      <c r="I28" s="1095" t="s">
        <v>38</v>
      </c>
      <c r="J28" s="1716"/>
      <c r="K28" s="1721"/>
      <c r="L28" s="1096"/>
      <c r="M28" s="1096"/>
      <c r="N28" s="1096"/>
      <c r="O28" s="1096"/>
      <c r="P28" s="1096"/>
      <c r="Q28" s="1096"/>
      <c r="R28" s="1084"/>
      <c r="S28" s="1097"/>
      <c r="T28" s="1096"/>
      <c r="U28" s="1096"/>
      <c r="V28" s="1096"/>
      <c r="W28" s="1096"/>
      <c r="X28" s="1096"/>
      <c r="Y28" s="1096"/>
      <c r="Z28" s="1096"/>
      <c r="AA28" s="1096"/>
      <c r="AB28" s="1096"/>
      <c r="AC28" s="1089"/>
      <c r="AD28" s="1089"/>
      <c r="AE28" s="1089"/>
      <c r="AF28" s="1089"/>
      <c r="AG28" s="1089"/>
      <c r="AH28" s="1089"/>
      <c r="AI28" s="1089"/>
      <c r="AJ28" s="1089"/>
      <c r="AK28" s="1089"/>
      <c r="AL28" s="1089"/>
      <c r="AM28" s="1089"/>
      <c r="AN28" s="1089"/>
      <c r="AO28" s="1089"/>
      <c r="AP28" s="1089"/>
    </row>
    <row r="29" spans="1:42" s="1090" customFormat="1" ht="15" customHeight="1">
      <c r="A29" s="1080"/>
      <c r="B29" s="1081"/>
      <c r="C29" s="1082" t="s">
        <v>328</v>
      </c>
      <c r="D29" s="1080"/>
      <c r="E29" s="1036"/>
      <c r="F29" s="1036"/>
      <c r="G29" s="1036"/>
      <c r="H29" s="1095"/>
      <c r="I29" s="1095" t="s">
        <v>392</v>
      </c>
      <c r="J29" s="1716"/>
      <c r="K29" s="1721"/>
      <c r="L29" s="1096"/>
      <c r="M29" s="1096"/>
      <c r="N29" s="1096"/>
      <c r="O29" s="1096"/>
      <c r="P29" s="1096"/>
      <c r="Q29" s="1096"/>
      <c r="R29" s="1084"/>
      <c r="S29" s="1097"/>
      <c r="T29" s="1096"/>
      <c r="U29" s="1096"/>
      <c r="V29" s="1096"/>
      <c r="W29" s="1096"/>
      <c r="X29" s="1096"/>
      <c r="Y29" s="1096"/>
      <c r="Z29" s="1096"/>
      <c r="AA29" s="1096"/>
      <c r="AB29" s="1096"/>
      <c r="AC29" s="1089"/>
      <c r="AD29" s="1089"/>
      <c r="AE29" s="1089"/>
      <c r="AF29" s="1089"/>
      <c r="AG29" s="1089"/>
      <c r="AH29" s="1089"/>
      <c r="AI29" s="1089"/>
      <c r="AJ29" s="1089"/>
      <c r="AK29" s="1089"/>
      <c r="AL29" s="1089"/>
      <c r="AM29" s="1089"/>
      <c r="AN29" s="1089"/>
      <c r="AO29" s="1089"/>
      <c r="AP29" s="1089"/>
    </row>
    <row r="30" spans="1:42" s="1090" customFormat="1" ht="15" customHeight="1">
      <c r="A30" s="1080"/>
      <c r="B30" s="1081"/>
      <c r="C30" s="1082" t="s">
        <v>328</v>
      </c>
      <c r="D30" s="1080"/>
      <c r="E30" s="1036"/>
      <c r="F30" s="1036"/>
      <c r="G30" s="1036"/>
      <c r="H30" s="1095" t="s">
        <v>393</v>
      </c>
      <c r="I30" s="1095"/>
      <c r="J30" s="1716"/>
      <c r="K30" s="1721"/>
      <c r="L30" s="1096"/>
      <c r="M30" s="1096"/>
      <c r="N30" s="1096"/>
      <c r="O30" s="1096"/>
      <c r="P30" s="1096"/>
      <c r="Q30" s="1096"/>
      <c r="R30" s="1084"/>
      <c r="S30" s="1097"/>
      <c r="T30" s="1096"/>
      <c r="U30" s="1096"/>
      <c r="V30" s="1096"/>
      <c r="W30" s="1096"/>
      <c r="X30" s="1096"/>
      <c r="Y30" s="1096"/>
      <c r="Z30" s="1096"/>
      <c r="AA30" s="1096"/>
      <c r="AB30" s="1096"/>
      <c r="AC30" s="1089"/>
      <c r="AD30" s="1089"/>
      <c r="AE30" s="1089"/>
      <c r="AF30" s="1089"/>
      <c r="AG30" s="1089"/>
      <c r="AH30" s="1089"/>
      <c r="AI30" s="1089"/>
      <c r="AJ30" s="1089"/>
      <c r="AK30" s="1089"/>
      <c r="AL30" s="1089"/>
      <c r="AM30" s="1089"/>
      <c r="AN30" s="1089"/>
      <c r="AO30" s="1089"/>
      <c r="AP30" s="1089"/>
    </row>
    <row r="31" spans="1:42" s="1090" customFormat="1" ht="15" customHeight="1">
      <c r="A31" s="1080"/>
      <c r="B31" s="1081"/>
      <c r="C31" s="1082" t="s">
        <v>328</v>
      </c>
      <c r="D31" s="1080"/>
      <c r="E31" s="1036"/>
      <c r="F31" s="1036"/>
      <c r="G31" s="1036"/>
      <c r="H31" s="1095" t="s">
        <v>394</v>
      </c>
      <c r="I31" s="1095"/>
      <c r="J31" s="1716"/>
      <c r="K31" s="1721"/>
      <c r="L31" s="1096"/>
      <c r="M31" s="1096"/>
      <c r="N31" s="1096"/>
      <c r="O31" s="1096"/>
      <c r="P31" s="1096"/>
      <c r="Q31" s="1096"/>
      <c r="R31" s="1084"/>
      <c r="S31" s="1097"/>
      <c r="T31" s="1096"/>
      <c r="U31" s="1096"/>
      <c r="V31" s="1096"/>
      <c r="W31" s="1096"/>
      <c r="X31" s="1096"/>
      <c r="Y31" s="1096"/>
      <c r="Z31" s="1096"/>
      <c r="AA31" s="1096"/>
      <c r="AB31" s="1096"/>
      <c r="AC31" s="1089"/>
      <c r="AD31" s="1089"/>
      <c r="AE31" s="1089"/>
      <c r="AF31" s="1089"/>
      <c r="AG31" s="1089"/>
      <c r="AH31" s="1089"/>
      <c r="AI31" s="1089"/>
      <c r="AJ31" s="1089"/>
      <c r="AK31" s="1089"/>
      <c r="AL31" s="1089"/>
      <c r="AM31" s="1089"/>
      <c r="AN31" s="1089"/>
      <c r="AO31" s="1089"/>
      <c r="AP31" s="1089"/>
    </row>
    <row r="32" spans="1:42" s="1090" customFormat="1" ht="15" customHeight="1">
      <c r="A32" s="1080"/>
      <c r="B32" s="1081"/>
      <c r="C32" s="1082"/>
      <c r="D32" s="1080"/>
      <c r="E32" s="1036"/>
      <c r="F32" s="1036"/>
      <c r="G32" s="1036"/>
      <c r="H32" s="1095" t="s">
        <v>395</v>
      </c>
      <c r="I32" s="1095"/>
      <c r="J32" s="1716"/>
      <c r="K32" s="1721"/>
      <c r="L32" s="1081">
        <f>L33+L34</f>
        <v>0</v>
      </c>
      <c r="M32" s="1081">
        <f t="shared" ref="M32:Q32" si="20">M33+M34</f>
        <v>0</v>
      </c>
      <c r="N32" s="1081">
        <f t="shared" si="20"/>
        <v>0</v>
      </c>
      <c r="O32" s="1081">
        <f t="shared" si="20"/>
        <v>0</v>
      </c>
      <c r="P32" s="1081">
        <f t="shared" si="20"/>
        <v>0</v>
      </c>
      <c r="Q32" s="1081">
        <f t="shared" si="20"/>
        <v>0</v>
      </c>
      <c r="R32" s="2572">
        <f>P32-SUM(S32:AB32)</f>
        <v>0</v>
      </c>
      <c r="S32" s="1082">
        <f t="shared" ref="S32:AA32" si="21">S33+S34</f>
        <v>0</v>
      </c>
      <c r="T32" s="1081">
        <f t="shared" si="21"/>
        <v>0</v>
      </c>
      <c r="U32" s="1081">
        <f t="shared" si="21"/>
        <v>0</v>
      </c>
      <c r="V32" s="1081">
        <f t="shared" si="21"/>
        <v>0</v>
      </c>
      <c r="W32" s="1081">
        <f t="shared" si="21"/>
        <v>0</v>
      </c>
      <c r="X32" s="1081">
        <f t="shared" si="21"/>
        <v>0</v>
      </c>
      <c r="Y32" s="1081">
        <f t="shared" si="21"/>
        <v>0</v>
      </c>
      <c r="Z32" s="1081">
        <f t="shared" si="21"/>
        <v>0</v>
      </c>
      <c r="AA32" s="1081">
        <f t="shared" si="21"/>
        <v>0</v>
      </c>
      <c r="AB32" s="1081">
        <f>AB33+AB34</f>
        <v>0</v>
      </c>
      <c r="AC32" s="1089"/>
      <c r="AD32" s="1089"/>
      <c r="AE32" s="1089"/>
      <c r="AF32" s="1089"/>
      <c r="AG32" s="1089"/>
      <c r="AH32" s="1089"/>
      <c r="AI32" s="1089"/>
      <c r="AJ32" s="1089"/>
      <c r="AK32" s="1089"/>
      <c r="AL32" s="1089"/>
      <c r="AM32" s="1089"/>
      <c r="AN32" s="1089"/>
      <c r="AO32" s="1089"/>
      <c r="AP32" s="1089"/>
    </row>
    <row r="33" spans="1:42" s="1090" customFormat="1" ht="15" customHeight="1">
      <c r="A33" s="1080"/>
      <c r="B33" s="1081"/>
      <c r="C33" s="1082" t="s">
        <v>328</v>
      </c>
      <c r="D33" s="1080"/>
      <c r="E33" s="1036"/>
      <c r="F33" s="1036"/>
      <c r="G33" s="1036"/>
      <c r="H33" s="1095"/>
      <c r="I33" s="1095" t="s">
        <v>396</v>
      </c>
      <c r="J33" s="1716"/>
      <c r="K33" s="1721"/>
      <c r="L33" s="1096"/>
      <c r="M33" s="1096"/>
      <c r="N33" s="1096"/>
      <c r="O33" s="1096"/>
      <c r="P33" s="1096"/>
      <c r="Q33" s="1096"/>
      <c r="R33" s="1084"/>
      <c r="S33" s="1097"/>
      <c r="T33" s="1096"/>
      <c r="U33" s="1096"/>
      <c r="V33" s="1096"/>
      <c r="W33" s="1096"/>
      <c r="X33" s="1096"/>
      <c r="Y33" s="1096"/>
      <c r="Z33" s="1096"/>
      <c r="AA33" s="1096"/>
      <c r="AB33" s="1096"/>
      <c r="AC33" s="1089"/>
      <c r="AD33" s="1089"/>
      <c r="AE33" s="1089"/>
      <c r="AF33" s="1089"/>
      <c r="AG33" s="1089"/>
      <c r="AH33" s="1089"/>
      <c r="AI33" s="1089"/>
      <c r="AJ33" s="1089"/>
      <c r="AK33" s="1089"/>
      <c r="AL33" s="1089"/>
      <c r="AM33" s="1089"/>
      <c r="AN33" s="1089"/>
      <c r="AO33" s="1089"/>
      <c r="AP33" s="1089"/>
    </row>
    <row r="34" spans="1:42" s="1090" customFormat="1" ht="15" customHeight="1">
      <c r="A34" s="1080"/>
      <c r="B34" s="1081"/>
      <c r="C34" s="1082" t="s">
        <v>328</v>
      </c>
      <c r="D34" s="1080"/>
      <c r="E34" s="1036"/>
      <c r="F34" s="1036"/>
      <c r="G34" s="1036"/>
      <c r="H34" s="1095"/>
      <c r="I34" s="1095" t="s">
        <v>397</v>
      </c>
      <c r="J34" s="1716"/>
      <c r="K34" s="1721"/>
      <c r="L34" s="1096"/>
      <c r="M34" s="1096"/>
      <c r="N34" s="1096"/>
      <c r="O34" s="1096"/>
      <c r="P34" s="1096"/>
      <c r="Q34" s="1096"/>
      <c r="R34" s="1084"/>
      <c r="S34" s="1097"/>
      <c r="T34" s="1096"/>
      <c r="U34" s="1096"/>
      <c r="V34" s="1096"/>
      <c r="W34" s="1096"/>
      <c r="X34" s="1096"/>
      <c r="Y34" s="1096"/>
      <c r="Z34" s="1096"/>
      <c r="AA34" s="1096"/>
      <c r="AB34" s="1096"/>
      <c r="AC34" s="1089"/>
      <c r="AD34" s="1089"/>
      <c r="AE34" s="1089"/>
      <c r="AF34" s="1089"/>
      <c r="AG34" s="1089"/>
      <c r="AH34" s="1089"/>
      <c r="AI34" s="1089"/>
      <c r="AJ34" s="1089"/>
      <c r="AK34" s="1089"/>
      <c r="AL34" s="1089"/>
      <c r="AM34" s="1089"/>
      <c r="AN34" s="1089"/>
      <c r="AO34" s="1089"/>
      <c r="AP34" s="1089"/>
    </row>
    <row r="35" spans="1:42" s="1090" customFormat="1" ht="15" customHeight="1">
      <c r="A35" s="1080"/>
      <c r="B35" s="1081"/>
      <c r="C35" s="1082" t="s">
        <v>329</v>
      </c>
      <c r="D35" s="1080"/>
      <c r="E35" s="1036"/>
      <c r="F35" s="1036"/>
      <c r="G35" s="1036"/>
      <c r="H35" s="1095" t="s">
        <v>398</v>
      </c>
      <c r="I35" s="1095"/>
      <c r="J35" s="1716"/>
      <c r="K35" s="1721"/>
      <c r="L35" s="1096"/>
      <c r="M35" s="1096"/>
      <c r="N35" s="1096"/>
      <c r="O35" s="1096"/>
      <c r="P35" s="1096"/>
      <c r="Q35" s="1096"/>
      <c r="R35" s="1084"/>
      <c r="S35" s="1097"/>
      <c r="T35" s="1096"/>
      <c r="U35" s="1096"/>
      <c r="V35" s="1096"/>
      <c r="W35" s="1096"/>
      <c r="X35" s="1096"/>
      <c r="Y35" s="1096"/>
      <c r="Z35" s="1096"/>
      <c r="AA35" s="1096"/>
      <c r="AB35" s="1096"/>
      <c r="AC35" s="1089"/>
      <c r="AD35" s="1089"/>
      <c r="AE35" s="1089"/>
      <c r="AF35" s="1089"/>
      <c r="AG35" s="1089"/>
      <c r="AH35" s="1089"/>
      <c r="AI35" s="1089"/>
      <c r="AJ35" s="1089"/>
      <c r="AK35" s="1089"/>
      <c r="AL35" s="1089"/>
      <c r="AM35" s="1089"/>
      <c r="AN35" s="1089"/>
      <c r="AO35" s="1089"/>
      <c r="AP35" s="1089"/>
    </row>
    <row r="36" spans="1:42" s="1090" customFormat="1" ht="15" customHeight="1">
      <c r="A36" s="1080"/>
      <c r="B36" s="1081"/>
      <c r="C36" s="1082" t="s">
        <v>329</v>
      </c>
      <c r="D36" s="1080"/>
      <c r="E36" s="1036"/>
      <c r="F36" s="1036"/>
      <c r="G36" s="1036"/>
      <c r="H36" s="1095" t="s">
        <v>399</v>
      </c>
      <c r="I36" s="1095"/>
      <c r="J36" s="1716"/>
      <c r="K36" s="1721"/>
      <c r="L36" s="1096"/>
      <c r="M36" s="1096"/>
      <c r="N36" s="1096"/>
      <c r="O36" s="1096"/>
      <c r="P36" s="1096"/>
      <c r="Q36" s="1096"/>
      <c r="R36" s="1084"/>
      <c r="S36" s="1097"/>
      <c r="T36" s="1096"/>
      <c r="U36" s="1096"/>
      <c r="V36" s="1096"/>
      <c r="W36" s="1096"/>
      <c r="X36" s="1096"/>
      <c r="Y36" s="1096"/>
      <c r="Z36" s="1096"/>
      <c r="AA36" s="1096"/>
      <c r="AB36" s="1096"/>
      <c r="AC36" s="1089"/>
      <c r="AD36" s="1089"/>
      <c r="AE36" s="1089"/>
      <c r="AF36" s="1089"/>
      <c r="AG36" s="1089"/>
      <c r="AH36" s="1089"/>
      <c r="AI36" s="1089"/>
      <c r="AJ36" s="1089"/>
      <c r="AK36" s="1089"/>
      <c r="AL36" s="1089"/>
      <c r="AM36" s="1089"/>
      <c r="AN36" s="1089"/>
      <c r="AO36" s="1089"/>
      <c r="AP36" s="1089"/>
    </row>
    <row r="37" spans="1:42" s="1090" customFormat="1" ht="15" customHeight="1">
      <c r="A37" s="1080"/>
      <c r="B37" s="1081"/>
      <c r="C37" s="1082" t="s">
        <v>329</v>
      </c>
      <c r="D37" s="1080"/>
      <c r="E37" s="1036"/>
      <c r="F37" s="1036"/>
      <c r="G37" s="1036"/>
      <c r="H37" s="1095" t="s">
        <v>400</v>
      </c>
      <c r="I37" s="1095"/>
      <c r="J37" s="1716"/>
      <c r="K37" s="1721"/>
      <c r="L37" s="1096"/>
      <c r="M37" s="1096"/>
      <c r="N37" s="1096"/>
      <c r="O37" s="1096"/>
      <c r="P37" s="1096"/>
      <c r="Q37" s="1096"/>
      <c r="R37" s="1084"/>
      <c r="S37" s="1097"/>
      <c r="T37" s="1096"/>
      <c r="U37" s="1096"/>
      <c r="V37" s="1096"/>
      <c r="W37" s="1096"/>
      <c r="X37" s="1096"/>
      <c r="Y37" s="1096"/>
      <c r="Z37" s="1096"/>
      <c r="AA37" s="1096"/>
      <c r="AB37" s="1096"/>
      <c r="AC37" s="1089"/>
      <c r="AD37" s="1089"/>
      <c r="AE37" s="1089"/>
      <c r="AF37" s="1089"/>
      <c r="AG37" s="1089"/>
      <c r="AH37" s="1089"/>
      <c r="AI37" s="1089"/>
      <c r="AJ37" s="1089"/>
      <c r="AK37" s="1089"/>
      <c r="AL37" s="1089"/>
      <c r="AM37" s="1089"/>
      <c r="AN37" s="1089"/>
      <c r="AO37" s="1089"/>
      <c r="AP37" s="1089"/>
    </row>
    <row r="38" spans="1:42" s="1090" customFormat="1" ht="15" customHeight="1">
      <c r="A38" s="1080"/>
      <c r="B38" s="1081"/>
      <c r="C38" s="1082" t="s">
        <v>329</v>
      </c>
      <c r="D38" s="1080"/>
      <c r="E38" s="1036"/>
      <c r="F38" s="1036"/>
      <c r="G38" s="1036"/>
      <c r="H38" s="1095" t="s">
        <v>401</v>
      </c>
      <c r="I38" s="1095"/>
      <c r="J38" s="1716"/>
      <c r="K38" s="1721"/>
      <c r="L38" s="1096"/>
      <c r="M38" s="1096"/>
      <c r="N38" s="1096"/>
      <c r="O38" s="1096"/>
      <c r="P38" s="1096"/>
      <c r="Q38" s="1096"/>
      <c r="R38" s="1084"/>
      <c r="S38" s="1097"/>
      <c r="T38" s="1096"/>
      <c r="U38" s="1096"/>
      <c r="V38" s="1096"/>
      <c r="W38" s="1096"/>
      <c r="X38" s="1096"/>
      <c r="Y38" s="1096"/>
      <c r="Z38" s="1096"/>
      <c r="AA38" s="1096"/>
      <c r="AB38" s="1096"/>
      <c r="AC38" s="1089"/>
      <c r="AD38" s="1089"/>
      <c r="AE38" s="1089"/>
      <c r="AF38" s="1089"/>
      <c r="AG38" s="1089"/>
      <c r="AH38" s="1089"/>
      <c r="AI38" s="1089"/>
      <c r="AJ38" s="1089"/>
      <c r="AK38" s="1089"/>
      <c r="AL38" s="1089"/>
      <c r="AM38" s="1089"/>
      <c r="AN38" s="1089"/>
      <c r="AO38" s="1089"/>
      <c r="AP38" s="1089"/>
    </row>
    <row r="39" spans="1:42" s="1090" customFormat="1" ht="15" customHeight="1">
      <c r="A39" s="1080"/>
      <c r="B39" s="1198"/>
      <c r="C39" s="1082" t="s">
        <v>329</v>
      </c>
      <c r="D39" s="1080"/>
      <c r="E39" s="1196"/>
      <c r="F39" s="1196"/>
      <c r="G39" s="1196"/>
      <c r="H39" s="1716" t="s">
        <v>1607</v>
      </c>
      <c r="I39" s="1197"/>
      <c r="J39" s="1716"/>
      <c r="K39" s="1721"/>
      <c r="L39" s="1199"/>
      <c r="M39" s="1199"/>
      <c r="N39" s="1199"/>
      <c r="O39" s="1199"/>
      <c r="P39" s="1199"/>
      <c r="Q39" s="1199"/>
      <c r="R39" s="1084"/>
      <c r="S39" s="1097"/>
      <c r="T39" s="1199"/>
      <c r="U39" s="1199"/>
      <c r="V39" s="1199"/>
      <c r="W39" s="1199"/>
      <c r="X39" s="1199"/>
      <c r="Y39" s="1199"/>
      <c r="Z39" s="1199"/>
      <c r="AA39" s="1199"/>
      <c r="AB39" s="1199"/>
      <c r="AC39" s="1089"/>
      <c r="AD39" s="1089"/>
      <c r="AE39" s="1089"/>
      <c r="AF39" s="1089"/>
      <c r="AG39" s="1089"/>
      <c r="AH39" s="1089"/>
      <c r="AI39" s="1089"/>
      <c r="AJ39" s="1089"/>
      <c r="AK39" s="1089"/>
      <c r="AL39" s="1089"/>
      <c r="AM39" s="1089"/>
      <c r="AN39" s="1089"/>
      <c r="AO39" s="1089"/>
      <c r="AP39" s="1089"/>
    </row>
    <row r="40" spans="1:42" s="1090" customFormat="1" ht="15" customHeight="1">
      <c r="A40" s="1080"/>
      <c r="B40" s="1081"/>
      <c r="C40" s="1082"/>
      <c r="D40" s="1080"/>
      <c r="E40" s="1036"/>
      <c r="F40" s="1036"/>
      <c r="G40" s="1036"/>
      <c r="H40" s="1095"/>
      <c r="I40" s="1095"/>
      <c r="J40" s="1716"/>
      <c r="K40" s="1721"/>
      <c r="L40" s="1096"/>
      <c r="M40" s="1096"/>
      <c r="N40" s="1096"/>
      <c r="O40" s="1096"/>
      <c r="P40" s="1096"/>
      <c r="Q40" s="1096"/>
      <c r="R40" s="1084"/>
      <c r="S40" s="1097"/>
      <c r="T40" s="1096"/>
      <c r="U40" s="1096"/>
      <c r="V40" s="1096"/>
      <c r="W40" s="1096"/>
      <c r="X40" s="1096"/>
      <c r="Y40" s="1096"/>
      <c r="Z40" s="1096"/>
      <c r="AA40" s="1096"/>
      <c r="AB40" s="1096"/>
      <c r="AC40" s="1089"/>
      <c r="AD40" s="1089"/>
      <c r="AE40" s="1089"/>
      <c r="AF40" s="1089"/>
      <c r="AG40" s="1089"/>
      <c r="AH40" s="1089"/>
      <c r="AI40" s="1089"/>
      <c r="AJ40" s="1089"/>
      <c r="AK40" s="1089"/>
      <c r="AL40" s="1089"/>
      <c r="AM40" s="1089"/>
      <c r="AN40" s="1089"/>
      <c r="AO40" s="1089"/>
      <c r="AP40" s="1089"/>
    </row>
    <row r="41" spans="1:42" s="1090" customFormat="1" ht="15" customHeight="1">
      <c r="A41" s="1080"/>
      <c r="B41" s="1081"/>
      <c r="C41" s="1082"/>
      <c r="D41" s="1080"/>
      <c r="E41" s="1036"/>
      <c r="F41" s="1036"/>
      <c r="G41" s="1036" t="s">
        <v>402</v>
      </c>
      <c r="H41" s="1036"/>
      <c r="I41" s="1036"/>
      <c r="J41" s="1715"/>
      <c r="K41" s="1720" t="s">
        <v>42</v>
      </c>
      <c r="L41" s="1081">
        <f t="shared" ref="L41:Q41" si="22">L42+L43</f>
        <v>0</v>
      </c>
      <c r="M41" s="1081">
        <f t="shared" si="22"/>
        <v>0</v>
      </c>
      <c r="N41" s="1081">
        <f t="shared" si="22"/>
        <v>0</v>
      </c>
      <c r="O41" s="1081">
        <f t="shared" si="22"/>
        <v>0</v>
      </c>
      <c r="P41" s="1081">
        <f t="shared" si="22"/>
        <v>0</v>
      </c>
      <c r="Q41" s="1081">
        <f t="shared" si="22"/>
        <v>0</v>
      </c>
      <c r="R41" s="2572">
        <f>P41-SUM(S41:AB41)</f>
        <v>0</v>
      </c>
      <c r="S41" s="1082">
        <f t="shared" ref="S41:AB41" si="23">S42+S43</f>
        <v>0</v>
      </c>
      <c r="T41" s="1081">
        <f t="shared" si="23"/>
        <v>0</v>
      </c>
      <c r="U41" s="1081">
        <f t="shared" si="23"/>
        <v>0</v>
      </c>
      <c r="V41" s="1081">
        <f t="shared" si="23"/>
        <v>0</v>
      </c>
      <c r="W41" s="1081">
        <f t="shared" si="23"/>
        <v>0</v>
      </c>
      <c r="X41" s="1081">
        <f t="shared" si="23"/>
        <v>0</v>
      </c>
      <c r="Y41" s="1081">
        <f t="shared" si="23"/>
        <v>0</v>
      </c>
      <c r="Z41" s="1081">
        <f t="shared" si="23"/>
        <v>0</v>
      </c>
      <c r="AA41" s="1081">
        <f t="shared" si="23"/>
        <v>0</v>
      </c>
      <c r="AB41" s="1081">
        <f t="shared" si="23"/>
        <v>0</v>
      </c>
      <c r="AC41" s="1089"/>
      <c r="AD41" s="1089"/>
      <c r="AE41" s="1089"/>
      <c r="AF41" s="1089"/>
      <c r="AG41" s="1089"/>
      <c r="AH41" s="1089"/>
      <c r="AI41" s="1089"/>
      <c r="AJ41" s="1089"/>
      <c r="AK41" s="1089"/>
      <c r="AL41" s="1089"/>
      <c r="AM41" s="1089"/>
      <c r="AN41" s="1089"/>
      <c r="AO41" s="1089"/>
      <c r="AP41" s="1089"/>
    </row>
    <row r="42" spans="1:42" s="1090" customFormat="1" ht="15" customHeight="1">
      <c r="A42" s="1080"/>
      <c r="B42" s="1081"/>
      <c r="C42" s="1082" t="s">
        <v>329</v>
      </c>
      <c r="D42" s="1080"/>
      <c r="E42" s="1036"/>
      <c r="F42" s="1036"/>
      <c r="G42" s="1036"/>
      <c r="H42" s="1095" t="s">
        <v>403</v>
      </c>
      <c r="I42" s="1095"/>
      <c r="J42" s="1716"/>
      <c r="K42" s="1721"/>
      <c r="L42" s="1096"/>
      <c r="M42" s="1096"/>
      <c r="N42" s="1096"/>
      <c r="O42" s="1096"/>
      <c r="P42" s="1096"/>
      <c r="Q42" s="1096"/>
      <c r="R42" s="1084"/>
      <c r="S42" s="1097"/>
      <c r="T42" s="1096"/>
      <c r="U42" s="1096"/>
      <c r="V42" s="1096"/>
      <c r="W42" s="1096"/>
      <c r="X42" s="1096"/>
      <c r="Y42" s="1096"/>
      <c r="Z42" s="1096"/>
      <c r="AA42" s="1096"/>
      <c r="AB42" s="1096"/>
      <c r="AC42" s="1089"/>
      <c r="AD42" s="1089"/>
      <c r="AE42" s="1089"/>
      <c r="AF42" s="1089"/>
      <c r="AG42" s="1089"/>
      <c r="AH42" s="1089"/>
      <c r="AI42" s="1089"/>
      <c r="AJ42" s="1089"/>
      <c r="AK42" s="1089"/>
      <c r="AL42" s="1089"/>
      <c r="AM42" s="1089"/>
      <c r="AN42" s="1089"/>
      <c r="AO42" s="1089"/>
      <c r="AP42" s="1089"/>
    </row>
    <row r="43" spans="1:42" s="1090" customFormat="1" ht="15" customHeight="1">
      <c r="A43" s="1080"/>
      <c r="B43" s="1081"/>
      <c r="C43" s="1082" t="s">
        <v>328</v>
      </c>
      <c r="D43" s="1080"/>
      <c r="E43" s="1036"/>
      <c r="F43" s="1036"/>
      <c r="G43" s="1036"/>
      <c r="H43" s="1095" t="s">
        <v>404</v>
      </c>
      <c r="I43" s="1095"/>
      <c r="J43" s="1716"/>
      <c r="K43" s="1721"/>
      <c r="L43" s="1096"/>
      <c r="M43" s="1096"/>
      <c r="N43" s="1096"/>
      <c r="O43" s="1096"/>
      <c r="P43" s="1096"/>
      <c r="Q43" s="1096"/>
      <c r="R43" s="1084"/>
      <c r="S43" s="1097"/>
      <c r="T43" s="1096"/>
      <c r="U43" s="1096"/>
      <c r="V43" s="1096"/>
      <c r="W43" s="1096"/>
      <c r="X43" s="1096"/>
      <c r="Y43" s="1096"/>
      <c r="Z43" s="1096"/>
      <c r="AA43" s="1096"/>
      <c r="AB43" s="1096"/>
      <c r="AC43" s="1089"/>
      <c r="AD43" s="1089"/>
      <c r="AE43" s="1089"/>
      <c r="AF43" s="1089"/>
      <c r="AG43" s="1089"/>
      <c r="AH43" s="1089"/>
      <c r="AI43" s="1089"/>
      <c r="AJ43" s="1089"/>
      <c r="AK43" s="1089"/>
      <c r="AL43" s="1089"/>
      <c r="AM43" s="1089"/>
      <c r="AN43" s="1089"/>
      <c r="AO43" s="1089"/>
      <c r="AP43" s="1089"/>
    </row>
    <row r="44" spans="1:42" s="1090" customFormat="1" ht="15" customHeight="1">
      <c r="A44" s="1080"/>
      <c r="B44" s="1081"/>
      <c r="C44" s="1082"/>
      <c r="D44" s="1080"/>
      <c r="E44" s="1036"/>
      <c r="F44" s="1036"/>
      <c r="G44" s="1036"/>
      <c r="H44" s="1095"/>
      <c r="I44" s="1095"/>
      <c r="J44" s="1716"/>
      <c r="K44" s="1721"/>
      <c r="L44" s="1096"/>
      <c r="M44" s="1096"/>
      <c r="N44" s="1096"/>
      <c r="O44" s="1096"/>
      <c r="P44" s="1096"/>
      <c r="Q44" s="1096"/>
      <c r="R44" s="1084"/>
      <c r="S44" s="1097"/>
      <c r="T44" s="1096"/>
      <c r="U44" s="1096"/>
      <c r="V44" s="1096"/>
      <c r="W44" s="1096"/>
      <c r="X44" s="1096"/>
      <c r="Y44" s="1096"/>
      <c r="Z44" s="1096"/>
      <c r="AA44" s="1096"/>
      <c r="AB44" s="1096"/>
      <c r="AC44" s="1089"/>
      <c r="AD44" s="1089"/>
      <c r="AE44" s="1089"/>
      <c r="AF44" s="1089"/>
      <c r="AG44" s="1089"/>
      <c r="AH44" s="1089"/>
      <c r="AI44" s="1089"/>
      <c r="AJ44" s="1089"/>
      <c r="AK44" s="1089"/>
      <c r="AL44" s="1089"/>
      <c r="AM44" s="1089"/>
      <c r="AN44" s="1089"/>
      <c r="AO44" s="1089"/>
      <c r="AP44" s="1089"/>
    </row>
    <row r="45" spans="1:42" s="1090" customFormat="1" ht="15" customHeight="1">
      <c r="A45" s="1080"/>
      <c r="B45" s="1081"/>
      <c r="C45" s="1082"/>
      <c r="D45" s="1080"/>
      <c r="E45" s="1036"/>
      <c r="F45" s="1036"/>
      <c r="G45" s="1036" t="s">
        <v>405</v>
      </c>
      <c r="H45" s="1036"/>
      <c r="I45" s="1036"/>
      <c r="J45" s="1715"/>
      <c r="K45" s="1720"/>
      <c r="L45" s="1081">
        <f t="shared" ref="L45:Q45" si="24">L46+L47+L50+L53+L56+L59+L62+L65+L66</f>
        <v>0</v>
      </c>
      <c r="M45" s="1081">
        <f t="shared" si="24"/>
        <v>0</v>
      </c>
      <c r="N45" s="1081">
        <f t="shared" si="24"/>
        <v>0</v>
      </c>
      <c r="O45" s="1081">
        <f t="shared" si="24"/>
        <v>0</v>
      </c>
      <c r="P45" s="1081">
        <f t="shared" si="24"/>
        <v>0</v>
      </c>
      <c r="Q45" s="1081">
        <f t="shared" si="24"/>
        <v>0</v>
      </c>
      <c r="R45" s="2572">
        <f>P45-SUM(S45:AB45)</f>
        <v>0</v>
      </c>
      <c r="S45" s="1082">
        <f t="shared" ref="S45:AB45" si="25">S46+S47+S50+S53+S56+S59+S62+S65+S66</f>
        <v>0</v>
      </c>
      <c r="T45" s="1081">
        <f t="shared" si="25"/>
        <v>0</v>
      </c>
      <c r="U45" s="1081">
        <f t="shared" si="25"/>
        <v>0</v>
      </c>
      <c r="V45" s="1081">
        <f t="shared" si="25"/>
        <v>0</v>
      </c>
      <c r="W45" s="1081">
        <f t="shared" si="25"/>
        <v>0</v>
      </c>
      <c r="X45" s="1081">
        <f t="shared" si="25"/>
        <v>0</v>
      </c>
      <c r="Y45" s="1081">
        <f t="shared" si="25"/>
        <v>0</v>
      </c>
      <c r="Z45" s="1081">
        <f t="shared" si="25"/>
        <v>0</v>
      </c>
      <c r="AA45" s="1081">
        <f t="shared" si="25"/>
        <v>0</v>
      </c>
      <c r="AB45" s="1081">
        <f t="shared" si="25"/>
        <v>0</v>
      </c>
      <c r="AC45" s="1089"/>
      <c r="AD45" s="1089"/>
      <c r="AE45" s="1089"/>
      <c r="AF45" s="1089"/>
      <c r="AG45" s="1089"/>
      <c r="AH45" s="1089"/>
      <c r="AI45" s="1089"/>
      <c r="AJ45" s="1089"/>
      <c r="AK45" s="1089"/>
      <c r="AL45" s="1089"/>
      <c r="AM45" s="1089"/>
      <c r="AN45" s="1089"/>
      <c r="AO45" s="1089"/>
      <c r="AP45" s="1089"/>
    </row>
    <row r="46" spans="1:42" s="1090" customFormat="1" ht="15" customHeight="1">
      <c r="A46" s="1080"/>
      <c r="B46" s="1081"/>
      <c r="C46" s="1082" t="s">
        <v>328</v>
      </c>
      <c r="D46" s="1080"/>
      <c r="E46" s="1036"/>
      <c r="F46" s="1036"/>
      <c r="G46" s="1036"/>
      <c r="H46" s="1095" t="s">
        <v>406</v>
      </c>
      <c r="I46" s="1095"/>
      <c r="J46" s="1716"/>
      <c r="K46" s="1720" t="s">
        <v>43</v>
      </c>
      <c r="L46" s="1096"/>
      <c r="M46" s="1096"/>
      <c r="N46" s="1096"/>
      <c r="O46" s="1096"/>
      <c r="P46" s="1096"/>
      <c r="Q46" s="1096"/>
      <c r="R46" s="1084"/>
      <c r="S46" s="1097"/>
      <c r="T46" s="1096"/>
      <c r="U46" s="1096"/>
      <c r="V46" s="1096"/>
      <c r="W46" s="1096"/>
      <c r="X46" s="1096"/>
      <c r="Y46" s="1096"/>
      <c r="Z46" s="1096"/>
      <c r="AA46" s="1096"/>
      <c r="AB46" s="1096"/>
      <c r="AC46" s="1089"/>
      <c r="AD46" s="1089"/>
      <c r="AE46" s="1089"/>
      <c r="AF46" s="1089"/>
      <c r="AG46" s="1089"/>
      <c r="AH46" s="1089"/>
      <c r="AI46" s="1089"/>
      <c r="AJ46" s="1089"/>
      <c r="AK46" s="1089"/>
      <c r="AL46" s="1089"/>
      <c r="AM46" s="1089"/>
      <c r="AN46" s="1089"/>
      <c r="AO46" s="1089"/>
      <c r="AP46" s="1089"/>
    </row>
    <row r="47" spans="1:42" s="1090" customFormat="1" ht="15" customHeight="1">
      <c r="A47" s="1080"/>
      <c r="B47" s="1081"/>
      <c r="C47" s="1082"/>
      <c r="D47" s="1080"/>
      <c r="E47" s="1036"/>
      <c r="F47" s="1036"/>
      <c r="G47" s="1036"/>
      <c r="H47" s="1095" t="s">
        <v>407</v>
      </c>
      <c r="I47" s="1095"/>
      <c r="J47" s="1716"/>
      <c r="K47" s="1720" t="s">
        <v>44</v>
      </c>
      <c r="L47" s="1096">
        <f t="shared" ref="L47:Q47" si="26">L48+L49</f>
        <v>0</v>
      </c>
      <c r="M47" s="1096">
        <f t="shared" si="26"/>
        <v>0</v>
      </c>
      <c r="N47" s="1096">
        <f t="shared" si="26"/>
        <v>0</v>
      </c>
      <c r="O47" s="1096">
        <f t="shared" si="26"/>
        <v>0</v>
      </c>
      <c r="P47" s="1096">
        <f t="shared" si="26"/>
        <v>0</v>
      </c>
      <c r="Q47" s="1096">
        <f t="shared" si="26"/>
        <v>0</v>
      </c>
      <c r="R47" s="2572">
        <f>P47-SUM(S47:AB47)</f>
        <v>0</v>
      </c>
      <c r="S47" s="1097">
        <f t="shared" ref="S47:AB47" si="27">S48+S49</f>
        <v>0</v>
      </c>
      <c r="T47" s="1096">
        <f t="shared" si="27"/>
        <v>0</v>
      </c>
      <c r="U47" s="1096">
        <f t="shared" si="27"/>
        <v>0</v>
      </c>
      <c r="V47" s="1096">
        <f t="shared" si="27"/>
        <v>0</v>
      </c>
      <c r="W47" s="1096">
        <f t="shared" si="27"/>
        <v>0</v>
      </c>
      <c r="X47" s="1096">
        <f t="shared" si="27"/>
        <v>0</v>
      </c>
      <c r="Y47" s="1096">
        <f t="shared" si="27"/>
        <v>0</v>
      </c>
      <c r="Z47" s="1096">
        <f t="shared" si="27"/>
        <v>0</v>
      </c>
      <c r="AA47" s="1096">
        <f t="shared" si="27"/>
        <v>0</v>
      </c>
      <c r="AB47" s="1096">
        <f t="shared" si="27"/>
        <v>0</v>
      </c>
      <c r="AC47" s="1089"/>
      <c r="AD47" s="1089"/>
      <c r="AE47" s="1089"/>
      <c r="AF47" s="1089"/>
      <c r="AG47" s="1089"/>
      <c r="AH47" s="1089"/>
      <c r="AI47" s="1089"/>
      <c r="AJ47" s="1089"/>
      <c r="AK47" s="1089"/>
      <c r="AL47" s="1089"/>
      <c r="AM47" s="1089"/>
      <c r="AN47" s="1089"/>
      <c r="AO47" s="1089"/>
      <c r="AP47" s="1089"/>
    </row>
    <row r="48" spans="1:42" s="1090" customFormat="1" ht="15" customHeight="1">
      <c r="A48" s="1080"/>
      <c r="B48" s="1081"/>
      <c r="C48" s="1082" t="s">
        <v>329</v>
      </c>
      <c r="D48" s="1080"/>
      <c r="E48" s="1036"/>
      <c r="F48" s="1036"/>
      <c r="G48" s="1036"/>
      <c r="H48" s="1095"/>
      <c r="I48" s="1095" t="s">
        <v>403</v>
      </c>
      <c r="J48" s="1716"/>
      <c r="K48" s="1720"/>
      <c r="L48" s="1096"/>
      <c r="M48" s="1096"/>
      <c r="N48" s="1096"/>
      <c r="O48" s="1096"/>
      <c r="P48" s="1096"/>
      <c r="Q48" s="1096"/>
      <c r="R48" s="1084"/>
      <c r="S48" s="1097"/>
      <c r="T48" s="1096"/>
      <c r="U48" s="1096"/>
      <c r="V48" s="1096"/>
      <c r="W48" s="1096"/>
      <c r="X48" s="1096"/>
      <c r="Y48" s="1096"/>
      <c r="Z48" s="1096"/>
      <c r="AA48" s="1096"/>
      <c r="AB48" s="1096"/>
      <c r="AC48" s="1089"/>
      <c r="AD48" s="1089"/>
      <c r="AE48" s="1089"/>
      <c r="AF48" s="1089"/>
      <c r="AG48" s="1089"/>
      <c r="AH48" s="1089"/>
      <c r="AI48" s="1089"/>
      <c r="AJ48" s="1089"/>
      <c r="AK48" s="1089"/>
      <c r="AL48" s="1089"/>
      <c r="AM48" s="1089"/>
      <c r="AN48" s="1089"/>
      <c r="AO48" s="1089"/>
      <c r="AP48" s="1089"/>
    </row>
    <row r="49" spans="1:42" s="1090" customFormat="1" ht="15" customHeight="1">
      <c r="A49" s="1080"/>
      <c r="B49" s="1081"/>
      <c r="C49" s="1082" t="s">
        <v>328</v>
      </c>
      <c r="D49" s="1080"/>
      <c r="E49" s="1036"/>
      <c r="F49" s="1036"/>
      <c r="G49" s="1036"/>
      <c r="H49" s="1095"/>
      <c r="I49" s="1095" t="s">
        <v>408</v>
      </c>
      <c r="J49" s="1716"/>
      <c r="K49" s="1720"/>
      <c r="L49" s="1096"/>
      <c r="M49" s="1096"/>
      <c r="N49" s="1096"/>
      <c r="O49" s="1096"/>
      <c r="P49" s="1096"/>
      <c r="Q49" s="1096"/>
      <c r="R49" s="1084"/>
      <c r="S49" s="1097"/>
      <c r="T49" s="1096"/>
      <c r="U49" s="1096"/>
      <c r="V49" s="1096"/>
      <c r="W49" s="1096"/>
      <c r="X49" s="1096"/>
      <c r="Y49" s="1096"/>
      <c r="Z49" s="1096"/>
      <c r="AA49" s="1096"/>
      <c r="AB49" s="1096"/>
      <c r="AC49" s="1089"/>
      <c r="AD49" s="1089"/>
      <c r="AE49" s="1089"/>
      <c r="AF49" s="1089"/>
      <c r="AG49" s="1089"/>
      <c r="AH49" s="1089"/>
      <c r="AI49" s="1089"/>
      <c r="AJ49" s="1089"/>
      <c r="AK49" s="1089"/>
      <c r="AL49" s="1089"/>
      <c r="AM49" s="1089"/>
      <c r="AN49" s="1089"/>
      <c r="AO49" s="1089"/>
      <c r="AP49" s="1089"/>
    </row>
    <row r="50" spans="1:42" s="1090" customFormat="1" ht="15" customHeight="1">
      <c r="A50" s="1080"/>
      <c r="B50" s="1081"/>
      <c r="C50" s="1082"/>
      <c r="D50" s="1080"/>
      <c r="E50" s="1036"/>
      <c r="F50" s="1036"/>
      <c r="G50" s="1036"/>
      <c r="H50" s="1095" t="s">
        <v>409</v>
      </c>
      <c r="I50" s="1095"/>
      <c r="J50" s="1716"/>
      <c r="K50" s="1720" t="s">
        <v>45</v>
      </c>
      <c r="L50" s="1096">
        <f t="shared" ref="L50:Q50" si="28">L51+L52</f>
        <v>0</v>
      </c>
      <c r="M50" s="1096">
        <f t="shared" si="28"/>
        <v>0</v>
      </c>
      <c r="N50" s="1096">
        <f t="shared" si="28"/>
        <v>0</v>
      </c>
      <c r="O50" s="1096">
        <f t="shared" si="28"/>
        <v>0</v>
      </c>
      <c r="P50" s="1096">
        <f t="shared" si="28"/>
        <v>0</v>
      </c>
      <c r="Q50" s="1096">
        <f t="shared" si="28"/>
        <v>0</v>
      </c>
      <c r="R50" s="2572">
        <f>P50-SUM(S50:AB50)</f>
        <v>0</v>
      </c>
      <c r="S50" s="1097">
        <f t="shared" ref="S50:AB50" si="29">S51+S52</f>
        <v>0</v>
      </c>
      <c r="T50" s="1096">
        <f t="shared" si="29"/>
        <v>0</v>
      </c>
      <c r="U50" s="1096">
        <f t="shared" si="29"/>
        <v>0</v>
      </c>
      <c r="V50" s="1096">
        <f t="shared" si="29"/>
        <v>0</v>
      </c>
      <c r="W50" s="1096">
        <f t="shared" si="29"/>
        <v>0</v>
      </c>
      <c r="X50" s="1096">
        <f t="shared" si="29"/>
        <v>0</v>
      </c>
      <c r="Y50" s="1096">
        <f t="shared" si="29"/>
        <v>0</v>
      </c>
      <c r="Z50" s="1096">
        <f t="shared" si="29"/>
        <v>0</v>
      </c>
      <c r="AA50" s="1096">
        <f t="shared" si="29"/>
        <v>0</v>
      </c>
      <c r="AB50" s="1096">
        <f t="shared" si="29"/>
        <v>0</v>
      </c>
      <c r="AC50" s="1089"/>
      <c r="AD50" s="1089"/>
      <c r="AE50" s="1089"/>
      <c r="AF50" s="1089"/>
      <c r="AG50" s="1089"/>
      <c r="AH50" s="1089"/>
      <c r="AI50" s="1089"/>
      <c r="AJ50" s="1089"/>
      <c r="AK50" s="1089"/>
      <c r="AL50" s="1089"/>
      <c r="AM50" s="1089"/>
      <c r="AN50" s="1089"/>
      <c r="AO50" s="1089"/>
      <c r="AP50" s="1089"/>
    </row>
    <row r="51" spans="1:42" s="1090" customFormat="1" ht="15" customHeight="1">
      <c r="A51" s="1080"/>
      <c r="B51" s="1081"/>
      <c r="C51" s="1082" t="s">
        <v>329</v>
      </c>
      <c r="D51" s="1080"/>
      <c r="E51" s="1036"/>
      <c r="F51" s="1036"/>
      <c r="G51" s="1036"/>
      <c r="H51" s="1095"/>
      <c r="I51" s="1095" t="s">
        <v>403</v>
      </c>
      <c r="J51" s="1716"/>
      <c r="K51" s="1721"/>
      <c r="L51" s="1096"/>
      <c r="M51" s="1096"/>
      <c r="N51" s="1096"/>
      <c r="O51" s="1096"/>
      <c r="P51" s="1096"/>
      <c r="Q51" s="1096"/>
      <c r="R51" s="1084"/>
      <c r="S51" s="1097"/>
      <c r="T51" s="1096"/>
      <c r="U51" s="1096"/>
      <c r="V51" s="1096"/>
      <c r="W51" s="1096"/>
      <c r="X51" s="1096"/>
      <c r="Y51" s="1096"/>
      <c r="Z51" s="1096"/>
      <c r="AA51" s="1096"/>
      <c r="AB51" s="1096"/>
      <c r="AC51" s="1089"/>
      <c r="AD51" s="1089"/>
      <c r="AE51" s="1089"/>
      <c r="AF51" s="1089"/>
      <c r="AG51" s="1089"/>
      <c r="AH51" s="1089"/>
      <c r="AI51" s="1089"/>
      <c r="AJ51" s="1089"/>
      <c r="AK51" s="1089"/>
      <c r="AL51" s="1089"/>
      <c r="AM51" s="1089"/>
      <c r="AN51" s="1089"/>
      <c r="AO51" s="1089"/>
      <c r="AP51" s="1089"/>
    </row>
    <row r="52" spans="1:42" s="1090" customFormat="1" ht="15" customHeight="1">
      <c r="A52" s="1080"/>
      <c r="B52" s="1081"/>
      <c r="C52" s="1082" t="s">
        <v>328</v>
      </c>
      <c r="D52" s="1080"/>
      <c r="E52" s="1036"/>
      <c r="F52" s="1036"/>
      <c r="G52" s="1036"/>
      <c r="H52" s="1095"/>
      <c r="I52" s="1095" t="s">
        <v>408</v>
      </c>
      <c r="J52" s="1716"/>
      <c r="K52" s="1721"/>
      <c r="L52" s="1096"/>
      <c r="M52" s="1096"/>
      <c r="N52" s="1096"/>
      <c r="O52" s="1096"/>
      <c r="P52" s="1096"/>
      <c r="Q52" s="1096"/>
      <c r="R52" s="1084"/>
      <c r="S52" s="1097"/>
      <c r="T52" s="1096"/>
      <c r="U52" s="1096"/>
      <c r="V52" s="1096"/>
      <c r="W52" s="1096"/>
      <c r="X52" s="1096"/>
      <c r="Y52" s="1096"/>
      <c r="Z52" s="1096"/>
      <c r="AA52" s="1096"/>
      <c r="AB52" s="1096"/>
      <c r="AC52" s="1089"/>
      <c r="AD52" s="1089"/>
      <c r="AE52" s="1089"/>
      <c r="AF52" s="1089"/>
      <c r="AG52" s="1089"/>
      <c r="AH52" s="1089"/>
      <c r="AI52" s="1089"/>
      <c r="AJ52" s="1089"/>
      <c r="AK52" s="1089"/>
      <c r="AL52" s="1089"/>
      <c r="AM52" s="1089"/>
      <c r="AN52" s="1089"/>
      <c r="AO52" s="1089"/>
      <c r="AP52" s="1089"/>
    </row>
    <row r="53" spans="1:42" s="1090" customFormat="1" ht="15" customHeight="1">
      <c r="A53" s="1080"/>
      <c r="B53" s="1081"/>
      <c r="C53" s="1082"/>
      <c r="D53" s="1080"/>
      <c r="E53" s="1036"/>
      <c r="F53" s="1036"/>
      <c r="G53" s="1036"/>
      <c r="H53" s="1095" t="s">
        <v>410</v>
      </c>
      <c r="I53" s="1095"/>
      <c r="J53" s="1716"/>
      <c r="K53" s="1720" t="s">
        <v>46</v>
      </c>
      <c r="L53" s="1096">
        <f t="shared" ref="L53:Q53" si="30">L54+L55</f>
        <v>0</v>
      </c>
      <c r="M53" s="1096">
        <f t="shared" si="30"/>
        <v>0</v>
      </c>
      <c r="N53" s="1096">
        <f t="shared" si="30"/>
        <v>0</v>
      </c>
      <c r="O53" s="1096">
        <f t="shared" si="30"/>
        <v>0</v>
      </c>
      <c r="P53" s="1096">
        <f t="shared" si="30"/>
        <v>0</v>
      </c>
      <c r="Q53" s="1096">
        <f t="shared" si="30"/>
        <v>0</v>
      </c>
      <c r="R53" s="2572">
        <f>P53-SUM(S53:AB53)</f>
        <v>0</v>
      </c>
      <c r="S53" s="1097">
        <f t="shared" ref="S53:AB53" si="31">S54+S55</f>
        <v>0</v>
      </c>
      <c r="T53" s="1096">
        <f t="shared" si="31"/>
        <v>0</v>
      </c>
      <c r="U53" s="1096">
        <f t="shared" si="31"/>
        <v>0</v>
      </c>
      <c r="V53" s="1096">
        <f t="shared" si="31"/>
        <v>0</v>
      </c>
      <c r="W53" s="1096">
        <f t="shared" si="31"/>
        <v>0</v>
      </c>
      <c r="X53" s="1096">
        <f t="shared" si="31"/>
        <v>0</v>
      </c>
      <c r="Y53" s="1096">
        <f t="shared" si="31"/>
        <v>0</v>
      </c>
      <c r="Z53" s="1096">
        <f t="shared" si="31"/>
        <v>0</v>
      </c>
      <c r="AA53" s="1096">
        <f t="shared" si="31"/>
        <v>0</v>
      </c>
      <c r="AB53" s="1096">
        <f t="shared" si="31"/>
        <v>0</v>
      </c>
      <c r="AC53" s="1089"/>
      <c r="AD53" s="1089"/>
      <c r="AE53" s="1089"/>
      <c r="AF53" s="1089"/>
      <c r="AG53" s="1089"/>
      <c r="AH53" s="1089"/>
      <c r="AI53" s="1089"/>
      <c r="AJ53" s="1089"/>
      <c r="AK53" s="1089"/>
      <c r="AL53" s="1089"/>
      <c r="AM53" s="1089"/>
      <c r="AN53" s="1089"/>
      <c r="AO53" s="1089"/>
      <c r="AP53" s="1089"/>
    </row>
    <row r="54" spans="1:42" s="1090" customFormat="1" ht="15" customHeight="1">
      <c r="A54" s="1080"/>
      <c r="B54" s="1081"/>
      <c r="C54" s="1082" t="s">
        <v>329</v>
      </c>
      <c r="D54" s="1080"/>
      <c r="E54" s="1036"/>
      <c r="F54" s="1036"/>
      <c r="G54" s="1036"/>
      <c r="H54" s="1095"/>
      <c r="I54" s="1095" t="s">
        <v>403</v>
      </c>
      <c r="J54" s="1716"/>
      <c r="K54" s="1721"/>
      <c r="L54" s="1096"/>
      <c r="M54" s="1096"/>
      <c r="N54" s="1096"/>
      <c r="O54" s="1096"/>
      <c r="P54" s="1096"/>
      <c r="Q54" s="1096"/>
      <c r="R54" s="1084"/>
      <c r="S54" s="1097"/>
      <c r="T54" s="1096"/>
      <c r="U54" s="1096"/>
      <c r="V54" s="1096"/>
      <c r="W54" s="1096"/>
      <c r="X54" s="1096"/>
      <c r="Y54" s="1096"/>
      <c r="Z54" s="1096"/>
      <c r="AA54" s="1096"/>
      <c r="AB54" s="1096"/>
      <c r="AC54" s="1089"/>
      <c r="AD54" s="1089"/>
      <c r="AE54" s="1089"/>
      <c r="AF54" s="1089"/>
      <c r="AG54" s="1089"/>
      <c r="AH54" s="1089"/>
      <c r="AI54" s="1089"/>
      <c r="AJ54" s="1089"/>
      <c r="AK54" s="1089"/>
      <c r="AL54" s="1089"/>
      <c r="AM54" s="1089"/>
      <c r="AN54" s="1089"/>
      <c r="AO54" s="1089"/>
      <c r="AP54" s="1089"/>
    </row>
    <row r="55" spans="1:42" s="1090" customFormat="1" ht="15" customHeight="1">
      <c r="A55" s="1080"/>
      <c r="B55" s="1081"/>
      <c r="C55" s="1082" t="s">
        <v>328</v>
      </c>
      <c r="D55" s="1080"/>
      <c r="E55" s="1036"/>
      <c r="F55" s="1036"/>
      <c r="G55" s="1036"/>
      <c r="H55" s="1095"/>
      <c r="I55" s="1095" t="s">
        <v>408</v>
      </c>
      <c r="J55" s="1716"/>
      <c r="K55" s="1721"/>
      <c r="L55" s="1096"/>
      <c r="M55" s="1096"/>
      <c r="N55" s="1096"/>
      <c r="O55" s="1096"/>
      <c r="P55" s="1096"/>
      <c r="Q55" s="1096"/>
      <c r="R55" s="1084"/>
      <c r="S55" s="1097"/>
      <c r="T55" s="1096"/>
      <c r="U55" s="1096"/>
      <c r="V55" s="1096"/>
      <c r="W55" s="1096"/>
      <c r="X55" s="1096"/>
      <c r="Y55" s="1096"/>
      <c r="Z55" s="1096"/>
      <c r="AA55" s="1096"/>
      <c r="AB55" s="1096"/>
      <c r="AC55" s="1089"/>
      <c r="AD55" s="1089"/>
      <c r="AE55" s="1089"/>
      <c r="AF55" s="1089"/>
      <c r="AG55" s="1089"/>
      <c r="AH55" s="1089"/>
      <c r="AI55" s="1089"/>
      <c r="AJ55" s="1089"/>
      <c r="AK55" s="1089"/>
      <c r="AL55" s="1089"/>
      <c r="AM55" s="1089"/>
      <c r="AN55" s="1089"/>
      <c r="AO55" s="1089"/>
      <c r="AP55" s="1089"/>
    </row>
    <row r="56" spans="1:42" s="1090" customFormat="1" ht="15" customHeight="1">
      <c r="A56" s="1080"/>
      <c r="B56" s="1081"/>
      <c r="C56" s="1082"/>
      <c r="D56" s="1080"/>
      <c r="E56" s="1036"/>
      <c r="F56" s="1036"/>
      <c r="G56" s="1036"/>
      <c r="H56" s="1095" t="s">
        <v>411</v>
      </c>
      <c r="I56" s="1095"/>
      <c r="J56" s="1716"/>
      <c r="K56" s="1720" t="s">
        <v>47</v>
      </c>
      <c r="L56" s="1096">
        <f t="shared" ref="L56:Q56" si="32">L57+L58</f>
        <v>0</v>
      </c>
      <c r="M56" s="1096">
        <f t="shared" si="32"/>
        <v>0</v>
      </c>
      <c r="N56" s="1096">
        <f t="shared" si="32"/>
        <v>0</v>
      </c>
      <c r="O56" s="1096">
        <f t="shared" si="32"/>
        <v>0</v>
      </c>
      <c r="P56" s="1096">
        <f t="shared" si="32"/>
        <v>0</v>
      </c>
      <c r="Q56" s="1096">
        <f t="shared" si="32"/>
        <v>0</v>
      </c>
      <c r="R56" s="2572">
        <f>P56-SUM(S56:AB56)</f>
        <v>0</v>
      </c>
      <c r="S56" s="1097">
        <f t="shared" ref="S56:AB56" si="33">S57+S58</f>
        <v>0</v>
      </c>
      <c r="T56" s="1096">
        <f t="shared" si="33"/>
        <v>0</v>
      </c>
      <c r="U56" s="1096">
        <f t="shared" si="33"/>
        <v>0</v>
      </c>
      <c r="V56" s="1096">
        <f t="shared" si="33"/>
        <v>0</v>
      </c>
      <c r="W56" s="1096">
        <f t="shared" si="33"/>
        <v>0</v>
      </c>
      <c r="X56" s="1096">
        <f t="shared" si="33"/>
        <v>0</v>
      </c>
      <c r="Y56" s="1096">
        <f t="shared" si="33"/>
        <v>0</v>
      </c>
      <c r="Z56" s="1096">
        <f t="shared" si="33"/>
        <v>0</v>
      </c>
      <c r="AA56" s="1096">
        <f t="shared" si="33"/>
        <v>0</v>
      </c>
      <c r="AB56" s="1096">
        <f t="shared" si="33"/>
        <v>0</v>
      </c>
      <c r="AC56" s="1089"/>
      <c r="AD56" s="1089"/>
      <c r="AE56" s="1089"/>
      <c r="AF56" s="1089"/>
      <c r="AG56" s="1089"/>
      <c r="AH56" s="1089"/>
      <c r="AI56" s="1089"/>
      <c r="AJ56" s="1089"/>
      <c r="AK56" s="1089"/>
      <c r="AL56" s="1089"/>
      <c r="AM56" s="1089"/>
      <c r="AN56" s="1089"/>
      <c r="AO56" s="1089"/>
      <c r="AP56" s="1089"/>
    </row>
    <row r="57" spans="1:42" s="1090" customFormat="1" ht="15" customHeight="1">
      <c r="A57" s="1080"/>
      <c r="B57" s="1081"/>
      <c r="C57" s="1082" t="s">
        <v>329</v>
      </c>
      <c r="D57" s="1080"/>
      <c r="E57" s="1036"/>
      <c r="F57" s="1036"/>
      <c r="G57" s="1036"/>
      <c r="H57" s="1095"/>
      <c r="I57" s="1095" t="s">
        <v>403</v>
      </c>
      <c r="J57" s="1716"/>
      <c r="K57" s="1720"/>
      <c r="L57" s="1096"/>
      <c r="M57" s="1096"/>
      <c r="N57" s="1096"/>
      <c r="O57" s="1096"/>
      <c r="P57" s="1096"/>
      <c r="Q57" s="1096"/>
      <c r="R57" s="1084"/>
      <c r="S57" s="1097"/>
      <c r="T57" s="1096"/>
      <c r="U57" s="1096"/>
      <c r="V57" s="1096"/>
      <c r="W57" s="1096"/>
      <c r="X57" s="1096"/>
      <c r="Y57" s="1096"/>
      <c r="Z57" s="1096"/>
      <c r="AA57" s="1096"/>
      <c r="AB57" s="1096"/>
      <c r="AC57" s="1089"/>
      <c r="AD57" s="1089"/>
      <c r="AE57" s="1089"/>
      <c r="AF57" s="1089"/>
      <c r="AG57" s="1089"/>
      <c r="AH57" s="1089"/>
      <c r="AI57" s="1089"/>
      <c r="AJ57" s="1089"/>
      <c r="AK57" s="1089"/>
      <c r="AL57" s="1089"/>
      <c r="AM57" s="1089"/>
      <c r="AN57" s="1089"/>
      <c r="AO57" s="1089"/>
      <c r="AP57" s="1089"/>
    </row>
    <row r="58" spans="1:42" s="1090" customFormat="1" ht="15" customHeight="1">
      <c r="A58" s="1080"/>
      <c r="B58" s="1081"/>
      <c r="C58" s="1082" t="s">
        <v>328</v>
      </c>
      <c r="D58" s="1080"/>
      <c r="E58" s="1036"/>
      <c r="F58" s="1036"/>
      <c r="G58" s="1036"/>
      <c r="H58" s="1095"/>
      <c r="I58" s="1095" t="s">
        <v>408</v>
      </c>
      <c r="J58" s="1716"/>
      <c r="K58" s="1720"/>
      <c r="L58" s="1096"/>
      <c r="M58" s="1096"/>
      <c r="N58" s="1096"/>
      <c r="O58" s="1096"/>
      <c r="P58" s="1096"/>
      <c r="Q58" s="1096"/>
      <c r="R58" s="1084"/>
      <c r="S58" s="1097"/>
      <c r="T58" s="1096"/>
      <c r="U58" s="1096"/>
      <c r="V58" s="1096"/>
      <c r="W58" s="1096"/>
      <c r="X58" s="1096"/>
      <c r="Y58" s="1096"/>
      <c r="Z58" s="1096"/>
      <c r="AA58" s="1096"/>
      <c r="AB58" s="1096"/>
      <c r="AC58" s="1089"/>
      <c r="AD58" s="1089"/>
      <c r="AE58" s="1089"/>
      <c r="AF58" s="1089"/>
      <c r="AG58" s="1089"/>
      <c r="AH58" s="1089"/>
      <c r="AI58" s="1089"/>
      <c r="AJ58" s="1089"/>
      <c r="AK58" s="1089"/>
      <c r="AL58" s="1089"/>
      <c r="AM58" s="1089"/>
      <c r="AN58" s="1089"/>
      <c r="AO58" s="1089"/>
      <c r="AP58" s="1089"/>
    </row>
    <row r="59" spans="1:42" s="1090" customFormat="1" ht="15" customHeight="1">
      <c r="A59" s="1080"/>
      <c r="B59" s="1081"/>
      <c r="C59" s="1082"/>
      <c r="D59" s="1080"/>
      <c r="E59" s="1036"/>
      <c r="F59" s="1036"/>
      <c r="G59" s="1036"/>
      <c r="H59" s="1095" t="s">
        <v>412</v>
      </c>
      <c r="I59" s="1095"/>
      <c r="J59" s="1716"/>
      <c r="K59" s="1720" t="s">
        <v>48</v>
      </c>
      <c r="L59" s="1096">
        <f t="shared" ref="L59:Q59" si="34">L60+L61</f>
        <v>0</v>
      </c>
      <c r="M59" s="1096">
        <f t="shared" si="34"/>
        <v>0</v>
      </c>
      <c r="N59" s="1096">
        <f t="shared" si="34"/>
        <v>0</v>
      </c>
      <c r="O59" s="1096">
        <f t="shared" si="34"/>
        <v>0</v>
      </c>
      <c r="P59" s="1096">
        <f t="shared" si="34"/>
        <v>0</v>
      </c>
      <c r="Q59" s="1096">
        <f t="shared" si="34"/>
        <v>0</v>
      </c>
      <c r="R59" s="2572">
        <f>P59-SUM(S59:AB59)</f>
        <v>0</v>
      </c>
      <c r="S59" s="1097">
        <f t="shared" ref="S59:AB59" si="35">S60+S61</f>
        <v>0</v>
      </c>
      <c r="T59" s="1096">
        <f t="shared" si="35"/>
        <v>0</v>
      </c>
      <c r="U59" s="1096">
        <f t="shared" si="35"/>
        <v>0</v>
      </c>
      <c r="V59" s="1096">
        <f t="shared" si="35"/>
        <v>0</v>
      </c>
      <c r="W59" s="1096">
        <f t="shared" si="35"/>
        <v>0</v>
      </c>
      <c r="X59" s="1096">
        <f t="shared" si="35"/>
        <v>0</v>
      </c>
      <c r="Y59" s="1096">
        <f t="shared" si="35"/>
        <v>0</v>
      </c>
      <c r="Z59" s="1096">
        <f t="shared" si="35"/>
        <v>0</v>
      </c>
      <c r="AA59" s="1096">
        <f t="shared" si="35"/>
        <v>0</v>
      </c>
      <c r="AB59" s="1096">
        <f t="shared" si="35"/>
        <v>0</v>
      </c>
      <c r="AC59" s="1089"/>
      <c r="AD59" s="1089"/>
      <c r="AE59" s="1089"/>
      <c r="AF59" s="1089"/>
      <c r="AG59" s="1089"/>
      <c r="AH59" s="1089"/>
      <c r="AI59" s="1089"/>
      <c r="AJ59" s="1089"/>
      <c r="AK59" s="1089"/>
      <c r="AL59" s="1089"/>
      <c r="AM59" s="1089"/>
      <c r="AN59" s="1089"/>
      <c r="AO59" s="1089"/>
      <c r="AP59" s="1089"/>
    </row>
    <row r="60" spans="1:42" s="1090" customFormat="1" ht="15" customHeight="1">
      <c r="A60" s="1080"/>
      <c r="B60" s="1081"/>
      <c r="C60" s="1082" t="s">
        <v>329</v>
      </c>
      <c r="D60" s="1080"/>
      <c r="E60" s="1036"/>
      <c r="F60" s="1036"/>
      <c r="G60" s="1036"/>
      <c r="H60" s="1095"/>
      <c r="I60" s="1095" t="s">
        <v>403</v>
      </c>
      <c r="J60" s="1716"/>
      <c r="K60" s="1720"/>
      <c r="L60" s="1096"/>
      <c r="M60" s="1096"/>
      <c r="N60" s="1096"/>
      <c r="O60" s="1096"/>
      <c r="P60" s="1096"/>
      <c r="Q60" s="1096"/>
      <c r="R60" s="1084"/>
      <c r="S60" s="1097"/>
      <c r="T60" s="1096"/>
      <c r="U60" s="1096"/>
      <c r="V60" s="1096"/>
      <c r="W60" s="1096"/>
      <c r="X60" s="1096"/>
      <c r="Y60" s="1096"/>
      <c r="Z60" s="1096"/>
      <c r="AA60" s="1096"/>
      <c r="AB60" s="1096"/>
      <c r="AC60" s="1089"/>
      <c r="AD60" s="1089"/>
      <c r="AE60" s="1089"/>
      <c r="AF60" s="1089"/>
      <c r="AG60" s="1089"/>
      <c r="AH60" s="1089"/>
      <c r="AI60" s="1089"/>
      <c r="AJ60" s="1089"/>
      <c r="AK60" s="1089"/>
      <c r="AL60" s="1089"/>
      <c r="AM60" s="1089"/>
      <c r="AN60" s="1089"/>
      <c r="AO60" s="1089"/>
      <c r="AP60" s="1089"/>
    </row>
    <row r="61" spans="1:42" s="1090" customFormat="1" ht="15" customHeight="1">
      <c r="A61" s="1080"/>
      <c r="B61" s="1081"/>
      <c r="C61" s="1082" t="s">
        <v>328</v>
      </c>
      <c r="D61" s="1080"/>
      <c r="E61" s="1036"/>
      <c r="F61" s="1036"/>
      <c r="G61" s="1036"/>
      <c r="H61" s="1095"/>
      <c r="I61" s="1095" t="s">
        <v>408</v>
      </c>
      <c r="J61" s="1716"/>
      <c r="K61" s="1720"/>
      <c r="L61" s="1096"/>
      <c r="M61" s="1096"/>
      <c r="N61" s="1096"/>
      <c r="O61" s="1096"/>
      <c r="P61" s="1096"/>
      <c r="Q61" s="1096"/>
      <c r="R61" s="1084"/>
      <c r="S61" s="1097"/>
      <c r="T61" s="1096"/>
      <c r="U61" s="1096"/>
      <c r="V61" s="1096"/>
      <c r="W61" s="1096"/>
      <c r="X61" s="1096"/>
      <c r="Y61" s="1096"/>
      <c r="Z61" s="1096"/>
      <c r="AA61" s="1096"/>
      <c r="AB61" s="1096"/>
      <c r="AC61" s="1089"/>
      <c r="AD61" s="1089"/>
      <c r="AE61" s="1089"/>
      <c r="AF61" s="1089"/>
      <c r="AG61" s="1089"/>
      <c r="AH61" s="1089"/>
      <c r="AI61" s="1089"/>
      <c r="AJ61" s="1089"/>
      <c r="AK61" s="1089"/>
      <c r="AL61" s="1089"/>
      <c r="AM61" s="1089"/>
      <c r="AN61" s="1089"/>
      <c r="AO61" s="1089"/>
      <c r="AP61" s="1089"/>
    </row>
    <row r="62" spans="1:42" s="1090" customFormat="1" ht="15" customHeight="1">
      <c r="A62" s="1080"/>
      <c r="B62" s="1081"/>
      <c r="C62" s="1082"/>
      <c r="D62" s="1080"/>
      <c r="E62" s="1036"/>
      <c r="F62" s="1036"/>
      <c r="G62" s="1036"/>
      <c r="H62" s="1095" t="s">
        <v>413</v>
      </c>
      <c r="I62" s="1095"/>
      <c r="J62" s="1716"/>
      <c r="K62" s="1720" t="s">
        <v>49</v>
      </c>
      <c r="L62" s="1096">
        <f t="shared" ref="L62:Q62" si="36">L63+L64</f>
        <v>0</v>
      </c>
      <c r="M62" s="1096">
        <f t="shared" si="36"/>
        <v>0</v>
      </c>
      <c r="N62" s="1096">
        <f t="shared" si="36"/>
        <v>0</v>
      </c>
      <c r="O62" s="1096">
        <f t="shared" si="36"/>
        <v>0</v>
      </c>
      <c r="P62" s="1096">
        <f t="shared" si="36"/>
        <v>0</v>
      </c>
      <c r="Q62" s="1096">
        <f t="shared" si="36"/>
        <v>0</v>
      </c>
      <c r="R62" s="2572">
        <f>P62-SUM(S62:AB62)</f>
        <v>0</v>
      </c>
      <c r="S62" s="1097">
        <f t="shared" ref="S62:AB62" si="37">S63+S64</f>
        <v>0</v>
      </c>
      <c r="T62" s="1096">
        <f t="shared" si="37"/>
        <v>0</v>
      </c>
      <c r="U62" s="1096">
        <f t="shared" si="37"/>
        <v>0</v>
      </c>
      <c r="V62" s="1096">
        <f t="shared" si="37"/>
        <v>0</v>
      </c>
      <c r="W62" s="1096">
        <f t="shared" si="37"/>
        <v>0</v>
      </c>
      <c r="X62" s="1096">
        <f t="shared" si="37"/>
        <v>0</v>
      </c>
      <c r="Y62" s="1096">
        <f t="shared" si="37"/>
        <v>0</v>
      </c>
      <c r="Z62" s="1096">
        <f t="shared" si="37"/>
        <v>0</v>
      </c>
      <c r="AA62" s="1096">
        <f t="shared" si="37"/>
        <v>0</v>
      </c>
      <c r="AB62" s="1096">
        <f t="shared" si="37"/>
        <v>0</v>
      </c>
      <c r="AC62" s="1089"/>
      <c r="AD62" s="1089"/>
      <c r="AE62" s="1089"/>
      <c r="AF62" s="1089"/>
      <c r="AG62" s="1089"/>
      <c r="AH62" s="1089"/>
      <c r="AI62" s="1089"/>
      <c r="AJ62" s="1089"/>
      <c r="AK62" s="1089"/>
      <c r="AL62" s="1089"/>
      <c r="AM62" s="1089"/>
      <c r="AN62" s="1089"/>
      <c r="AO62" s="1089"/>
      <c r="AP62" s="1089"/>
    </row>
    <row r="63" spans="1:42" s="1090" customFormat="1" ht="15" customHeight="1">
      <c r="A63" s="1080"/>
      <c r="B63" s="1081"/>
      <c r="C63" s="1082" t="s">
        <v>329</v>
      </c>
      <c r="D63" s="1080"/>
      <c r="E63" s="1036"/>
      <c r="F63" s="1036"/>
      <c r="G63" s="1036"/>
      <c r="H63" s="1095"/>
      <c r="I63" s="1095" t="s">
        <v>403</v>
      </c>
      <c r="J63" s="1716"/>
      <c r="K63" s="1720"/>
      <c r="L63" s="1096"/>
      <c r="M63" s="1096"/>
      <c r="N63" s="1096"/>
      <c r="O63" s="1096"/>
      <c r="P63" s="1096"/>
      <c r="Q63" s="1096"/>
      <c r="R63" s="1084"/>
      <c r="S63" s="1097"/>
      <c r="T63" s="1096"/>
      <c r="U63" s="1096"/>
      <c r="V63" s="1096"/>
      <c r="W63" s="1096"/>
      <c r="X63" s="1096"/>
      <c r="Y63" s="1096"/>
      <c r="Z63" s="1096"/>
      <c r="AA63" s="1096"/>
      <c r="AB63" s="1096"/>
      <c r="AC63" s="1089"/>
      <c r="AD63" s="1089"/>
      <c r="AE63" s="1089"/>
      <c r="AF63" s="1089"/>
      <c r="AG63" s="1089"/>
      <c r="AH63" s="1089"/>
      <c r="AI63" s="1089"/>
      <c r="AJ63" s="1089"/>
      <c r="AK63" s="1089"/>
      <c r="AL63" s="1089"/>
      <c r="AM63" s="1089"/>
      <c r="AN63" s="1089"/>
      <c r="AO63" s="1089"/>
      <c r="AP63" s="1089"/>
    </row>
    <row r="64" spans="1:42" s="1090" customFormat="1" ht="15" customHeight="1">
      <c r="A64" s="1080"/>
      <c r="B64" s="1081"/>
      <c r="C64" s="1082" t="s">
        <v>328</v>
      </c>
      <c r="D64" s="1080"/>
      <c r="E64" s="1036"/>
      <c r="F64" s="1036"/>
      <c r="G64" s="1036"/>
      <c r="H64" s="1095"/>
      <c r="I64" s="1095" t="s">
        <v>408</v>
      </c>
      <c r="J64" s="1716"/>
      <c r="K64" s="1720"/>
      <c r="L64" s="1096"/>
      <c r="M64" s="1096"/>
      <c r="N64" s="1096"/>
      <c r="O64" s="1096"/>
      <c r="P64" s="1096"/>
      <c r="Q64" s="1096"/>
      <c r="R64" s="1084"/>
      <c r="S64" s="1097"/>
      <c r="T64" s="1096"/>
      <c r="U64" s="1096"/>
      <c r="V64" s="1096"/>
      <c r="W64" s="1096"/>
      <c r="X64" s="1096"/>
      <c r="Y64" s="1096"/>
      <c r="Z64" s="1096"/>
      <c r="AA64" s="1096"/>
      <c r="AB64" s="1096"/>
      <c r="AC64" s="1089"/>
      <c r="AD64" s="1089"/>
      <c r="AE64" s="1089"/>
      <c r="AF64" s="1089"/>
      <c r="AG64" s="1089"/>
      <c r="AH64" s="1089"/>
      <c r="AI64" s="1089"/>
      <c r="AJ64" s="1089"/>
      <c r="AK64" s="1089"/>
      <c r="AL64" s="1089"/>
      <c r="AM64" s="1089"/>
      <c r="AN64" s="1089"/>
      <c r="AO64" s="1089"/>
      <c r="AP64" s="1089"/>
    </row>
    <row r="65" spans="1:42" s="1090" customFormat="1" ht="15" customHeight="1">
      <c r="A65" s="1080"/>
      <c r="B65" s="1081"/>
      <c r="C65" s="1082" t="s">
        <v>328</v>
      </c>
      <c r="D65" s="1080"/>
      <c r="E65" s="1036"/>
      <c r="F65" s="1036"/>
      <c r="G65" s="1036"/>
      <c r="H65" s="1095" t="s">
        <v>414</v>
      </c>
      <c r="I65" s="1095"/>
      <c r="J65" s="1716"/>
      <c r="K65" s="1720" t="s">
        <v>50</v>
      </c>
      <c r="L65" s="1096"/>
      <c r="M65" s="1096"/>
      <c r="N65" s="1096"/>
      <c r="O65" s="1096"/>
      <c r="P65" s="1096"/>
      <c r="Q65" s="1096"/>
      <c r="R65" s="1084"/>
      <c r="S65" s="1097"/>
      <c r="T65" s="1096"/>
      <c r="U65" s="1096"/>
      <c r="V65" s="1096"/>
      <c r="W65" s="1096"/>
      <c r="X65" s="1096"/>
      <c r="Y65" s="1096"/>
      <c r="Z65" s="1096"/>
      <c r="AA65" s="1096"/>
      <c r="AB65" s="1096"/>
      <c r="AC65" s="1089"/>
      <c r="AD65" s="1089"/>
      <c r="AE65" s="1089"/>
      <c r="AF65" s="1089"/>
      <c r="AG65" s="1089"/>
      <c r="AH65" s="1089"/>
      <c r="AI65" s="1089"/>
      <c r="AJ65" s="1089"/>
      <c r="AK65" s="1089"/>
      <c r="AL65" s="1089"/>
      <c r="AM65" s="1089"/>
      <c r="AN65" s="1089"/>
      <c r="AO65" s="1089"/>
      <c r="AP65" s="1089"/>
    </row>
    <row r="66" spans="1:42" s="1090" customFormat="1" ht="15" customHeight="1">
      <c r="A66" s="1080"/>
      <c r="B66" s="1081"/>
      <c r="C66" s="1082"/>
      <c r="D66" s="1080"/>
      <c r="E66" s="1036"/>
      <c r="F66" s="1036"/>
      <c r="G66" s="1036"/>
      <c r="H66" s="1095" t="s">
        <v>415</v>
      </c>
      <c r="I66" s="1095"/>
      <c r="J66" s="1716"/>
      <c r="K66" s="1720" t="s">
        <v>51</v>
      </c>
      <c r="L66" s="1096">
        <f t="shared" ref="L66:Q66" si="38">L67+L68+L69+L70</f>
        <v>0</v>
      </c>
      <c r="M66" s="1096">
        <f t="shared" si="38"/>
        <v>0</v>
      </c>
      <c r="N66" s="1096">
        <f t="shared" si="38"/>
        <v>0</v>
      </c>
      <c r="O66" s="1096">
        <f t="shared" si="38"/>
        <v>0</v>
      </c>
      <c r="P66" s="1096">
        <f t="shared" si="38"/>
        <v>0</v>
      </c>
      <c r="Q66" s="1096">
        <f t="shared" si="38"/>
        <v>0</v>
      </c>
      <c r="R66" s="2572">
        <f>P66-SUM(S66:AB66)</f>
        <v>0</v>
      </c>
      <c r="S66" s="1097">
        <f t="shared" ref="S66:AB66" si="39">S67+S68+S69+S70</f>
        <v>0</v>
      </c>
      <c r="T66" s="1096">
        <f t="shared" si="39"/>
        <v>0</v>
      </c>
      <c r="U66" s="1096">
        <f t="shared" si="39"/>
        <v>0</v>
      </c>
      <c r="V66" s="1096">
        <f t="shared" si="39"/>
        <v>0</v>
      </c>
      <c r="W66" s="1096">
        <f t="shared" si="39"/>
        <v>0</v>
      </c>
      <c r="X66" s="1096">
        <f t="shared" si="39"/>
        <v>0</v>
      </c>
      <c r="Y66" s="1096">
        <f t="shared" si="39"/>
        <v>0</v>
      </c>
      <c r="Z66" s="1096">
        <f t="shared" si="39"/>
        <v>0</v>
      </c>
      <c r="AA66" s="1096">
        <f t="shared" si="39"/>
        <v>0</v>
      </c>
      <c r="AB66" s="1096">
        <f t="shared" si="39"/>
        <v>0</v>
      </c>
      <c r="AC66" s="1089"/>
      <c r="AD66" s="1089"/>
      <c r="AE66" s="1089"/>
      <c r="AF66" s="1089"/>
      <c r="AG66" s="1089"/>
      <c r="AH66" s="1089"/>
      <c r="AI66" s="1089"/>
      <c r="AJ66" s="1089"/>
      <c r="AK66" s="1089"/>
      <c r="AL66" s="1089"/>
      <c r="AM66" s="1089"/>
      <c r="AN66" s="1089"/>
      <c r="AO66" s="1089"/>
      <c r="AP66" s="1089"/>
    </row>
    <row r="67" spans="1:42" s="1090" customFormat="1" ht="15" customHeight="1">
      <c r="A67" s="1080"/>
      <c r="B67" s="1081"/>
      <c r="C67" s="1082" t="s">
        <v>328</v>
      </c>
      <c r="D67" s="1080"/>
      <c r="E67" s="1036"/>
      <c r="F67" s="1036"/>
      <c r="G67" s="1036"/>
      <c r="H67" s="1095"/>
      <c r="I67" s="1095" t="s">
        <v>416</v>
      </c>
      <c r="J67" s="1716"/>
      <c r="K67" s="1720"/>
      <c r="L67" s="1096"/>
      <c r="M67" s="1096"/>
      <c r="N67" s="1096"/>
      <c r="O67" s="1096"/>
      <c r="P67" s="1096"/>
      <c r="Q67" s="1096"/>
      <c r="R67" s="1084"/>
      <c r="S67" s="1097"/>
      <c r="T67" s="1096"/>
      <c r="U67" s="1096"/>
      <c r="V67" s="1096"/>
      <c r="W67" s="1096"/>
      <c r="X67" s="1096"/>
      <c r="Y67" s="1096"/>
      <c r="Z67" s="1096"/>
      <c r="AA67" s="1096"/>
      <c r="AB67" s="1096"/>
      <c r="AC67" s="1089"/>
      <c r="AD67" s="1089"/>
      <c r="AE67" s="1089"/>
      <c r="AF67" s="1089"/>
      <c r="AG67" s="1089"/>
      <c r="AH67" s="1089"/>
      <c r="AI67" s="1089"/>
      <c r="AJ67" s="1089"/>
      <c r="AK67" s="1089"/>
      <c r="AL67" s="1089"/>
      <c r="AM67" s="1089"/>
      <c r="AN67" s="1089"/>
      <c r="AO67" s="1089"/>
      <c r="AP67" s="1089"/>
    </row>
    <row r="68" spans="1:42" s="1090" customFormat="1" ht="15" customHeight="1">
      <c r="A68" s="1080"/>
      <c r="B68" s="1081"/>
      <c r="C68" s="1082" t="s">
        <v>328</v>
      </c>
      <c r="D68" s="1080"/>
      <c r="E68" s="1036"/>
      <c r="F68" s="1036"/>
      <c r="G68" s="1036"/>
      <c r="H68" s="1095"/>
      <c r="I68" s="1095" t="s">
        <v>417</v>
      </c>
      <c r="J68" s="1716"/>
      <c r="K68" s="1721"/>
      <c r="L68" s="1096"/>
      <c r="M68" s="1096"/>
      <c r="N68" s="1096"/>
      <c r="O68" s="1096"/>
      <c r="P68" s="1096"/>
      <c r="Q68" s="1096"/>
      <c r="R68" s="1084"/>
      <c r="S68" s="1097"/>
      <c r="T68" s="1096"/>
      <c r="U68" s="1096"/>
      <c r="V68" s="1096"/>
      <c r="W68" s="1096"/>
      <c r="X68" s="1096"/>
      <c r="Y68" s="1096"/>
      <c r="Z68" s="1096"/>
      <c r="AA68" s="1096"/>
      <c r="AB68" s="1096"/>
      <c r="AC68" s="1089"/>
      <c r="AD68" s="1089"/>
      <c r="AE68" s="1089"/>
      <c r="AF68" s="1089"/>
      <c r="AG68" s="1089"/>
      <c r="AH68" s="1089"/>
      <c r="AI68" s="1089"/>
      <c r="AJ68" s="1089"/>
      <c r="AK68" s="1089"/>
      <c r="AL68" s="1089"/>
      <c r="AM68" s="1089"/>
      <c r="AN68" s="1089"/>
      <c r="AO68" s="1089"/>
      <c r="AP68" s="1089"/>
    </row>
    <row r="69" spans="1:42" s="1090" customFormat="1" ht="15" customHeight="1">
      <c r="A69" s="1080"/>
      <c r="B69" s="1081"/>
      <c r="C69" s="1082" t="s">
        <v>328</v>
      </c>
      <c r="D69" s="1080"/>
      <c r="E69" s="1036"/>
      <c r="F69" s="1036"/>
      <c r="G69" s="1036"/>
      <c r="H69" s="1095"/>
      <c r="I69" s="1095" t="s">
        <v>418</v>
      </c>
      <c r="J69" s="1716"/>
      <c r="K69" s="1721"/>
      <c r="L69" s="1096"/>
      <c r="M69" s="1096"/>
      <c r="N69" s="1096"/>
      <c r="O69" s="1096"/>
      <c r="P69" s="1096"/>
      <c r="Q69" s="1096"/>
      <c r="R69" s="1084"/>
      <c r="S69" s="1097"/>
      <c r="T69" s="1096"/>
      <c r="U69" s="1096"/>
      <c r="V69" s="1096"/>
      <c r="W69" s="1096"/>
      <c r="X69" s="1096"/>
      <c r="Y69" s="1096"/>
      <c r="Z69" s="1096"/>
      <c r="AA69" s="1096"/>
      <c r="AB69" s="1096"/>
      <c r="AC69" s="1089"/>
      <c r="AD69" s="1089"/>
      <c r="AE69" s="1089"/>
      <c r="AF69" s="1089"/>
      <c r="AG69" s="1089"/>
      <c r="AH69" s="1089"/>
      <c r="AI69" s="1089"/>
      <c r="AJ69" s="1089"/>
      <c r="AK69" s="1089"/>
      <c r="AL69" s="1089"/>
      <c r="AM69" s="1089"/>
      <c r="AN69" s="1089"/>
      <c r="AO69" s="1089"/>
      <c r="AP69" s="1089"/>
    </row>
    <row r="70" spans="1:42" s="1090" customFormat="1" ht="15" customHeight="1">
      <c r="A70" s="1080"/>
      <c r="B70" s="1081"/>
      <c r="C70" s="1082" t="s">
        <v>328</v>
      </c>
      <c r="D70" s="1080"/>
      <c r="E70" s="1036"/>
      <c r="F70" s="1036"/>
      <c r="G70" s="1036"/>
      <c r="H70" s="1095"/>
      <c r="I70" s="1095" t="s">
        <v>419</v>
      </c>
      <c r="J70" s="1716"/>
      <c r="K70" s="1721"/>
      <c r="L70" s="1096"/>
      <c r="M70" s="1096"/>
      <c r="N70" s="1096"/>
      <c r="O70" s="1096"/>
      <c r="P70" s="1096"/>
      <c r="Q70" s="1096"/>
      <c r="R70" s="1084"/>
      <c r="S70" s="1097"/>
      <c r="T70" s="1096"/>
      <c r="U70" s="1096"/>
      <c r="V70" s="1096"/>
      <c r="W70" s="1096"/>
      <c r="X70" s="1096"/>
      <c r="Y70" s="1096"/>
      <c r="Z70" s="1096"/>
      <c r="AA70" s="1096"/>
      <c r="AB70" s="1096"/>
      <c r="AC70" s="1089"/>
      <c r="AD70" s="1089"/>
      <c r="AE70" s="1089"/>
      <c r="AF70" s="1089"/>
      <c r="AG70" s="1089"/>
      <c r="AH70" s="1089"/>
      <c r="AI70" s="1089"/>
      <c r="AJ70" s="1089"/>
      <c r="AK70" s="1089"/>
      <c r="AL70" s="1089"/>
      <c r="AM70" s="1089"/>
      <c r="AN70" s="1089"/>
      <c r="AO70" s="1089"/>
      <c r="AP70" s="1089"/>
    </row>
    <row r="71" spans="1:42" s="1090" customFormat="1" ht="15" customHeight="1">
      <c r="A71" s="1080"/>
      <c r="B71" s="1081"/>
      <c r="C71" s="1082"/>
      <c r="D71" s="1080"/>
      <c r="E71" s="1036"/>
      <c r="F71" s="1036"/>
      <c r="G71" s="1036"/>
      <c r="H71" s="1095"/>
      <c r="I71" s="1095"/>
      <c r="J71" s="1716"/>
      <c r="K71" s="1721"/>
      <c r="L71" s="1096"/>
      <c r="M71" s="1096"/>
      <c r="N71" s="1096"/>
      <c r="O71" s="1096"/>
      <c r="P71" s="1096"/>
      <c r="Q71" s="1096"/>
      <c r="R71" s="1084"/>
      <c r="S71" s="1097"/>
      <c r="T71" s="1096"/>
      <c r="U71" s="1096"/>
      <c r="V71" s="1096"/>
      <c r="W71" s="1096"/>
      <c r="X71" s="1096"/>
      <c r="Y71" s="1096"/>
      <c r="Z71" s="1096"/>
      <c r="AA71" s="1096"/>
      <c r="AB71" s="1096"/>
      <c r="AC71" s="1089"/>
      <c r="AD71" s="1089"/>
      <c r="AE71" s="1089"/>
      <c r="AF71" s="1089"/>
      <c r="AG71" s="1089"/>
      <c r="AH71" s="1089"/>
      <c r="AI71" s="1089"/>
      <c r="AJ71" s="1089"/>
      <c r="AK71" s="1089"/>
      <c r="AL71" s="1089"/>
      <c r="AM71" s="1089"/>
      <c r="AN71" s="1089"/>
      <c r="AO71" s="1089"/>
      <c r="AP71" s="1089"/>
    </row>
    <row r="72" spans="1:42" s="1090" customFormat="1" ht="15" customHeight="1">
      <c r="A72" s="1080"/>
      <c r="B72" s="1081"/>
      <c r="C72" s="1082" t="s">
        <v>329</v>
      </c>
      <c r="D72" s="1080"/>
      <c r="E72" s="1036"/>
      <c r="F72" s="1036"/>
      <c r="G72" s="1036" t="s">
        <v>41</v>
      </c>
      <c r="H72" s="1095"/>
      <c r="I72" s="1036"/>
      <c r="J72" s="1715"/>
      <c r="K72" s="1720"/>
      <c r="L72" s="1081"/>
      <c r="M72" s="1081"/>
      <c r="N72" s="1081"/>
      <c r="O72" s="1081"/>
      <c r="P72" s="1081"/>
      <c r="Q72" s="1081"/>
      <c r="R72" s="1084"/>
      <c r="S72" s="1082"/>
      <c r="T72" s="1081"/>
      <c r="U72" s="1081"/>
      <c r="V72" s="1081"/>
      <c r="W72" s="1081"/>
      <c r="X72" s="1081"/>
      <c r="Y72" s="1081"/>
      <c r="Z72" s="1081"/>
      <c r="AA72" s="1081"/>
      <c r="AB72" s="1081"/>
      <c r="AC72" s="1089"/>
      <c r="AD72" s="1089"/>
      <c r="AE72" s="1089"/>
      <c r="AF72" s="1089"/>
      <c r="AG72" s="1089"/>
      <c r="AH72" s="1089"/>
      <c r="AI72" s="1089"/>
      <c r="AJ72" s="1089"/>
      <c r="AK72" s="1089"/>
      <c r="AL72" s="1089"/>
      <c r="AM72" s="1089"/>
      <c r="AN72" s="1089"/>
      <c r="AO72" s="1089"/>
      <c r="AP72" s="1089"/>
    </row>
    <row r="73" spans="1:42" s="1090" customFormat="1" ht="15" customHeight="1">
      <c r="A73" s="1080"/>
      <c r="B73" s="1081"/>
      <c r="C73" s="1082"/>
      <c r="D73" s="1080"/>
      <c r="E73" s="1036"/>
      <c r="F73" s="1036"/>
      <c r="G73" s="1036"/>
      <c r="H73" s="1095"/>
      <c r="I73" s="1095"/>
      <c r="J73" s="1716"/>
      <c r="K73" s="1721"/>
      <c r="L73" s="1096"/>
      <c r="M73" s="1096"/>
      <c r="N73" s="1096"/>
      <c r="O73" s="1096"/>
      <c r="P73" s="1096"/>
      <c r="Q73" s="1096"/>
      <c r="R73" s="1084"/>
      <c r="S73" s="1097"/>
      <c r="T73" s="1096"/>
      <c r="U73" s="1096"/>
      <c r="V73" s="1096"/>
      <c r="W73" s="1096"/>
      <c r="X73" s="1096"/>
      <c r="Y73" s="1096"/>
      <c r="Z73" s="1096"/>
      <c r="AA73" s="1096"/>
      <c r="AB73" s="1096"/>
      <c r="AC73" s="1089"/>
      <c r="AD73" s="1089"/>
      <c r="AE73" s="1089"/>
      <c r="AF73" s="1089"/>
      <c r="AG73" s="1089"/>
      <c r="AH73" s="1089"/>
      <c r="AI73" s="1089"/>
      <c r="AJ73" s="1089"/>
      <c r="AK73" s="1089"/>
      <c r="AL73" s="1089"/>
      <c r="AM73" s="1089"/>
      <c r="AN73" s="1089"/>
      <c r="AO73" s="1089"/>
      <c r="AP73" s="1089"/>
    </row>
    <row r="74" spans="1:42" s="1084" customFormat="1" ht="15" customHeight="1">
      <c r="A74" s="1080"/>
      <c r="B74" s="1081"/>
      <c r="C74" s="1082" t="s">
        <v>329</v>
      </c>
      <c r="D74" s="1080"/>
      <c r="E74" s="1036"/>
      <c r="F74" s="1036"/>
      <c r="G74" s="1715" t="s">
        <v>1608</v>
      </c>
      <c r="H74" s="1095"/>
      <c r="I74" s="1036"/>
      <c r="J74" s="1715"/>
      <c r="K74" s="1720"/>
      <c r="L74" s="1081"/>
      <c r="M74" s="1081"/>
      <c r="N74" s="1081"/>
      <c r="O74" s="1081"/>
      <c r="P74" s="1081"/>
      <c r="Q74" s="1081"/>
      <c r="S74" s="1082"/>
      <c r="T74" s="1081"/>
      <c r="U74" s="1081"/>
      <c r="V74" s="1081"/>
      <c r="W74" s="1081"/>
      <c r="X74" s="1081"/>
      <c r="Y74" s="1081"/>
      <c r="Z74" s="1081"/>
      <c r="AA74" s="1081"/>
      <c r="AB74" s="1081"/>
      <c r="AC74" s="1099"/>
      <c r="AD74" s="1099"/>
      <c r="AE74" s="1099"/>
      <c r="AF74" s="1099"/>
      <c r="AG74" s="1099"/>
      <c r="AH74" s="1099"/>
      <c r="AI74" s="1099"/>
      <c r="AJ74" s="1099"/>
      <c r="AK74" s="1099"/>
      <c r="AL74" s="1099"/>
      <c r="AM74" s="1099"/>
      <c r="AN74" s="1099"/>
      <c r="AO74" s="1099"/>
      <c r="AP74" s="1099"/>
    </row>
    <row r="75" spans="1:42" s="1084" customFormat="1" ht="15" customHeight="1">
      <c r="A75" s="1080"/>
      <c r="B75" s="1081"/>
      <c r="C75" s="1082"/>
      <c r="D75" s="1080"/>
      <c r="E75" s="1036"/>
      <c r="F75" s="1036"/>
      <c r="G75" s="1036"/>
      <c r="H75" s="1095"/>
      <c r="I75" s="2493" t="s">
        <v>1609</v>
      </c>
      <c r="J75" s="1716"/>
      <c r="K75" s="1721"/>
      <c r="L75" s="1096"/>
      <c r="M75" s="1096"/>
      <c r="N75" s="1096"/>
      <c r="O75" s="1096"/>
      <c r="P75" s="1096"/>
      <c r="Q75" s="1096"/>
      <c r="S75" s="1097"/>
      <c r="T75" s="1096"/>
      <c r="U75" s="1096"/>
      <c r="V75" s="1096"/>
      <c r="W75" s="1096"/>
      <c r="X75" s="1096"/>
      <c r="Y75" s="1096"/>
      <c r="Z75" s="1096"/>
      <c r="AA75" s="1096"/>
      <c r="AB75" s="1096"/>
      <c r="AC75" s="1099"/>
      <c r="AD75" s="1099"/>
      <c r="AE75" s="1099"/>
      <c r="AF75" s="1099"/>
      <c r="AG75" s="1099"/>
      <c r="AH75" s="1099"/>
      <c r="AI75" s="1099"/>
      <c r="AJ75" s="1099"/>
      <c r="AK75" s="1099"/>
      <c r="AL75" s="1099"/>
      <c r="AM75" s="1099"/>
      <c r="AN75" s="1099"/>
      <c r="AO75" s="1099"/>
      <c r="AP75" s="1099"/>
    </row>
    <row r="76" spans="1:42" s="1090" customFormat="1" ht="15" customHeight="1">
      <c r="A76" s="1080"/>
      <c r="B76" s="1081"/>
      <c r="C76" s="1082" t="s">
        <v>328</v>
      </c>
      <c r="D76" s="1080"/>
      <c r="E76" s="1100"/>
      <c r="F76" s="1100"/>
      <c r="G76" s="1100" t="s">
        <v>357</v>
      </c>
      <c r="H76" s="1098"/>
      <c r="I76" s="1098"/>
      <c r="J76" s="1716"/>
      <c r="K76" s="1721"/>
      <c r="L76" s="1096"/>
      <c r="M76" s="1096"/>
      <c r="N76" s="1096"/>
      <c r="O76" s="1096"/>
      <c r="P76" s="1096"/>
      <c r="Q76" s="1096"/>
      <c r="R76" s="1084"/>
      <c r="S76" s="1097"/>
      <c r="T76" s="1096"/>
      <c r="U76" s="1096"/>
      <c r="V76" s="1096"/>
      <c r="W76" s="1096"/>
      <c r="X76" s="1096"/>
      <c r="Y76" s="1096"/>
      <c r="Z76" s="1096"/>
      <c r="AA76" s="1096"/>
      <c r="AB76" s="1096"/>
      <c r="AC76" s="1089"/>
      <c r="AD76" s="1089"/>
      <c r="AE76" s="1089"/>
      <c r="AF76" s="1089"/>
      <c r="AG76" s="1089"/>
      <c r="AH76" s="1089"/>
      <c r="AI76" s="1089"/>
      <c r="AJ76" s="1089"/>
      <c r="AK76" s="1089"/>
      <c r="AL76" s="1089"/>
      <c r="AM76" s="1089"/>
      <c r="AN76" s="1089"/>
      <c r="AO76" s="1089"/>
      <c r="AP76" s="1089"/>
    </row>
    <row r="77" spans="1:42" s="1090" customFormat="1" ht="15" customHeight="1">
      <c r="A77" s="1080"/>
      <c r="B77" s="1081"/>
      <c r="C77" s="1082"/>
      <c r="D77" s="1080"/>
      <c r="E77" s="1036"/>
      <c r="F77" s="1036"/>
      <c r="G77" s="1036"/>
      <c r="H77" s="1095"/>
      <c r="I77" s="1095"/>
      <c r="J77" s="1716"/>
      <c r="K77" s="1721"/>
      <c r="L77" s="1096"/>
      <c r="M77" s="1096"/>
      <c r="N77" s="1096"/>
      <c r="O77" s="1096"/>
      <c r="P77" s="1096"/>
      <c r="Q77" s="1096"/>
      <c r="R77" s="1084"/>
      <c r="S77" s="1097"/>
      <c r="T77" s="1096"/>
      <c r="U77" s="1096"/>
      <c r="V77" s="1096"/>
      <c r="W77" s="1096"/>
      <c r="X77" s="1096"/>
      <c r="Y77" s="1096"/>
      <c r="Z77" s="1096"/>
      <c r="AA77" s="1096"/>
      <c r="AB77" s="1096"/>
      <c r="AC77" s="1089"/>
      <c r="AD77" s="1089"/>
      <c r="AE77" s="1089"/>
      <c r="AF77" s="1089"/>
      <c r="AG77" s="1089"/>
      <c r="AH77" s="1089"/>
      <c r="AI77" s="1089"/>
      <c r="AJ77" s="1089"/>
      <c r="AK77" s="1089"/>
      <c r="AL77" s="1089"/>
      <c r="AM77" s="1089"/>
      <c r="AN77" s="1089"/>
      <c r="AO77" s="1089"/>
      <c r="AP77" s="1089"/>
    </row>
    <row r="78" spans="1:42" s="1090" customFormat="1" ht="15" customHeight="1">
      <c r="A78" s="1080"/>
      <c r="B78" s="1081"/>
      <c r="C78" s="1082" t="s">
        <v>329</v>
      </c>
      <c r="D78" s="1080"/>
      <c r="E78" s="1036"/>
      <c r="F78" s="1036"/>
      <c r="G78" s="1036" t="s">
        <v>36</v>
      </c>
      <c r="H78" s="1095"/>
      <c r="I78" s="1095"/>
      <c r="J78" s="1716"/>
      <c r="K78" s="1720" t="s">
        <v>1243</v>
      </c>
      <c r="L78" s="1096"/>
      <c r="M78" s="1096"/>
      <c r="N78" s="1096"/>
      <c r="O78" s="1096"/>
      <c r="P78" s="1096"/>
      <c r="Q78" s="1096"/>
      <c r="R78" s="1084"/>
      <c r="S78" s="1097"/>
      <c r="T78" s="1096"/>
      <c r="U78" s="1096"/>
      <c r="V78" s="1096"/>
      <c r="W78" s="1096"/>
      <c r="X78" s="1096"/>
      <c r="Y78" s="1096"/>
      <c r="Z78" s="1096"/>
      <c r="AA78" s="1096"/>
      <c r="AB78" s="1096"/>
      <c r="AC78" s="1089"/>
      <c r="AD78" s="1089"/>
      <c r="AE78" s="1089"/>
      <c r="AF78" s="1089"/>
      <c r="AG78" s="1089"/>
      <c r="AH78" s="1089"/>
      <c r="AI78" s="1089"/>
      <c r="AJ78" s="1089"/>
      <c r="AK78" s="1089"/>
      <c r="AL78" s="1089"/>
      <c r="AM78" s="1089"/>
      <c r="AN78" s="1089"/>
      <c r="AO78" s="1089"/>
      <c r="AP78" s="1089"/>
    </row>
    <row r="79" spans="1:42" s="1090" customFormat="1" ht="15" customHeight="1">
      <c r="A79" s="1080"/>
      <c r="B79" s="1081"/>
      <c r="C79" s="1082" t="s">
        <v>329</v>
      </c>
      <c r="D79" s="1080"/>
      <c r="E79" s="1036"/>
      <c r="F79" s="1036"/>
      <c r="G79" s="1036" t="s">
        <v>592</v>
      </c>
      <c r="H79" s="1095"/>
      <c r="I79" s="1095"/>
      <c r="J79" s="1716"/>
      <c r="K79" s="1721"/>
      <c r="L79" s="1096"/>
      <c r="M79" s="1096"/>
      <c r="N79" s="1096"/>
      <c r="O79" s="1096"/>
      <c r="P79" s="1096"/>
      <c r="Q79" s="1096"/>
      <c r="R79" s="1084"/>
      <c r="S79" s="1097"/>
      <c r="T79" s="1096"/>
      <c r="U79" s="1096"/>
      <c r="V79" s="1096"/>
      <c r="W79" s="1096"/>
      <c r="X79" s="1096"/>
      <c r="Y79" s="1096"/>
      <c r="Z79" s="1096"/>
      <c r="AA79" s="1096"/>
      <c r="AB79" s="1096"/>
      <c r="AC79" s="1089"/>
      <c r="AD79" s="1089"/>
      <c r="AE79" s="1089"/>
      <c r="AF79" s="1089"/>
      <c r="AG79" s="1089"/>
      <c r="AH79" s="1089"/>
      <c r="AI79" s="1089"/>
      <c r="AJ79" s="1089"/>
      <c r="AK79" s="1089"/>
      <c r="AL79" s="1089"/>
      <c r="AM79" s="1089"/>
      <c r="AN79" s="1089"/>
      <c r="AO79" s="1089"/>
      <c r="AP79" s="1089"/>
    </row>
    <row r="80" spans="1:42" s="1090" customFormat="1" ht="15" customHeight="1">
      <c r="A80" s="1080"/>
      <c r="B80" s="1081"/>
      <c r="C80" s="1082"/>
      <c r="D80" s="1080"/>
      <c r="E80" s="1036"/>
      <c r="F80" s="1036"/>
      <c r="G80" s="1036"/>
      <c r="H80" s="1095"/>
      <c r="I80" s="1095"/>
      <c r="J80" s="1716"/>
      <c r="K80" s="1721"/>
      <c r="L80" s="1096"/>
      <c r="M80" s="1096"/>
      <c r="N80" s="1096"/>
      <c r="O80" s="1096"/>
      <c r="P80" s="1096"/>
      <c r="Q80" s="1096"/>
      <c r="R80" s="1084"/>
      <c r="S80" s="1097"/>
      <c r="T80" s="1096"/>
      <c r="U80" s="1096"/>
      <c r="V80" s="1096"/>
      <c r="W80" s="1096"/>
      <c r="X80" s="1096"/>
      <c r="Y80" s="1096"/>
      <c r="Z80" s="1096"/>
      <c r="AA80" s="1096"/>
      <c r="AB80" s="1096"/>
      <c r="AC80" s="1089"/>
      <c r="AD80" s="1089"/>
      <c r="AE80" s="1089"/>
      <c r="AF80" s="1089"/>
      <c r="AG80" s="1089"/>
      <c r="AH80" s="1089"/>
      <c r="AI80" s="1089"/>
      <c r="AJ80" s="1089"/>
      <c r="AK80" s="1089"/>
      <c r="AL80" s="1089"/>
      <c r="AM80" s="1089"/>
      <c r="AN80" s="1089"/>
      <c r="AO80" s="1089"/>
      <c r="AP80" s="1089"/>
    </row>
    <row r="81" spans="1:42" s="1090" customFormat="1" ht="15" customHeight="1">
      <c r="A81" s="1080"/>
      <c r="B81" s="1081"/>
      <c r="C81" s="1082"/>
      <c r="D81" s="1080"/>
      <c r="E81" s="1036"/>
      <c r="F81" s="1036" t="s">
        <v>588</v>
      </c>
      <c r="G81" s="1036" t="s">
        <v>358</v>
      </c>
      <c r="H81" s="1036"/>
      <c r="I81" s="1036"/>
      <c r="J81" s="1715"/>
      <c r="K81" s="1720" t="s">
        <v>52</v>
      </c>
      <c r="L81" s="1081">
        <f t="shared" ref="L81:Q81" si="40">L83+L92+L95+L96</f>
        <v>0</v>
      </c>
      <c r="M81" s="1081">
        <f t="shared" si="40"/>
        <v>0</v>
      </c>
      <c r="N81" s="1081">
        <f t="shared" si="40"/>
        <v>0</v>
      </c>
      <c r="O81" s="1081">
        <f t="shared" si="40"/>
        <v>0</v>
      </c>
      <c r="P81" s="1081">
        <f t="shared" si="40"/>
        <v>0</v>
      </c>
      <c r="Q81" s="1081">
        <f t="shared" si="40"/>
        <v>0</v>
      </c>
      <c r="R81" s="2572">
        <f>P81-SUM(S81:AB81)</f>
        <v>0</v>
      </c>
      <c r="S81" s="1082">
        <f t="shared" ref="S81:AB81" si="41">S83+S92+S95+S96</f>
        <v>0</v>
      </c>
      <c r="T81" s="1081">
        <f t="shared" si="41"/>
        <v>0</v>
      </c>
      <c r="U81" s="1081">
        <f t="shared" si="41"/>
        <v>0</v>
      </c>
      <c r="V81" s="1081">
        <f t="shared" si="41"/>
        <v>0</v>
      </c>
      <c r="W81" s="1081">
        <f t="shared" si="41"/>
        <v>0</v>
      </c>
      <c r="X81" s="1081">
        <f t="shared" si="41"/>
        <v>0</v>
      </c>
      <c r="Y81" s="1081">
        <f t="shared" si="41"/>
        <v>0</v>
      </c>
      <c r="Z81" s="1081">
        <f t="shared" si="41"/>
        <v>0</v>
      </c>
      <c r="AA81" s="1081">
        <f t="shared" si="41"/>
        <v>0</v>
      </c>
      <c r="AB81" s="1081">
        <f t="shared" si="41"/>
        <v>0</v>
      </c>
      <c r="AC81" s="1089"/>
      <c r="AD81" s="1089"/>
      <c r="AE81" s="1089"/>
      <c r="AF81" s="1089"/>
      <c r="AG81" s="1089"/>
      <c r="AH81" s="1089"/>
      <c r="AI81" s="1089"/>
      <c r="AJ81" s="1089"/>
      <c r="AK81" s="1089"/>
      <c r="AL81" s="1089"/>
      <c r="AM81" s="1089"/>
      <c r="AN81" s="1089"/>
      <c r="AO81" s="1089"/>
      <c r="AP81" s="1089"/>
    </row>
    <row r="82" spans="1:42" s="1090" customFormat="1" ht="15" customHeight="1">
      <c r="A82" s="1080"/>
      <c r="B82" s="1081"/>
      <c r="C82" s="1082"/>
      <c r="D82" s="1080"/>
      <c r="E82" s="1036"/>
      <c r="F82" s="1036"/>
      <c r="G82" s="1036"/>
      <c r="H82" s="1036"/>
      <c r="I82" s="1036"/>
      <c r="J82" s="1715"/>
      <c r="K82" s="1720"/>
      <c r="L82" s="1081"/>
      <c r="M82" s="1081"/>
      <c r="N82" s="1081"/>
      <c r="O82" s="1081"/>
      <c r="P82" s="1081"/>
      <c r="Q82" s="1081"/>
      <c r="R82" s="1084"/>
      <c r="S82" s="1082"/>
      <c r="T82" s="1081"/>
      <c r="U82" s="1081"/>
      <c r="V82" s="1081"/>
      <c r="W82" s="1081"/>
      <c r="X82" s="1081"/>
      <c r="Y82" s="1081"/>
      <c r="Z82" s="1081"/>
      <c r="AA82" s="1081"/>
      <c r="AB82" s="1081"/>
      <c r="AC82" s="1089"/>
      <c r="AD82" s="1089"/>
      <c r="AE82" s="1089"/>
      <c r="AF82" s="1089"/>
      <c r="AG82" s="1089"/>
      <c r="AH82" s="1089"/>
      <c r="AI82" s="1089"/>
      <c r="AJ82" s="1089"/>
      <c r="AK82" s="1089"/>
      <c r="AL82" s="1089"/>
      <c r="AM82" s="1089"/>
      <c r="AN82" s="1089"/>
      <c r="AO82" s="1089"/>
      <c r="AP82" s="1089"/>
    </row>
    <row r="83" spans="1:42" s="1090" customFormat="1" ht="15" customHeight="1">
      <c r="A83" s="1080"/>
      <c r="B83" s="1081"/>
      <c r="C83" s="1082"/>
      <c r="D83" s="1080"/>
      <c r="E83" s="1036"/>
      <c r="F83" s="1036"/>
      <c r="G83" s="1094" t="s">
        <v>525</v>
      </c>
      <c r="H83" s="1036" t="s">
        <v>359</v>
      </c>
      <c r="I83" s="1036"/>
      <c r="J83" s="1715"/>
      <c r="K83" s="1720"/>
      <c r="L83" s="1081">
        <f t="shared" ref="L83:Q83" si="42">L84+L85+L86+L90</f>
        <v>0</v>
      </c>
      <c r="M83" s="1081">
        <f t="shared" si="42"/>
        <v>0</v>
      </c>
      <c r="N83" s="1081">
        <f t="shared" si="42"/>
        <v>0</v>
      </c>
      <c r="O83" s="1081">
        <f t="shared" si="42"/>
        <v>0</v>
      </c>
      <c r="P83" s="1081">
        <f t="shared" si="42"/>
        <v>0</v>
      </c>
      <c r="Q83" s="1081">
        <f t="shared" si="42"/>
        <v>0</v>
      </c>
      <c r="R83" s="2572">
        <f>P83-SUM(S83:AB83)</f>
        <v>0</v>
      </c>
      <c r="S83" s="1082">
        <f t="shared" ref="S83:AB83" si="43">S84+S85+S86+S90</f>
        <v>0</v>
      </c>
      <c r="T83" s="1081">
        <f t="shared" si="43"/>
        <v>0</v>
      </c>
      <c r="U83" s="1081">
        <f t="shared" si="43"/>
        <v>0</v>
      </c>
      <c r="V83" s="1081">
        <f t="shared" si="43"/>
        <v>0</v>
      </c>
      <c r="W83" s="1081">
        <f t="shared" si="43"/>
        <v>0</v>
      </c>
      <c r="X83" s="1081">
        <f t="shared" si="43"/>
        <v>0</v>
      </c>
      <c r="Y83" s="1081">
        <f t="shared" si="43"/>
        <v>0</v>
      </c>
      <c r="Z83" s="1081">
        <f t="shared" si="43"/>
        <v>0</v>
      </c>
      <c r="AA83" s="1081">
        <f t="shared" si="43"/>
        <v>0</v>
      </c>
      <c r="AB83" s="1081">
        <f t="shared" si="43"/>
        <v>0</v>
      </c>
      <c r="AC83" s="1089"/>
      <c r="AD83" s="1089"/>
      <c r="AE83" s="1089"/>
      <c r="AF83" s="1089"/>
      <c r="AG83" s="1089"/>
      <c r="AH83" s="1089"/>
      <c r="AI83" s="1089"/>
      <c r="AJ83" s="1089"/>
      <c r="AK83" s="1089"/>
      <c r="AL83" s="1089"/>
      <c r="AM83" s="1089"/>
      <c r="AN83" s="1089"/>
      <c r="AO83" s="1089"/>
      <c r="AP83" s="1089"/>
    </row>
    <row r="84" spans="1:42" s="1090" customFormat="1" ht="15" customHeight="1">
      <c r="A84" s="1080"/>
      <c r="B84" s="1081"/>
      <c r="C84" s="1082" t="s">
        <v>328</v>
      </c>
      <c r="D84" s="1080"/>
      <c r="E84" s="1036"/>
      <c r="F84" s="1036"/>
      <c r="G84" s="1036"/>
      <c r="H84" s="1095" t="s">
        <v>360</v>
      </c>
      <c r="I84" s="1095"/>
      <c r="J84" s="1716"/>
      <c r="K84" s="1721"/>
      <c r="L84" s="1096"/>
      <c r="M84" s="1096"/>
      <c r="N84" s="1096"/>
      <c r="O84" s="1096"/>
      <c r="P84" s="1096"/>
      <c r="Q84" s="1096"/>
      <c r="R84" s="1084"/>
      <c r="S84" s="1097"/>
      <c r="T84" s="1096"/>
      <c r="U84" s="1096"/>
      <c r="V84" s="1096"/>
      <c r="W84" s="1096"/>
      <c r="X84" s="1096"/>
      <c r="Y84" s="1096"/>
      <c r="Z84" s="1096"/>
      <c r="AA84" s="1096"/>
      <c r="AB84" s="1096"/>
      <c r="AC84" s="1089"/>
      <c r="AD84" s="1089"/>
      <c r="AE84" s="1089"/>
      <c r="AF84" s="1089"/>
      <c r="AG84" s="1089"/>
      <c r="AH84" s="1089"/>
      <c r="AI84" s="1089"/>
      <c r="AJ84" s="1089"/>
      <c r="AK84" s="1089"/>
      <c r="AL84" s="1089"/>
      <c r="AM84" s="1089"/>
      <c r="AN84" s="1089"/>
      <c r="AO84" s="1089"/>
      <c r="AP84" s="1089"/>
    </row>
    <row r="85" spans="1:42" s="1090" customFormat="1" ht="15" customHeight="1">
      <c r="A85" s="1080"/>
      <c r="B85" s="1081"/>
      <c r="C85" s="1082" t="s">
        <v>328</v>
      </c>
      <c r="D85" s="1080"/>
      <c r="E85" s="1036"/>
      <c r="F85" s="1036"/>
      <c r="G85" s="1036"/>
      <c r="H85" s="1095" t="s">
        <v>361</v>
      </c>
      <c r="I85" s="1095"/>
      <c r="J85" s="1716"/>
      <c r="K85" s="1721"/>
      <c r="L85" s="1096"/>
      <c r="M85" s="1096"/>
      <c r="N85" s="1096"/>
      <c r="O85" s="1096"/>
      <c r="P85" s="1096"/>
      <c r="Q85" s="1096"/>
      <c r="R85" s="1084"/>
      <c r="S85" s="1097"/>
      <c r="T85" s="1096"/>
      <c r="U85" s="1096"/>
      <c r="V85" s="1096"/>
      <c r="W85" s="1096"/>
      <c r="X85" s="1096"/>
      <c r="Y85" s="1096"/>
      <c r="Z85" s="1096"/>
      <c r="AA85" s="1096"/>
      <c r="AB85" s="1096"/>
      <c r="AC85" s="1089"/>
      <c r="AD85" s="1089"/>
      <c r="AE85" s="1089"/>
      <c r="AF85" s="1089"/>
      <c r="AG85" s="1089"/>
      <c r="AH85" s="1089"/>
      <c r="AI85" s="1089"/>
      <c r="AJ85" s="1089"/>
      <c r="AK85" s="1089"/>
      <c r="AL85" s="1089"/>
      <c r="AM85" s="1089"/>
      <c r="AN85" s="1089"/>
      <c r="AO85" s="1089"/>
      <c r="AP85" s="1089"/>
    </row>
    <row r="86" spans="1:42" s="1090" customFormat="1" ht="15" customHeight="1">
      <c r="A86" s="1080"/>
      <c r="B86" s="1081"/>
      <c r="C86" s="1082"/>
      <c r="D86" s="1080"/>
      <c r="E86" s="1036"/>
      <c r="F86" s="1036"/>
      <c r="G86" s="1036"/>
      <c r="H86" s="1095" t="s">
        <v>362</v>
      </c>
      <c r="I86" s="1095"/>
      <c r="J86" s="1716"/>
      <c r="K86" s="1721"/>
      <c r="L86" s="1096">
        <f t="shared" ref="L86:Q86" si="44">L87+L88+L89</f>
        <v>0</v>
      </c>
      <c r="M86" s="1096">
        <f t="shared" si="44"/>
        <v>0</v>
      </c>
      <c r="N86" s="1096">
        <f t="shared" si="44"/>
        <v>0</v>
      </c>
      <c r="O86" s="1096">
        <f t="shared" si="44"/>
        <v>0</v>
      </c>
      <c r="P86" s="1096">
        <f t="shared" si="44"/>
        <v>0</v>
      </c>
      <c r="Q86" s="1096">
        <f t="shared" si="44"/>
        <v>0</v>
      </c>
      <c r="R86" s="2572">
        <f>P86-SUM(S86:AB86)</f>
        <v>0</v>
      </c>
      <c r="S86" s="1097">
        <f t="shared" ref="S86:AB86" si="45">S87+S88+S89</f>
        <v>0</v>
      </c>
      <c r="T86" s="1096">
        <f t="shared" si="45"/>
        <v>0</v>
      </c>
      <c r="U86" s="1096">
        <f t="shared" si="45"/>
        <v>0</v>
      </c>
      <c r="V86" s="1096">
        <f t="shared" si="45"/>
        <v>0</v>
      </c>
      <c r="W86" s="1096">
        <f t="shared" si="45"/>
        <v>0</v>
      </c>
      <c r="X86" s="1096">
        <f t="shared" si="45"/>
        <v>0</v>
      </c>
      <c r="Y86" s="1096">
        <f t="shared" si="45"/>
        <v>0</v>
      </c>
      <c r="Z86" s="1096">
        <f t="shared" si="45"/>
        <v>0</v>
      </c>
      <c r="AA86" s="1096">
        <f t="shared" si="45"/>
        <v>0</v>
      </c>
      <c r="AB86" s="1096">
        <f t="shared" si="45"/>
        <v>0</v>
      </c>
      <c r="AC86" s="1089"/>
      <c r="AD86" s="1089"/>
      <c r="AE86" s="1089"/>
      <c r="AF86" s="1089"/>
      <c r="AG86" s="1089"/>
      <c r="AH86" s="1089"/>
      <c r="AI86" s="1089"/>
      <c r="AJ86" s="1089"/>
      <c r="AK86" s="1089"/>
      <c r="AL86" s="1089"/>
      <c r="AM86" s="1089"/>
      <c r="AN86" s="1089"/>
      <c r="AO86" s="1089"/>
      <c r="AP86" s="1089"/>
    </row>
    <row r="87" spans="1:42" s="1090" customFormat="1" ht="15" customHeight="1">
      <c r="A87" s="1080"/>
      <c r="B87" s="1081"/>
      <c r="C87" s="1082" t="s">
        <v>328</v>
      </c>
      <c r="D87" s="1080"/>
      <c r="E87" s="1036"/>
      <c r="F87" s="1036"/>
      <c r="G87" s="1036"/>
      <c r="H87" s="1095"/>
      <c r="I87" s="1095" t="s">
        <v>363</v>
      </c>
      <c r="J87" s="1716"/>
      <c r="K87" s="1721"/>
      <c r="L87" s="1096"/>
      <c r="M87" s="1096"/>
      <c r="N87" s="1096"/>
      <c r="O87" s="1096"/>
      <c r="P87" s="1096"/>
      <c r="Q87" s="1096"/>
      <c r="R87" s="1084"/>
      <c r="S87" s="1097"/>
      <c r="T87" s="1096"/>
      <c r="U87" s="1096"/>
      <c r="V87" s="1096"/>
      <c r="W87" s="1096"/>
      <c r="X87" s="1096"/>
      <c r="Y87" s="1096"/>
      <c r="Z87" s="1096"/>
      <c r="AA87" s="1096"/>
      <c r="AB87" s="1096"/>
      <c r="AC87" s="1089"/>
      <c r="AD87" s="1089"/>
      <c r="AE87" s="1089"/>
      <c r="AF87" s="1089"/>
      <c r="AG87" s="1089"/>
      <c r="AH87" s="1089"/>
      <c r="AI87" s="1089"/>
      <c r="AJ87" s="1089"/>
      <c r="AK87" s="1089"/>
      <c r="AL87" s="1089"/>
      <c r="AM87" s="1089"/>
      <c r="AN87" s="1089"/>
      <c r="AO87" s="1089"/>
      <c r="AP87" s="1089"/>
    </row>
    <row r="88" spans="1:42" s="1090" customFormat="1" ht="15" customHeight="1">
      <c r="A88" s="1080"/>
      <c r="B88" s="1081"/>
      <c r="C88" s="1082" t="s">
        <v>329</v>
      </c>
      <c r="D88" s="1080"/>
      <c r="E88" s="1036"/>
      <c r="F88" s="1036"/>
      <c r="G88" s="1036"/>
      <c r="H88" s="1095"/>
      <c r="I88" s="1095" t="s">
        <v>403</v>
      </c>
      <c r="J88" s="1716"/>
      <c r="K88" s="1721"/>
      <c r="L88" s="1096"/>
      <c r="M88" s="1096"/>
      <c r="N88" s="1096"/>
      <c r="O88" s="1096"/>
      <c r="P88" s="1096"/>
      <c r="Q88" s="1096"/>
      <c r="R88" s="1084"/>
      <c r="S88" s="1097"/>
      <c r="T88" s="1096"/>
      <c r="U88" s="1096"/>
      <c r="V88" s="1096"/>
      <c r="W88" s="1096"/>
      <c r="X88" s="1096"/>
      <c r="Y88" s="1096"/>
      <c r="Z88" s="1096"/>
      <c r="AA88" s="1096"/>
      <c r="AB88" s="1096"/>
      <c r="AC88" s="1089"/>
      <c r="AD88" s="1089"/>
      <c r="AE88" s="1089"/>
      <c r="AF88" s="1089"/>
      <c r="AG88" s="1089"/>
      <c r="AH88" s="1089"/>
      <c r="AI88" s="1089"/>
      <c r="AJ88" s="1089"/>
      <c r="AK88" s="1089"/>
      <c r="AL88" s="1089"/>
      <c r="AM88" s="1089"/>
      <c r="AN88" s="1089"/>
      <c r="AO88" s="1089"/>
      <c r="AP88" s="1089"/>
    </row>
    <row r="89" spans="1:42" s="1090" customFormat="1" ht="15" customHeight="1">
      <c r="A89" s="1080"/>
      <c r="B89" s="1081"/>
      <c r="C89" s="1082" t="s">
        <v>329</v>
      </c>
      <c r="D89" s="1080"/>
      <c r="E89" s="1036"/>
      <c r="F89" s="1036"/>
      <c r="G89" s="1036"/>
      <c r="H89" s="1095"/>
      <c r="I89" s="1095" t="s">
        <v>364</v>
      </c>
      <c r="J89" s="1716"/>
      <c r="K89" s="1721"/>
      <c r="L89" s="1096"/>
      <c r="M89" s="1096"/>
      <c r="N89" s="1096"/>
      <c r="O89" s="1096"/>
      <c r="P89" s="1096"/>
      <c r="Q89" s="1096"/>
      <c r="R89" s="1084"/>
      <c r="S89" s="1097"/>
      <c r="T89" s="1096"/>
      <c r="U89" s="1096"/>
      <c r="V89" s="1096"/>
      <c r="W89" s="1096"/>
      <c r="X89" s="1096"/>
      <c r="Y89" s="1096"/>
      <c r="Z89" s="1096"/>
      <c r="AA89" s="1096"/>
      <c r="AB89" s="1096"/>
      <c r="AC89" s="1089"/>
      <c r="AD89" s="1089"/>
      <c r="AE89" s="1089"/>
      <c r="AF89" s="1089"/>
      <c r="AG89" s="1089"/>
      <c r="AH89" s="1089"/>
      <c r="AI89" s="1089"/>
      <c r="AJ89" s="1089"/>
      <c r="AK89" s="1089"/>
      <c r="AL89" s="1089"/>
      <c r="AM89" s="1089"/>
      <c r="AN89" s="1089"/>
      <c r="AO89" s="1089"/>
      <c r="AP89" s="1089"/>
    </row>
    <row r="90" spans="1:42" s="1090" customFormat="1" ht="15" customHeight="1">
      <c r="A90" s="1080"/>
      <c r="B90" s="1081"/>
      <c r="C90" s="1082" t="s">
        <v>328</v>
      </c>
      <c r="D90" s="1080"/>
      <c r="E90" s="1036"/>
      <c r="F90" s="1036"/>
      <c r="G90" s="1036"/>
      <c r="H90" s="1095" t="s">
        <v>365</v>
      </c>
      <c r="I90" s="1095"/>
      <c r="J90" s="1716"/>
      <c r="K90" s="1721"/>
      <c r="L90" s="1096"/>
      <c r="M90" s="1096"/>
      <c r="N90" s="1096"/>
      <c r="O90" s="1096"/>
      <c r="P90" s="1096"/>
      <c r="Q90" s="1096"/>
      <c r="R90" s="1084"/>
      <c r="S90" s="1097"/>
      <c r="T90" s="1096"/>
      <c r="U90" s="1096"/>
      <c r="V90" s="1096"/>
      <c r="W90" s="1096"/>
      <c r="X90" s="1096"/>
      <c r="Y90" s="1096"/>
      <c r="Z90" s="1096"/>
      <c r="AA90" s="1096"/>
      <c r="AB90" s="1096"/>
      <c r="AC90" s="1089"/>
      <c r="AD90" s="1089"/>
      <c r="AE90" s="1089"/>
      <c r="AF90" s="1089"/>
      <c r="AG90" s="1089"/>
      <c r="AH90" s="1089"/>
      <c r="AI90" s="1089"/>
      <c r="AJ90" s="1089"/>
      <c r="AK90" s="1089"/>
      <c r="AL90" s="1089"/>
      <c r="AM90" s="1089"/>
      <c r="AN90" s="1089"/>
      <c r="AO90" s="1089"/>
      <c r="AP90" s="1089"/>
    </row>
    <row r="91" spans="1:42" s="1090" customFormat="1" ht="15" customHeight="1">
      <c r="A91" s="1080"/>
      <c r="B91" s="1081"/>
      <c r="C91" s="1082"/>
      <c r="D91" s="1080"/>
      <c r="E91" s="1036"/>
      <c r="F91" s="1036"/>
      <c r="G91" s="1036"/>
      <c r="H91" s="1095"/>
      <c r="I91" s="1095"/>
      <c r="J91" s="1716"/>
      <c r="K91" s="1721"/>
      <c r="L91" s="1096"/>
      <c r="M91" s="1096"/>
      <c r="N91" s="1096"/>
      <c r="O91" s="1096"/>
      <c r="P91" s="1096"/>
      <c r="Q91" s="1096"/>
      <c r="R91" s="1084"/>
      <c r="S91" s="1097"/>
      <c r="T91" s="1096"/>
      <c r="U91" s="1096"/>
      <c r="V91" s="1096"/>
      <c r="W91" s="1096"/>
      <c r="X91" s="1096"/>
      <c r="Y91" s="1096"/>
      <c r="Z91" s="1096"/>
      <c r="AA91" s="1096"/>
      <c r="AB91" s="1096"/>
      <c r="AC91" s="1089"/>
      <c r="AD91" s="1089"/>
      <c r="AE91" s="1089"/>
      <c r="AF91" s="1089"/>
      <c r="AG91" s="1089"/>
      <c r="AH91" s="1089"/>
      <c r="AI91" s="1089"/>
      <c r="AJ91" s="1089"/>
      <c r="AK91" s="1089"/>
      <c r="AL91" s="1089"/>
      <c r="AM91" s="1089"/>
      <c r="AN91" s="1089"/>
      <c r="AO91" s="1089"/>
      <c r="AP91" s="1089"/>
    </row>
    <row r="92" spans="1:42" s="1090" customFormat="1" ht="15" customHeight="1">
      <c r="A92" s="1080"/>
      <c r="B92" s="1081"/>
      <c r="C92" s="1082" t="s">
        <v>328</v>
      </c>
      <c r="D92" s="1080"/>
      <c r="E92" s="1036"/>
      <c r="F92" s="1036"/>
      <c r="G92" s="1094" t="s">
        <v>525</v>
      </c>
      <c r="H92" s="1036" t="s">
        <v>366</v>
      </c>
      <c r="I92" s="1036"/>
      <c r="J92" s="1716"/>
      <c r="K92" s="1721"/>
      <c r="L92" s="1096"/>
      <c r="M92" s="1096"/>
      <c r="N92" s="1096"/>
      <c r="O92" s="1096"/>
      <c r="P92" s="1096"/>
      <c r="Q92" s="1096"/>
      <c r="R92" s="1084"/>
      <c r="S92" s="1097"/>
      <c r="T92" s="1096"/>
      <c r="U92" s="1096"/>
      <c r="V92" s="1096"/>
      <c r="W92" s="1096"/>
      <c r="X92" s="1096"/>
      <c r="Y92" s="1096"/>
      <c r="Z92" s="1096"/>
      <c r="AA92" s="1096"/>
      <c r="AB92" s="1096"/>
      <c r="AC92" s="1089"/>
      <c r="AD92" s="1089"/>
      <c r="AE92" s="1089"/>
      <c r="AF92" s="1089"/>
      <c r="AG92" s="1089"/>
      <c r="AH92" s="1089"/>
      <c r="AI92" s="1089"/>
      <c r="AJ92" s="1089"/>
      <c r="AK92" s="1089"/>
      <c r="AL92" s="1089"/>
      <c r="AM92" s="1089"/>
      <c r="AN92" s="1089"/>
      <c r="AO92" s="1089"/>
      <c r="AP92" s="1089"/>
    </row>
    <row r="93" spans="1:42" s="1090" customFormat="1" ht="15" customHeight="1">
      <c r="A93" s="1080"/>
      <c r="B93" s="1081"/>
      <c r="C93" s="1082"/>
      <c r="D93" s="1080"/>
      <c r="E93" s="1036"/>
      <c r="F93" s="1036"/>
      <c r="G93" s="1036"/>
      <c r="H93" s="1036" t="s">
        <v>367</v>
      </c>
      <c r="I93" s="1036"/>
      <c r="J93" s="1716"/>
      <c r="K93" s="1721"/>
      <c r="L93" s="1096"/>
      <c r="M93" s="1096"/>
      <c r="N93" s="1096"/>
      <c r="O93" s="1096"/>
      <c r="P93" s="1096"/>
      <c r="Q93" s="1096"/>
      <c r="R93" s="1084"/>
      <c r="S93" s="1097"/>
      <c r="T93" s="1096"/>
      <c r="U93" s="1096"/>
      <c r="V93" s="1096"/>
      <c r="W93" s="1096"/>
      <c r="X93" s="1096"/>
      <c r="Y93" s="1096"/>
      <c r="Z93" s="1096"/>
      <c r="AA93" s="1096"/>
      <c r="AB93" s="1096"/>
      <c r="AC93" s="1089"/>
      <c r="AD93" s="1089"/>
      <c r="AE93" s="1089"/>
      <c r="AF93" s="1089"/>
      <c r="AG93" s="1089"/>
      <c r="AH93" s="1089"/>
      <c r="AI93" s="1089"/>
      <c r="AJ93" s="1089"/>
      <c r="AK93" s="1089"/>
      <c r="AL93" s="1089"/>
      <c r="AM93" s="1089"/>
      <c r="AN93" s="1089"/>
      <c r="AO93" s="1089"/>
      <c r="AP93" s="1089"/>
    </row>
    <row r="94" spans="1:42" s="1090" customFormat="1" ht="15" customHeight="1">
      <c r="A94" s="1080"/>
      <c r="B94" s="1081"/>
      <c r="C94" s="1082"/>
      <c r="D94" s="1080"/>
      <c r="E94" s="1036"/>
      <c r="F94" s="1036"/>
      <c r="G94" s="1036"/>
      <c r="H94" s="1036"/>
      <c r="I94" s="1036"/>
      <c r="J94" s="1716"/>
      <c r="K94" s="1721"/>
      <c r="L94" s="1096"/>
      <c r="M94" s="1096"/>
      <c r="N94" s="1096"/>
      <c r="O94" s="1096"/>
      <c r="P94" s="1096"/>
      <c r="Q94" s="1096"/>
      <c r="R94" s="1084"/>
      <c r="S94" s="1097"/>
      <c r="T94" s="1096"/>
      <c r="U94" s="1096"/>
      <c r="V94" s="1096"/>
      <c r="W94" s="1096"/>
      <c r="X94" s="1096"/>
      <c r="Y94" s="1096"/>
      <c r="Z94" s="1096"/>
      <c r="AA94" s="1096"/>
      <c r="AB94" s="1096"/>
      <c r="AC94" s="1089"/>
      <c r="AD94" s="1089"/>
      <c r="AE94" s="1089"/>
      <c r="AF94" s="1089"/>
      <c r="AG94" s="1089"/>
      <c r="AH94" s="1089"/>
      <c r="AI94" s="1089"/>
      <c r="AJ94" s="1089"/>
      <c r="AK94" s="1089"/>
      <c r="AL94" s="1089"/>
      <c r="AM94" s="1089"/>
      <c r="AN94" s="1089"/>
      <c r="AO94" s="1089"/>
      <c r="AP94" s="1089"/>
    </row>
    <row r="95" spans="1:42" s="1090" customFormat="1" ht="15" customHeight="1">
      <c r="A95" s="1080"/>
      <c r="B95" s="1081"/>
      <c r="C95" s="1082" t="s">
        <v>329</v>
      </c>
      <c r="D95" s="1080"/>
      <c r="E95" s="1036"/>
      <c r="F95" s="1036"/>
      <c r="G95" s="1036" t="s">
        <v>1066</v>
      </c>
      <c r="H95" s="1095"/>
      <c r="I95" s="1036"/>
      <c r="J95" s="1716"/>
      <c r="K95" s="1721"/>
      <c r="L95" s="1096"/>
      <c r="M95" s="1096"/>
      <c r="N95" s="1096"/>
      <c r="O95" s="1096"/>
      <c r="P95" s="1096"/>
      <c r="Q95" s="1096"/>
      <c r="R95" s="1084"/>
      <c r="S95" s="1097"/>
      <c r="T95" s="1096"/>
      <c r="U95" s="1096"/>
      <c r="V95" s="1096"/>
      <c r="W95" s="1096"/>
      <c r="X95" s="1096"/>
      <c r="Y95" s="1096"/>
      <c r="Z95" s="1096"/>
      <c r="AA95" s="1096"/>
      <c r="AB95" s="1096"/>
      <c r="AC95" s="1089"/>
      <c r="AD95" s="1089"/>
      <c r="AE95" s="1089"/>
      <c r="AF95" s="1089"/>
      <c r="AG95" s="1089"/>
      <c r="AH95" s="1089"/>
      <c r="AI95" s="1089"/>
      <c r="AJ95" s="1089"/>
      <c r="AK95" s="1089"/>
      <c r="AL95" s="1089"/>
      <c r="AM95" s="1089"/>
      <c r="AN95" s="1089"/>
      <c r="AO95" s="1089"/>
      <c r="AP95" s="1089"/>
    </row>
    <row r="96" spans="1:42" s="1090" customFormat="1" ht="15" customHeight="1">
      <c r="A96" s="1080"/>
      <c r="B96" s="1081"/>
      <c r="C96" s="1082" t="s">
        <v>329</v>
      </c>
      <c r="D96" s="1080"/>
      <c r="E96" s="1036"/>
      <c r="F96" s="1036"/>
      <c r="G96" s="1036" t="s">
        <v>592</v>
      </c>
      <c r="H96" s="1095"/>
      <c r="I96" s="1036"/>
      <c r="J96" s="1716"/>
      <c r="K96" s="1721"/>
      <c r="L96" s="1096"/>
      <c r="M96" s="1096"/>
      <c r="N96" s="1096"/>
      <c r="O96" s="1096"/>
      <c r="P96" s="1096"/>
      <c r="Q96" s="1096"/>
      <c r="R96" s="1084"/>
      <c r="S96" s="1097"/>
      <c r="T96" s="1096"/>
      <c r="U96" s="1096"/>
      <c r="V96" s="1096"/>
      <c r="W96" s="1096"/>
      <c r="X96" s="1096"/>
      <c r="Y96" s="1096"/>
      <c r="Z96" s="1096"/>
      <c r="AA96" s="1096"/>
      <c r="AB96" s="1096"/>
      <c r="AC96" s="1089"/>
      <c r="AD96" s="1089"/>
      <c r="AE96" s="1089"/>
      <c r="AF96" s="1089"/>
      <c r="AG96" s="1089"/>
      <c r="AH96" s="1089"/>
      <c r="AI96" s="1089"/>
      <c r="AJ96" s="1089"/>
      <c r="AK96" s="1089"/>
      <c r="AL96" s="1089"/>
      <c r="AM96" s="1089"/>
      <c r="AN96" s="1089"/>
      <c r="AO96" s="1089"/>
      <c r="AP96" s="1089"/>
    </row>
    <row r="97" spans="1:42" s="1090" customFormat="1" ht="15" customHeight="1">
      <c r="A97" s="1080"/>
      <c r="B97" s="1081"/>
      <c r="C97" s="1082"/>
      <c r="D97" s="1080"/>
      <c r="E97" s="1036"/>
      <c r="F97" s="1036"/>
      <c r="G97" s="1036"/>
      <c r="H97" s="1095"/>
      <c r="I97" s="1095"/>
      <c r="J97" s="1716"/>
      <c r="K97" s="1721"/>
      <c r="L97" s="1096"/>
      <c r="M97" s="1096"/>
      <c r="N97" s="1096"/>
      <c r="O97" s="1096"/>
      <c r="P97" s="1096"/>
      <c r="Q97" s="1096"/>
      <c r="R97" s="1084"/>
      <c r="S97" s="1097"/>
      <c r="T97" s="1096"/>
      <c r="U97" s="1096"/>
      <c r="V97" s="1096"/>
      <c r="W97" s="1096"/>
      <c r="X97" s="1096"/>
      <c r="Y97" s="1096"/>
      <c r="Z97" s="1096"/>
      <c r="AA97" s="1096"/>
      <c r="AB97" s="1096"/>
      <c r="AC97" s="1089"/>
      <c r="AD97" s="1089"/>
      <c r="AE97" s="1089"/>
      <c r="AF97" s="1089"/>
      <c r="AG97" s="1089"/>
      <c r="AH97" s="1089"/>
      <c r="AI97" s="1089"/>
      <c r="AJ97" s="1089"/>
      <c r="AK97" s="1089"/>
      <c r="AL97" s="1089"/>
      <c r="AM97" s="1089"/>
      <c r="AN97" s="1089"/>
      <c r="AO97" s="1089"/>
      <c r="AP97" s="1089"/>
    </row>
    <row r="98" spans="1:42" s="1090" customFormat="1" ht="15" customHeight="1">
      <c r="A98" s="1080"/>
      <c r="B98" s="1081"/>
      <c r="C98" s="1082"/>
      <c r="D98" s="1080"/>
      <c r="E98" s="1036"/>
      <c r="F98" s="1036" t="s">
        <v>589</v>
      </c>
      <c r="G98" s="1036" t="s">
        <v>368</v>
      </c>
      <c r="H98" s="1095"/>
      <c r="I98" s="1095"/>
      <c r="J98" s="1716"/>
      <c r="K98" s="1720" t="s">
        <v>53</v>
      </c>
      <c r="L98" s="1096">
        <f t="shared" ref="L98:Q98" si="46">L100+L101+L103+L104</f>
        <v>0</v>
      </c>
      <c r="M98" s="1096">
        <f t="shared" si="46"/>
        <v>0</v>
      </c>
      <c r="N98" s="1096">
        <f t="shared" si="46"/>
        <v>0</v>
      </c>
      <c r="O98" s="1096">
        <f t="shared" si="46"/>
        <v>0</v>
      </c>
      <c r="P98" s="1096">
        <f t="shared" si="46"/>
        <v>0</v>
      </c>
      <c r="Q98" s="1096">
        <f t="shared" si="46"/>
        <v>0</v>
      </c>
      <c r="R98" s="2572">
        <f>P98-SUM(S98:AB98)</f>
        <v>0</v>
      </c>
      <c r="S98" s="1097">
        <f t="shared" ref="S98:AB98" si="47">S100+S101+S103+S104</f>
        <v>0</v>
      </c>
      <c r="T98" s="1096">
        <f t="shared" si="47"/>
        <v>0</v>
      </c>
      <c r="U98" s="1096">
        <f t="shared" si="47"/>
        <v>0</v>
      </c>
      <c r="V98" s="1096">
        <f t="shared" si="47"/>
        <v>0</v>
      </c>
      <c r="W98" s="1096">
        <f t="shared" si="47"/>
        <v>0</v>
      </c>
      <c r="X98" s="1096">
        <f t="shared" si="47"/>
        <v>0</v>
      </c>
      <c r="Y98" s="1096">
        <f t="shared" si="47"/>
        <v>0</v>
      </c>
      <c r="Z98" s="1096">
        <f t="shared" si="47"/>
        <v>0</v>
      </c>
      <c r="AA98" s="1096">
        <f t="shared" si="47"/>
        <v>0</v>
      </c>
      <c r="AB98" s="1096">
        <f t="shared" si="47"/>
        <v>0</v>
      </c>
      <c r="AC98" s="1089"/>
      <c r="AD98" s="1089"/>
      <c r="AE98" s="1089"/>
      <c r="AF98" s="1089"/>
      <c r="AG98" s="1089"/>
      <c r="AH98" s="1089"/>
      <c r="AI98" s="1089"/>
      <c r="AJ98" s="1089"/>
      <c r="AK98" s="1089"/>
      <c r="AL98" s="1089"/>
      <c r="AM98" s="1089"/>
      <c r="AN98" s="1089"/>
      <c r="AO98" s="1089"/>
      <c r="AP98" s="1089"/>
    </row>
    <row r="99" spans="1:42" s="1090" customFormat="1" ht="15" customHeight="1">
      <c r="A99" s="1080"/>
      <c r="B99" s="1081"/>
      <c r="C99" s="1082"/>
      <c r="D99" s="1080"/>
      <c r="E99" s="1036"/>
      <c r="F99" s="1036"/>
      <c r="G99" s="1036" t="s">
        <v>369</v>
      </c>
      <c r="H99" s="1095"/>
      <c r="I99" s="1095"/>
      <c r="J99" s="1716"/>
      <c r="K99" s="1721"/>
      <c r="L99" s="1096"/>
      <c r="M99" s="1096"/>
      <c r="N99" s="1096"/>
      <c r="O99" s="1096"/>
      <c r="P99" s="1096"/>
      <c r="Q99" s="1096"/>
      <c r="R99" s="1084"/>
      <c r="S99" s="1097"/>
      <c r="T99" s="1096"/>
      <c r="U99" s="1096"/>
      <c r="V99" s="1096"/>
      <c r="W99" s="1096"/>
      <c r="X99" s="1096"/>
      <c r="Y99" s="1096"/>
      <c r="Z99" s="1096"/>
      <c r="AA99" s="1096"/>
      <c r="AB99" s="1096"/>
      <c r="AC99" s="1089"/>
      <c r="AD99" s="1089"/>
      <c r="AE99" s="1089"/>
      <c r="AF99" s="1089"/>
      <c r="AG99" s="1089"/>
      <c r="AH99" s="1089"/>
      <c r="AI99" s="1089"/>
      <c r="AJ99" s="1089"/>
      <c r="AK99" s="1089"/>
      <c r="AL99" s="1089"/>
      <c r="AM99" s="1089"/>
      <c r="AN99" s="1089"/>
      <c r="AO99" s="1089"/>
      <c r="AP99" s="1089"/>
    </row>
    <row r="100" spans="1:42" s="1090" customFormat="1" ht="15" customHeight="1">
      <c r="A100" s="1080"/>
      <c r="B100" s="1081"/>
      <c r="C100" s="1082" t="s">
        <v>329</v>
      </c>
      <c r="D100" s="1080"/>
      <c r="E100" s="1036"/>
      <c r="F100" s="1036"/>
      <c r="G100" s="1036"/>
      <c r="H100" s="1095" t="s">
        <v>403</v>
      </c>
      <c r="I100" s="1095"/>
      <c r="J100" s="1716"/>
      <c r="K100" s="1721"/>
      <c r="L100" s="1096"/>
      <c r="M100" s="1096"/>
      <c r="N100" s="1096"/>
      <c r="O100" s="1096"/>
      <c r="P100" s="1096"/>
      <c r="Q100" s="1096"/>
      <c r="R100" s="1084"/>
      <c r="S100" s="1097"/>
      <c r="T100" s="1096"/>
      <c r="U100" s="1096"/>
      <c r="V100" s="1096"/>
      <c r="W100" s="1096"/>
      <c r="X100" s="1096"/>
      <c r="Y100" s="1096"/>
      <c r="Z100" s="1096"/>
      <c r="AA100" s="1096"/>
      <c r="AB100" s="1096"/>
      <c r="AC100" s="1089"/>
      <c r="AD100" s="1089"/>
      <c r="AE100" s="1089"/>
      <c r="AF100" s="1089"/>
      <c r="AG100" s="1089"/>
      <c r="AH100" s="1089"/>
      <c r="AI100" s="1089"/>
      <c r="AJ100" s="1089"/>
      <c r="AK100" s="1089"/>
      <c r="AL100" s="1089"/>
      <c r="AM100" s="1089"/>
      <c r="AN100" s="1089"/>
      <c r="AO100" s="1089"/>
      <c r="AP100" s="1089"/>
    </row>
    <row r="101" spans="1:42" s="1090" customFormat="1" ht="15" customHeight="1">
      <c r="A101" s="1080"/>
      <c r="B101" s="1081"/>
      <c r="C101" s="1082" t="s">
        <v>328</v>
      </c>
      <c r="D101" s="1080"/>
      <c r="E101" s="1036"/>
      <c r="F101" s="1036"/>
      <c r="G101" s="1036"/>
      <c r="H101" s="1095" t="s">
        <v>404</v>
      </c>
      <c r="I101" s="1095"/>
      <c r="J101" s="1716"/>
      <c r="K101" s="1721"/>
      <c r="L101" s="1096"/>
      <c r="M101" s="1096"/>
      <c r="N101" s="1096"/>
      <c r="O101" s="1096"/>
      <c r="P101" s="1096"/>
      <c r="Q101" s="1096"/>
      <c r="R101" s="1084"/>
      <c r="S101" s="1097"/>
      <c r="T101" s="1096"/>
      <c r="U101" s="1096"/>
      <c r="V101" s="1096"/>
      <c r="W101" s="1096"/>
      <c r="X101" s="1096"/>
      <c r="Y101" s="1096"/>
      <c r="Z101" s="1096"/>
      <c r="AA101" s="1096"/>
      <c r="AB101" s="1096"/>
      <c r="AC101" s="1089"/>
      <c r="AD101" s="1089"/>
      <c r="AE101" s="1089"/>
      <c r="AF101" s="1089"/>
      <c r="AG101" s="1089"/>
      <c r="AH101" s="1089"/>
      <c r="AI101" s="1089"/>
      <c r="AJ101" s="1089"/>
      <c r="AK101" s="1089"/>
      <c r="AL101" s="1089"/>
      <c r="AM101" s="1089"/>
      <c r="AN101" s="1089"/>
      <c r="AO101" s="1089"/>
      <c r="AP101" s="1089"/>
    </row>
    <row r="102" spans="1:42" s="1090" customFormat="1" ht="15" customHeight="1">
      <c r="A102" s="1080"/>
      <c r="B102" s="1081"/>
      <c r="C102" s="1082"/>
      <c r="D102" s="1080"/>
      <c r="E102" s="1036"/>
      <c r="F102" s="1036"/>
      <c r="G102" s="1036"/>
      <c r="H102" s="1095"/>
      <c r="I102" s="1095"/>
      <c r="J102" s="1716"/>
      <c r="K102" s="1721"/>
      <c r="L102" s="1096"/>
      <c r="M102" s="1096"/>
      <c r="N102" s="1096"/>
      <c r="O102" s="1096"/>
      <c r="P102" s="1096"/>
      <c r="Q102" s="1096"/>
      <c r="R102" s="1084"/>
      <c r="S102" s="1097"/>
      <c r="T102" s="1096"/>
      <c r="U102" s="1096"/>
      <c r="V102" s="1096"/>
      <c r="W102" s="1096"/>
      <c r="X102" s="1096"/>
      <c r="Y102" s="1096"/>
      <c r="Z102" s="1096"/>
      <c r="AA102" s="1096"/>
      <c r="AB102" s="1096"/>
      <c r="AC102" s="1089"/>
      <c r="AD102" s="1089"/>
      <c r="AE102" s="1089"/>
      <c r="AF102" s="1089"/>
      <c r="AG102" s="1089"/>
      <c r="AH102" s="1089"/>
      <c r="AI102" s="1089"/>
      <c r="AJ102" s="1089"/>
      <c r="AK102" s="1089"/>
      <c r="AL102" s="1089"/>
      <c r="AM102" s="1089"/>
      <c r="AN102" s="1089"/>
      <c r="AO102" s="1089"/>
      <c r="AP102" s="1089"/>
    </row>
    <row r="103" spans="1:42" s="1090" customFormat="1" ht="15" customHeight="1">
      <c r="A103" s="1080"/>
      <c r="B103" s="1081"/>
      <c r="C103" s="1082" t="s">
        <v>329</v>
      </c>
      <c r="D103" s="1080"/>
      <c r="E103" s="1036"/>
      <c r="F103" s="1036"/>
      <c r="G103" s="1036" t="s">
        <v>1066</v>
      </c>
      <c r="H103" s="1095"/>
      <c r="I103" s="1095"/>
      <c r="J103" s="1716"/>
      <c r="K103" s="1721"/>
      <c r="L103" s="1096"/>
      <c r="M103" s="1096"/>
      <c r="N103" s="1096"/>
      <c r="O103" s="1096"/>
      <c r="P103" s="1096"/>
      <c r="Q103" s="1096"/>
      <c r="R103" s="1084"/>
      <c r="S103" s="1097"/>
      <c r="T103" s="1096"/>
      <c r="U103" s="1096"/>
      <c r="V103" s="1096"/>
      <c r="W103" s="1096"/>
      <c r="X103" s="1096"/>
      <c r="Y103" s="1096"/>
      <c r="Z103" s="1096"/>
      <c r="AA103" s="1096"/>
      <c r="AB103" s="1096"/>
      <c r="AC103" s="1089"/>
      <c r="AD103" s="1089"/>
      <c r="AE103" s="1089"/>
      <c r="AF103" s="1089"/>
      <c r="AG103" s="1089"/>
      <c r="AH103" s="1089"/>
      <c r="AI103" s="1089"/>
      <c r="AJ103" s="1089"/>
      <c r="AK103" s="1089"/>
      <c r="AL103" s="1089"/>
      <c r="AM103" s="1089"/>
      <c r="AN103" s="1089"/>
      <c r="AO103" s="1089"/>
      <c r="AP103" s="1089"/>
    </row>
    <row r="104" spans="1:42" s="1090" customFormat="1" ht="15" customHeight="1">
      <c r="A104" s="1080"/>
      <c r="B104" s="1081"/>
      <c r="C104" s="1082" t="s">
        <v>329</v>
      </c>
      <c r="D104" s="1080"/>
      <c r="E104" s="1036"/>
      <c r="F104" s="1036"/>
      <c r="G104" s="1036" t="s">
        <v>592</v>
      </c>
      <c r="H104" s="1095"/>
      <c r="I104" s="1095"/>
      <c r="J104" s="1716"/>
      <c r="K104" s="1721"/>
      <c r="L104" s="1096"/>
      <c r="M104" s="1096"/>
      <c r="N104" s="1096"/>
      <c r="O104" s="1096"/>
      <c r="P104" s="1096"/>
      <c r="Q104" s="1096"/>
      <c r="R104" s="1084"/>
      <c r="S104" s="1097"/>
      <c r="T104" s="1096"/>
      <c r="U104" s="1096"/>
      <c r="V104" s="1096"/>
      <c r="W104" s="1096"/>
      <c r="X104" s="1096"/>
      <c r="Y104" s="1096"/>
      <c r="Z104" s="1096"/>
      <c r="AA104" s="1096"/>
      <c r="AB104" s="1096"/>
      <c r="AC104" s="1089"/>
      <c r="AD104" s="1089"/>
      <c r="AE104" s="1089"/>
      <c r="AF104" s="1089"/>
      <c r="AG104" s="1089"/>
      <c r="AH104" s="1089"/>
      <c r="AI104" s="1089"/>
      <c r="AJ104" s="1089"/>
      <c r="AK104" s="1089"/>
      <c r="AL104" s="1089"/>
      <c r="AM104" s="1089"/>
      <c r="AN104" s="1089"/>
      <c r="AO104" s="1089"/>
      <c r="AP104" s="1089"/>
    </row>
    <row r="105" spans="1:42" s="1090" customFormat="1" ht="15" customHeight="1">
      <c r="A105" s="1080"/>
      <c r="B105" s="1081"/>
      <c r="C105" s="1082"/>
      <c r="D105" s="1080"/>
      <c r="E105" s="1036"/>
      <c r="F105" s="1036"/>
      <c r="G105" s="1036"/>
      <c r="H105" s="1095"/>
      <c r="I105" s="1095"/>
      <c r="J105" s="1716"/>
      <c r="K105" s="1721"/>
      <c r="L105" s="1096"/>
      <c r="M105" s="1096"/>
      <c r="N105" s="1096"/>
      <c r="O105" s="1096"/>
      <c r="P105" s="1096"/>
      <c r="Q105" s="1096"/>
      <c r="R105" s="1084"/>
      <c r="S105" s="1097"/>
      <c r="T105" s="1096"/>
      <c r="U105" s="1096"/>
      <c r="V105" s="1096"/>
      <c r="W105" s="1096"/>
      <c r="X105" s="1096"/>
      <c r="Y105" s="1096"/>
      <c r="Z105" s="1096"/>
      <c r="AA105" s="1096"/>
      <c r="AB105" s="1096"/>
      <c r="AC105" s="1089"/>
      <c r="AD105" s="1089"/>
      <c r="AE105" s="1089"/>
      <c r="AF105" s="1089"/>
      <c r="AG105" s="1089"/>
      <c r="AH105" s="1089"/>
      <c r="AI105" s="1089"/>
      <c r="AJ105" s="1089"/>
      <c r="AK105" s="1089"/>
      <c r="AL105" s="1089"/>
      <c r="AM105" s="1089"/>
      <c r="AN105" s="1089"/>
      <c r="AO105" s="1089"/>
      <c r="AP105" s="1089"/>
    </row>
    <row r="106" spans="1:42" s="1090" customFormat="1" ht="15" customHeight="1">
      <c r="A106" s="1080"/>
      <c r="B106" s="1081"/>
      <c r="C106" s="1082"/>
      <c r="D106" s="1080"/>
      <c r="E106" s="1036" t="s">
        <v>580</v>
      </c>
      <c r="F106" s="1036" t="s">
        <v>370</v>
      </c>
      <c r="G106" s="1036"/>
      <c r="H106" s="1036"/>
      <c r="I106" s="1036"/>
      <c r="J106" s="1715"/>
      <c r="K106" s="1720" t="s">
        <v>1021</v>
      </c>
      <c r="L106" s="1081">
        <f t="shared" ref="L106:Q106" si="48">L108+L109+L110+L111+L112+L113+L114+L116</f>
        <v>0</v>
      </c>
      <c r="M106" s="1081">
        <f t="shared" si="48"/>
        <v>0</v>
      </c>
      <c r="N106" s="1081">
        <f t="shared" si="48"/>
        <v>0</v>
      </c>
      <c r="O106" s="1081">
        <f t="shared" si="48"/>
        <v>0</v>
      </c>
      <c r="P106" s="1081">
        <f t="shared" si="48"/>
        <v>0</v>
      </c>
      <c r="Q106" s="1081">
        <f t="shared" si="48"/>
        <v>0</v>
      </c>
      <c r="R106" s="2572">
        <f>P106-SUM(S106:AB106)</f>
        <v>0</v>
      </c>
      <c r="S106" s="1097">
        <f t="shared" ref="S106:AB106" si="49">S108+S109+S110+S111+S112+S113+S114+S116</f>
        <v>0</v>
      </c>
      <c r="T106" s="1081">
        <f t="shared" si="49"/>
        <v>0</v>
      </c>
      <c r="U106" s="1081">
        <f t="shared" si="49"/>
        <v>0</v>
      </c>
      <c r="V106" s="1081">
        <f t="shared" si="49"/>
        <v>0</v>
      </c>
      <c r="W106" s="1081">
        <f t="shared" si="49"/>
        <v>0</v>
      </c>
      <c r="X106" s="1081">
        <f t="shared" si="49"/>
        <v>0</v>
      </c>
      <c r="Y106" s="1081">
        <f t="shared" si="49"/>
        <v>0</v>
      </c>
      <c r="Z106" s="1081">
        <f t="shared" si="49"/>
        <v>0</v>
      </c>
      <c r="AA106" s="1081">
        <f t="shared" si="49"/>
        <v>0</v>
      </c>
      <c r="AB106" s="1081">
        <f t="shared" si="49"/>
        <v>0</v>
      </c>
      <c r="AC106" s="1089"/>
      <c r="AD106" s="1089"/>
      <c r="AE106" s="1089"/>
      <c r="AF106" s="1089"/>
      <c r="AG106" s="1089"/>
      <c r="AH106" s="1089"/>
      <c r="AI106" s="1089"/>
      <c r="AJ106" s="1089"/>
      <c r="AK106" s="1089"/>
      <c r="AL106" s="1089"/>
      <c r="AM106" s="1089"/>
      <c r="AN106" s="1089"/>
      <c r="AO106" s="1089"/>
      <c r="AP106" s="1089"/>
    </row>
    <row r="107" spans="1:42" s="1090" customFormat="1" ht="15" customHeight="1">
      <c r="A107" s="1080"/>
      <c r="B107" s="1081"/>
      <c r="C107" s="1082"/>
      <c r="D107" s="1080"/>
      <c r="E107" s="1036"/>
      <c r="F107" s="1036"/>
      <c r="G107" s="1036"/>
      <c r="H107" s="1036"/>
      <c r="I107" s="1036"/>
      <c r="J107" s="1715"/>
      <c r="K107" s="1720"/>
      <c r="L107" s="1081"/>
      <c r="M107" s="1081"/>
      <c r="N107" s="1081"/>
      <c r="O107" s="1081"/>
      <c r="P107" s="1081"/>
      <c r="Q107" s="1081"/>
      <c r="R107" s="1084"/>
      <c r="S107" s="1082"/>
      <c r="T107" s="1081"/>
      <c r="U107" s="1081"/>
      <c r="V107" s="1081"/>
      <c r="W107" s="1081"/>
      <c r="X107" s="1081"/>
      <c r="Y107" s="1081"/>
      <c r="Z107" s="1081"/>
      <c r="AA107" s="1081"/>
      <c r="AB107" s="1081"/>
      <c r="AC107" s="1089"/>
      <c r="AD107" s="1089"/>
      <c r="AE107" s="1089"/>
      <c r="AF107" s="1089"/>
      <c r="AG107" s="1089"/>
      <c r="AH107" s="1089"/>
      <c r="AI107" s="1089"/>
      <c r="AJ107" s="1089"/>
      <c r="AK107" s="1089"/>
      <c r="AL107" s="1089"/>
      <c r="AM107" s="1089"/>
      <c r="AN107" s="1089"/>
      <c r="AO107" s="1089"/>
      <c r="AP107" s="1089"/>
    </row>
    <row r="108" spans="1:42" s="1090" customFormat="1" ht="15" customHeight="1">
      <c r="A108" s="1080"/>
      <c r="B108" s="1081"/>
      <c r="C108" s="1101" t="s">
        <v>329</v>
      </c>
      <c r="D108" s="1038"/>
      <c r="E108" s="1038"/>
      <c r="F108" s="1038"/>
      <c r="G108" s="1038" t="s">
        <v>647</v>
      </c>
      <c r="H108" s="1038"/>
      <c r="I108" s="1038"/>
      <c r="J108" s="1715"/>
      <c r="K108" s="1720"/>
      <c r="L108" s="1081"/>
      <c r="M108" s="1081"/>
      <c r="N108" s="1081"/>
      <c r="O108" s="1081"/>
      <c r="P108" s="1081"/>
      <c r="Q108" s="1081"/>
      <c r="R108" s="1084"/>
      <c r="S108" s="1082"/>
      <c r="T108" s="1081"/>
      <c r="U108" s="1081"/>
      <c r="V108" s="1081"/>
      <c r="W108" s="1081"/>
      <c r="X108" s="1081"/>
      <c r="Y108" s="1081"/>
      <c r="Z108" s="1081"/>
      <c r="AA108" s="1081"/>
      <c r="AB108" s="1081"/>
      <c r="AC108" s="1089"/>
      <c r="AD108" s="1089"/>
      <c r="AE108" s="1089"/>
      <c r="AF108" s="1089"/>
      <c r="AG108" s="1089"/>
      <c r="AH108" s="1089"/>
      <c r="AI108" s="1089"/>
      <c r="AJ108" s="1089"/>
      <c r="AK108" s="1089"/>
      <c r="AL108" s="1089"/>
      <c r="AM108" s="1089"/>
      <c r="AN108" s="1089"/>
      <c r="AO108" s="1089"/>
      <c r="AP108" s="1089"/>
    </row>
    <row r="109" spans="1:42" s="1090" customFormat="1" ht="15" customHeight="1">
      <c r="A109" s="1080"/>
      <c r="B109" s="1081"/>
      <c r="C109" s="1101" t="s">
        <v>329</v>
      </c>
      <c r="D109" s="1038"/>
      <c r="E109" s="1038"/>
      <c r="F109" s="1038"/>
      <c r="G109" s="1038" t="s">
        <v>648</v>
      </c>
      <c r="H109" s="1039"/>
      <c r="I109" s="1039"/>
      <c r="J109" s="1716"/>
      <c r="K109" s="1721"/>
      <c r="L109" s="1096"/>
      <c r="M109" s="1096"/>
      <c r="N109" s="1096"/>
      <c r="O109" s="1096"/>
      <c r="P109" s="1096"/>
      <c r="Q109" s="1096"/>
      <c r="R109" s="1084"/>
      <c r="S109" s="1097"/>
      <c r="T109" s="1096"/>
      <c r="U109" s="1096"/>
      <c r="V109" s="1096"/>
      <c r="W109" s="1096"/>
      <c r="X109" s="1096"/>
      <c r="Y109" s="1096"/>
      <c r="Z109" s="1096"/>
      <c r="AA109" s="1096"/>
      <c r="AB109" s="1096"/>
      <c r="AC109" s="1089"/>
      <c r="AD109" s="1089"/>
      <c r="AE109" s="1089"/>
      <c r="AF109" s="1089"/>
      <c r="AG109" s="1089"/>
      <c r="AH109" s="1089"/>
      <c r="AI109" s="1089"/>
      <c r="AJ109" s="1089"/>
      <c r="AK109" s="1089"/>
      <c r="AL109" s="1089"/>
      <c r="AM109" s="1089"/>
      <c r="AN109" s="1089"/>
      <c r="AO109" s="1089"/>
      <c r="AP109" s="1089"/>
    </row>
    <row r="110" spans="1:42" s="1090" customFormat="1" ht="15" customHeight="1">
      <c r="A110" s="1080"/>
      <c r="B110" s="1081"/>
      <c r="C110" s="1101" t="s">
        <v>649</v>
      </c>
      <c r="D110" s="1038"/>
      <c r="E110" s="1038"/>
      <c r="F110" s="1038"/>
      <c r="G110" s="1038" t="s">
        <v>650</v>
      </c>
      <c r="H110" s="1039"/>
      <c r="I110" s="1039"/>
      <c r="J110" s="1716"/>
      <c r="K110" s="1721"/>
      <c r="L110" s="1096"/>
      <c r="M110" s="1096"/>
      <c r="N110" s="1096"/>
      <c r="O110" s="1096"/>
      <c r="P110" s="1096"/>
      <c r="Q110" s="1096"/>
      <c r="R110" s="1084"/>
      <c r="S110" s="1097"/>
      <c r="T110" s="1096"/>
      <c r="U110" s="1096"/>
      <c r="V110" s="1096"/>
      <c r="W110" s="1096"/>
      <c r="X110" s="1096"/>
      <c r="Y110" s="1096"/>
      <c r="Z110" s="1096"/>
      <c r="AA110" s="1096"/>
      <c r="AB110" s="1096"/>
      <c r="AC110" s="1089"/>
      <c r="AD110" s="1089"/>
      <c r="AE110" s="1089"/>
      <c r="AF110" s="1089"/>
      <c r="AG110" s="1089"/>
      <c r="AH110" s="1089"/>
      <c r="AI110" s="1089"/>
      <c r="AJ110" s="1089"/>
      <c r="AK110" s="1089"/>
      <c r="AL110" s="1089"/>
      <c r="AM110" s="1089"/>
      <c r="AN110" s="1089"/>
      <c r="AO110" s="1089"/>
      <c r="AP110" s="1089"/>
    </row>
    <row r="111" spans="1:42" s="1090" customFormat="1" ht="15" customHeight="1">
      <c r="A111" s="1080"/>
      <c r="B111" s="1081"/>
      <c r="C111" s="1101" t="s">
        <v>329</v>
      </c>
      <c r="D111" s="1038"/>
      <c r="E111" s="1038"/>
      <c r="F111" s="1038"/>
      <c r="G111" s="1038" t="s">
        <v>1070</v>
      </c>
      <c r="H111" s="1038"/>
      <c r="I111" s="1038"/>
      <c r="J111" s="1715"/>
      <c r="K111" s="1720"/>
      <c r="L111" s="1081"/>
      <c r="M111" s="1081"/>
      <c r="N111" s="1081"/>
      <c r="O111" s="1081"/>
      <c r="P111" s="1081"/>
      <c r="Q111" s="1081"/>
      <c r="R111" s="1084"/>
      <c r="S111" s="1082"/>
      <c r="T111" s="1081"/>
      <c r="U111" s="1081"/>
      <c r="V111" s="1081"/>
      <c r="W111" s="1081"/>
      <c r="X111" s="1081"/>
      <c r="Y111" s="1081"/>
      <c r="Z111" s="1081"/>
      <c r="AA111" s="1081"/>
      <c r="AB111" s="1081"/>
      <c r="AC111" s="1089"/>
      <c r="AD111" s="1089"/>
      <c r="AE111" s="1089"/>
      <c r="AF111" s="1089"/>
      <c r="AG111" s="1089"/>
      <c r="AH111" s="1089"/>
      <c r="AI111" s="1089"/>
      <c r="AJ111" s="1089"/>
      <c r="AK111" s="1089"/>
      <c r="AL111" s="1089"/>
      <c r="AM111" s="1089"/>
      <c r="AN111" s="1089"/>
      <c r="AO111" s="1089"/>
      <c r="AP111" s="1089"/>
    </row>
    <row r="112" spans="1:42" s="1090" customFormat="1" ht="15" customHeight="1">
      <c r="A112" s="1080"/>
      <c r="B112" s="1081"/>
      <c r="C112" s="1101" t="s">
        <v>329</v>
      </c>
      <c r="D112" s="1038"/>
      <c r="E112" s="1038"/>
      <c r="F112" s="1038"/>
      <c r="G112" s="1038" t="s">
        <v>651</v>
      </c>
      <c r="H112" s="1038"/>
      <c r="I112" s="1038"/>
      <c r="J112" s="1715"/>
      <c r="K112" s="1720"/>
      <c r="L112" s="1081"/>
      <c r="M112" s="1081"/>
      <c r="N112" s="1081"/>
      <c r="O112" s="1081"/>
      <c r="P112" s="1081"/>
      <c r="Q112" s="1081"/>
      <c r="R112" s="1084"/>
      <c r="S112" s="1082"/>
      <c r="T112" s="1081"/>
      <c r="U112" s="1081"/>
      <c r="V112" s="1081"/>
      <c r="W112" s="1081"/>
      <c r="X112" s="1081"/>
      <c r="Y112" s="1081"/>
      <c r="Z112" s="1081"/>
      <c r="AA112" s="1081"/>
      <c r="AB112" s="1081"/>
      <c r="AC112" s="1089"/>
      <c r="AD112" s="1089"/>
      <c r="AE112" s="1089"/>
      <c r="AF112" s="1089"/>
      <c r="AG112" s="1089"/>
      <c r="AH112" s="1089"/>
      <c r="AI112" s="1089"/>
      <c r="AJ112" s="1089"/>
      <c r="AK112" s="1089"/>
      <c r="AL112" s="1089"/>
      <c r="AM112" s="1089"/>
      <c r="AN112" s="1089"/>
      <c r="AO112" s="1089"/>
      <c r="AP112" s="1089"/>
    </row>
    <row r="113" spans="1:42" s="1090" customFormat="1" ht="15" customHeight="1">
      <c r="A113" s="1080"/>
      <c r="B113" s="1081"/>
      <c r="C113" s="1101" t="s">
        <v>329</v>
      </c>
      <c r="D113" s="1038"/>
      <c r="E113" s="1038"/>
      <c r="F113" s="1038"/>
      <c r="G113" s="1038" t="s">
        <v>1438</v>
      </c>
      <c r="H113" s="1038"/>
      <c r="I113" s="1038"/>
      <c r="J113" s="1715"/>
      <c r="K113" s="1720"/>
      <c r="L113" s="1081"/>
      <c r="M113" s="1081"/>
      <c r="N113" s="1081"/>
      <c r="O113" s="1081"/>
      <c r="P113" s="1081"/>
      <c r="Q113" s="1081"/>
      <c r="R113" s="1084"/>
      <c r="S113" s="1082"/>
      <c r="T113" s="1081"/>
      <c r="U113" s="1081"/>
      <c r="V113" s="1081"/>
      <c r="W113" s="1081"/>
      <c r="X113" s="1081"/>
      <c r="Y113" s="1081"/>
      <c r="Z113" s="1081"/>
      <c r="AA113" s="1081"/>
      <c r="AB113" s="1081"/>
      <c r="AC113" s="1089"/>
      <c r="AD113" s="1089"/>
      <c r="AE113" s="1089"/>
      <c r="AF113" s="1089"/>
      <c r="AG113" s="1089"/>
      <c r="AH113" s="1089"/>
      <c r="AI113" s="1089"/>
      <c r="AJ113" s="1089"/>
      <c r="AK113" s="1089"/>
      <c r="AL113" s="1089"/>
      <c r="AM113" s="1089"/>
      <c r="AN113" s="1089"/>
      <c r="AO113" s="1089"/>
      <c r="AP113" s="1089"/>
    </row>
    <row r="114" spans="1:42" s="1090" customFormat="1" ht="15" customHeight="1">
      <c r="A114" s="1080"/>
      <c r="B114" s="1081"/>
      <c r="C114" s="1101" t="s">
        <v>329</v>
      </c>
      <c r="D114" s="1038"/>
      <c r="E114" s="1038"/>
      <c r="F114" s="1038"/>
      <c r="G114" s="1038" t="s">
        <v>652</v>
      </c>
      <c r="H114" s="1038"/>
      <c r="I114" s="1038"/>
      <c r="J114" s="1715"/>
      <c r="K114" s="1720"/>
      <c r="L114" s="1081"/>
      <c r="M114" s="1081"/>
      <c r="N114" s="1081"/>
      <c r="O114" s="1081"/>
      <c r="P114" s="1081"/>
      <c r="Q114" s="1081"/>
      <c r="R114" s="1084"/>
      <c r="S114" s="1082"/>
      <c r="T114" s="1081"/>
      <c r="U114" s="1081"/>
      <c r="V114" s="1081"/>
      <c r="W114" s="1081"/>
      <c r="X114" s="1081"/>
      <c r="Y114" s="1081"/>
      <c r="Z114" s="1081"/>
      <c r="AA114" s="1081"/>
      <c r="AB114" s="1081"/>
      <c r="AC114" s="1089"/>
      <c r="AD114" s="1089"/>
      <c r="AE114" s="1089"/>
      <c r="AF114" s="1089"/>
      <c r="AG114" s="1089"/>
      <c r="AH114" s="1089"/>
      <c r="AI114" s="1089"/>
      <c r="AJ114" s="1089"/>
      <c r="AK114" s="1089"/>
      <c r="AL114" s="1089"/>
      <c r="AM114" s="1089"/>
      <c r="AN114" s="1089"/>
      <c r="AO114" s="1089"/>
      <c r="AP114" s="1089"/>
    </row>
    <row r="115" spans="1:42" s="1090" customFormat="1" ht="15" customHeight="1">
      <c r="A115" s="1080"/>
      <c r="B115" s="1081"/>
      <c r="C115" s="1082"/>
      <c r="D115" s="1080"/>
      <c r="E115" s="1036"/>
      <c r="F115" s="1036"/>
      <c r="G115" s="1095"/>
      <c r="H115" s="1095"/>
      <c r="I115" s="1095"/>
      <c r="J115" s="1716"/>
      <c r="K115" s="1721"/>
      <c r="L115" s="1096"/>
      <c r="M115" s="1096"/>
      <c r="N115" s="1096"/>
      <c r="O115" s="1096"/>
      <c r="P115" s="1096"/>
      <c r="Q115" s="1096"/>
      <c r="R115" s="1084"/>
      <c r="S115" s="1097"/>
      <c r="T115" s="1096"/>
      <c r="U115" s="1096"/>
      <c r="V115" s="1096"/>
      <c r="W115" s="1096"/>
      <c r="X115" s="1096"/>
      <c r="Y115" s="1096"/>
      <c r="Z115" s="1096"/>
      <c r="AA115" s="1096"/>
      <c r="AB115" s="1096"/>
      <c r="AC115" s="1089"/>
      <c r="AD115" s="1089"/>
      <c r="AE115" s="1089"/>
      <c r="AF115" s="1089"/>
      <c r="AG115" s="1089"/>
      <c r="AH115" s="1089"/>
      <c r="AI115" s="1089"/>
      <c r="AJ115" s="1089"/>
      <c r="AK115" s="1089"/>
      <c r="AL115" s="1089"/>
      <c r="AM115" s="1089"/>
      <c r="AN115" s="1089"/>
      <c r="AO115" s="1089"/>
      <c r="AP115" s="1089"/>
    </row>
    <row r="116" spans="1:42" s="1084" customFormat="1" ht="15" customHeight="1">
      <c r="A116" s="1080"/>
      <c r="B116" s="1081"/>
      <c r="C116" s="1082" t="s">
        <v>329</v>
      </c>
      <c r="D116" s="1080"/>
      <c r="E116" s="1036"/>
      <c r="F116" s="1036"/>
      <c r="G116" s="1036" t="s">
        <v>1066</v>
      </c>
      <c r="H116" s="1095"/>
      <c r="I116" s="1036"/>
      <c r="J116" s="1715"/>
      <c r="K116" s="1720"/>
      <c r="L116" s="1081"/>
      <c r="M116" s="1081"/>
      <c r="N116" s="1081"/>
      <c r="O116" s="1081"/>
      <c r="P116" s="1081"/>
      <c r="Q116" s="1081"/>
      <c r="S116" s="1082"/>
      <c r="T116" s="1081"/>
      <c r="U116" s="1081"/>
      <c r="V116" s="1081"/>
      <c r="W116" s="1081"/>
      <c r="X116" s="1081"/>
      <c r="Y116" s="1081"/>
      <c r="Z116" s="1081"/>
      <c r="AA116" s="1081"/>
      <c r="AB116" s="1081"/>
      <c r="AC116" s="1099"/>
      <c r="AD116" s="1099"/>
      <c r="AE116" s="1099"/>
      <c r="AF116" s="1099"/>
      <c r="AG116" s="1099"/>
      <c r="AH116" s="1099"/>
      <c r="AI116" s="1099"/>
      <c r="AJ116" s="1099"/>
      <c r="AK116" s="1099"/>
      <c r="AL116" s="1099"/>
      <c r="AM116" s="1099"/>
      <c r="AN116" s="1099"/>
      <c r="AO116" s="1099"/>
      <c r="AP116" s="1099"/>
    </row>
    <row r="117" spans="1:42" s="1090" customFormat="1" ht="15" customHeight="1">
      <c r="A117" s="1080"/>
      <c r="B117" s="1081"/>
      <c r="C117" s="1082"/>
      <c r="D117" s="1080"/>
      <c r="E117" s="1036"/>
      <c r="F117" s="1036"/>
      <c r="G117" s="1095"/>
      <c r="H117" s="1095"/>
      <c r="I117" s="1095"/>
      <c r="J117" s="1716"/>
      <c r="K117" s="1721"/>
      <c r="L117" s="1096"/>
      <c r="M117" s="1096"/>
      <c r="N117" s="1096"/>
      <c r="O117" s="1096"/>
      <c r="P117" s="1096"/>
      <c r="Q117" s="1096"/>
      <c r="R117" s="1084"/>
      <c r="S117" s="1097"/>
      <c r="T117" s="1096"/>
      <c r="U117" s="1096"/>
      <c r="V117" s="1096"/>
      <c r="W117" s="1096"/>
      <c r="X117" s="1096"/>
      <c r="Y117" s="1096"/>
      <c r="Z117" s="1096"/>
      <c r="AA117" s="1096"/>
      <c r="AB117" s="1096"/>
      <c r="AC117" s="1089"/>
      <c r="AD117" s="1089"/>
      <c r="AE117" s="1089"/>
      <c r="AF117" s="1089"/>
      <c r="AG117" s="1089"/>
      <c r="AH117" s="1089"/>
      <c r="AI117" s="1089"/>
      <c r="AJ117" s="1089"/>
      <c r="AK117" s="1089"/>
      <c r="AL117" s="1089"/>
      <c r="AM117" s="1089"/>
      <c r="AN117" s="1089"/>
      <c r="AO117" s="1089"/>
      <c r="AP117" s="1089"/>
    </row>
    <row r="118" spans="1:42" s="1090" customFormat="1" ht="15" customHeight="1">
      <c r="A118" s="1080"/>
      <c r="B118" s="1081"/>
      <c r="C118" s="1082"/>
      <c r="D118" s="1080"/>
      <c r="E118" s="1036" t="s">
        <v>581</v>
      </c>
      <c r="F118" s="1036" t="s">
        <v>371</v>
      </c>
      <c r="G118" s="1036"/>
      <c r="H118" s="1036"/>
      <c r="I118" s="1036"/>
      <c r="J118" s="1715"/>
      <c r="K118" s="1720" t="s">
        <v>1286</v>
      </c>
      <c r="L118" s="1081">
        <f t="shared" ref="L118:Q118" si="50">L120+L121</f>
        <v>0</v>
      </c>
      <c r="M118" s="1081">
        <f t="shared" si="50"/>
        <v>0</v>
      </c>
      <c r="N118" s="1081">
        <f t="shared" si="50"/>
        <v>0</v>
      </c>
      <c r="O118" s="1081">
        <f t="shared" si="50"/>
        <v>0</v>
      </c>
      <c r="P118" s="1081">
        <f t="shared" si="50"/>
        <v>0</v>
      </c>
      <c r="Q118" s="1081">
        <f t="shared" si="50"/>
        <v>0</v>
      </c>
      <c r="R118" s="2572">
        <f>P118-SUM(S118:AB118)</f>
        <v>0</v>
      </c>
      <c r="S118" s="1082">
        <f t="shared" ref="S118:AB118" si="51">S120+S121</f>
        <v>0</v>
      </c>
      <c r="T118" s="1081">
        <f t="shared" si="51"/>
        <v>0</v>
      </c>
      <c r="U118" s="1081">
        <f t="shared" si="51"/>
        <v>0</v>
      </c>
      <c r="V118" s="1081">
        <f t="shared" si="51"/>
        <v>0</v>
      </c>
      <c r="W118" s="1081">
        <f t="shared" si="51"/>
        <v>0</v>
      </c>
      <c r="X118" s="1081">
        <f t="shared" si="51"/>
        <v>0</v>
      </c>
      <c r="Y118" s="1081">
        <f t="shared" si="51"/>
        <v>0</v>
      </c>
      <c r="Z118" s="1081">
        <f t="shared" si="51"/>
        <v>0</v>
      </c>
      <c r="AA118" s="1081">
        <f t="shared" si="51"/>
        <v>0</v>
      </c>
      <c r="AB118" s="1081">
        <f t="shared" si="51"/>
        <v>0</v>
      </c>
      <c r="AC118" s="1089"/>
      <c r="AD118" s="1089"/>
      <c r="AE118" s="1089"/>
      <c r="AF118" s="1089"/>
      <c r="AG118" s="1089"/>
      <c r="AH118" s="1089"/>
      <c r="AI118" s="1089"/>
      <c r="AJ118" s="1089"/>
      <c r="AK118" s="1089"/>
      <c r="AL118" s="1089"/>
      <c r="AM118" s="1089"/>
      <c r="AN118" s="1089"/>
      <c r="AO118" s="1089"/>
      <c r="AP118" s="1089"/>
    </row>
    <row r="119" spans="1:42" s="1090" customFormat="1" ht="15" customHeight="1">
      <c r="A119" s="1080"/>
      <c r="B119" s="1081"/>
      <c r="C119" s="1082"/>
      <c r="D119" s="1080"/>
      <c r="E119" s="1036"/>
      <c r="F119" s="1036"/>
      <c r="G119" s="1036"/>
      <c r="H119" s="1036"/>
      <c r="I119" s="1036"/>
      <c r="J119" s="1715"/>
      <c r="K119" s="1720"/>
      <c r="L119" s="1081"/>
      <c r="M119" s="1081"/>
      <c r="N119" s="1081"/>
      <c r="O119" s="1081"/>
      <c r="P119" s="1081"/>
      <c r="Q119" s="1081"/>
      <c r="R119" s="1084"/>
      <c r="S119" s="1082"/>
      <c r="T119" s="1081"/>
      <c r="U119" s="1081"/>
      <c r="V119" s="1081"/>
      <c r="W119" s="1081"/>
      <c r="X119" s="1081"/>
      <c r="Y119" s="1081"/>
      <c r="Z119" s="1081"/>
      <c r="AA119" s="1081"/>
      <c r="AB119" s="1081"/>
      <c r="AC119" s="1089"/>
      <c r="AD119" s="1089"/>
      <c r="AE119" s="1089"/>
      <c r="AF119" s="1089"/>
      <c r="AG119" s="1089"/>
      <c r="AH119" s="1089"/>
      <c r="AI119" s="1089"/>
      <c r="AJ119" s="1089"/>
      <c r="AK119" s="1089"/>
      <c r="AL119" s="1089"/>
      <c r="AM119" s="1089"/>
      <c r="AN119" s="1089"/>
      <c r="AO119" s="1089"/>
      <c r="AP119" s="1089"/>
    </row>
    <row r="120" spans="1:42" s="1090" customFormat="1" ht="15" customHeight="1">
      <c r="A120" s="1080"/>
      <c r="B120" s="1081"/>
      <c r="C120" s="1082" t="s">
        <v>329</v>
      </c>
      <c r="D120" s="1080"/>
      <c r="E120" s="1036"/>
      <c r="F120" s="1036"/>
      <c r="G120" s="1095" t="s">
        <v>1440</v>
      </c>
      <c r="H120" s="1095"/>
      <c r="I120" s="1095"/>
      <c r="J120" s="1716"/>
      <c r="K120" s="1720"/>
      <c r="L120" s="1096"/>
      <c r="M120" s="1096"/>
      <c r="N120" s="1096"/>
      <c r="O120" s="1096"/>
      <c r="P120" s="1096"/>
      <c r="Q120" s="1096"/>
      <c r="R120" s="1084"/>
      <c r="S120" s="1097"/>
      <c r="T120" s="1096"/>
      <c r="U120" s="1096"/>
      <c r="V120" s="1096"/>
      <c r="W120" s="1096"/>
      <c r="X120" s="1096"/>
      <c r="Y120" s="1096"/>
      <c r="Z120" s="1096"/>
      <c r="AA120" s="1096"/>
      <c r="AB120" s="1096"/>
      <c r="AC120" s="1089"/>
      <c r="AD120" s="1089"/>
      <c r="AE120" s="1089"/>
      <c r="AF120" s="1089"/>
      <c r="AG120" s="1089"/>
      <c r="AH120" s="1089"/>
      <c r="AI120" s="1089"/>
      <c r="AJ120" s="1089"/>
      <c r="AK120" s="1089"/>
      <c r="AL120" s="1089"/>
      <c r="AM120" s="1089"/>
      <c r="AN120" s="1089"/>
      <c r="AO120" s="1089"/>
      <c r="AP120" s="1089"/>
    </row>
    <row r="121" spans="1:42" s="1090" customFormat="1" ht="15" customHeight="1">
      <c r="A121" s="1080"/>
      <c r="B121" s="1081"/>
      <c r="C121" s="1082" t="s">
        <v>329</v>
      </c>
      <c r="D121" s="1102"/>
      <c r="E121" s="1095"/>
      <c r="F121" s="1095"/>
      <c r="G121" s="1095" t="s">
        <v>1066</v>
      </c>
      <c r="H121" s="1095"/>
      <c r="I121" s="1095"/>
      <c r="J121" s="1716"/>
      <c r="K121" s="1721"/>
      <c r="L121" s="1096"/>
      <c r="M121" s="1096"/>
      <c r="N121" s="1096"/>
      <c r="O121" s="1096"/>
      <c r="P121" s="1096"/>
      <c r="Q121" s="1096"/>
      <c r="R121" s="1084"/>
      <c r="S121" s="1097"/>
      <c r="T121" s="1096"/>
      <c r="U121" s="1096"/>
      <c r="V121" s="1096"/>
      <c r="W121" s="1096"/>
      <c r="X121" s="1096"/>
      <c r="Y121" s="1096"/>
      <c r="Z121" s="1096"/>
      <c r="AA121" s="1096"/>
      <c r="AB121" s="1096"/>
      <c r="AC121" s="1089"/>
      <c r="AD121" s="1089"/>
      <c r="AE121" s="1089"/>
      <c r="AF121" s="1089"/>
      <c r="AG121" s="1089"/>
      <c r="AH121" s="1089"/>
      <c r="AI121" s="1089"/>
      <c r="AJ121" s="1089"/>
      <c r="AK121" s="1089"/>
      <c r="AL121" s="1089"/>
      <c r="AM121" s="1089"/>
      <c r="AN121" s="1089"/>
      <c r="AO121" s="1089"/>
      <c r="AP121" s="1089"/>
    </row>
    <row r="122" spans="1:42" s="1090" customFormat="1" ht="15" customHeight="1">
      <c r="A122" s="1080"/>
      <c r="B122" s="1081"/>
      <c r="C122" s="1082"/>
      <c r="D122" s="1080"/>
      <c r="E122" s="1036"/>
      <c r="F122" s="1036"/>
      <c r="G122" s="1036"/>
      <c r="H122" s="1095"/>
      <c r="I122" s="1095"/>
      <c r="J122" s="1716"/>
      <c r="K122" s="1721"/>
      <c r="L122" s="1096"/>
      <c r="M122" s="1096"/>
      <c r="N122" s="1096"/>
      <c r="O122" s="1096"/>
      <c r="P122" s="1096"/>
      <c r="Q122" s="1096"/>
      <c r="R122" s="1084"/>
      <c r="S122" s="1097"/>
      <c r="T122" s="1096"/>
      <c r="U122" s="1096"/>
      <c r="V122" s="1096"/>
      <c r="W122" s="1096"/>
      <c r="X122" s="1096"/>
      <c r="Y122" s="1096"/>
      <c r="Z122" s="1096"/>
      <c r="AA122" s="1096"/>
      <c r="AB122" s="1096"/>
      <c r="AC122" s="1089"/>
      <c r="AD122" s="1089"/>
      <c r="AE122" s="1089"/>
      <c r="AF122" s="1089"/>
      <c r="AG122" s="1089"/>
      <c r="AH122" s="1089"/>
      <c r="AI122" s="1089"/>
      <c r="AJ122" s="1089"/>
      <c r="AK122" s="1089"/>
      <c r="AL122" s="1089"/>
      <c r="AM122" s="1089"/>
      <c r="AN122" s="1089"/>
      <c r="AO122" s="1089"/>
      <c r="AP122" s="1089"/>
    </row>
    <row r="123" spans="1:42" s="1090" customFormat="1" ht="15" customHeight="1">
      <c r="A123" s="1080"/>
      <c r="B123" s="1081"/>
      <c r="C123" s="1082"/>
      <c r="D123" s="1080"/>
      <c r="E123" s="1036" t="s">
        <v>582</v>
      </c>
      <c r="F123" s="1036" t="s">
        <v>372</v>
      </c>
      <c r="G123" s="1036"/>
      <c r="H123" s="1095"/>
      <c r="I123" s="1095"/>
      <c r="J123" s="1716"/>
      <c r="K123" s="1721"/>
      <c r="L123" s="1081">
        <f t="shared" ref="L123:Q123" si="52">L125+L127+L133</f>
        <v>0</v>
      </c>
      <c r="M123" s="1081">
        <f t="shared" si="52"/>
        <v>0</v>
      </c>
      <c r="N123" s="1081">
        <f t="shared" si="52"/>
        <v>0</v>
      </c>
      <c r="O123" s="1081">
        <f t="shared" si="52"/>
        <v>0</v>
      </c>
      <c r="P123" s="1081">
        <f t="shared" si="52"/>
        <v>0</v>
      </c>
      <c r="Q123" s="1081">
        <f t="shared" si="52"/>
        <v>0</v>
      </c>
      <c r="R123" s="2572">
        <f>P123-SUM(S123:AB123)</f>
        <v>0</v>
      </c>
      <c r="S123" s="1082">
        <f t="shared" ref="S123:AB123" si="53">S125+S127+S133</f>
        <v>0</v>
      </c>
      <c r="T123" s="1081">
        <f t="shared" si="53"/>
        <v>0</v>
      </c>
      <c r="U123" s="1081">
        <f t="shared" si="53"/>
        <v>0</v>
      </c>
      <c r="V123" s="1081">
        <f t="shared" si="53"/>
        <v>0</v>
      </c>
      <c r="W123" s="1081">
        <f t="shared" si="53"/>
        <v>0</v>
      </c>
      <c r="X123" s="1081">
        <f t="shared" si="53"/>
        <v>0</v>
      </c>
      <c r="Y123" s="1081">
        <f t="shared" si="53"/>
        <v>0</v>
      </c>
      <c r="Z123" s="1081">
        <f t="shared" si="53"/>
        <v>0</v>
      </c>
      <c r="AA123" s="1081">
        <f t="shared" si="53"/>
        <v>0</v>
      </c>
      <c r="AB123" s="1081">
        <f t="shared" si="53"/>
        <v>0</v>
      </c>
      <c r="AC123" s="1089"/>
      <c r="AD123" s="1089"/>
      <c r="AE123" s="1089"/>
      <c r="AF123" s="1089"/>
      <c r="AG123" s="1089"/>
      <c r="AH123" s="1089"/>
      <c r="AI123" s="1089"/>
      <c r="AJ123" s="1089"/>
      <c r="AK123" s="1089"/>
      <c r="AL123" s="1089"/>
      <c r="AM123" s="1089"/>
      <c r="AN123" s="1089"/>
      <c r="AO123" s="1089"/>
      <c r="AP123" s="1089"/>
    </row>
    <row r="124" spans="1:42" s="1090" customFormat="1" ht="15" customHeight="1">
      <c r="A124" s="1080"/>
      <c r="B124" s="1081"/>
      <c r="C124" s="1082"/>
      <c r="D124" s="1080"/>
      <c r="E124" s="1036"/>
      <c r="F124" s="1036"/>
      <c r="G124" s="1036"/>
      <c r="H124" s="1095"/>
      <c r="I124" s="1095"/>
      <c r="J124" s="1716"/>
      <c r="K124" s="1721"/>
      <c r="L124" s="1096"/>
      <c r="M124" s="1096"/>
      <c r="N124" s="1096"/>
      <c r="O124" s="1096"/>
      <c r="P124" s="1096"/>
      <c r="Q124" s="1096"/>
      <c r="R124" s="1084"/>
      <c r="S124" s="1097"/>
      <c r="T124" s="1096"/>
      <c r="U124" s="1096"/>
      <c r="V124" s="1096"/>
      <c r="W124" s="1096"/>
      <c r="X124" s="1096"/>
      <c r="Y124" s="1096"/>
      <c r="Z124" s="1096"/>
      <c r="AA124" s="1096"/>
      <c r="AB124" s="1096"/>
      <c r="AC124" s="1089"/>
      <c r="AD124" s="1089"/>
      <c r="AE124" s="1089"/>
      <c r="AF124" s="1089"/>
      <c r="AG124" s="1089"/>
      <c r="AH124" s="1089"/>
      <c r="AI124" s="1089"/>
      <c r="AJ124" s="1089"/>
      <c r="AK124" s="1089"/>
      <c r="AL124" s="1089"/>
      <c r="AM124" s="1089"/>
      <c r="AN124" s="1089"/>
      <c r="AO124" s="1089"/>
      <c r="AP124" s="1089"/>
    </row>
    <row r="125" spans="1:42" s="1090" customFormat="1" ht="15" customHeight="1">
      <c r="A125" s="1080"/>
      <c r="B125" s="1081"/>
      <c r="C125" s="1082" t="s">
        <v>329</v>
      </c>
      <c r="D125" s="1080"/>
      <c r="E125" s="1036"/>
      <c r="F125" s="1036" t="s">
        <v>583</v>
      </c>
      <c r="G125" s="1036" t="s">
        <v>373</v>
      </c>
      <c r="H125" s="1095"/>
      <c r="I125" s="1095"/>
      <c r="J125" s="1716"/>
      <c r="K125" s="1721"/>
      <c r="L125" s="1096"/>
      <c r="M125" s="1096"/>
      <c r="N125" s="1096"/>
      <c r="O125" s="1096"/>
      <c r="P125" s="1096"/>
      <c r="Q125" s="1096"/>
      <c r="R125" s="1084"/>
      <c r="S125" s="1097"/>
      <c r="T125" s="1096"/>
      <c r="U125" s="1096"/>
      <c r="V125" s="1096"/>
      <c r="W125" s="1096"/>
      <c r="X125" s="1096"/>
      <c r="Y125" s="1096"/>
      <c r="Z125" s="1096"/>
      <c r="AA125" s="1096"/>
      <c r="AB125" s="1096"/>
      <c r="AC125" s="1089"/>
      <c r="AD125" s="1089"/>
      <c r="AE125" s="1089"/>
      <c r="AF125" s="1089"/>
      <c r="AG125" s="1089"/>
      <c r="AH125" s="1089"/>
      <c r="AI125" s="1089"/>
      <c r="AJ125" s="1089"/>
      <c r="AK125" s="1089"/>
      <c r="AL125" s="1089"/>
      <c r="AM125" s="1089"/>
      <c r="AN125" s="1089"/>
      <c r="AO125" s="1089"/>
      <c r="AP125" s="1089"/>
    </row>
    <row r="126" spans="1:42" s="1090" customFormat="1" ht="15" customHeight="1">
      <c r="A126" s="1080"/>
      <c r="B126" s="1081"/>
      <c r="C126" s="1082"/>
      <c r="D126" s="1080"/>
      <c r="E126" s="1036"/>
      <c r="F126" s="1036"/>
      <c r="G126" s="1036"/>
      <c r="H126" s="1095"/>
      <c r="I126" s="1095"/>
      <c r="J126" s="1716"/>
      <c r="K126" s="1721"/>
      <c r="L126" s="1096"/>
      <c r="M126" s="1096"/>
      <c r="N126" s="1096"/>
      <c r="O126" s="1096"/>
      <c r="P126" s="1096"/>
      <c r="Q126" s="1096"/>
      <c r="R126" s="1084"/>
      <c r="S126" s="1097"/>
      <c r="T126" s="1096"/>
      <c r="U126" s="1096"/>
      <c r="V126" s="1096"/>
      <c r="W126" s="1096"/>
      <c r="X126" s="1096"/>
      <c r="Y126" s="1096"/>
      <c r="Z126" s="1096"/>
      <c r="AA126" s="1096"/>
      <c r="AB126" s="1096"/>
      <c r="AC126" s="1089"/>
      <c r="AD126" s="1089"/>
      <c r="AE126" s="1089"/>
      <c r="AF126" s="1089"/>
      <c r="AG126" s="1089"/>
      <c r="AH126" s="1089"/>
      <c r="AI126" s="1089"/>
      <c r="AJ126" s="1089"/>
      <c r="AK126" s="1089"/>
      <c r="AL126" s="1089"/>
      <c r="AM126" s="1089"/>
      <c r="AN126" s="1089"/>
      <c r="AO126" s="1089"/>
      <c r="AP126" s="1089"/>
    </row>
    <row r="127" spans="1:42" s="1090" customFormat="1" ht="15" customHeight="1">
      <c r="A127" s="1080"/>
      <c r="B127" s="1081"/>
      <c r="C127" s="1082"/>
      <c r="D127" s="1080"/>
      <c r="E127" s="1036"/>
      <c r="F127" s="1036" t="s">
        <v>584</v>
      </c>
      <c r="G127" s="1036" t="s">
        <v>374</v>
      </c>
      <c r="H127" s="1095"/>
      <c r="I127" s="1095"/>
      <c r="J127" s="1716"/>
      <c r="K127" s="1720" t="s">
        <v>1019</v>
      </c>
      <c r="L127" s="1096">
        <f t="shared" ref="L127:Q127" si="54">L128+L129+L130+L131</f>
        <v>0</v>
      </c>
      <c r="M127" s="1096">
        <f t="shared" si="54"/>
        <v>0</v>
      </c>
      <c r="N127" s="1096">
        <f t="shared" si="54"/>
        <v>0</v>
      </c>
      <c r="O127" s="1096">
        <f t="shared" si="54"/>
        <v>0</v>
      </c>
      <c r="P127" s="1096">
        <f t="shared" si="54"/>
        <v>0</v>
      </c>
      <c r="Q127" s="1096">
        <f t="shared" si="54"/>
        <v>0</v>
      </c>
      <c r="R127" s="2572">
        <f>P127-SUM(S127:AB127)</f>
        <v>0</v>
      </c>
      <c r="S127" s="1097">
        <f t="shared" ref="S127:AB127" si="55">S128+S129+S130+S131</f>
        <v>0</v>
      </c>
      <c r="T127" s="1096">
        <f t="shared" si="55"/>
        <v>0</v>
      </c>
      <c r="U127" s="1096">
        <f t="shared" si="55"/>
        <v>0</v>
      </c>
      <c r="V127" s="1096">
        <f t="shared" si="55"/>
        <v>0</v>
      </c>
      <c r="W127" s="1096">
        <f t="shared" si="55"/>
        <v>0</v>
      </c>
      <c r="X127" s="1096">
        <f t="shared" si="55"/>
        <v>0</v>
      </c>
      <c r="Y127" s="1096">
        <f t="shared" si="55"/>
        <v>0</v>
      </c>
      <c r="Z127" s="1096">
        <f t="shared" si="55"/>
        <v>0</v>
      </c>
      <c r="AA127" s="1096">
        <f t="shared" si="55"/>
        <v>0</v>
      </c>
      <c r="AB127" s="1096">
        <f t="shared" si="55"/>
        <v>0</v>
      </c>
      <c r="AC127" s="1089"/>
      <c r="AD127" s="1089"/>
      <c r="AE127" s="1089"/>
      <c r="AF127" s="1089"/>
      <c r="AG127" s="1089"/>
      <c r="AH127" s="1089"/>
      <c r="AI127" s="1089"/>
      <c r="AJ127" s="1089"/>
      <c r="AK127" s="1089"/>
      <c r="AL127" s="1089"/>
      <c r="AM127" s="1089"/>
      <c r="AN127" s="1089"/>
      <c r="AO127" s="1089"/>
      <c r="AP127" s="1089"/>
    </row>
    <row r="128" spans="1:42" s="1090" customFormat="1" ht="15" customHeight="1">
      <c r="A128" s="1080"/>
      <c r="B128" s="1081"/>
      <c r="C128" s="1082" t="s">
        <v>329</v>
      </c>
      <c r="D128" s="1080"/>
      <c r="E128" s="1036"/>
      <c r="F128" s="1036"/>
      <c r="G128" s="1095" t="s">
        <v>375</v>
      </c>
      <c r="H128" s="1095"/>
      <c r="I128" s="1095"/>
      <c r="J128" s="1716"/>
      <c r="K128" s="1721"/>
      <c r="L128" s="1096"/>
      <c r="M128" s="1096"/>
      <c r="N128" s="1096"/>
      <c r="O128" s="1096"/>
      <c r="P128" s="1096"/>
      <c r="Q128" s="1096"/>
      <c r="R128" s="1084"/>
      <c r="S128" s="1097"/>
      <c r="T128" s="1096"/>
      <c r="U128" s="1096"/>
      <c r="V128" s="1096"/>
      <c r="W128" s="1096"/>
      <c r="X128" s="1096"/>
      <c r="Y128" s="1096"/>
      <c r="Z128" s="1096"/>
      <c r="AA128" s="1096"/>
      <c r="AB128" s="1096"/>
      <c r="AC128" s="1089"/>
      <c r="AD128" s="1089"/>
      <c r="AE128" s="1089"/>
      <c r="AF128" s="1089"/>
      <c r="AG128" s="1089"/>
      <c r="AH128" s="1089"/>
      <c r="AI128" s="1089"/>
      <c r="AJ128" s="1089"/>
      <c r="AK128" s="1089"/>
      <c r="AL128" s="1089"/>
      <c r="AM128" s="1089"/>
      <c r="AN128" s="1089"/>
      <c r="AO128" s="1089"/>
      <c r="AP128" s="1089"/>
    </row>
    <row r="129" spans="1:42" s="1090" customFormat="1" ht="15" customHeight="1">
      <c r="A129" s="1080"/>
      <c r="B129" s="1081"/>
      <c r="C129" s="1082" t="s">
        <v>329</v>
      </c>
      <c r="D129" s="1080"/>
      <c r="E129" s="1036"/>
      <c r="F129" s="1036"/>
      <c r="G129" s="1095" t="s">
        <v>376</v>
      </c>
      <c r="H129" s="1095"/>
      <c r="I129" s="1095"/>
      <c r="J129" s="1716"/>
      <c r="K129" s="1721"/>
      <c r="L129" s="1096"/>
      <c r="M129" s="1096"/>
      <c r="N129" s="1096"/>
      <c r="O129" s="1096"/>
      <c r="P129" s="1096"/>
      <c r="Q129" s="1096"/>
      <c r="R129" s="1084"/>
      <c r="S129" s="1097"/>
      <c r="T129" s="1096"/>
      <c r="U129" s="1096"/>
      <c r="V129" s="1096"/>
      <c r="W129" s="1096"/>
      <c r="X129" s="1096"/>
      <c r="Y129" s="1096"/>
      <c r="Z129" s="1096"/>
      <c r="AA129" s="1096"/>
      <c r="AB129" s="1096"/>
      <c r="AC129" s="1089"/>
      <c r="AD129" s="1089"/>
      <c r="AE129" s="1089"/>
      <c r="AF129" s="1089"/>
      <c r="AG129" s="1089"/>
      <c r="AH129" s="1089"/>
      <c r="AI129" s="1089"/>
      <c r="AJ129" s="1089"/>
      <c r="AK129" s="1089"/>
      <c r="AL129" s="1089"/>
      <c r="AM129" s="1089"/>
      <c r="AN129" s="1089"/>
      <c r="AO129" s="1089"/>
      <c r="AP129" s="1089"/>
    </row>
    <row r="130" spans="1:42" s="1090" customFormat="1" ht="15" customHeight="1">
      <c r="A130" s="1080"/>
      <c r="B130" s="1081"/>
      <c r="C130" s="1082" t="s">
        <v>329</v>
      </c>
      <c r="D130" s="1080"/>
      <c r="E130" s="1036"/>
      <c r="F130" s="1036"/>
      <c r="G130" s="1095" t="s">
        <v>377</v>
      </c>
      <c r="H130" s="1095"/>
      <c r="I130" s="1095"/>
      <c r="J130" s="1716"/>
      <c r="K130" s="1721"/>
      <c r="L130" s="1096"/>
      <c r="M130" s="1096"/>
      <c r="N130" s="1096"/>
      <c r="O130" s="1096"/>
      <c r="P130" s="1096"/>
      <c r="Q130" s="1096"/>
      <c r="R130" s="1084"/>
      <c r="S130" s="1097"/>
      <c r="T130" s="1096"/>
      <c r="U130" s="1096"/>
      <c r="V130" s="1096"/>
      <c r="W130" s="1096"/>
      <c r="X130" s="1096"/>
      <c r="Y130" s="1096"/>
      <c r="Z130" s="1096"/>
      <c r="AA130" s="1096"/>
      <c r="AB130" s="1096"/>
      <c r="AC130" s="1089"/>
      <c r="AD130" s="1089"/>
      <c r="AE130" s="1089"/>
      <c r="AF130" s="1089"/>
      <c r="AG130" s="1089"/>
      <c r="AH130" s="1089"/>
      <c r="AI130" s="1089"/>
      <c r="AJ130" s="1089"/>
      <c r="AK130" s="1089"/>
      <c r="AL130" s="1089"/>
      <c r="AM130" s="1089"/>
      <c r="AN130" s="1089"/>
      <c r="AO130" s="1089"/>
      <c r="AP130" s="1089"/>
    </row>
    <row r="131" spans="1:42" s="1090" customFormat="1" ht="15" customHeight="1">
      <c r="A131" s="1080"/>
      <c r="B131" s="1081"/>
      <c r="C131" s="1082" t="s">
        <v>329</v>
      </c>
      <c r="D131" s="1080"/>
      <c r="E131" s="1036"/>
      <c r="F131" s="1036"/>
      <c r="G131" s="1095" t="s">
        <v>1069</v>
      </c>
      <c r="H131" s="1095"/>
      <c r="I131" s="1095"/>
      <c r="J131" s="1716"/>
      <c r="K131" s="1721"/>
      <c r="L131" s="1096"/>
      <c r="M131" s="1096"/>
      <c r="N131" s="1096"/>
      <c r="O131" s="1096"/>
      <c r="P131" s="1096"/>
      <c r="Q131" s="1096"/>
      <c r="R131" s="1084"/>
      <c r="S131" s="1097"/>
      <c r="T131" s="1096"/>
      <c r="U131" s="1096"/>
      <c r="V131" s="1096"/>
      <c r="W131" s="1096"/>
      <c r="X131" s="1096"/>
      <c r="Y131" s="1096"/>
      <c r="Z131" s="1096"/>
      <c r="AA131" s="1096"/>
      <c r="AB131" s="1096"/>
      <c r="AC131" s="1089"/>
      <c r="AD131" s="1089"/>
      <c r="AE131" s="1089"/>
      <c r="AF131" s="1089"/>
      <c r="AG131" s="1089"/>
      <c r="AH131" s="1089"/>
      <c r="AI131" s="1089"/>
      <c r="AJ131" s="1089"/>
      <c r="AK131" s="1089"/>
      <c r="AL131" s="1089"/>
      <c r="AM131" s="1089"/>
      <c r="AN131" s="1089"/>
      <c r="AO131" s="1089"/>
      <c r="AP131" s="1089"/>
    </row>
    <row r="132" spans="1:42" s="1090" customFormat="1" ht="15" customHeight="1">
      <c r="A132" s="1080"/>
      <c r="B132" s="1081"/>
      <c r="C132" s="1082"/>
      <c r="D132" s="1080"/>
      <c r="E132" s="1036"/>
      <c r="F132" s="1036"/>
      <c r="G132" s="1095"/>
      <c r="H132" s="1095"/>
      <c r="I132" s="1095"/>
      <c r="J132" s="1716"/>
      <c r="K132" s="1721"/>
      <c r="L132" s="1096"/>
      <c r="M132" s="1096"/>
      <c r="N132" s="1096"/>
      <c r="O132" s="1096"/>
      <c r="P132" s="1096"/>
      <c r="Q132" s="1096"/>
      <c r="R132" s="1084"/>
      <c r="S132" s="1097"/>
      <c r="T132" s="1096"/>
      <c r="U132" s="1096"/>
      <c r="V132" s="1096"/>
      <c r="W132" s="1096"/>
      <c r="X132" s="1096"/>
      <c r="Y132" s="1096"/>
      <c r="Z132" s="1096"/>
      <c r="AA132" s="1096"/>
      <c r="AB132" s="1096"/>
      <c r="AC132" s="1089"/>
      <c r="AD132" s="1089"/>
      <c r="AE132" s="1089"/>
      <c r="AF132" s="1089"/>
      <c r="AG132" s="1089"/>
      <c r="AH132" s="1089"/>
      <c r="AI132" s="1089"/>
      <c r="AJ132" s="1089"/>
      <c r="AK132" s="1089"/>
      <c r="AL132" s="1089"/>
      <c r="AM132" s="1089"/>
      <c r="AN132" s="1089"/>
      <c r="AO132" s="1089"/>
      <c r="AP132" s="1089"/>
    </row>
    <row r="133" spans="1:42" s="1090" customFormat="1" ht="15" customHeight="1">
      <c r="A133" s="1080"/>
      <c r="B133" s="1081"/>
      <c r="C133" s="1082" t="s">
        <v>329</v>
      </c>
      <c r="D133" s="1080"/>
      <c r="E133" s="1036"/>
      <c r="F133" s="1036" t="s">
        <v>585</v>
      </c>
      <c r="G133" s="1036" t="s">
        <v>378</v>
      </c>
      <c r="H133" s="1095"/>
      <c r="I133" s="1095"/>
      <c r="J133" s="1716"/>
      <c r="K133" s="1721"/>
      <c r="L133" s="1096"/>
      <c r="M133" s="1096"/>
      <c r="N133" s="1096"/>
      <c r="O133" s="1096"/>
      <c r="P133" s="1096"/>
      <c r="Q133" s="1096"/>
      <c r="R133" s="1084"/>
      <c r="S133" s="1097"/>
      <c r="T133" s="1096"/>
      <c r="U133" s="1096"/>
      <c r="V133" s="1096"/>
      <c r="W133" s="1096"/>
      <c r="X133" s="1096"/>
      <c r="Y133" s="1096"/>
      <c r="Z133" s="1096"/>
      <c r="AA133" s="1096"/>
      <c r="AB133" s="1096"/>
      <c r="AC133" s="1089"/>
      <c r="AD133" s="1089"/>
      <c r="AE133" s="1089"/>
      <c r="AF133" s="1089"/>
      <c r="AG133" s="1089"/>
      <c r="AH133" s="1089"/>
      <c r="AI133" s="1089"/>
      <c r="AJ133" s="1089"/>
      <c r="AK133" s="1089"/>
      <c r="AL133" s="1089"/>
      <c r="AM133" s="1089"/>
      <c r="AN133" s="1089"/>
      <c r="AO133" s="1089"/>
      <c r="AP133" s="1089"/>
    </row>
    <row r="134" spans="1:42" s="1090" customFormat="1" ht="15" customHeight="1">
      <c r="A134" s="1080"/>
      <c r="B134" s="1081"/>
      <c r="C134" s="1082"/>
      <c r="D134" s="1080"/>
      <c r="E134" s="1036"/>
      <c r="F134" s="1036"/>
      <c r="G134" s="1036"/>
      <c r="H134" s="1095"/>
      <c r="I134" s="1095"/>
      <c r="J134" s="1716"/>
      <c r="K134" s="1721"/>
      <c r="L134" s="1096"/>
      <c r="M134" s="1096"/>
      <c r="N134" s="1096"/>
      <c r="O134" s="1096"/>
      <c r="P134" s="1096"/>
      <c r="Q134" s="1096"/>
      <c r="R134" s="1084"/>
      <c r="S134" s="1097"/>
      <c r="T134" s="1096"/>
      <c r="U134" s="1096"/>
      <c r="V134" s="1096"/>
      <c r="W134" s="1096"/>
      <c r="X134" s="1096"/>
      <c r="Y134" s="1096"/>
      <c r="Z134" s="1096"/>
      <c r="AA134" s="1096"/>
      <c r="AB134" s="1096"/>
      <c r="AC134" s="1089"/>
      <c r="AD134" s="1089"/>
      <c r="AE134" s="1089"/>
      <c r="AF134" s="1089"/>
      <c r="AG134" s="1089"/>
      <c r="AH134" s="1089"/>
      <c r="AI134" s="1089"/>
      <c r="AJ134" s="1089"/>
      <c r="AK134" s="1089"/>
      <c r="AL134" s="1089"/>
      <c r="AM134" s="1089"/>
      <c r="AN134" s="1089"/>
      <c r="AO134" s="1089"/>
      <c r="AP134" s="1089"/>
    </row>
    <row r="135" spans="1:42" s="1090" customFormat="1" ht="15" customHeight="1">
      <c r="A135" s="1080"/>
      <c r="B135" s="1081"/>
      <c r="C135" s="1082"/>
      <c r="D135" s="1080"/>
      <c r="E135" s="1036" t="s">
        <v>489</v>
      </c>
      <c r="F135" s="1036" t="s">
        <v>379</v>
      </c>
      <c r="G135" s="1036"/>
      <c r="H135" s="1036"/>
      <c r="I135" s="1036"/>
      <c r="J135" s="1715"/>
      <c r="K135" s="1720" t="s">
        <v>1745</v>
      </c>
      <c r="L135" s="1081">
        <f>L137+L138+L139+L140+L146+L150+L151+L153+L152</f>
        <v>0</v>
      </c>
      <c r="M135" s="1081">
        <f t="shared" ref="M135:AA135" si="56">M137+M138+M139+M140+M146+M150+M151+M153+M152</f>
        <v>0</v>
      </c>
      <c r="N135" s="1081">
        <f t="shared" si="56"/>
        <v>0</v>
      </c>
      <c r="O135" s="1081">
        <f t="shared" si="56"/>
        <v>0</v>
      </c>
      <c r="P135" s="1081">
        <f t="shared" ref="P135" si="57">P137+P138+P139+P140+P146+P150+P151+P153+P152</f>
        <v>0</v>
      </c>
      <c r="Q135" s="1081">
        <f t="shared" si="56"/>
        <v>0</v>
      </c>
      <c r="R135" s="2572">
        <f>P135-SUM(S135:AB135)</f>
        <v>0</v>
      </c>
      <c r="S135" s="1097">
        <f t="shared" si="56"/>
        <v>0</v>
      </c>
      <c r="T135" s="1081">
        <f t="shared" si="56"/>
        <v>0</v>
      </c>
      <c r="U135" s="1081">
        <f t="shared" si="56"/>
        <v>0</v>
      </c>
      <c r="V135" s="1081">
        <f t="shared" si="56"/>
        <v>0</v>
      </c>
      <c r="W135" s="1081">
        <f t="shared" si="56"/>
        <v>0</v>
      </c>
      <c r="X135" s="1081">
        <f t="shared" si="56"/>
        <v>0</v>
      </c>
      <c r="Y135" s="1081">
        <f t="shared" si="56"/>
        <v>0</v>
      </c>
      <c r="Z135" s="1081">
        <f t="shared" si="56"/>
        <v>0</v>
      </c>
      <c r="AA135" s="1081">
        <f t="shared" si="56"/>
        <v>0</v>
      </c>
      <c r="AB135" s="1081">
        <f>AB137+AB138+AB139+AB140+AB146+AB150+AB151+AB153</f>
        <v>0</v>
      </c>
      <c r="AC135" s="1089"/>
      <c r="AD135" s="1089"/>
      <c r="AE135" s="1089"/>
      <c r="AF135" s="1089"/>
      <c r="AG135" s="1089"/>
      <c r="AH135" s="1089"/>
      <c r="AI135" s="1089"/>
      <c r="AJ135" s="1089"/>
      <c r="AK135" s="1089"/>
      <c r="AL135" s="1089"/>
      <c r="AM135" s="1089"/>
      <c r="AN135" s="1089"/>
      <c r="AO135" s="1089"/>
      <c r="AP135" s="1089"/>
    </row>
    <row r="136" spans="1:42" s="1090" customFormat="1" ht="15" customHeight="1">
      <c r="A136" s="1080"/>
      <c r="B136" s="1081"/>
      <c r="C136" s="1082"/>
      <c r="D136" s="1080"/>
      <c r="E136" s="1036"/>
      <c r="F136" s="1036"/>
      <c r="G136" s="1036"/>
      <c r="H136" s="1036"/>
      <c r="I136" s="1036"/>
      <c r="J136" s="1715"/>
      <c r="K136" s="1720"/>
      <c r="L136" s="1081"/>
      <c r="M136" s="1081"/>
      <c r="N136" s="1081"/>
      <c r="O136" s="1081"/>
      <c r="P136" s="1081"/>
      <c r="Q136" s="1081"/>
      <c r="R136" s="1084"/>
      <c r="S136" s="1082"/>
      <c r="T136" s="1081"/>
      <c r="U136" s="1081"/>
      <c r="V136" s="1081"/>
      <c r="W136" s="1081"/>
      <c r="X136" s="1081"/>
      <c r="Y136" s="1081"/>
      <c r="Z136" s="1081"/>
      <c r="AA136" s="1081"/>
      <c r="AB136" s="1081"/>
      <c r="AC136" s="1089"/>
      <c r="AD136" s="1089"/>
      <c r="AE136" s="1089"/>
      <c r="AF136" s="1089"/>
      <c r="AG136" s="1089"/>
      <c r="AH136" s="1089"/>
      <c r="AI136" s="1089"/>
      <c r="AJ136" s="1089"/>
      <c r="AK136" s="1089"/>
      <c r="AL136" s="1089"/>
      <c r="AM136" s="1089"/>
      <c r="AN136" s="1089"/>
      <c r="AO136" s="1089"/>
      <c r="AP136" s="1089"/>
    </row>
    <row r="137" spans="1:42" s="1090" customFormat="1" ht="15" customHeight="1">
      <c r="A137" s="1080"/>
      <c r="B137" s="1081"/>
      <c r="C137" s="1082" t="s">
        <v>329</v>
      </c>
      <c r="D137" s="1080"/>
      <c r="E137" s="1036"/>
      <c r="F137" s="1036" t="s">
        <v>593</v>
      </c>
      <c r="G137" s="1036" t="s">
        <v>380</v>
      </c>
      <c r="I137" s="1095"/>
      <c r="J137" s="1716"/>
      <c r="K137" s="1721"/>
      <c r="L137" s="1096"/>
      <c r="M137" s="1096"/>
      <c r="N137" s="1096"/>
      <c r="O137" s="1096"/>
      <c r="P137" s="1096"/>
      <c r="Q137" s="1096"/>
      <c r="R137" s="1084"/>
      <c r="S137" s="1097"/>
      <c r="T137" s="1096"/>
      <c r="U137" s="1096"/>
      <c r="V137" s="1096"/>
      <c r="W137" s="1096"/>
      <c r="X137" s="1096"/>
      <c r="Y137" s="1096"/>
      <c r="Z137" s="1096"/>
      <c r="AA137" s="1096"/>
      <c r="AB137" s="1096"/>
      <c r="AC137" s="1089"/>
      <c r="AD137" s="1089"/>
      <c r="AE137" s="1089"/>
      <c r="AF137" s="1089"/>
      <c r="AG137" s="1089"/>
      <c r="AH137" s="1089"/>
      <c r="AI137" s="1089"/>
      <c r="AJ137" s="1089"/>
      <c r="AK137" s="1089"/>
      <c r="AL137" s="1089"/>
      <c r="AM137" s="1089"/>
      <c r="AN137" s="1089"/>
      <c r="AO137" s="1089"/>
      <c r="AP137" s="1089"/>
    </row>
    <row r="138" spans="1:42" s="1090" customFormat="1" ht="15" customHeight="1">
      <c r="A138" s="1080"/>
      <c r="B138" s="1081"/>
      <c r="C138" s="1082" t="s">
        <v>329</v>
      </c>
      <c r="D138" s="1080"/>
      <c r="E138" s="1036"/>
      <c r="F138" s="1036" t="s">
        <v>594</v>
      </c>
      <c r="G138" s="1036" t="s">
        <v>342</v>
      </c>
      <c r="H138" s="1036"/>
      <c r="I138" s="1095"/>
      <c r="J138" s="1716"/>
      <c r="K138" s="1721"/>
      <c r="L138" s="1096"/>
      <c r="M138" s="1096"/>
      <c r="N138" s="1096"/>
      <c r="O138" s="1096"/>
      <c r="P138" s="1096"/>
      <c r="Q138" s="1096"/>
      <c r="R138" s="1084"/>
      <c r="S138" s="1097"/>
      <c r="T138" s="1096"/>
      <c r="U138" s="1096"/>
      <c r="V138" s="1096"/>
      <c r="W138" s="1096"/>
      <c r="X138" s="1096"/>
      <c r="Y138" s="1096"/>
      <c r="Z138" s="1096"/>
      <c r="AA138" s="1096"/>
      <c r="AB138" s="1096"/>
      <c r="AC138" s="1089"/>
      <c r="AD138" s="1089"/>
      <c r="AE138" s="1089"/>
      <c r="AF138" s="1089"/>
      <c r="AG138" s="1089"/>
      <c r="AH138" s="1089"/>
      <c r="AI138" s="1089"/>
      <c r="AJ138" s="1089"/>
      <c r="AK138" s="1089"/>
      <c r="AL138" s="1089"/>
      <c r="AM138" s="1089"/>
      <c r="AN138" s="1089"/>
      <c r="AO138" s="1089"/>
      <c r="AP138" s="1089"/>
    </row>
    <row r="139" spans="1:42" s="1090" customFormat="1" ht="15" customHeight="1">
      <c r="A139" s="1080"/>
      <c r="B139" s="1081"/>
      <c r="C139" s="1082" t="s">
        <v>329</v>
      </c>
      <c r="D139" s="1080"/>
      <c r="E139" s="1036"/>
      <c r="F139" s="1036" t="s">
        <v>595</v>
      </c>
      <c r="G139" s="1036" t="s">
        <v>343</v>
      </c>
      <c r="H139" s="1036"/>
      <c r="I139" s="1095"/>
      <c r="J139" s="1716"/>
      <c r="K139" s="1721"/>
      <c r="L139" s="1096"/>
      <c r="M139" s="1096"/>
      <c r="N139" s="1096"/>
      <c r="O139" s="1096"/>
      <c r="P139" s="1096"/>
      <c r="Q139" s="1096"/>
      <c r="R139" s="1084"/>
      <c r="S139" s="1097"/>
      <c r="T139" s="1096"/>
      <c r="U139" s="1096"/>
      <c r="V139" s="1096"/>
      <c r="W139" s="1096"/>
      <c r="X139" s="1096"/>
      <c r="Y139" s="1096"/>
      <c r="Z139" s="1096"/>
      <c r="AA139" s="1096"/>
      <c r="AB139" s="1096"/>
      <c r="AC139" s="1089"/>
      <c r="AD139" s="1089"/>
      <c r="AE139" s="1089"/>
      <c r="AF139" s="1089"/>
      <c r="AG139" s="1089"/>
      <c r="AH139" s="1089"/>
      <c r="AI139" s="1089"/>
      <c r="AJ139" s="1089"/>
      <c r="AK139" s="1089"/>
      <c r="AL139" s="1089"/>
      <c r="AM139" s="1089"/>
      <c r="AN139" s="1089"/>
      <c r="AO139" s="1089"/>
      <c r="AP139" s="1089"/>
    </row>
    <row r="140" spans="1:42" s="1090" customFormat="1" ht="15" customHeight="1">
      <c r="A140" s="1080"/>
      <c r="B140" s="1081"/>
      <c r="C140" s="1082" t="s">
        <v>329</v>
      </c>
      <c r="D140" s="1080"/>
      <c r="E140" s="1036"/>
      <c r="F140" s="1036" t="s">
        <v>596</v>
      </c>
      <c r="G140" s="1036" t="s">
        <v>344</v>
      </c>
      <c r="H140" s="1036"/>
      <c r="I140" s="1095"/>
      <c r="J140" s="1716"/>
      <c r="K140" s="1721"/>
      <c r="L140" s="1096">
        <f t="shared" ref="L140:Q140" si="58">L141+L142+L143+L144+L145</f>
        <v>0</v>
      </c>
      <c r="M140" s="1096">
        <f t="shared" si="58"/>
        <v>0</v>
      </c>
      <c r="N140" s="1096">
        <f t="shared" si="58"/>
        <v>0</v>
      </c>
      <c r="O140" s="1096">
        <f t="shared" si="58"/>
        <v>0</v>
      </c>
      <c r="P140" s="1096">
        <f t="shared" si="58"/>
        <v>0</v>
      </c>
      <c r="Q140" s="1096">
        <f t="shared" si="58"/>
        <v>0</v>
      </c>
      <c r="R140" s="2572">
        <f>P140-SUM(S140:AB140)</f>
        <v>0</v>
      </c>
      <c r="S140" s="1097">
        <f t="shared" ref="S140:AB140" si="59">S141+S142+S143+S144+S145</f>
        <v>0</v>
      </c>
      <c r="T140" s="1096">
        <f t="shared" si="59"/>
        <v>0</v>
      </c>
      <c r="U140" s="1096">
        <f t="shared" si="59"/>
        <v>0</v>
      </c>
      <c r="V140" s="1096">
        <f t="shared" si="59"/>
        <v>0</v>
      </c>
      <c r="W140" s="1096">
        <f t="shared" si="59"/>
        <v>0</v>
      </c>
      <c r="X140" s="1096">
        <f t="shared" si="59"/>
        <v>0</v>
      </c>
      <c r="Y140" s="1096">
        <f t="shared" si="59"/>
        <v>0</v>
      </c>
      <c r="Z140" s="1096">
        <f t="shared" si="59"/>
        <v>0</v>
      </c>
      <c r="AA140" s="1096">
        <f t="shared" si="59"/>
        <v>0</v>
      </c>
      <c r="AB140" s="1096">
        <f t="shared" si="59"/>
        <v>0</v>
      </c>
      <c r="AC140" s="1089"/>
      <c r="AD140" s="1089"/>
      <c r="AE140" s="1089"/>
      <c r="AF140" s="1089"/>
      <c r="AG140" s="1089"/>
      <c r="AH140" s="1089"/>
      <c r="AI140" s="1089"/>
      <c r="AJ140" s="1089"/>
      <c r="AK140" s="1089"/>
      <c r="AL140" s="1089"/>
      <c r="AM140" s="1089"/>
      <c r="AN140" s="1089"/>
      <c r="AO140" s="1089"/>
      <c r="AP140" s="1089"/>
    </row>
    <row r="141" spans="1:42" s="1090" customFormat="1" ht="15" customHeight="1">
      <c r="A141" s="1080"/>
      <c r="B141" s="1081"/>
      <c r="C141" s="1082" t="s">
        <v>329</v>
      </c>
      <c r="D141" s="1080"/>
      <c r="E141" s="1036"/>
      <c r="F141" s="1036"/>
      <c r="G141" s="1094" t="s">
        <v>345</v>
      </c>
      <c r="H141" s="1036"/>
      <c r="I141" s="1095"/>
      <c r="J141" s="1716"/>
      <c r="K141" s="1721"/>
      <c r="L141" s="1096"/>
      <c r="M141" s="1096"/>
      <c r="N141" s="1096"/>
      <c r="O141" s="1096"/>
      <c r="P141" s="1096"/>
      <c r="Q141" s="1096"/>
      <c r="R141" s="1084"/>
      <c r="S141" s="1097"/>
      <c r="T141" s="1096"/>
      <c r="U141" s="1096"/>
      <c r="V141" s="1096"/>
      <c r="W141" s="1096"/>
      <c r="X141" s="1096"/>
      <c r="Y141" s="1096"/>
      <c r="Z141" s="1096"/>
      <c r="AA141" s="1096"/>
      <c r="AB141" s="1096"/>
      <c r="AC141" s="1089"/>
      <c r="AD141" s="1089"/>
      <c r="AE141" s="1089"/>
      <c r="AF141" s="1089"/>
      <c r="AG141" s="1089"/>
      <c r="AH141" s="1089"/>
      <c r="AI141" s="1089"/>
      <c r="AJ141" s="1089"/>
      <c r="AK141" s="1089"/>
      <c r="AL141" s="1089"/>
      <c r="AM141" s="1089"/>
      <c r="AN141" s="1089"/>
      <c r="AO141" s="1089"/>
      <c r="AP141" s="1089"/>
    </row>
    <row r="142" spans="1:42" s="1090" customFormat="1" ht="15" customHeight="1">
      <c r="A142" s="1080"/>
      <c r="B142" s="1081"/>
      <c r="C142" s="1082" t="s">
        <v>329</v>
      </c>
      <c r="D142" s="1080"/>
      <c r="E142" s="1036"/>
      <c r="F142" s="1036"/>
      <c r="G142" s="1094" t="s">
        <v>346</v>
      </c>
      <c r="H142" s="1036"/>
      <c r="I142" s="1095"/>
      <c r="J142" s="1716"/>
      <c r="K142" s="1721"/>
      <c r="L142" s="1096"/>
      <c r="M142" s="1096"/>
      <c r="N142" s="1096"/>
      <c r="O142" s="1096"/>
      <c r="P142" s="1096"/>
      <c r="Q142" s="1096"/>
      <c r="R142" s="1084"/>
      <c r="S142" s="1097"/>
      <c r="T142" s="1096"/>
      <c r="U142" s="1096"/>
      <c r="V142" s="1096"/>
      <c r="W142" s="1096"/>
      <c r="X142" s="1096"/>
      <c r="Y142" s="1096"/>
      <c r="Z142" s="1096"/>
      <c r="AA142" s="1096"/>
      <c r="AB142" s="1096"/>
      <c r="AC142" s="1089"/>
      <c r="AD142" s="1089"/>
      <c r="AE142" s="1089"/>
      <c r="AF142" s="1089"/>
      <c r="AG142" s="1089"/>
      <c r="AH142" s="1089"/>
      <c r="AI142" s="1089"/>
      <c r="AJ142" s="1089"/>
      <c r="AK142" s="1089"/>
      <c r="AL142" s="1089"/>
      <c r="AM142" s="1089"/>
      <c r="AN142" s="1089"/>
      <c r="AO142" s="1089"/>
      <c r="AP142" s="1089"/>
    </row>
    <row r="143" spans="1:42" s="1090" customFormat="1" ht="15" customHeight="1">
      <c r="A143" s="1080"/>
      <c r="B143" s="1081"/>
      <c r="C143" s="1082" t="s">
        <v>329</v>
      </c>
      <c r="D143" s="1080"/>
      <c r="E143" s="1036"/>
      <c r="F143" s="1036"/>
      <c r="G143" s="1094" t="s">
        <v>347</v>
      </c>
      <c r="H143" s="1036"/>
      <c r="I143" s="1095"/>
      <c r="J143" s="1716"/>
      <c r="K143" s="1721"/>
      <c r="L143" s="1096"/>
      <c r="M143" s="1096"/>
      <c r="N143" s="1096"/>
      <c r="O143" s="1096"/>
      <c r="P143" s="1096"/>
      <c r="Q143" s="1096"/>
      <c r="R143" s="1084"/>
      <c r="S143" s="1097"/>
      <c r="T143" s="1096"/>
      <c r="U143" s="1096"/>
      <c r="V143" s="1096"/>
      <c r="W143" s="1096"/>
      <c r="X143" s="1096"/>
      <c r="Y143" s="1096"/>
      <c r="Z143" s="1096"/>
      <c r="AA143" s="1096"/>
      <c r="AB143" s="1096"/>
      <c r="AC143" s="1089"/>
      <c r="AD143" s="1089"/>
      <c r="AE143" s="1089"/>
      <c r="AF143" s="1089"/>
      <c r="AG143" s="1089"/>
      <c r="AH143" s="1089"/>
      <c r="AI143" s="1089"/>
      <c r="AJ143" s="1089"/>
      <c r="AK143" s="1089"/>
      <c r="AL143" s="1089"/>
      <c r="AM143" s="1089"/>
      <c r="AN143" s="1089"/>
      <c r="AO143" s="1089"/>
      <c r="AP143" s="1089"/>
    </row>
    <row r="144" spans="1:42" s="1090" customFormat="1" ht="15" customHeight="1">
      <c r="A144" s="1080"/>
      <c r="B144" s="1081"/>
      <c r="C144" s="1082" t="s">
        <v>329</v>
      </c>
      <c r="D144" s="1080"/>
      <c r="E144" s="1036"/>
      <c r="F144" s="1036"/>
      <c r="G144" s="1094" t="s">
        <v>1067</v>
      </c>
      <c r="H144" s="1036"/>
      <c r="I144" s="1095"/>
      <c r="J144" s="1716"/>
      <c r="K144" s="1721"/>
      <c r="L144" s="1096"/>
      <c r="M144" s="1096"/>
      <c r="N144" s="1096"/>
      <c r="O144" s="1096"/>
      <c r="P144" s="1096"/>
      <c r="Q144" s="1096"/>
      <c r="R144" s="1084"/>
      <c r="S144" s="1097"/>
      <c r="T144" s="1096"/>
      <c r="U144" s="1096"/>
      <c r="V144" s="1096"/>
      <c r="W144" s="1096"/>
      <c r="X144" s="1096"/>
      <c r="Y144" s="1096"/>
      <c r="Z144" s="1096"/>
      <c r="AA144" s="1096"/>
      <c r="AB144" s="1096"/>
      <c r="AC144" s="1089"/>
      <c r="AD144" s="1089"/>
      <c r="AE144" s="1089"/>
      <c r="AF144" s="1089"/>
      <c r="AG144" s="1089"/>
      <c r="AH144" s="1089"/>
      <c r="AI144" s="1089"/>
      <c r="AJ144" s="1089"/>
      <c r="AK144" s="1089"/>
      <c r="AL144" s="1089"/>
      <c r="AM144" s="1089"/>
      <c r="AN144" s="1089"/>
      <c r="AO144" s="1089"/>
      <c r="AP144" s="1089"/>
    </row>
    <row r="145" spans="1:45" s="1090" customFormat="1" ht="15" customHeight="1">
      <c r="A145" s="1080"/>
      <c r="B145" s="1081"/>
      <c r="C145" s="1082" t="s">
        <v>329</v>
      </c>
      <c r="D145" s="1080"/>
      <c r="E145" s="1036"/>
      <c r="F145" s="1036"/>
      <c r="G145" s="1036" t="s">
        <v>348</v>
      </c>
      <c r="H145" s="1036"/>
      <c r="I145" s="1095"/>
      <c r="J145" s="1716"/>
      <c r="K145" s="1721"/>
      <c r="L145" s="1096"/>
      <c r="M145" s="1096"/>
      <c r="N145" s="1096"/>
      <c r="O145" s="1096"/>
      <c r="P145" s="1096"/>
      <c r="Q145" s="1096"/>
      <c r="R145" s="1084"/>
      <c r="S145" s="1097"/>
      <c r="T145" s="1096"/>
      <c r="U145" s="1096"/>
      <c r="V145" s="1096"/>
      <c r="W145" s="1096"/>
      <c r="X145" s="1096"/>
      <c r="Y145" s="1096"/>
      <c r="Z145" s="1096"/>
      <c r="AA145" s="1096"/>
      <c r="AB145" s="1096"/>
      <c r="AC145" s="1089"/>
      <c r="AD145" s="1089"/>
      <c r="AE145" s="1089"/>
      <c r="AF145" s="1089"/>
      <c r="AG145" s="1089"/>
      <c r="AH145" s="1089"/>
      <c r="AI145" s="1089"/>
      <c r="AJ145" s="1089"/>
      <c r="AK145" s="1089"/>
      <c r="AL145" s="1089"/>
      <c r="AM145" s="1089"/>
      <c r="AN145" s="1089"/>
      <c r="AO145" s="1089"/>
      <c r="AP145" s="1089"/>
    </row>
    <row r="146" spans="1:45" s="1090" customFormat="1" ht="15" customHeight="1">
      <c r="A146" s="1080"/>
      <c r="B146" s="1081"/>
      <c r="C146" s="1082" t="s">
        <v>329</v>
      </c>
      <c r="D146" s="1080"/>
      <c r="E146" s="1036"/>
      <c r="F146" s="1036"/>
      <c r="G146" s="1036" t="s">
        <v>349</v>
      </c>
      <c r="H146" s="1036"/>
      <c r="I146" s="1095"/>
      <c r="J146" s="1716"/>
      <c r="K146" s="1721"/>
      <c r="L146" s="1096">
        <f t="shared" ref="L146:Q146" si="60">L147+L148+L149</f>
        <v>0</v>
      </c>
      <c r="M146" s="1096">
        <f t="shared" si="60"/>
        <v>0</v>
      </c>
      <c r="N146" s="1096">
        <f t="shared" si="60"/>
        <v>0</v>
      </c>
      <c r="O146" s="1096">
        <f t="shared" si="60"/>
        <v>0</v>
      </c>
      <c r="P146" s="1096">
        <f t="shared" si="60"/>
        <v>0</v>
      </c>
      <c r="Q146" s="1096">
        <f t="shared" si="60"/>
        <v>0</v>
      </c>
      <c r="R146" s="2572">
        <f>P146-SUM(S146:AB146)</f>
        <v>0</v>
      </c>
      <c r="S146" s="1097">
        <f t="shared" ref="S146:AB146" si="61">S147+S148+S149</f>
        <v>0</v>
      </c>
      <c r="T146" s="1096">
        <f t="shared" si="61"/>
        <v>0</v>
      </c>
      <c r="U146" s="1096">
        <f t="shared" si="61"/>
        <v>0</v>
      </c>
      <c r="V146" s="1096">
        <f t="shared" si="61"/>
        <v>0</v>
      </c>
      <c r="W146" s="1096">
        <f t="shared" si="61"/>
        <v>0</v>
      </c>
      <c r="X146" s="1096">
        <f t="shared" si="61"/>
        <v>0</v>
      </c>
      <c r="Y146" s="1096">
        <f t="shared" si="61"/>
        <v>0</v>
      </c>
      <c r="Z146" s="1096">
        <f t="shared" si="61"/>
        <v>0</v>
      </c>
      <c r="AA146" s="1096">
        <f t="shared" si="61"/>
        <v>0</v>
      </c>
      <c r="AB146" s="1096">
        <f t="shared" si="61"/>
        <v>0</v>
      </c>
      <c r="AC146" s="1089"/>
      <c r="AD146" s="1089"/>
      <c r="AE146" s="1089"/>
      <c r="AF146" s="1089"/>
      <c r="AG146" s="1089"/>
      <c r="AH146" s="1089"/>
      <c r="AI146" s="1089"/>
      <c r="AJ146" s="1089"/>
      <c r="AK146" s="1089"/>
      <c r="AL146" s="1089"/>
      <c r="AM146" s="1089"/>
      <c r="AN146" s="1089"/>
      <c r="AO146" s="1089"/>
      <c r="AP146" s="1089"/>
    </row>
    <row r="147" spans="1:45" s="1090" customFormat="1" ht="15" customHeight="1">
      <c r="A147" s="1080"/>
      <c r="B147" s="1081"/>
      <c r="C147" s="1082" t="s">
        <v>329</v>
      </c>
      <c r="D147" s="1080"/>
      <c r="E147" s="1036"/>
      <c r="F147" s="1036"/>
      <c r="G147" s="1094" t="s">
        <v>350</v>
      </c>
      <c r="H147" s="1036"/>
      <c r="I147" s="1095"/>
      <c r="J147" s="1716"/>
      <c r="K147" s="1721"/>
      <c r="L147" s="1096"/>
      <c r="M147" s="1096"/>
      <c r="N147" s="1096"/>
      <c r="O147" s="1096"/>
      <c r="P147" s="1096"/>
      <c r="Q147" s="1096"/>
      <c r="R147" s="1084"/>
      <c r="S147" s="1097"/>
      <c r="T147" s="1096"/>
      <c r="U147" s="1096"/>
      <c r="V147" s="1096"/>
      <c r="W147" s="1096"/>
      <c r="X147" s="1096"/>
      <c r="Y147" s="1096"/>
      <c r="Z147" s="1096"/>
      <c r="AA147" s="1096"/>
      <c r="AB147" s="1096"/>
      <c r="AC147" s="1089"/>
      <c r="AD147" s="1089"/>
      <c r="AE147" s="1089"/>
      <c r="AF147" s="1089"/>
      <c r="AG147" s="1089"/>
      <c r="AH147" s="1089"/>
      <c r="AI147" s="1089"/>
      <c r="AJ147" s="1089"/>
      <c r="AK147" s="1089"/>
      <c r="AL147" s="1089"/>
      <c r="AM147" s="1089"/>
      <c r="AN147" s="1089"/>
      <c r="AO147" s="1089"/>
      <c r="AP147" s="1089"/>
    </row>
    <row r="148" spans="1:45" s="1090" customFormat="1" ht="15" customHeight="1">
      <c r="A148" s="1080"/>
      <c r="B148" s="1081"/>
      <c r="C148" s="1082" t="s">
        <v>329</v>
      </c>
      <c r="D148" s="1080"/>
      <c r="E148" s="1036"/>
      <c r="F148" s="1036"/>
      <c r="G148" s="1094" t="s">
        <v>347</v>
      </c>
      <c r="H148" s="1036"/>
      <c r="I148" s="1095"/>
      <c r="J148" s="1716"/>
      <c r="K148" s="1721"/>
      <c r="L148" s="1096"/>
      <c r="M148" s="1096"/>
      <c r="N148" s="1096"/>
      <c r="O148" s="1096"/>
      <c r="P148" s="1096"/>
      <c r="Q148" s="1096"/>
      <c r="R148" s="1084"/>
      <c r="S148" s="1097"/>
      <c r="T148" s="1096"/>
      <c r="U148" s="1096"/>
      <c r="V148" s="1096"/>
      <c r="W148" s="1096"/>
      <c r="X148" s="1096"/>
      <c r="Y148" s="1096"/>
      <c r="Z148" s="1096"/>
      <c r="AA148" s="1096"/>
      <c r="AB148" s="1096"/>
      <c r="AC148" s="1089"/>
      <c r="AD148" s="1089"/>
      <c r="AE148" s="1089"/>
      <c r="AF148" s="1089"/>
      <c r="AG148" s="1089"/>
      <c r="AH148" s="1089"/>
      <c r="AI148" s="1089"/>
      <c r="AJ148" s="1089"/>
      <c r="AK148" s="1089"/>
      <c r="AL148" s="1089"/>
      <c r="AM148" s="1089"/>
      <c r="AN148" s="1089"/>
      <c r="AO148" s="1089"/>
      <c r="AP148" s="1089"/>
    </row>
    <row r="149" spans="1:45" s="1090" customFormat="1" ht="15" customHeight="1">
      <c r="A149" s="1080"/>
      <c r="B149" s="1081"/>
      <c r="C149" s="1082" t="s">
        <v>329</v>
      </c>
      <c r="D149" s="1080"/>
      <c r="E149" s="1036"/>
      <c r="F149" s="1036"/>
      <c r="G149" s="1094" t="s">
        <v>1067</v>
      </c>
      <c r="H149" s="1036"/>
      <c r="I149" s="1095"/>
      <c r="J149" s="1716"/>
      <c r="K149" s="1721"/>
      <c r="L149" s="1096"/>
      <c r="M149" s="1096"/>
      <c r="N149" s="1096"/>
      <c r="O149" s="1096"/>
      <c r="P149" s="1096"/>
      <c r="Q149" s="1096"/>
      <c r="R149" s="1084"/>
      <c r="S149" s="1097"/>
      <c r="T149" s="1096"/>
      <c r="U149" s="1096"/>
      <c r="V149" s="1096"/>
      <c r="W149" s="1096"/>
      <c r="X149" s="1096"/>
      <c r="Y149" s="1096"/>
      <c r="Z149" s="1096"/>
      <c r="AA149" s="1096"/>
      <c r="AB149" s="1096"/>
      <c r="AC149" s="1089"/>
      <c r="AD149" s="1089"/>
      <c r="AE149" s="1089"/>
      <c r="AF149" s="1089"/>
      <c r="AG149" s="1089"/>
      <c r="AH149" s="1089"/>
      <c r="AI149" s="1089"/>
      <c r="AJ149" s="1089"/>
      <c r="AK149" s="1089"/>
      <c r="AL149" s="1089"/>
      <c r="AM149" s="1089"/>
      <c r="AN149" s="1089"/>
      <c r="AO149" s="1089"/>
      <c r="AP149" s="1089"/>
    </row>
    <row r="150" spans="1:45" s="1090" customFormat="1" ht="15" customHeight="1">
      <c r="A150" s="1080"/>
      <c r="B150" s="1081"/>
      <c r="C150" s="1082" t="s">
        <v>329</v>
      </c>
      <c r="D150" s="1080"/>
      <c r="E150" s="1036"/>
      <c r="F150" s="1036" t="s">
        <v>597</v>
      </c>
      <c r="G150" s="1036" t="s">
        <v>351</v>
      </c>
      <c r="H150" s="1036"/>
      <c r="I150" s="1095"/>
      <c r="J150" s="1716"/>
      <c r="K150" s="1720" t="s">
        <v>1285</v>
      </c>
      <c r="L150" s="1096"/>
      <c r="M150" s="1096"/>
      <c r="N150" s="1096"/>
      <c r="O150" s="1096"/>
      <c r="P150" s="1096"/>
      <c r="Q150" s="1096"/>
      <c r="R150" s="1084"/>
      <c r="S150" s="1097"/>
      <c r="T150" s="1096"/>
      <c r="U150" s="1096"/>
      <c r="V150" s="1096"/>
      <c r="W150" s="1096"/>
      <c r="X150" s="1096"/>
      <c r="Y150" s="1096"/>
      <c r="Z150" s="1096"/>
      <c r="AA150" s="1096"/>
      <c r="AB150" s="1096"/>
      <c r="AC150" s="1089"/>
      <c r="AD150" s="1089"/>
      <c r="AE150" s="1089"/>
      <c r="AF150" s="1089"/>
      <c r="AG150" s="1089"/>
      <c r="AH150" s="1089"/>
      <c r="AI150" s="1089"/>
      <c r="AJ150" s="1089"/>
      <c r="AK150" s="1089"/>
      <c r="AL150" s="1089"/>
      <c r="AM150" s="1089"/>
      <c r="AN150" s="1089"/>
      <c r="AO150" s="1089"/>
      <c r="AP150" s="1089"/>
    </row>
    <row r="151" spans="1:45" s="1090" customFormat="1" ht="15" customHeight="1">
      <c r="A151" s="1080"/>
      <c r="B151" s="1081"/>
      <c r="C151" s="1082" t="s">
        <v>329</v>
      </c>
      <c r="D151" s="1038"/>
      <c r="E151" s="1038"/>
      <c r="F151" s="1038" t="s">
        <v>653</v>
      </c>
      <c r="G151" s="1038"/>
      <c r="H151" s="1038"/>
      <c r="I151" s="1039"/>
      <c r="J151" s="1717"/>
      <c r="K151" s="1720" t="s">
        <v>1361</v>
      </c>
      <c r="L151" s="1096"/>
      <c r="M151" s="1096"/>
      <c r="N151" s="1096"/>
      <c r="O151" s="1096"/>
      <c r="P151" s="1096"/>
      <c r="Q151" s="1096"/>
      <c r="R151" s="1084"/>
      <c r="S151" s="1097"/>
      <c r="T151" s="1096"/>
      <c r="U151" s="1096"/>
      <c r="V151" s="1096"/>
      <c r="W151" s="1096"/>
      <c r="X151" s="1096"/>
      <c r="Y151" s="1096"/>
      <c r="Z151" s="1096"/>
      <c r="AA151" s="1096"/>
      <c r="AB151" s="1096"/>
      <c r="AC151" s="1089"/>
      <c r="AD151" s="1089"/>
      <c r="AE151" s="1089"/>
      <c r="AF151" s="1089"/>
      <c r="AG151" s="1089"/>
      <c r="AH151" s="1089"/>
      <c r="AI151" s="1089"/>
      <c r="AJ151" s="1089"/>
      <c r="AK151" s="1089"/>
      <c r="AL151" s="1089"/>
      <c r="AM151" s="1089"/>
      <c r="AN151" s="1089"/>
      <c r="AO151" s="1089"/>
      <c r="AP151" s="1089"/>
    </row>
    <row r="152" spans="1:45" s="1090" customFormat="1" ht="15" customHeight="1">
      <c r="A152" s="1080"/>
      <c r="B152" s="1086"/>
      <c r="C152" s="1082" t="s">
        <v>329</v>
      </c>
      <c r="D152" s="1038"/>
      <c r="E152" s="1038"/>
      <c r="F152" s="1038" t="s">
        <v>654</v>
      </c>
      <c r="G152" s="1038" t="s">
        <v>352</v>
      </c>
      <c r="H152" s="1039"/>
      <c r="I152" s="1039"/>
      <c r="J152" s="1717"/>
      <c r="K152" s="1721"/>
      <c r="L152" s="1103"/>
      <c r="M152" s="1103"/>
      <c r="N152" s="1103"/>
      <c r="O152" s="1103"/>
      <c r="P152" s="1103"/>
      <c r="Q152" s="1103"/>
      <c r="R152" s="1084"/>
      <c r="S152" s="1097"/>
      <c r="T152" s="1103"/>
      <c r="U152" s="1103"/>
      <c r="V152" s="1103"/>
      <c r="W152" s="1103"/>
      <c r="X152" s="1103"/>
      <c r="Y152" s="1103"/>
      <c r="Z152" s="1103"/>
      <c r="AA152" s="1103"/>
      <c r="AB152" s="1103"/>
      <c r="AC152" s="1089"/>
      <c r="AD152" s="1089"/>
      <c r="AE152" s="1089"/>
      <c r="AF152" s="1089"/>
      <c r="AG152" s="1089"/>
      <c r="AH152" s="1089"/>
      <c r="AI152" s="1089"/>
      <c r="AJ152" s="1089"/>
      <c r="AK152" s="1089"/>
      <c r="AL152" s="1089"/>
      <c r="AM152" s="1089"/>
      <c r="AN152" s="1089"/>
      <c r="AO152" s="1089"/>
      <c r="AP152" s="1089"/>
    </row>
    <row r="153" spans="1:45" s="1090" customFormat="1" ht="15" customHeight="1">
      <c r="A153" s="1080"/>
      <c r="B153" s="1081"/>
      <c r="C153" s="1082" t="s">
        <v>329</v>
      </c>
      <c r="D153" s="1080"/>
      <c r="E153" s="1036"/>
      <c r="F153" s="1036" t="s">
        <v>1066</v>
      </c>
      <c r="G153" s="1036"/>
      <c r="H153" s="1095"/>
      <c r="I153" s="1095"/>
      <c r="J153" s="1716"/>
      <c r="K153" s="1721"/>
      <c r="L153" s="1096"/>
      <c r="M153" s="1096"/>
      <c r="N153" s="1096"/>
      <c r="O153" s="1096"/>
      <c r="P153" s="1096"/>
      <c r="Q153" s="1096"/>
      <c r="R153" s="1084"/>
      <c r="S153" s="1097"/>
      <c r="T153" s="1096"/>
      <c r="U153" s="1096"/>
      <c r="V153" s="1096"/>
      <c r="W153" s="1096"/>
      <c r="X153" s="1096"/>
      <c r="Y153" s="1096"/>
      <c r="Z153" s="1096"/>
      <c r="AA153" s="1096"/>
      <c r="AB153" s="1096"/>
      <c r="AC153" s="1089"/>
      <c r="AD153" s="1089"/>
      <c r="AE153" s="1089"/>
      <c r="AF153" s="1089"/>
      <c r="AG153" s="1089"/>
      <c r="AH153" s="1089"/>
      <c r="AI153" s="1089"/>
      <c r="AJ153" s="1089"/>
      <c r="AK153" s="1089"/>
      <c r="AL153" s="1089"/>
      <c r="AM153" s="1089"/>
      <c r="AN153" s="1089"/>
      <c r="AO153" s="1089"/>
      <c r="AP153" s="1089"/>
    </row>
    <row r="154" spans="1:45" s="1090" customFormat="1" ht="15" customHeight="1">
      <c r="A154" s="1104"/>
      <c r="B154" s="1105"/>
      <c r="C154" s="1106"/>
      <c r="D154" s="1104"/>
      <c r="E154" s="1107"/>
      <c r="F154" s="1107"/>
      <c r="G154" s="1107"/>
      <c r="H154" s="1108"/>
      <c r="I154" s="1108"/>
      <c r="J154" s="1718"/>
      <c r="K154" s="1722"/>
      <c r="L154" s="1109"/>
      <c r="M154" s="1109"/>
      <c r="N154" s="1109"/>
      <c r="O154" s="1109"/>
      <c r="P154" s="1109"/>
      <c r="Q154" s="1109"/>
      <c r="R154" s="1084"/>
      <c r="S154" s="1110"/>
      <c r="T154" s="1109"/>
      <c r="U154" s="1109"/>
      <c r="V154" s="1109"/>
      <c r="W154" s="1109"/>
      <c r="X154" s="1109"/>
      <c r="Y154" s="1109"/>
      <c r="Z154" s="1109"/>
      <c r="AA154" s="1109"/>
      <c r="AB154" s="1109"/>
      <c r="AC154" s="1089"/>
      <c r="AD154" s="1089"/>
      <c r="AE154" s="1089"/>
      <c r="AF154" s="1089"/>
      <c r="AG154" s="1089"/>
      <c r="AH154" s="1089"/>
      <c r="AI154" s="1089"/>
      <c r="AJ154" s="1089"/>
      <c r="AK154" s="1089"/>
      <c r="AL154" s="1089"/>
      <c r="AM154" s="1089"/>
      <c r="AN154" s="1089"/>
      <c r="AO154" s="1089"/>
      <c r="AP154" s="1089"/>
    </row>
    <row r="155" spans="1:45" s="1090" customFormat="1" ht="15" customHeight="1" thickBot="1">
      <c r="A155" s="1111"/>
      <c r="B155" s="1112"/>
      <c r="C155" s="1113"/>
      <c r="D155" s="1111"/>
      <c r="E155" s="1114"/>
      <c r="F155" s="1114"/>
      <c r="G155" s="1114"/>
      <c r="H155" s="1084"/>
      <c r="I155" s="1084"/>
      <c r="J155" s="1115"/>
      <c r="K155" s="1167"/>
      <c r="L155" s="1115"/>
      <c r="M155" s="1115"/>
      <c r="N155" s="1115"/>
      <c r="O155" s="1115"/>
      <c r="P155" s="1115"/>
      <c r="Q155" s="1115"/>
      <c r="R155" s="1084"/>
      <c r="S155" s="1116"/>
      <c r="T155" s="1115"/>
      <c r="U155" s="1115"/>
      <c r="V155" s="1115"/>
      <c r="W155" s="1115"/>
      <c r="X155" s="1115"/>
      <c r="Y155" s="1115"/>
      <c r="Z155" s="1115"/>
      <c r="AA155" s="1115"/>
      <c r="AB155" s="1115"/>
      <c r="AC155" s="1089"/>
      <c r="AD155" s="1089"/>
      <c r="AE155" s="1089"/>
      <c r="AF155" s="1089"/>
      <c r="AG155" s="1089"/>
      <c r="AH155" s="1089"/>
      <c r="AI155" s="1089"/>
      <c r="AJ155" s="1089"/>
      <c r="AK155" s="1089"/>
      <c r="AL155" s="1089"/>
      <c r="AM155" s="1089"/>
      <c r="AN155" s="1089"/>
      <c r="AO155" s="1089"/>
      <c r="AP155" s="1089"/>
    </row>
    <row r="156" spans="1:45" s="1034" customFormat="1" ht="15" customHeight="1" thickBot="1">
      <c r="A156" s="1117"/>
      <c r="B156" s="1118"/>
      <c r="C156" s="1119"/>
      <c r="D156" s="1117"/>
      <c r="E156" s="1120" t="s">
        <v>353</v>
      </c>
      <c r="F156" s="1120"/>
      <c r="G156" s="1120"/>
      <c r="H156" s="1121"/>
      <c r="I156" s="1121"/>
      <c r="J156" s="1122"/>
      <c r="K156" s="1122"/>
      <c r="L156" s="1122">
        <f>L14</f>
        <v>0</v>
      </c>
      <c r="M156" s="1122">
        <f t="shared" ref="M156:Q156" si="62">M14</f>
        <v>0</v>
      </c>
      <c r="N156" s="1122">
        <f t="shared" si="62"/>
        <v>0</v>
      </c>
      <c r="O156" s="1122">
        <f t="shared" si="62"/>
        <v>0</v>
      </c>
      <c r="P156" s="1122">
        <f t="shared" si="62"/>
        <v>0</v>
      </c>
      <c r="Q156" s="1122">
        <f t="shared" si="62"/>
        <v>0</v>
      </c>
      <c r="R156" s="2572">
        <f t="shared" ref="R156:R157" si="63">P156-SUM(S156:AB156)</f>
        <v>0</v>
      </c>
      <c r="S156" s="1123">
        <f t="shared" ref="S156:AB156" si="64">S14</f>
        <v>0</v>
      </c>
      <c r="T156" s="1122">
        <f t="shared" si="64"/>
        <v>0</v>
      </c>
      <c r="U156" s="1122">
        <f t="shared" si="64"/>
        <v>0</v>
      </c>
      <c r="V156" s="1122">
        <f t="shared" si="64"/>
        <v>0</v>
      </c>
      <c r="W156" s="1122">
        <f t="shared" si="64"/>
        <v>0</v>
      </c>
      <c r="X156" s="1122">
        <f t="shared" si="64"/>
        <v>0</v>
      </c>
      <c r="Y156" s="1122">
        <f t="shared" si="64"/>
        <v>0</v>
      </c>
      <c r="Z156" s="1122">
        <f t="shared" si="64"/>
        <v>0</v>
      </c>
      <c r="AA156" s="1122">
        <f t="shared" si="64"/>
        <v>0</v>
      </c>
      <c r="AB156" s="1122">
        <f t="shared" si="64"/>
        <v>0</v>
      </c>
      <c r="AC156" s="1067"/>
      <c r="AD156" s="1067"/>
      <c r="AE156" s="1067"/>
      <c r="AF156" s="1067"/>
      <c r="AG156" s="1067"/>
      <c r="AH156" s="1067"/>
      <c r="AI156" s="1067"/>
      <c r="AJ156" s="1067"/>
      <c r="AK156" s="1067"/>
      <c r="AL156" s="1067"/>
      <c r="AM156" s="1067"/>
      <c r="AN156" s="1067"/>
      <c r="AO156" s="1067"/>
      <c r="AP156" s="1067"/>
    </row>
    <row r="157" spans="1:45" s="1090" customFormat="1" ht="15" customHeight="1" thickBot="1">
      <c r="A157" s="1117"/>
      <c r="B157" s="1118"/>
      <c r="C157" s="1119"/>
      <c r="D157" s="1117"/>
      <c r="E157" s="1120" t="s">
        <v>1657</v>
      </c>
      <c r="F157" s="1120"/>
      <c r="G157" s="1120"/>
      <c r="H157" s="1121"/>
      <c r="I157" s="1121"/>
      <c r="J157" s="1122"/>
      <c r="K157" s="1122"/>
      <c r="L157" s="1122">
        <f>L10</f>
        <v>0</v>
      </c>
      <c r="M157" s="1122">
        <f t="shared" ref="M157:Y157" si="65">M10</f>
        <v>0</v>
      </c>
      <c r="N157" s="1122">
        <f t="shared" si="65"/>
        <v>0</v>
      </c>
      <c r="O157" s="1122">
        <f t="shared" si="65"/>
        <v>0</v>
      </c>
      <c r="P157" s="1122">
        <f t="shared" si="65"/>
        <v>0</v>
      </c>
      <c r="Q157" s="1122">
        <f t="shared" si="65"/>
        <v>0</v>
      </c>
      <c r="R157" s="2572">
        <f t="shared" si="63"/>
        <v>0</v>
      </c>
      <c r="S157" s="1123">
        <f t="shared" si="65"/>
        <v>0</v>
      </c>
      <c r="T157" s="1123">
        <f t="shared" si="65"/>
        <v>0</v>
      </c>
      <c r="U157" s="1123">
        <f t="shared" si="65"/>
        <v>0</v>
      </c>
      <c r="V157" s="1123">
        <f t="shared" si="65"/>
        <v>0</v>
      </c>
      <c r="W157" s="1123">
        <f t="shared" si="65"/>
        <v>0</v>
      </c>
      <c r="X157" s="1123">
        <f t="shared" si="65"/>
        <v>0</v>
      </c>
      <c r="Y157" s="1123">
        <f t="shared" si="65"/>
        <v>0</v>
      </c>
      <c r="Z157" s="1123">
        <f t="shared" ref="Z157:AB157" si="66">Z10</f>
        <v>0</v>
      </c>
      <c r="AA157" s="1123">
        <f t="shared" si="66"/>
        <v>0</v>
      </c>
      <c r="AB157" s="1123">
        <f t="shared" si="66"/>
        <v>0</v>
      </c>
      <c r="AC157" s="1089"/>
      <c r="AD157" s="1089"/>
    </row>
    <row r="158" spans="1:45" s="1136" customFormat="1" ht="15.75">
      <c r="A158" s="1126"/>
      <c r="B158" s="1127"/>
      <c r="C158" s="1128"/>
      <c r="D158" s="1126"/>
      <c r="E158" s="1129"/>
      <c r="F158" s="1129"/>
      <c r="G158" s="1129"/>
      <c r="H158" s="1130"/>
      <c r="I158" s="1130"/>
      <c r="J158" s="1131" t="s">
        <v>354</v>
      </c>
      <c r="K158" s="1131"/>
      <c r="L158" s="1131">
        <f>L156+L157</f>
        <v>0</v>
      </c>
      <c r="M158" s="1131">
        <f t="shared" ref="M158" si="67">M156+M157</f>
        <v>0</v>
      </c>
      <c r="N158" s="1131">
        <f t="shared" ref="N158" si="68">N156+N157</f>
        <v>0</v>
      </c>
      <c r="O158" s="1131">
        <f t="shared" ref="O158" si="69">O156+O157</f>
        <v>0</v>
      </c>
      <c r="P158" s="1131">
        <f t="shared" ref="P158" si="70">P156+P157</f>
        <v>0</v>
      </c>
      <c r="Q158" s="1131">
        <f t="shared" ref="Q158" si="71">Q156+Q157</f>
        <v>0</v>
      </c>
      <c r="R158" s="2572">
        <f>P158-SUM(S158:AB158)</f>
        <v>0</v>
      </c>
      <c r="S158" s="1132">
        <f>S156+S157</f>
        <v>0</v>
      </c>
      <c r="T158" s="1131">
        <f t="shared" ref="T158" si="72">T156+T157</f>
        <v>0</v>
      </c>
      <c r="U158" s="1131">
        <f t="shared" ref="U158" si="73">U156+U157</f>
        <v>0</v>
      </c>
      <c r="V158" s="1131">
        <f t="shared" ref="V158" si="74">V156+V157</f>
        <v>0</v>
      </c>
      <c r="W158" s="1131">
        <f t="shared" ref="W158" si="75">W156+W157</f>
        <v>0</v>
      </c>
      <c r="X158" s="1131">
        <f t="shared" ref="X158" si="76">X156+X157</f>
        <v>0</v>
      </c>
      <c r="Y158" s="1131">
        <f t="shared" ref="Y158:AB158" si="77">Y156+Y157</f>
        <v>0</v>
      </c>
      <c r="Z158" s="1131">
        <f t="shared" si="77"/>
        <v>0</v>
      </c>
      <c r="AA158" s="1131">
        <f t="shared" si="77"/>
        <v>0</v>
      </c>
      <c r="AB158" s="1131">
        <f t="shared" si="77"/>
        <v>0</v>
      </c>
      <c r="AC158" s="1142"/>
      <c r="AD158" s="1142"/>
    </row>
    <row r="159" spans="1:45" ht="13.5" thickBot="1">
      <c r="A159" s="2665"/>
      <c r="B159" s="2666"/>
      <c r="C159" s="2667"/>
      <c r="D159" s="2665"/>
      <c r="E159" s="2666"/>
      <c r="F159" s="2666"/>
      <c r="G159" s="2666"/>
      <c r="H159" s="2668"/>
      <c r="I159" s="2668"/>
      <c r="J159" s="2669"/>
      <c r="K159" s="2669"/>
      <c r="L159" s="2669"/>
      <c r="M159" s="2669"/>
      <c r="N159" s="2669"/>
      <c r="O159" s="2669"/>
      <c r="P159" s="2669"/>
      <c r="Q159" s="2669"/>
      <c r="R159" s="1027"/>
      <c r="S159" s="2670"/>
      <c r="T159" s="2669"/>
      <c r="U159" s="2669"/>
      <c r="V159" s="2669"/>
      <c r="W159" s="2669"/>
      <c r="X159" s="2669"/>
      <c r="Y159" s="2669"/>
      <c r="Z159" s="2669"/>
      <c r="AA159" s="2669"/>
      <c r="AB159" s="2669"/>
      <c r="AC159" s="1125"/>
      <c r="AD159" s="1125"/>
      <c r="AE159" s="1125"/>
      <c r="AF159" s="1125"/>
      <c r="AQ159" s="1032"/>
      <c r="AR159" s="1032"/>
      <c r="AS159" s="1032"/>
    </row>
    <row r="160" spans="1:45" ht="13.5" thickBot="1">
      <c r="R160" s="1137"/>
      <c r="S160" s="1137"/>
      <c r="T160" s="1137"/>
      <c r="U160" s="1137"/>
      <c r="V160" s="1137"/>
      <c r="W160" s="1137"/>
      <c r="X160" s="1137"/>
      <c r="Y160" s="1137"/>
      <c r="Z160" s="1137"/>
      <c r="AA160" s="1137"/>
      <c r="AB160" s="1137"/>
      <c r="AC160" s="1137"/>
      <c r="AD160" s="1137"/>
      <c r="AE160" s="1137"/>
      <c r="AF160" s="1138"/>
    </row>
    <row r="161" spans="1:45" s="1136" customFormat="1" ht="16.5" thickBot="1">
      <c r="A161" s="1135"/>
      <c r="B161" s="1135"/>
      <c r="C161" s="1135"/>
      <c r="D161" s="1135"/>
      <c r="E161" s="1135"/>
      <c r="F161" s="1135"/>
      <c r="J161" s="1139"/>
      <c r="K161" s="2682" t="s">
        <v>1172</v>
      </c>
      <c r="L161" s="2682"/>
      <c r="M161" s="2681">
        <f>L158+M158</f>
        <v>0</v>
      </c>
      <c r="N161" s="2682"/>
      <c r="O161" s="2681">
        <f>N158+O158</f>
        <v>0</v>
      </c>
      <c r="P161" s="2683"/>
      <c r="Q161" s="2681">
        <f>P158+Q158</f>
        <v>0</v>
      </c>
      <c r="R161" s="1140"/>
      <c r="S161" s="1140"/>
      <c r="T161" s="1140"/>
      <c r="U161" s="1140"/>
      <c r="V161" s="1140"/>
      <c r="W161" s="1140"/>
      <c r="X161" s="1140"/>
      <c r="Y161" s="1140"/>
      <c r="Z161" s="1140"/>
      <c r="AA161" s="1140"/>
      <c r="AB161" s="1140"/>
      <c r="AC161" s="1140"/>
      <c r="AD161" s="1140"/>
      <c r="AE161" s="1140"/>
      <c r="AF161" s="1141"/>
      <c r="AG161" s="1142"/>
      <c r="AH161" s="1142"/>
      <c r="AI161" s="1142"/>
      <c r="AJ161" s="1142"/>
      <c r="AK161" s="1142"/>
      <c r="AL161" s="1142"/>
      <c r="AM161" s="1142"/>
      <c r="AN161" s="1142"/>
      <c r="AO161" s="1142"/>
      <c r="AP161" s="1142"/>
      <c r="AQ161" s="1142"/>
      <c r="AR161" s="1142"/>
      <c r="AS161" s="1142"/>
    </row>
    <row r="162" spans="1:45" ht="17.25" customHeight="1" thickBot="1">
      <c r="A162" s="1143"/>
      <c r="B162" s="1143"/>
      <c r="C162" s="1143"/>
      <c r="D162" s="1143"/>
      <c r="E162" s="1143"/>
      <c r="F162" s="1143"/>
      <c r="G162" s="1143"/>
      <c r="H162" s="1026"/>
      <c r="I162" s="1026"/>
      <c r="J162" s="1026"/>
      <c r="K162" s="1026"/>
      <c r="L162" s="1144"/>
      <c r="M162" s="1144"/>
      <c r="N162" s="1144"/>
      <c r="O162" s="1145"/>
      <c r="P162" s="1145"/>
      <c r="Q162" s="1145"/>
      <c r="R162" s="1143"/>
      <c r="S162" s="1137"/>
      <c r="T162" s="1137"/>
      <c r="U162" s="1137"/>
      <c r="V162" s="1137"/>
      <c r="W162" s="1137"/>
      <c r="X162" s="1137"/>
      <c r="Y162" s="1137"/>
      <c r="Z162" s="1137"/>
      <c r="AA162" s="1137"/>
      <c r="AB162" s="1125"/>
      <c r="AC162" s="1125"/>
      <c r="AD162" s="1125"/>
      <c r="AE162" s="1125"/>
      <c r="AF162" s="1125"/>
      <c r="AG162" s="1032"/>
      <c r="AH162" s="1032"/>
      <c r="AI162" s="1032"/>
      <c r="AJ162" s="1032"/>
      <c r="AK162" s="1032"/>
      <c r="AL162" s="1032"/>
      <c r="AM162" s="1032"/>
      <c r="AN162" s="1032"/>
      <c r="AO162" s="1032"/>
      <c r="AP162" s="1032"/>
      <c r="AQ162" s="1032"/>
      <c r="AR162" s="1032"/>
      <c r="AS162" s="1032"/>
    </row>
    <row r="163" spans="1:45" ht="16.5" customHeight="1">
      <c r="A163" s="2981" t="s">
        <v>327</v>
      </c>
      <c r="B163" s="2982"/>
      <c r="C163" s="2983"/>
      <c r="D163" s="1062"/>
      <c r="E163" s="1063"/>
      <c r="F163" s="1063"/>
      <c r="G163" s="1063"/>
      <c r="H163" s="1064"/>
      <c r="I163" s="1064"/>
      <c r="J163" s="1065"/>
      <c r="K163" s="2992" t="s">
        <v>474</v>
      </c>
      <c r="L163" s="2995" t="str">
        <f>'PAGE DE GARDE'!B16</f>
        <v>REALITE 2014</v>
      </c>
      <c r="M163" s="2995" t="str">
        <f>'PAGE DE GARDE'!B16</f>
        <v>REALITE 2014</v>
      </c>
      <c r="N163" s="2990" t="str">
        <f>'PAGE DE GARDE'!B15</f>
        <v>BUDGET 2015</v>
      </c>
      <c r="O163" s="2990" t="str">
        <f>'PAGE DE GARDE'!B15</f>
        <v>BUDGET 2015</v>
      </c>
      <c r="P163" s="2995" t="str">
        <f>'PAGE DE GARDE'!B14</f>
        <v>REALITE 2015</v>
      </c>
      <c r="Q163" s="2995" t="str">
        <f>'PAGE DE GARDE'!B14</f>
        <v>REALITE 2015</v>
      </c>
      <c r="R163" s="1143"/>
      <c r="S163" s="1137"/>
      <c r="T163" s="1137"/>
      <c r="U163" s="1137"/>
      <c r="V163" s="1137"/>
      <c r="W163" s="1137"/>
      <c r="X163" s="1137"/>
      <c r="Y163" s="1137"/>
      <c r="Z163" s="1137"/>
      <c r="AA163" s="1137"/>
      <c r="AB163" s="1125"/>
      <c r="AC163" s="1125"/>
      <c r="AD163" s="1125"/>
      <c r="AE163" s="1125"/>
      <c r="AF163" s="1125"/>
      <c r="AG163" s="1032"/>
      <c r="AH163" s="1032"/>
      <c r="AI163" s="1032"/>
      <c r="AJ163" s="1032"/>
      <c r="AK163" s="1032"/>
      <c r="AL163" s="1032"/>
      <c r="AM163" s="1032"/>
      <c r="AN163" s="1032"/>
      <c r="AO163" s="1032"/>
      <c r="AP163" s="1032"/>
      <c r="AQ163" s="1032"/>
      <c r="AR163" s="1032"/>
      <c r="AS163" s="1032"/>
    </row>
    <row r="164" spans="1:45" ht="15.75" thickBot="1">
      <c r="A164" s="2984"/>
      <c r="B164" s="2985"/>
      <c r="C164" s="2986"/>
      <c r="D164" s="1068"/>
      <c r="E164" s="1069"/>
      <c r="F164" s="1069"/>
      <c r="G164" s="1069"/>
      <c r="H164" s="1070"/>
      <c r="I164" s="1070"/>
      <c r="J164" s="1071"/>
      <c r="K164" s="2993"/>
      <c r="L164" s="2996"/>
      <c r="M164" s="2996"/>
      <c r="N164" s="2991"/>
      <c r="O164" s="2991"/>
      <c r="P164" s="2996"/>
      <c r="Q164" s="2996"/>
      <c r="R164" s="1146"/>
      <c r="S164" s="1137"/>
      <c r="T164" s="1137"/>
      <c r="U164" s="1137"/>
      <c r="V164" s="1137"/>
      <c r="W164" s="1137"/>
      <c r="X164" s="1137"/>
      <c r="Y164" s="1137"/>
      <c r="Z164" s="1137"/>
      <c r="AA164" s="1137"/>
      <c r="AB164" s="1125"/>
      <c r="AC164" s="1125"/>
      <c r="AD164" s="1125"/>
      <c r="AE164" s="1125"/>
      <c r="AF164" s="1125"/>
      <c r="AG164" s="1032"/>
      <c r="AH164" s="1032"/>
      <c r="AI164" s="1032"/>
      <c r="AJ164" s="1032"/>
      <c r="AK164" s="1032"/>
      <c r="AL164" s="1032"/>
      <c r="AM164" s="1032"/>
      <c r="AN164" s="1032"/>
      <c r="AO164" s="1032"/>
      <c r="AP164" s="1032"/>
      <c r="AQ164" s="1032"/>
      <c r="AR164" s="1032"/>
      <c r="AS164" s="1032"/>
    </row>
    <row r="165" spans="1:45" ht="15.75" thickBot="1">
      <c r="A165" s="2987"/>
      <c r="B165" s="2988"/>
      <c r="C165" s="2989"/>
      <c r="D165" s="1072"/>
      <c r="E165" s="1073"/>
      <c r="F165" s="1073"/>
      <c r="G165" s="1073"/>
      <c r="H165" s="1074"/>
      <c r="I165" s="1074"/>
      <c r="J165" s="1075"/>
      <c r="K165" s="2994"/>
      <c r="L165" s="1076" t="s">
        <v>475</v>
      </c>
      <c r="M165" s="1076" t="s">
        <v>499</v>
      </c>
      <c r="N165" s="1076" t="s">
        <v>475</v>
      </c>
      <c r="O165" s="1076" t="s">
        <v>499</v>
      </c>
      <c r="P165" s="1076" t="s">
        <v>499</v>
      </c>
      <c r="Q165" s="1076" t="s">
        <v>499</v>
      </c>
      <c r="R165" s="1147" t="s">
        <v>0</v>
      </c>
      <c r="S165" s="1078">
        <v>70</v>
      </c>
      <c r="T165" s="1078">
        <v>71</v>
      </c>
      <c r="U165" s="1078">
        <v>72</v>
      </c>
      <c r="V165" s="1078">
        <v>74</v>
      </c>
      <c r="W165" s="1079">
        <v>75</v>
      </c>
      <c r="X165" s="1078">
        <v>76</v>
      </c>
      <c r="Y165" s="1078">
        <v>77</v>
      </c>
      <c r="Z165" s="1200"/>
      <c r="AA165" s="1200"/>
      <c r="AB165" s="1200"/>
      <c r="AC165" s="1125"/>
      <c r="AD165" s="1125"/>
      <c r="AE165" s="1032"/>
      <c r="AF165" s="1032"/>
      <c r="AG165" s="1032"/>
      <c r="AH165" s="1032"/>
      <c r="AI165" s="1032"/>
      <c r="AJ165" s="1032"/>
      <c r="AK165" s="1032"/>
      <c r="AL165" s="1032"/>
      <c r="AM165" s="1032"/>
      <c r="AN165" s="1032"/>
      <c r="AO165" s="1032"/>
      <c r="AP165" s="1032"/>
      <c r="AQ165" s="1032"/>
      <c r="AR165" s="1032"/>
      <c r="AS165" s="1032"/>
    </row>
    <row r="166" spans="1:45" s="1034" customFormat="1" ht="15">
      <c r="A166" s="1080"/>
      <c r="B166" s="1081"/>
      <c r="C166" s="1082"/>
      <c r="D166" s="1033" t="s">
        <v>642</v>
      </c>
      <c r="F166" s="1035"/>
      <c r="G166" s="1036"/>
      <c r="H166" s="1036"/>
      <c r="I166" s="1036"/>
      <c r="J166" s="1715"/>
      <c r="K166" s="1719"/>
      <c r="L166" s="2571">
        <f>L167+L168</f>
        <v>0</v>
      </c>
      <c r="M166" s="2571">
        <f t="shared" ref="M166:Q166" si="78">M167+M168</f>
        <v>0</v>
      </c>
      <c r="N166" s="2571">
        <f t="shared" si="78"/>
        <v>0</v>
      </c>
      <c r="O166" s="2571">
        <f t="shared" si="78"/>
        <v>0</v>
      </c>
      <c r="P166" s="2571">
        <f t="shared" si="78"/>
        <v>0</v>
      </c>
      <c r="Q166" s="2571">
        <f t="shared" si="78"/>
        <v>0</v>
      </c>
      <c r="R166" s="1088">
        <f>Q166-SUM(S166:Y166)</f>
        <v>0</v>
      </c>
      <c r="S166" s="2573">
        <f t="shared" ref="S166" si="79">S167+S168</f>
        <v>0</v>
      </c>
      <c r="T166" s="2571">
        <f t="shared" ref="T166" si="80">T167+T168</f>
        <v>0</v>
      </c>
      <c r="U166" s="2571">
        <f t="shared" ref="U166" si="81">U167+U168</f>
        <v>0</v>
      </c>
      <c r="V166" s="2571">
        <f t="shared" ref="V166" si="82">V167+V168</f>
        <v>0</v>
      </c>
      <c r="W166" s="2571">
        <f t="shared" ref="W166" si="83">W167+W168</f>
        <v>0</v>
      </c>
      <c r="X166" s="2571">
        <f t="shared" ref="X166" si="84">X167+X168</f>
        <v>0</v>
      </c>
      <c r="Y166" s="2571">
        <f t="shared" ref="Y166" si="85">Y167+Y168</f>
        <v>0</v>
      </c>
      <c r="Z166" s="1201"/>
      <c r="AA166" s="1201"/>
      <c r="AB166" s="1201"/>
      <c r="AC166" s="1067"/>
      <c r="AD166" s="1067"/>
      <c r="AE166" s="1067"/>
      <c r="AF166" s="1067"/>
      <c r="AG166" s="1067"/>
      <c r="AH166" s="1067"/>
      <c r="AI166" s="1067"/>
      <c r="AJ166" s="1067"/>
      <c r="AK166" s="1067"/>
      <c r="AL166" s="1067"/>
      <c r="AM166" s="1067"/>
      <c r="AN166" s="1067"/>
      <c r="AO166" s="1067"/>
      <c r="AP166" s="1067"/>
    </row>
    <row r="167" spans="1:45" s="1034" customFormat="1" ht="15">
      <c r="A167" s="1080"/>
      <c r="B167" s="1081"/>
      <c r="C167" s="1082"/>
      <c r="D167" s="1033"/>
      <c r="E167" s="1036"/>
      <c r="F167" s="1036" t="s">
        <v>643</v>
      </c>
      <c r="G167" s="1036"/>
      <c r="H167" s="1036"/>
      <c r="I167" s="1036"/>
      <c r="J167" s="1715"/>
      <c r="K167" s="1720"/>
      <c r="L167" s="1081"/>
      <c r="M167" s="1081"/>
      <c r="N167" s="1081"/>
      <c r="O167" s="1081"/>
      <c r="P167" s="1081"/>
      <c r="Q167" s="1081"/>
      <c r="R167" s="1088"/>
      <c r="S167" s="1082"/>
      <c r="T167" s="1198"/>
      <c r="U167" s="1198"/>
      <c r="V167" s="1198"/>
      <c r="W167" s="1198"/>
      <c r="X167" s="1198"/>
      <c r="Y167" s="1198"/>
      <c r="Z167" s="1069"/>
      <c r="AA167" s="1069"/>
      <c r="AB167" s="1069"/>
      <c r="AC167" s="1067"/>
      <c r="AD167" s="1067"/>
      <c r="AE167" s="1067"/>
      <c r="AF167" s="1067"/>
      <c r="AG167" s="1067"/>
      <c r="AH167" s="1067"/>
      <c r="AI167" s="1067"/>
      <c r="AJ167" s="1067"/>
      <c r="AK167" s="1067"/>
      <c r="AL167" s="1067"/>
      <c r="AM167" s="1067"/>
      <c r="AN167" s="1067"/>
      <c r="AO167" s="1067"/>
      <c r="AP167" s="1067"/>
    </row>
    <row r="168" spans="1:45" s="1034" customFormat="1" ht="15">
      <c r="A168" s="1080"/>
      <c r="B168" s="1081"/>
      <c r="C168" s="1082"/>
      <c r="D168" s="1033"/>
      <c r="E168" s="1036"/>
      <c r="F168" s="1036" t="s">
        <v>644</v>
      </c>
      <c r="G168" s="1036"/>
      <c r="H168" s="1036"/>
      <c r="I168" s="1036"/>
      <c r="J168" s="1715"/>
      <c r="K168" s="1720"/>
      <c r="L168" s="1081"/>
      <c r="M168" s="1081"/>
      <c r="N168" s="1081"/>
      <c r="O168" s="1081"/>
      <c r="P168" s="1081"/>
      <c r="Q168" s="1081"/>
      <c r="R168" s="1088"/>
      <c r="S168" s="1082"/>
      <c r="T168" s="1198"/>
      <c r="U168" s="1198"/>
      <c r="V168" s="1198"/>
      <c r="W168" s="1198"/>
      <c r="X168" s="1198"/>
      <c r="Y168" s="1198"/>
      <c r="Z168" s="1069"/>
      <c r="AA168" s="1069"/>
      <c r="AB168" s="1069"/>
      <c r="AC168" s="1067"/>
      <c r="AD168" s="1067"/>
      <c r="AE168" s="1067"/>
      <c r="AF168" s="1067"/>
      <c r="AG168" s="1067"/>
      <c r="AH168" s="1067"/>
      <c r="AI168" s="1067"/>
      <c r="AJ168" s="1067"/>
      <c r="AK168" s="1067"/>
      <c r="AL168" s="1067"/>
      <c r="AM168" s="1067"/>
      <c r="AN168" s="1067"/>
      <c r="AO168" s="1067"/>
      <c r="AP168" s="1067"/>
    </row>
    <row r="169" spans="1:45" s="1034" customFormat="1" ht="15">
      <c r="A169" s="1080"/>
      <c r="B169" s="1086"/>
      <c r="C169" s="1082"/>
      <c r="D169" s="1033"/>
      <c r="E169" s="1037"/>
      <c r="F169" s="1037"/>
      <c r="G169" s="1037"/>
      <c r="H169" s="1037"/>
      <c r="I169" s="1037"/>
      <c r="J169" s="1715"/>
      <c r="K169" s="1720"/>
      <c r="L169" s="1081"/>
      <c r="M169" s="1081"/>
      <c r="N169" s="1081"/>
      <c r="O169" s="1081"/>
      <c r="P169" s="1081"/>
      <c r="Q169" s="1081"/>
      <c r="R169" s="1088"/>
      <c r="S169" s="1082"/>
      <c r="T169" s="1082"/>
      <c r="U169" s="1082"/>
      <c r="V169" s="1082"/>
      <c r="W169" s="1082"/>
      <c r="X169" s="1082"/>
      <c r="Y169" s="1082"/>
      <c r="Z169" s="1201"/>
      <c r="AA169" s="1201"/>
      <c r="AB169" s="1201"/>
      <c r="AC169" s="1067"/>
      <c r="AD169" s="1067"/>
      <c r="AE169" s="1067"/>
      <c r="AF169" s="1067"/>
      <c r="AG169" s="1067"/>
      <c r="AH169" s="1067"/>
      <c r="AI169" s="1067"/>
      <c r="AJ169" s="1067"/>
      <c r="AK169" s="1067"/>
      <c r="AL169" s="1067"/>
      <c r="AM169" s="1067"/>
      <c r="AN169" s="1067"/>
      <c r="AO169" s="1067"/>
      <c r="AP169" s="1067"/>
    </row>
    <row r="170" spans="1:45" s="1090" customFormat="1" ht="15" customHeight="1">
      <c r="A170" s="1080"/>
      <c r="B170" s="1081"/>
      <c r="C170" s="1082"/>
      <c r="D170" s="1035" t="s">
        <v>381</v>
      </c>
      <c r="F170" s="1036"/>
      <c r="G170" s="1036"/>
      <c r="H170" s="1036"/>
      <c r="I170" s="1036"/>
      <c r="J170" s="1715"/>
      <c r="K170" s="1720"/>
      <c r="L170" s="1081">
        <f t="shared" ref="L170:Q170" si="86">L172+L262+L274+L279+L291</f>
        <v>0</v>
      </c>
      <c r="M170" s="1081">
        <f t="shared" si="86"/>
        <v>0</v>
      </c>
      <c r="N170" s="1081">
        <f t="shared" si="86"/>
        <v>0</v>
      </c>
      <c r="O170" s="1081">
        <f t="shared" si="86"/>
        <v>0</v>
      </c>
      <c r="P170" s="1081">
        <f t="shared" si="86"/>
        <v>0</v>
      </c>
      <c r="Q170" s="1081">
        <f t="shared" si="86"/>
        <v>0</v>
      </c>
      <c r="R170" s="1088">
        <f>Q170-SUM(S170:Y170)</f>
        <v>0</v>
      </c>
      <c r="S170" s="1082">
        <f t="shared" ref="S170:Y170" si="87">S172+S262+S274+S279+S291</f>
        <v>0</v>
      </c>
      <c r="T170" s="1082">
        <f t="shared" si="87"/>
        <v>0</v>
      </c>
      <c r="U170" s="1082">
        <f t="shared" si="87"/>
        <v>0</v>
      </c>
      <c r="V170" s="1082">
        <f t="shared" si="87"/>
        <v>0</v>
      </c>
      <c r="W170" s="1082">
        <f t="shared" si="87"/>
        <v>0</v>
      </c>
      <c r="X170" s="1082">
        <f t="shared" si="87"/>
        <v>0</v>
      </c>
      <c r="Y170" s="1082">
        <f t="shared" si="87"/>
        <v>0</v>
      </c>
      <c r="Z170" s="1171"/>
      <c r="AA170" s="1171"/>
      <c r="AB170" s="1171"/>
      <c r="AC170" s="1089"/>
      <c r="AD170" s="1089"/>
    </row>
    <row r="171" spans="1:45" s="1090" customFormat="1" ht="15" customHeight="1">
      <c r="A171" s="1080"/>
      <c r="B171" s="1081"/>
      <c r="C171" s="1082"/>
      <c r="D171" s="1033"/>
      <c r="E171" s="1036"/>
      <c r="F171" s="1036"/>
      <c r="G171" s="1036"/>
      <c r="H171" s="1036"/>
      <c r="I171" s="1036"/>
      <c r="J171" s="1715"/>
      <c r="K171" s="1720"/>
      <c r="L171" s="1081"/>
      <c r="M171" s="1081"/>
      <c r="N171" s="1081"/>
      <c r="O171" s="1081"/>
      <c r="P171" s="1081"/>
      <c r="Q171" s="1081"/>
      <c r="R171" s="1148"/>
      <c r="S171" s="1082"/>
      <c r="T171" s="1082"/>
      <c r="U171" s="1082"/>
      <c r="V171" s="1082"/>
      <c r="W171" s="1082"/>
      <c r="X171" s="1082"/>
      <c r="Y171" s="1082"/>
      <c r="Z171" s="1171"/>
      <c r="AA171" s="1171"/>
      <c r="AB171" s="1171"/>
      <c r="AC171" s="1089"/>
      <c r="AD171" s="1089"/>
    </row>
    <row r="172" spans="1:45" s="1093" customFormat="1" ht="15" customHeight="1">
      <c r="A172" s="1080"/>
      <c r="B172" s="1081"/>
      <c r="C172" s="1082"/>
      <c r="D172" s="1080"/>
      <c r="E172" s="1036" t="s">
        <v>579</v>
      </c>
      <c r="F172" s="1036" t="s">
        <v>382</v>
      </c>
      <c r="G172" s="1036"/>
      <c r="H172" s="1036"/>
      <c r="I172" s="1036"/>
      <c r="J172" s="1715"/>
      <c r="K172" s="1720"/>
      <c r="L172" s="1081">
        <f t="shared" ref="L172:Q172" si="88">L174+L237+L254</f>
        <v>0</v>
      </c>
      <c r="M172" s="1081">
        <f t="shared" si="88"/>
        <v>0</v>
      </c>
      <c r="N172" s="1081">
        <f t="shared" si="88"/>
        <v>0</v>
      </c>
      <c r="O172" s="1081">
        <f t="shared" si="88"/>
        <v>0</v>
      </c>
      <c r="P172" s="1081">
        <f t="shared" si="88"/>
        <v>0</v>
      </c>
      <c r="Q172" s="1081">
        <f t="shared" si="88"/>
        <v>0</v>
      </c>
      <c r="R172" s="1088">
        <f>Q172-SUM(S172:Y172)</f>
        <v>0</v>
      </c>
      <c r="S172" s="1082">
        <f t="shared" ref="S172:Y172" si="89">S174+S237+S254</f>
        <v>0</v>
      </c>
      <c r="T172" s="1082">
        <f t="shared" si="89"/>
        <v>0</v>
      </c>
      <c r="U172" s="1082">
        <f t="shared" si="89"/>
        <v>0</v>
      </c>
      <c r="V172" s="1082">
        <f t="shared" si="89"/>
        <v>0</v>
      </c>
      <c r="W172" s="1082">
        <f t="shared" si="89"/>
        <v>0</v>
      </c>
      <c r="X172" s="1082">
        <f t="shared" si="89"/>
        <v>0</v>
      </c>
      <c r="Y172" s="1082">
        <f t="shared" si="89"/>
        <v>0</v>
      </c>
      <c r="Z172" s="1202"/>
      <c r="AA172" s="1202"/>
      <c r="AB172" s="1202"/>
      <c r="AC172" s="1092"/>
      <c r="AD172" s="1092"/>
    </row>
    <row r="173" spans="1:45" s="1093" customFormat="1" ht="15" customHeight="1">
      <c r="A173" s="1080"/>
      <c r="B173" s="1081"/>
      <c r="C173" s="1082"/>
      <c r="D173" s="1080"/>
      <c r="E173" s="1094"/>
      <c r="F173" s="1036"/>
      <c r="G173" s="1036"/>
      <c r="H173" s="1036"/>
      <c r="I173" s="1036"/>
      <c r="J173" s="1715"/>
      <c r="K173" s="1720"/>
      <c r="L173" s="1081"/>
      <c r="M173" s="1081"/>
      <c r="N173" s="1081"/>
      <c r="O173" s="1081"/>
      <c r="P173" s="1081"/>
      <c r="Q173" s="1081"/>
      <c r="R173" s="1148"/>
      <c r="S173" s="1082"/>
      <c r="T173" s="1082"/>
      <c r="U173" s="1082"/>
      <c r="V173" s="1082"/>
      <c r="W173" s="1082"/>
      <c r="X173" s="1082"/>
      <c r="Y173" s="1082"/>
      <c r="Z173" s="1202"/>
      <c r="AA173" s="1202"/>
      <c r="AB173" s="1202"/>
      <c r="AC173" s="1092"/>
      <c r="AD173" s="1092"/>
    </row>
    <row r="174" spans="1:45" s="1093" customFormat="1" ht="15" customHeight="1">
      <c r="A174" s="1080"/>
      <c r="B174" s="1081"/>
      <c r="C174" s="1082"/>
      <c r="D174" s="1080"/>
      <c r="E174" s="1036"/>
      <c r="F174" s="1036" t="s">
        <v>488</v>
      </c>
      <c r="G174" s="1036" t="s">
        <v>383</v>
      </c>
      <c r="H174" s="1036"/>
      <c r="I174" s="1036"/>
      <c r="J174" s="1715"/>
      <c r="K174" s="1720"/>
      <c r="L174" s="1081">
        <f t="shared" ref="L174:Q174" si="90">L176+L197+L201+L228+L230+L232+L234+L235</f>
        <v>0</v>
      </c>
      <c r="M174" s="1081">
        <f t="shared" si="90"/>
        <v>0</v>
      </c>
      <c r="N174" s="1081">
        <f t="shared" si="90"/>
        <v>0</v>
      </c>
      <c r="O174" s="1081">
        <f t="shared" si="90"/>
        <v>0</v>
      </c>
      <c r="P174" s="1081">
        <f t="shared" si="90"/>
        <v>0</v>
      </c>
      <c r="Q174" s="1081">
        <f t="shared" si="90"/>
        <v>0</v>
      </c>
      <c r="R174" s="1088">
        <f>Q174-SUM(S174:Y174)</f>
        <v>0</v>
      </c>
      <c r="S174" s="1082">
        <f t="shared" ref="S174:Y174" si="91">S176+S197+S201+S228+S230+S232+S234+S235</f>
        <v>0</v>
      </c>
      <c r="T174" s="1082">
        <f t="shared" si="91"/>
        <v>0</v>
      </c>
      <c r="U174" s="1082">
        <f t="shared" si="91"/>
        <v>0</v>
      </c>
      <c r="V174" s="1082">
        <f t="shared" si="91"/>
        <v>0</v>
      </c>
      <c r="W174" s="1082">
        <f t="shared" si="91"/>
        <v>0</v>
      </c>
      <c r="X174" s="1082">
        <f t="shared" si="91"/>
        <v>0</v>
      </c>
      <c r="Y174" s="1082">
        <f t="shared" si="91"/>
        <v>0</v>
      </c>
      <c r="Z174" s="1202"/>
      <c r="AA174" s="1202"/>
      <c r="AB174" s="1202"/>
      <c r="AC174" s="1092"/>
      <c r="AD174" s="1092"/>
    </row>
    <row r="175" spans="1:45" s="1093" customFormat="1" ht="15" customHeight="1">
      <c r="A175" s="1080"/>
      <c r="B175" s="1081"/>
      <c r="C175" s="1082"/>
      <c r="D175" s="1080"/>
      <c r="E175" s="1036"/>
      <c r="F175" s="1036"/>
      <c r="G175" s="1036"/>
      <c r="H175" s="1036"/>
      <c r="I175" s="1095"/>
      <c r="J175" s="1716"/>
      <c r="K175" s="1721"/>
      <c r="L175" s="1096"/>
      <c r="M175" s="1096"/>
      <c r="N175" s="1096"/>
      <c r="O175" s="1096"/>
      <c r="P175" s="1096"/>
      <c r="Q175" s="1096"/>
      <c r="R175" s="1148"/>
      <c r="S175" s="1097"/>
      <c r="T175" s="1097"/>
      <c r="U175" s="1097"/>
      <c r="V175" s="1097"/>
      <c r="W175" s="1097"/>
      <c r="X175" s="1097"/>
      <c r="Y175" s="1097"/>
      <c r="Z175" s="1202"/>
      <c r="AA175" s="1202"/>
      <c r="AB175" s="1202"/>
      <c r="AC175" s="1092"/>
      <c r="AD175" s="1092"/>
    </row>
    <row r="176" spans="1:45" s="1090" customFormat="1" ht="15" customHeight="1">
      <c r="A176" s="1080"/>
      <c r="B176" s="1081"/>
      <c r="C176" s="1082"/>
      <c r="D176" s="1080"/>
      <c r="E176" s="1036"/>
      <c r="F176" s="1036"/>
      <c r="G176" s="1036" t="s">
        <v>384</v>
      </c>
      <c r="H176" s="1095"/>
      <c r="I176" s="1095"/>
      <c r="J176" s="1716"/>
      <c r="K176" s="1720" t="s">
        <v>645</v>
      </c>
      <c r="L176" s="1081">
        <f t="shared" ref="L176:Q176" si="92">L177+L178+L179+L180+L181+L186+L187+L188+L191+L192+L193+L194+L195</f>
        <v>0</v>
      </c>
      <c r="M176" s="1081">
        <f t="shared" si="92"/>
        <v>0</v>
      </c>
      <c r="N176" s="1081">
        <f t="shared" si="92"/>
        <v>0</v>
      </c>
      <c r="O176" s="1081">
        <f t="shared" si="92"/>
        <v>0</v>
      </c>
      <c r="P176" s="1081">
        <f t="shared" si="92"/>
        <v>0</v>
      </c>
      <c r="Q176" s="1081">
        <f t="shared" si="92"/>
        <v>0</v>
      </c>
      <c r="R176" s="1088">
        <f>Q176-SUM(S176:Y176)</f>
        <v>0</v>
      </c>
      <c r="S176" s="1082">
        <f>S177+S178+S179+S180+S181+S186+S187+S188+S191+S192+S193+S194+S195</f>
        <v>0</v>
      </c>
      <c r="T176" s="1082">
        <f t="shared" ref="T176:Y176" si="93">T177+T178+T179+T180+T181+T186+T187+T188+T191+T192+T193+T194+T195</f>
        <v>0</v>
      </c>
      <c r="U176" s="1082">
        <f t="shared" si="93"/>
        <v>0</v>
      </c>
      <c r="V176" s="1082">
        <f t="shared" si="93"/>
        <v>0</v>
      </c>
      <c r="W176" s="1082">
        <f t="shared" si="93"/>
        <v>0</v>
      </c>
      <c r="X176" s="1082">
        <f t="shared" si="93"/>
        <v>0</v>
      </c>
      <c r="Y176" s="1082">
        <f t="shared" si="93"/>
        <v>0</v>
      </c>
      <c r="Z176" s="1171"/>
      <c r="AA176" s="1171"/>
      <c r="AB176" s="1171"/>
      <c r="AC176" s="1089"/>
      <c r="AD176" s="1089"/>
    </row>
    <row r="177" spans="1:30" s="1090" customFormat="1" ht="15" customHeight="1">
      <c r="A177" s="1080"/>
      <c r="B177" s="1081"/>
      <c r="C177" s="1082" t="s">
        <v>328</v>
      </c>
      <c r="D177" s="1080"/>
      <c r="E177" s="1036"/>
      <c r="F177" s="1036"/>
      <c r="G177" s="1036"/>
      <c r="H177" s="1095" t="s">
        <v>385</v>
      </c>
      <c r="I177" s="1095"/>
      <c r="J177" s="1716"/>
      <c r="K177" s="1721"/>
      <c r="L177" s="1096"/>
      <c r="M177" s="1096"/>
      <c r="N177" s="1096"/>
      <c r="O177" s="1096"/>
      <c r="P177" s="1096"/>
      <c r="Q177" s="1096"/>
      <c r="R177" s="1148"/>
      <c r="S177" s="1097"/>
      <c r="T177" s="1097"/>
      <c r="U177" s="1097"/>
      <c r="V177" s="1097"/>
      <c r="W177" s="1097"/>
      <c r="X177" s="1097"/>
      <c r="Y177" s="1097"/>
      <c r="Z177" s="1171"/>
      <c r="AA177" s="1171"/>
      <c r="AB177" s="1171"/>
      <c r="AC177" s="1089"/>
      <c r="AD177" s="1089"/>
    </row>
    <row r="178" spans="1:30" s="1090" customFormat="1" ht="15" customHeight="1">
      <c r="A178" s="1080"/>
      <c r="B178" s="1081"/>
      <c r="C178" s="1082" t="s">
        <v>328</v>
      </c>
      <c r="D178" s="1080"/>
      <c r="E178" s="1036"/>
      <c r="F178" s="1036"/>
      <c r="G178" s="1036"/>
      <c r="H178" s="1098" t="s">
        <v>386</v>
      </c>
      <c r="I178" s="1098"/>
      <c r="J178" s="1716"/>
      <c r="K178" s="1721"/>
      <c r="L178" s="1096"/>
      <c r="M178" s="1096"/>
      <c r="N178" s="1096"/>
      <c r="O178" s="1096"/>
      <c r="P178" s="1096"/>
      <c r="Q178" s="1096"/>
      <c r="R178" s="1148"/>
      <c r="S178" s="1097"/>
      <c r="T178" s="1097"/>
      <c r="U178" s="1097"/>
      <c r="V178" s="1097"/>
      <c r="W178" s="1097"/>
      <c r="X178" s="1097"/>
      <c r="Y178" s="1097"/>
      <c r="Z178" s="1171"/>
      <c r="AA178" s="1171"/>
      <c r="AB178" s="1171"/>
      <c r="AC178" s="1089"/>
      <c r="AD178" s="1089"/>
    </row>
    <row r="179" spans="1:30" s="1090" customFormat="1" ht="15" customHeight="1">
      <c r="A179" s="1080"/>
      <c r="B179" s="1081"/>
      <c r="C179" s="1082" t="s">
        <v>329</v>
      </c>
      <c r="D179" s="1080"/>
      <c r="E179" s="1036"/>
      <c r="F179" s="1036"/>
      <c r="G179" s="1036"/>
      <c r="H179" s="1095" t="s">
        <v>387</v>
      </c>
      <c r="I179" s="1095"/>
      <c r="J179" s="1716"/>
      <c r="K179" s="1721"/>
      <c r="L179" s="1096"/>
      <c r="M179" s="1096"/>
      <c r="N179" s="1096"/>
      <c r="O179" s="1096"/>
      <c r="P179" s="1096"/>
      <c r="Q179" s="1096"/>
      <c r="R179" s="1148"/>
      <c r="S179" s="1097"/>
      <c r="T179" s="1097"/>
      <c r="U179" s="1097"/>
      <c r="V179" s="1097"/>
      <c r="W179" s="1097"/>
      <c r="X179" s="1097"/>
      <c r="Y179" s="1097"/>
      <c r="Z179" s="1171"/>
      <c r="AA179" s="1171"/>
      <c r="AB179" s="1171"/>
      <c r="AC179" s="1089"/>
      <c r="AD179" s="1089"/>
    </row>
    <row r="180" spans="1:30" s="1090" customFormat="1" ht="15" customHeight="1">
      <c r="A180" s="1080"/>
      <c r="B180" s="1081"/>
      <c r="C180" s="1082" t="s">
        <v>328</v>
      </c>
      <c r="D180" s="1080"/>
      <c r="E180" s="1036"/>
      <c r="F180" s="1036"/>
      <c r="G180" s="1036"/>
      <c r="H180" s="1095" t="s">
        <v>388</v>
      </c>
      <c r="I180" s="1095"/>
      <c r="J180" s="1716"/>
      <c r="K180" s="1721"/>
      <c r="L180" s="1096"/>
      <c r="M180" s="1096"/>
      <c r="N180" s="1096"/>
      <c r="O180" s="1096"/>
      <c r="P180" s="1096"/>
      <c r="Q180" s="1096"/>
      <c r="R180" s="1148"/>
      <c r="S180" s="1097"/>
      <c r="T180" s="1097"/>
      <c r="U180" s="1097"/>
      <c r="V180" s="1097"/>
      <c r="W180" s="1097"/>
      <c r="X180" s="1097"/>
      <c r="Y180" s="1097"/>
      <c r="Z180" s="1171"/>
      <c r="AA180" s="1171"/>
      <c r="AB180" s="1171"/>
      <c r="AC180" s="1089"/>
      <c r="AD180" s="1089"/>
    </row>
    <row r="181" spans="1:30" s="1090" customFormat="1" ht="15" customHeight="1">
      <c r="A181" s="1080"/>
      <c r="B181" s="1081"/>
      <c r="C181" s="1082"/>
      <c r="D181" s="1080"/>
      <c r="E181" s="1036"/>
      <c r="F181" s="1036"/>
      <c r="G181" s="1036"/>
      <c r="H181" s="1095" t="s">
        <v>389</v>
      </c>
      <c r="I181" s="1095"/>
      <c r="J181" s="1716"/>
      <c r="K181" s="1721"/>
      <c r="L181" s="1081">
        <f t="shared" ref="L181:Q181" si="94">L182+L183+L184+L185</f>
        <v>0</v>
      </c>
      <c r="M181" s="1081">
        <f t="shared" si="94"/>
        <v>0</v>
      </c>
      <c r="N181" s="1081">
        <f t="shared" si="94"/>
        <v>0</v>
      </c>
      <c r="O181" s="1081">
        <f t="shared" si="94"/>
        <v>0</v>
      </c>
      <c r="P181" s="1081">
        <f t="shared" si="94"/>
        <v>0</v>
      </c>
      <c r="Q181" s="1081">
        <f t="shared" si="94"/>
        <v>0</v>
      </c>
      <c r="R181" s="1088">
        <f>Q181-SUM(S181:Y181)</f>
        <v>0</v>
      </c>
      <c r="S181" s="1082">
        <f t="shared" ref="S181:Y181" si="95">S182+S183+S184+S185</f>
        <v>0</v>
      </c>
      <c r="T181" s="1082">
        <f t="shared" si="95"/>
        <v>0</v>
      </c>
      <c r="U181" s="1082">
        <f t="shared" si="95"/>
        <v>0</v>
      </c>
      <c r="V181" s="1082">
        <f t="shared" si="95"/>
        <v>0</v>
      </c>
      <c r="W181" s="1082">
        <f t="shared" si="95"/>
        <v>0</v>
      </c>
      <c r="X181" s="1082">
        <f t="shared" si="95"/>
        <v>0</v>
      </c>
      <c r="Y181" s="1082">
        <f t="shared" si="95"/>
        <v>0</v>
      </c>
      <c r="Z181" s="1171"/>
      <c r="AA181" s="1171"/>
      <c r="AB181" s="1171"/>
      <c r="AC181" s="1089"/>
      <c r="AD181" s="1089"/>
    </row>
    <row r="182" spans="1:30" s="1090" customFormat="1" ht="15" customHeight="1">
      <c r="A182" s="1080"/>
      <c r="B182" s="1081"/>
      <c r="C182" s="1082" t="s">
        <v>328</v>
      </c>
      <c r="D182" s="1080"/>
      <c r="E182" s="1036"/>
      <c r="F182" s="1036"/>
      <c r="G182" s="1036"/>
      <c r="H182" s="1095"/>
      <c r="I182" s="1095" t="s">
        <v>390</v>
      </c>
      <c r="J182" s="1716"/>
      <c r="K182" s="1721"/>
      <c r="L182" s="1096"/>
      <c r="M182" s="1096"/>
      <c r="N182" s="1096"/>
      <c r="O182" s="1096"/>
      <c r="P182" s="1096"/>
      <c r="Q182" s="1096"/>
      <c r="R182" s="1148"/>
      <c r="S182" s="1097"/>
      <c r="T182" s="1097"/>
      <c r="U182" s="1097"/>
      <c r="V182" s="1097"/>
      <c r="W182" s="1097"/>
      <c r="X182" s="1097"/>
      <c r="Y182" s="1097"/>
      <c r="Z182" s="1171"/>
      <c r="AA182" s="1171"/>
      <c r="AB182" s="1171"/>
      <c r="AC182" s="1089"/>
      <c r="AD182" s="1089"/>
    </row>
    <row r="183" spans="1:30" s="1090" customFormat="1" ht="15" customHeight="1">
      <c r="A183" s="1080"/>
      <c r="B183" s="1081"/>
      <c r="C183" s="1082" t="s">
        <v>328</v>
      </c>
      <c r="D183" s="1080"/>
      <c r="E183" s="1036"/>
      <c r="F183" s="1036"/>
      <c r="G183" s="1036"/>
      <c r="H183" s="1095"/>
      <c r="I183" s="1095" t="s">
        <v>391</v>
      </c>
      <c r="J183" s="1716"/>
      <c r="K183" s="1721"/>
      <c r="L183" s="1096"/>
      <c r="M183" s="1096"/>
      <c r="N183" s="1096"/>
      <c r="O183" s="1096"/>
      <c r="P183" s="1096"/>
      <c r="Q183" s="1096"/>
      <c r="R183" s="1148"/>
      <c r="S183" s="1097"/>
      <c r="T183" s="1097"/>
      <c r="U183" s="1097"/>
      <c r="V183" s="1097"/>
      <c r="W183" s="1097"/>
      <c r="X183" s="1097"/>
      <c r="Y183" s="1097"/>
      <c r="Z183" s="1171"/>
      <c r="AA183" s="1171"/>
      <c r="AB183" s="1171"/>
      <c r="AC183" s="1089"/>
      <c r="AD183" s="1089"/>
    </row>
    <row r="184" spans="1:30" s="1090" customFormat="1" ht="15" customHeight="1">
      <c r="A184" s="1080"/>
      <c r="B184" s="1081"/>
      <c r="C184" s="1082" t="s">
        <v>329</v>
      </c>
      <c r="D184" s="1080"/>
      <c r="E184" s="1036"/>
      <c r="F184" s="1036"/>
      <c r="G184" s="1036"/>
      <c r="H184" s="1095"/>
      <c r="I184" s="1095" t="s">
        <v>38</v>
      </c>
      <c r="J184" s="1716"/>
      <c r="K184" s="1721"/>
      <c r="L184" s="1096"/>
      <c r="M184" s="1096"/>
      <c r="N184" s="1096"/>
      <c r="O184" s="1096"/>
      <c r="P184" s="1096"/>
      <c r="Q184" s="1096"/>
      <c r="R184" s="1148"/>
      <c r="S184" s="1097"/>
      <c r="T184" s="1097"/>
      <c r="U184" s="1097"/>
      <c r="V184" s="1097"/>
      <c r="W184" s="1097"/>
      <c r="X184" s="1097"/>
      <c r="Y184" s="1097"/>
      <c r="Z184" s="1171"/>
      <c r="AA184" s="1171"/>
      <c r="AB184" s="1171"/>
      <c r="AC184" s="1089"/>
      <c r="AD184" s="1089"/>
    </row>
    <row r="185" spans="1:30" s="1090" customFormat="1" ht="15" customHeight="1">
      <c r="A185" s="1080"/>
      <c r="B185" s="1081"/>
      <c r="C185" s="1082" t="s">
        <v>328</v>
      </c>
      <c r="D185" s="1080"/>
      <c r="E185" s="1036"/>
      <c r="F185" s="1036"/>
      <c r="G185" s="1036"/>
      <c r="H185" s="1095"/>
      <c r="I185" s="1095" t="s">
        <v>392</v>
      </c>
      <c r="J185" s="1716"/>
      <c r="K185" s="1721"/>
      <c r="L185" s="1096"/>
      <c r="M185" s="1096"/>
      <c r="N185" s="1096"/>
      <c r="O185" s="1096"/>
      <c r="P185" s="1096"/>
      <c r="Q185" s="1096"/>
      <c r="R185" s="1148"/>
      <c r="S185" s="1097"/>
      <c r="T185" s="1097"/>
      <c r="U185" s="1097"/>
      <c r="V185" s="1097"/>
      <c r="W185" s="1097"/>
      <c r="X185" s="1097"/>
      <c r="Y185" s="1097"/>
      <c r="Z185" s="1171"/>
      <c r="AA185" s="1171"/>
      <c r="AB185" s="1171"/>
      <c r="AC185" s="1089"/>
      <c r="AD185" s="1089"/>
    </row>
    <row r="186" spans="1:30" s="1090" customFormat="1" ht="15" customHeight="1">
      <c r="A186" s="1080"/>
      <c r="B186" s="1081"/>
      <c r="C186" s="1082" t="s">
        <v>328</v>
      </c>
      <c r="D186" s="1080"/>
      <c r="E186" s="1036"/>
      <c r="F186" s="1036"/>
      <c r="G186" s="1036"/>
      <c r="H186" s="1095" t="s">
        <v>393</v>
      </c>
      <c r="I186" s="1095"/>
      <c r="J186" s="1716"/>
      <c r="K186" s="1721"/>
      <c r="L186" s="1096"/>
      <c r="M186" s="1096"/>
      <c r="N186" s="1096"/>
      <c r="O186" s="1096"/>
      <c r="P186" s="1096"/>
      <c r="Q186" s="1096"/>
      <c r="R186" s="1148"/>
      <c r="S186" s="1097"/>
      <c r="T186" s="1097"/>
      <c r="U186" s="1097"/>
      <c r="V186" s="1097"/>
      <c r="W186" s="1097"/>
      <c r="X186" s="1097"/>
      <c r="Y186" s="1097"/>
      <c r="Z186" s="1171"/>
      <c r="AA186" s="1171"/>
      <c r="AB186" s="1171"/>
      <c r="AC186" s="1089"/>
      <c r="AD186" s="1089"/>
    </row>
    <row r="187" spans="1:30" s="1090" customFormat="1" ht="15" customHeight="1">
      <c r="A187" s="1080"/>
      <c r="B187" s="1081"/>
      <c r="C187" s="1082" t="s">
        <v>328</v>
      </c>
      <c r="D187" s="1080"/>
      <c r="E187" s="1036"/>
      <c r="F187" s="1036"/>
      <c r="G187" s="1036"/>
      <c r="H187" s="1095" t="s">
        <v>394</v>
      </c>
      <c r="I187" s="1095"/>
      <c r="J187" s="1716"/>
      <c r="K187" s="1721"/>
      <c r="L187" s="1096"/>
      <c r="M187" s="1096"/>
      <c r="N187" s="1096"/>
      <c r="O187" s="1096"/>
      <c r="P187" s="1096"/>
      <c r="Q187" s="1096"/>
      <c r="R187" s="1148"/>
      <c r="S187" s="1097"/>
      <c r="T187" s="1097"/>
      <c r="U187" s="1097"/>
      <c r="V187" s="1097"/>
      <c r="W187" s="1097"/>
      <c r="X187" s="1097"/>
      <c r="Y187" s="1097"/>
      <c r="Z187" s="1171"/>
      <c r="AA187" s="1171"/>
      <c r="AB187" s="1171"/>
      <c r="AC187" s="1089"/>
      <c r="AD187" s="1089"/>
    </row>
    <row r="188" spans="1:30" s="1090" customFormat="1" ht="15" customHeight="1">
      <c r="A188" s="1080"/>
      <c r="B188" s="1081"/>
      <c r="C188" s="1082"/>
      <c r="D188" s="1080"/>
      <c r="E188" s="1036"/>
      <c r="F188" s="1036"/>
      <c r="G188" s="1036"/>
      <c r="H188" s="1095" t="s">
        <v>395</v>
      </c>
      <c r="I188" s="1095"/>
      <c r="J188" s="1716"/>
      <c r="K188" s="1721"/>
      <c r="L188" s="1081">
        <f t="shared" ref="L188:Q188" si="96">L189+L190</f>
        <v>0</v>
      </c>
      <c r="M188" s="1081">
        <f t="shared" si="96"/>
        <v>0</v>
      </c>
      <c r="N188" s="1081">
        <f t="shared" si="96"/>
        <v>0</v>
      </c>
      <c r="O188" s="1081">
        <f t="shared" si="96"/>
        <v>0</v>
      </c>
      <c r="P188" s="1081">
        <f t="shared" si="96"/>
        <v>0</v>
      </c>
      <c r="Q188" s="1081">
        <f t="shared" si="96"/>
        <v>0</v>
      </c>
      <c r="R188" s="1088">
        <f>Q188-SUM(S188:Y188)</f>
        <v>0</v>
      </c>
      <c r="S188" s="1082">
        <f t="shared" ref="S188:Y188" si="97">S189+S190</f>
        <v>0</v>
      </c>
      <c r="T188" s="1082">
        <f t="shared" si="97"/>
        <v>0</v>
      </c>
      <c r="U188" s="1082">
        <f t="shared" si="97"/>
        <v>0</v>
      </c>
      <c r="V188" s="1082">
        <f t="shared" si="97"/>
        <v>0</v>
      </c>
      <c r="W188" s="1082">
        <f t="shared" si="97"/>
        <v>0</v>
      </c>
      <c r="X188" s="1082">
        <f t="shared" si="97"/>
        <v>0</v>
      </c>
      <c r="Y188" s="1082">
        <f t="shared" si="97"/>
        <v>0</v>
      </c>
      <c r="Z188" s="1171"/>
      <c r="AA188" s="1171"/>
      <c r="AB188" s="1171"/>
      <c r="AC188" s="1089"/>
      <c r="AD188" s="1089"/>
    </row>
    <row r="189" spans="1:30" s="1090" customFormat="1" ht="15" customHeight="1">
      <c r="A189" s="1080"/>
      <c r="B189" s="1081"/>
      <c r="C189" s="1082" t="s">
        <v>328</v>
      </c>
      <c r="D189" s="1080"/>
      <c r="E189" s="1036"/>
      <c r="F189" s="1036"/>
      <c r="G189" s="1036"/>
      <c r="H189" s="1095"/>
      <c r="I189" s="1095" t="s">
        <v>396</v>
      </c>
      <c r="J189" s="1716"/>
      <c r="K189" s="1721"/>
      <c r="L189" s="1096"/>
      <c r="M189" s="1096"/>
      <c r="N189" s="1096"/>
      <c r="O189" s="1096"/>
      <c r="P189" s="1096"/>
      <c r="Q189" s="1096"/>
      <c r="R189" s="1148"/>
      <c r="S189" s="1097"/>
      <c r="T189" s="1097"/>
      <c r="U189" s="1097"/>
      <c r="V189" s="1097"/>
      <c r="W189" s="1097"/>
      <c r="X189" s="1097"/>
      <c r="Y189" s="1097"/>
      <c r="Z189" s="1171"/>
      <c r="AA189" s="1171"/>
      <c r="AB189" s="1171"/>
      <c r="AC189" s="1089"/>
      <c r="AD189" s="1089"/>
    </row>
    <row r="190" spans="1:30" s="1090" customFormat="1" ht="15" customHeight="1">
      <c r="A190" s="1080"/>
      <c r="B190" s="1081"/>
      <c r="C190" s="1082" t="s">
        <v>328</v>
      </c>
      <c r="D190" s="1080"/>
      <c r="E190" s="1036"/>
      <c r="F190" s="1036"/>
      <c r="G190" s="1036"/>
      <c r="H190" s="1095"/>
      <c r="I190" s="1095" t="s">
        <v>397</v>
      </c>
      <c r="J190" s="1716"/>
      <c r="K190" s="1721"/>
      <c r="L190" s="1096"/>
      <c r="M190" s="1096"/>
      <c r="N190" s="1096"/>
      <c r="O190" s="1096"/>
      <c r="P190" s="1096"/>
      <c r="Q190" s="1096"/>
      <c r="R190" s="1148"/>
      <c r="S190" s="1097"/>
      <c r="T190" s="1097"/>
      <c r="U190" s="1097"/>
      <c r="V190" s="1097"/>
      <c r="W190" s="1097"/>
      <c r="X190" s="1097"/>
      <c r="Y190" s="1097"/>
      <c r="Z190" s="1171"/>
      <c r="AA190" s="1171"/>
      <c r="AB190" s="1171"/>
      <c r="AC190" s="1089"/>
      <c r="AD190" s="1089"/>
    </row>
    <row r="191" spans="1:30" s="1090" customFormat="1" ht="15" customHeight="1">
      <c r="A191" s="1080"/>
      <c r="B191" s="1081"/>
      <c r="C191" s="1082" t="s">
        <v>329</v>
      </c>
      <c r="D191" s="1080"/>
      <c r="E191" s="1036"/>
      <c r="F191" s="1036"/>
      <c r="G191" s="1036"/>
      <c r="H191" s="1095" t="s">
        <v>398</v>
      </c>
      <c r="I191" s="1095"/>
      <c r="J191" s="1716"/>
      <c r="K191" s="1721"/>
      <c r="L191" s="1096"/>
      <c r="M191" s="1096"/>
      <c r="N191" s="1096"/>
      <c r="O191" s="1096"/>
      <c r="P191" s="1096"/>
      <c r="Q191" s="1096"/>
      <c r="R191" s="1148"/>
      <c r="S191" s="1097"/>
      <c r="T191" s="1097"/>
      <c r="U191" s="1097"/>
      <c r="V191" s="1097"/>
      <c r="W191" s="1097"/>
      <c r="X191" s="1097"/>
      <c r="Y191" s="1097"/>
      <c r="Z191" s="1171"/>
      <c r="AA191" s="1171"/>
      <c r="AB191" s="1171"/>
      <c r="AC191" s="1089"/>
      <c r="AD191" s="1089"/>
    </row>
    <row r="192" spans="1:30" s="1090" customFormat="1" ht="15" customHeight="1">
      <c r="A192" s="1080"/>
      <c r="B192" s="1081"/>
      <c r="C192" s="1082" t="s">
        <v>329</v>
      </c>
      <c r="D192" s="1080"/>
      <c r="E192" s="1036"/>
      <c r="F192" s="1036"/>
      <c r="G192" s="1036"/>
      <c r="H192" s="1095" t="s">
        <v>399</v>
      </c>
      <c r="I192" s="1095"/>
      <c r="J192" s="1716"/>
      <c r="K192" s="1721"/>
      <c r="L192" s="1096"/>
      <c r="M192" s="1096"/>
      <c r="N192" s="1096"/>
      <c r="O192" s="1096"/>
      <c r="P192" s="1096"/>
      <c r="Q192" s="1096"/>
      <c r="R192" s="1148"/>
      <c r="S192" s="1097"/>
      <c r="T192" s="1097"/>
      <c r="U192" s="1097"/>
      <c r="V192" s="1097"/>
      <c r="W192" s="1097"/>
      <c r="X192" s="1097"/>
      <c r="Y192" s="1097"/>
      <c r="Z192" s="1171"/>
      <c r="AA192" s="1171"/>
      <c r="AB192" s="1171"/>
      <c r="AC192" s="1089"/>
      <c r="AD192" s="1089"/>
    </row>
    <row r="193" spans="1:42" s="1090" customFormat="1" ht="15" customHeight="1">
      <c r="A193" s="1080"/>
      <c r="B193" s="1081"/>
      <c r="C193" s="1082" t="s">
        <v>329</v>
      </c>
      <c r="D193" s="1080"/>
      <c r="E193" s="1036"/>
      <c r="F193" s="1036"/>
      <c r="G193" s="1036"/>
      <c r="H193" s="1095" t="s">
        <v>400</v>
      </c>
      <c r="I193" s="1095"/>
      <c r="J193" s="1716"/>
      <c r="K193" s="1721"/>
      <c r="L193" s="1096"/>
      <c r="M193" s="1096"/>
      <c r="N193" s="1096"/>
      <c r="O193" s="1096"/>
      <c r="P193" s="1096"/>
      <c r="Q193" s="1096"/>
      <c r="R193" s="1148"/>
      <c r="S193" s="1097"/>
      <c r="T193" s="1097"/>
      <c r="U193" s="1097"/>
      <c r="V193" s="1097"/>
      <c r="W193" s="1097"/>
      <c r="X193" s="1097"/>
      <c r="Y193" s="1097"/>
      <c r="Z193" s="1171"/>
      <c r="AA193" s="1171"/>
      <c r="AB193" s="1171"/>
      <c r="AC193" s="1089"/>
      <c r="AD193" s="1089"/>
    </row>
    <row r="194" spans="1:42" s="1090" customFormat="1" ht="15" customHeight="1">
      <c r="A194" s="1080"/>
      <c r="B194" s="1081"/>
      <c r="C194" s="1082" t="s">
        <v>329</v>
      </c>
      <c r="D194" s="1080"/>
      <c r="E194" s="1036"/>
      <c r="F194" s="1036"/>
      <c r="G194" s="1036"/>
      <c r="H194" s="1095" t="s">
        <v>401</v>
      </c>
      <c r="I194" s="1095"/>
      <c r="J194" s="1716"/>
      <c r="K194" s="1721"/>
      <c r="L194" s="1096"/>
      <c r="M194" s="1096"/>
      <c r="N194" s="1096"/>
      <c r="O194" s="1096"/>
      <c r="P194" s="1096"/>
      <c r="Q194" s="1096"/>
      <c r="R194" s="1148"/>
      <c r="S194" s="1097"/>
      <c r="T194" s="1097"/>
      <c r="U194" s="1097"/>
      <c r="V194" s="1097"/>
      <c r="W194" s="1097"/>
      <c r="X194" s="1097"/>
      <c r="Y194" s="1097"/>
      <c r="Z194" s="1171"/>
      <c r="AA194" s="1171"/>
      <c r="AB194" s="1171"/>
      <c r="AC194" s="1089"/>
      <c r="AD194" s="1089"/>
    </row>
    <row r="195" spans="1:42" s="1090" customFormat="1" ht="15" customHeight="1">
      <c r="A195" s="1080"/>
      <c r="B195" s="1198"/>
      <c r="C195" s="1082" t="s">
        <v>329</v>
      </c>
      <c r="D195" s="1080"/>
      <c r="E195" s="1196"/>
      <c r="F195" s="1196"/>
      <c r="G195" s="1196"/>
      <c r="H195" s="1716" t="s">
        <v>1607</v>
      </c>
      <c r="I195" s="1197"/>
      <c r="J195" s="1716"/>
      <c r="K195" s="1721"/>
      <c r="L195" s="1199"/>
      <c r="M195" s="1199"/>
      <c r="N195" s="1199"/>
      <c r="O195" s="1199"/>
      <c r="P195" s="1199"/>
      <c r="Q195" s="1199"/>
      <c r="R195" s="1084"/>
      <c r="S195" s="1097"/>
      <c r="T195" s="1199"/>
      <c r="U195" s="1199"/>
      <c r="V195" s="1199"/>
      <c r="W195" s="1199"/>
      <c r="X195" s="1199"/>
      <c r="Y195" s="1199"/>
      <c r="Z195" s="1171"/>
      <c r="AA195" s="1171"/>
      <c r="AB195" s="1171"/>
      <c r="AC195" s="1089"/>
      <c r="AD195" s="1089"/>
      <c r="AE195" s="1089"/>
      <c r="AF195" s="1089"/>
      <c r="AG195" s="1089"/>
      <c r="AH195" s="1089"/>
      <c r="AI195" s="1089"/>
      <c r="AJ195" s="1089"/>
      <c r="AK195" s="1089"/>
      <c r="AL195" s="1089"/>
      <c r="AM195" s="1089"/>
      <c r="AN195" s="1089"/>
      <c r="AO195" s="1089"/>
      <c r="AP195" s="1089"/>
    </row>
    <row r="196" spans="1:42" s="1090" customFormat="1" ht="15" customHeight="1">
      <c r="A196" s="1080"/>
      <c r="B196" s="1081"/>
      <c r="C196" s="1082"/>
      <c r="D196" s="1080"/>
      <c r="E196" s="1036"/>
      <c r="F196" s="1036"/>
      <c r="G196" s="1036"/>
      <c r="H196" s="1095"/>
      <c r="I196" s="1095"/>
      <c r="J196" s="1716"/>
      <c r="K196" s="1721"/>
      <c r="L196" s="1096"/>
      <c r="M196" s="1096"/>
      <c r="N196" s="1096"/>
      <c r="O196" s="1096"/>
      <c r="P196" s="1096"/>
      <c r="Q196" s="1096"/>
      <c r="R196" s="1148"/>
      <c r="S196" s="1097"/>
      <c r="T196" s="1097"/>
      <c r="U196" s="1097"/>
      <c r="V196" s="1097"/>
      <c r="W196" s="1097"/>
      <c r="X196" s="1097"/>
      <c r="Y196" s="1097"/>
      <c r="Z196" s="1171"/>
      <c r="AA196" s="1171"/>
      <c r="AB196" s="1171"/>
      <c r="AC196" s="1089"/>
      <c r="AD196" s="1089"/>
    </row>
    <row r="197" spans="1:42" s="1090" customFormat="1" ht="15" customHeight="1">
      <c r="A197" s="1080"/>
      <c r="B197" s="1081"/>
      <c r="C197" s="1082"/>
      <c r="D197" s="1080"/>
      <c r="E197" s="1036"/>
      <c r="F197" s="1036"/>
      <c r="G197" s="1036" t="s">
        <v>402</v>
      </c>
      <c r="H197" s="1036"/>
      <c r="I197" s="1036"/>
      <c r="J197" s="1715"/>
      <c r="K197" s="1720" t="s">
        <v>42</v>
      </c>
      <c r="L197" s="1081">
        <f t="shared" ref="L197:Q197" si="98">L198+L199</f>
        <v>0</v>
      </c>
      <c r="M197" s="1081">
        <f t="shared" si="98"/>
        <v>0</v>
      </c>
      <c r="N197" s="1081">
        <f t="shared" si="98"/>
        <v>0</v>
      </c>
      <c r="O197" s="1081">
        <f t="shared" si="98"/>
        <v>0</v>
      </c>
      <c r="P197" s="1081">
        <f t="shared" si="98"/>
        <v>0</v>
      </c>
      <c r="Q197" s="1081">
        <f t="shared" si="98"/>
        <v>0</v>
      </c>
      <c r="R197" s="1088">
        <f>Q197-SUM(S197:Y197)</f>
        <v>0</v>
      </c>
      <c r="S197" s="1082">
        <f t="shared" ref="S197:Y197" si="99">S198+S199</f>
        <v>0</v>
      </c>
      <c r="T197" s="1082">
        <f t="shared" si="99"/>
        <v>0</v>
      </c>
      <c r="U197" s="1082">
        <f t="shared" si="99"/>
        <v>0</v>
      </c>
      <c r="V197" s="1082">
        <f t="shared" si="99"/>
        <v>0</v>
      </c>
      <c r="W197" s="1082">
        <f t="shared" si="99"/>
        <v>0</v>
      </c>
      <c r="X197" s="1082">
        <f t="shared" si="99"/>
        <v>0</v>
      </c>
      <c r="Y197" s="1082">
        <f t="shared" si="99"/>
        <v>0</v>
      </c>
      <c r="Z197" s="1171"/>
      <c r="AA197" s="1171"/>
      <c r="AB197" s="1171"/>
      <c r="AC197" s="1089"/>
      <c r="AD197" s="1089"/>
    </row>
    <row r="198" spans="1:42" s="1090" customFormat="1" ht="15" customHeight="1">
      <c r="A198" s="1080"/>
      <c r="B198" s="1081"/>
      <c r="C198" s="1082" t="s">
        <v>329</v>
      </c>
      <c r="D198" s="1080"/>
      <c r="E198" s="1036"/>
      <c r="F198" s="1036"/>
      <c r="G198" s="1036"/>
      <c r="H198" s="1095" t="s">
        <v>403</v>
      </c>
      <c r="I198" s="1095"/>
      <c r="J198" s="1716"/>
      <c r="K198" s="1721"/>
      <c r="L198" s="1096"/>
      <c r="M198" s="1096"/>
      <c r="N198" s="1096"/>
      <c r="O198" s="1096"/>
      <c r="P198" s="1096"/>
      <c r="Q198" s="1096"/>
      <c r="R198" s="1088"/>
      <c r="S198" s="1097"/>
      <c r="T198" s="1097"/>
      <c r="U198" s="1097"/>
      <c r="V198" s="1097"/>
      <c r="W198" s="1097"/>
      <c r="X198" s="1097"/>
      <c r="Y198" s="1097"/>
      <c r="Z198" s="1171"/>
      <c r="AA198" s="1171"/>
      <c r="AB198" s="1171"/>
      <c r="AC198" s="1089"/>
      <c r="AD198" s="1089"/>
    </row>
    <row r="199" spans="1:42" s="1090" customFormat="1" ht="15" customHeight="1">
      <c r="A199" s="1080"/>
      <c r="B199" s="1081"/>
      <c r="C199" s="1082" t="s">
        <v>328</v>
      </c>
      <c r="D199" s="1080"/>
      <c r="E199" s="1036"/>
      <c r="F199" s="1036"/>
      <c r="G199" s="1036"/>
      <c r="H199" s="1095" t="s">
        <v>404</v>
      </c>
      <c r="I199" s="1095"/>
      <c r="J199" s="1716"/>
      <c r="K199" s="1721"/>
      <c r="L199" s="1096"/>
      <c r="M199" s="1096"/>
      <c r="N199" s="1096"/>
      <c r="O199" s="1096"/>
      <c r="P199" s="1096"/>
      <c r="Q199" s="1096"/>
      <c r="R199" s="1148"/>
      <c r="S199" s="1097"/>
      <c r="T199" s="1097"/>
      <c r="U199" s="1097"/>
      <c r="V199" s="1097"/>
      <c r="W199" s="1097"/>
      <c r="X199" s="1097"/>
      <c r="Y199" s="1097"/>
      <c r="Z199" s="1171"/>
      <c r="AA199" s="1171"/>
      <c r="AB199" s="1171"/>
      <c r="AC199" s="1089"/>
      <c r="AD199" s="1089"/>
    </row>
    <row r="200" spans="1:42" s="1090" customFormat="1" ht="15" customHeight="1">
      <c r="A200" s="1080"/>
      <c r="B200" s="1081"/>
      <c r="C200" s="1082"/>
      <c r="D200" s="1080"/>
      <c r="E200" s="1036"/>
      <c r="F200" s="1036"/>
      <c r="G200" s="1036"/>
      <c r="H200" s="1095"/>
      <c r="I200" s="1095"/>
      <c r="J200" s="1716"/>
      <c r="K200" s="1721"/>
      <c r="L200" s="1096"/>
      <c r="M200" s="1096"/>
      <c r="N200" s="1096"/>
      <c r="O200" s="1096"/>
      <c r="P200" s="1096"/>
      <c r="Q200" s="1096"/>
      <c r="R200" s="1148"/>
      <c r="S200" s="1097"/>
      <c r="T200" s="1097"/>
      <c r="U200" s="1097"/>
      <c r="V200" s="1097"/>
      <c r="W200" s="1097"/>
      <c r="X200" s="1097"/>
      <c r="Y200" s="1097"/>
      <c r="Z200" s="1171"/>
      <c r="AA200" s="1171"/>
      <c r="AB200" s="1171"/>
      <c r="AC200" s="1089"/>
      <c r="AD200" s="1089"/>
    </row>
    <row r="201" spans="1:42" s="1090" customFormat="1" ht="15" customHeight="1">
      <c r="A201" s="1080"/>
      <c r="B201" s="1081"/>
      <c r="C201" s="1082"/>
      <c r="D201" s="1080"/>
      <c r="E201" s="1036"/>
      <c r="F201" s="1036"/>
      <c r="G201" s="1036" t="s">
        <v>405</v>
      </c>
      <c r="H201" s="1036"/>
      <c r="I201" s="1036"/>
      <c r="J201" s="1715"/>
      <c r="K201" s="1720"/>
      <c r="L201" s="1081">
        <f t="shared" ref="L201:Q201" si="100">L202+L203+L206+L209+L212+L215+L218+L221+L222</f>
        <v>0</v>
      </c>
      <c r="M201" s="1081">
        <f t="shared" si="100"/>
        <v>0</v>
      </c>
      <c r="N201" s="1081">
        <f t="shared" si="100"/>
        <v>0</v>
      </c>
      <c r="O201" s="1081">
        <f t="shared" si="100"/>
        <v>0</v>
      </c>
      <c r="P201" s="1081">
        <f t="shared" si="100"/>
        <v>0</v>
      </c>
      <c r="Q201" s="1081">
        <f t="shared" si="100"/>
        <v>0</v>
      </c>
      <c r="R201" s="1088">
        <f>Q201-SUM(S201:Y201)</f>
        <v>0</v>
      </c>
      <c r="S201" s="1082">
        <f t="shared" ref="S201:Y201" si="101">S202+S203+S206+S209+S212+S215+S218+S221+S222</f>
        <v>0</v>
      </c>
      <c r="T201" s="1082">
        <f t="shared" si="101"/>
        <v>0</v>
      </c>
      <c r="U201" s="1082">
        <f t="shared" si="101"/>
        <v>0</v>
      </c>
      <c r="V201" s="1082">
        <f t="shared" si="101"/>
        <v>0</v>
      </c>
      <c r="W201" s="1082">
        <f t="shared" si="101"/>
        <v>0</v>
      </c>
      <c r="X201" s="1082">
        <f t="shared" si="101"/>
        <v>0</v>
      </c>
      <c r="Y201" s="1082">
        <f t="shared" si="101"/>
        <v>0</v>
      </c>
      <c r="Z201" s="1171"/>
      <c r="AA201" s="1171"/>
      <c r="AB201" s="1171"/>
      <c r="AC201" s="1089"/>
      <c r="AD201" s="1089"/>
    </row>
    <row r="202" spans="1:42" s="1090" customFormat="1" ht="15" customHeight="1">
      <c r="A202" s="1080"/>
      <c r="B202" s="1081"/>
      <c r="C202" s="1082" t="s">
        <v>328</v>
      </c>
      <c r="D202" s="1080"/>
      <c r="E202" s="1036"/>
      <c r="F202" s="1036"/>
      <c r="G202" s="1036"/>
      <c r="H202" s="1095" t="s">
        <v>406</v>
      </c>
      <c r="I202" s="1095"/>
      <c r="J202" s="1716"/>
      <c r="K202" s="1720" t="s">
        <v>43</v>
      </c>
      <c r="L202" s="1096"/>
      <c r="M202" s="1096"/>
      <c r="N202" s="1096"/>
      <c r="O202" s="1096"/>
      <c r="P202" s="1096"/>
      <c r="Q202" s="1096"/>
      <c r="R202" s="1088"/>
      <c r="S202" s="1097"/>
      <c r="T202" s="1097"/>
      <c r="U202" s="1097"/>
      <c r="V202" s="1097"/>
      <c r="W202" s="1097"/>
      <c r="X202" s="1097"/>
      <c r="Y202" s="1097"/>
      <c r="Z202" s="1171"/>
      <c r="AA202" s="1171"/>
      <c r="AB202" s="1171"/>
      <c r="AC202" s="1089"/>
      <c r="AD202" s="1089"/>
    </row>
    <row r="203" spans="1:42" s="1090" customFormat="1" ht="15" customHeight="1">
      <c r="A203" s="1080"/>
      <c r="B203" s="1081"/>
      <c r="C203" s="1082"/>
      <c r="D203" s="1080"/>
      <c r="E203" s="1036"/>
      <c r="F203" s="1036"/>
      <c r="G203" s="1036"/>
      <c r="H203" s="1095" t="s">
        <v>407</v>
      </c>
      <c r="I203" s="1095"/>
      <c r="J203" s="1716"/>
      <c r="K203" s="1720" t="s">
        <v>44</v>
      </c>
      <c r="L203" s="1096">
        <f t="shared" ref="L203:Q203" si="102">L204+L205</f>
        <v>0</v>
      </c>
      <c r="M203" s="1096">
        <f t="shared" si="102"/>
        <v>0</v>
      </c>
      <c r="N203" s="1096">
        <f t="shared" si="102"/>
        <v>0</v>
      </c>
      <c r="O203" s="1096">
        <f t="shared" si="102"/>
        <v>0</v>
      </c>
      <c r="P203" s="1096">
        <f t="shared" si="102"/>
        <v>0</v>
      </c>
      <c r="Q203" s="1096">
        <f t="shared" si="102"/>
        <v>0</v>
      </c>
      <c r="R203" s="1088">
        <f>Q203-SUM(S203:Y203)</f>
        <v>0</v>
      </c>
      <c r="S203" s="1097">
        <f t="shared" ref="S203:Y203" si="103">S204+S205</f>
        <v>0</v>
      </c>
      <c r="T203" s="1097">
        <f t="shared" si="103"/>
        <v>0</v>
      </c>
      <c r="U203" s="1097">
        <f t="shared" si="103"/>
        <v>0</v>
      </c>
      <c r="V203" s="1097">
        <f t="shared" si="103"/>
        <v>0</v>
      </c>
      <c r="W203" s="1097">
        <f t="shared" si="103"/>
        <v>0</v>
      </c>
      <c r="X203" s="1097">
        <f t="shared" si="103"/>
        <v>0</v>
      </c>
      <c r="Y203" s="1097">
        <f t="shared" si="103"/>
        <v>0</v>
      </c>
      <c r="Z203" s="1171"/>
      <c r="AA203" s="1171"/>
      <c r="AB203" s="1171"/>
      <c r="AC203" s="1089"/>
      <c r="AD203" s="1089"/>
    </row>
    <row r="204" spans="1:42" s="1090" customFormat="1" ht="15" customHeight="1">
      <c r="A204" s="1080"/>
      <c r="B204" s="1081"/>
      <c r="C204" s="1082" t="s">
        <v>329</v>
      </c>
      <c r="D204" s="1080"/>
      <c r="E204" s="1036"/>
      <c r="F204" s="1036"/>
      <c r="G204" s="1036"/>
      <c r="H204" s="1095"/>
      <c r="I204" s="1095" t="s">
        <v>403</v>
      </c>
      <c r="J204" s="1716"/>
      <c r="K204" s="1720"/>
      <c r="L204" s="1096"/>
      <c r="M204" s="1096"/>
      <c r="N204" s="1096"/>
      <c r="O204" s="1096"/>
      <c r="P204" s="1096"/>
      <c r="Q204" s="1096"/>
      <c r="R204" s="1088"/>
      <c r="S204" s="1097"/>
      <c r="T204" s="1097"/>
      <c r="U204" s="1097"/>
      <c r="V204" s="1097"/>
      <c r="W204" s="1097"/>
      <c r="X204" s="1097"/>
      <c r="Y204" s="1097"/>
      <c r="Z204" s="1171"/>
      <c r="AA204" s="1171"/>
      <c r="AB204" s="1171"/>
      <c r="AC204" s="1089"/>
      <c r="AD204" s="1089"/>
    </row>
    <row r="205" spans="1:42" s="1090" customFormat="1" ht="15" customHeight="1">
      <c r="A205" s="1080"/>
      <c r="B205" s="1081"/>
      <c r="C205" s="1082" t="s">
        <v>328</v>
      </c>
      <c r="D205" s="1080"/>
      <c r="E205" s="1036"/>
      <c r="F205" s="1036"/>
      <c r="G205" s="1036"/>
      <c r="H205" s="1095"/>
      <c r="I205" s="1095" t="s">
        <v>408</v>
      </c>
      <c r="J205" s="1716"/>
      <c r="K205" s="1720"/>
      <c r="L205" s="1096"/>
      <c r="M205" s="1096"/>
      <c r="N205" s="1096"/>
      <c r="O205" s="1096"/>
      <c r="P205" s="1096"/>
      <c r="Q205" s="1096"/>
      <c r="R205" s="1148"/>
      <c r="S205" s="1097"/>
      <c r="T205" s="1097"/>
      <c r="U205" s="1097"/>
      <c r="V205" s="1097"/>
      <c r="W205" s="1097"/>
      <c r="X205" s="1097"/>
      <c r="Y205" s="1097"/>
      <c r="Z205" s="1171"/>
      <c r="AA205" s="1171"/>
      <c r="AB205" s="1171"/>
      <c r="AC205" s="1089"/>
      <c r="AD205" s="1089"/>
    </row>
    <row r="206" spans="1:42" s="1090" customFormat="1" ht="15" customHeight="1">
      <c r="A206" s="1080"/>
      <c r="B206" s="1081"/>
      <c r="C206" s="1082"/>
      <c r="D206" s="1080"/>
      <c r="E206" s="1036"/>
      <c r="F206" s="1036"/>
      <c r="G206" s="1036"/>
      <c r="H206" s="1095" t="s">
        <v>409</v>
      </c>
      <c r="I206" s="1095"/>
      <c r="J206" s="1716"/>
      <c r="K206" s="1720" t="s">
        <v>45</v>
      </c>
      <c r="L206" s="1096">
        <f t="shared" ref="L206:Q206" si="104">L207+L208</f>
        <v>0</v>
      </c>
      <c r="M206" s="1096">
        <f t="shared" si="104"/>
        <v>0</v>
      </c>
      <c r="N206" s="1096">
        <f t="shared" si="104"/>
        <v>0</v>
      </c>
      <c r="O206" s="1096">
        <f t="shared" si="104"/>
        <v>0</v>
      </c>
      <c r="P206" s="1096">
        <f t="shared" si="104"/>
        <v>0</v>
      </c>
      <c r="Q206" s="1096">
        <f t="shared" si="104"/>
        <v>0</v>
      </c>
      <c r="R206" s="1088">
        <f>Q206-SUM(S206:Y206)</f>
        <v>0</v>
      </c>
      <c r="S206" s="1097">
        <f t="shared" ref="S206:Y206" si="105">S207+S208</f>
        <v>0</v>
      </c>
      <c r="T206" s="1097">
        <f t="shared" si="105"/>
        <v>0</v>
      </c>
      <c r="U206" s="1097">
        <f t="shared" si="105"/>
        <v>0</v>
      </c>
      <c r="V206" s="1097">
        <f t="shared" si="105"/>
        <v>0</v>
      </c>
      <c r="W206" s="1097">
        <f t="shared" si="105"/>
        <v>0</v>
      </c>
      <c r="X206" s="1097">
        <f t="shared" si="105"/>
        <v>0</v>
      </c>
      <c r="Y206" s="1097">
        <f t="shared" si="105"/>
        <v>0</v>
      </c>
      <c r="Z206" s="1171"/>
      <c r="AA206" s="1171"/>
      <c r="AB206" s="1171"/>
      <c r="AC206" s="1089"/>
      <c r="AD206" s="1089"/>
    </row>
    <row r="207" spans="1:42" s="1090" customFormat="1" ht="15" customHeight="1">
      <c r="A207" s="1080"/>
      <c r="B207" s="1081"/>
      <c r="C207" s="1082" t="s">
        <v>329</v>
      </c>
      <c r="D207" s="1080"/>
      <c r="E207" s="1036"/>
      <c r="F207" s="1036"/>
      <c r="G207" s="1036"/>
      <c r="H207" s="1095"/>
      <c r="I207" s="1095" t="s">
        <v>403</v>
      </c>
      <c r="J207" s="1716"/>
      <c r="K207" s="1721"/>
      <c r="L207" s="1096"/>
      <c r="M207" s="1096"/>
      <c r="N207" s="1096"/>
      <c r="O207" s="1096"/>
      <c r="P207" s="1096"/>
      <c r="Q207" s="1096"/>
      <c r="R207" s="1088"/>
      <c r="S207" s="1097"/>
      <c r="T207" s="1097"/>
      <c r="U207" s="1097"/>
      <c r="V207" s="1097"/>
      <c r="W207" s="1097"/>
      <c r="X207" s="1097"/>
      <c r="Y207" s="1097"/>
      <c r="Z207" s="1171"/>
      <c r="AA207" s="1171"/>
      <c r="AB207" s="1171"/>
      <c r="AC207" s="1089"/>
      <c r="AD207" s="1089"/>
    </row>
    <row r="208" spans="1:42" s="1090" customFormat="1" ht="15" customHeight="1">
      <c r="A208" s="1080"/>
      <c r="B208" s="1081"/>
      <c r="C208" s="1082" t="s">
        <v>328</v>
      </c>
      <c r="D208" s="1080"/>
      <c r="E208" s="1036"/>
      <c r="F208" s="1036"/>
      <c r="G208" s="1036"/>
      <c r="H208" s="1095"/>
      <c r="I208" s="1095" t="s">
        <v>408</v>
      </c>
      <c r="J208" s="1716"/>
      <c r="K208" s="1721"/>
      <c r="L208" s="1096"/>
      <c r="M208" s="1096"/>
      <c r="N208" s="1096"/>
      <c r="O208" s="1096"/>
      <c r="P208" s="1096"/>
      <c r="Q208" s="1096"/>
      <c r="R208" s="1148"/>
      <c r="S208" s="1097"/>
      <c r="T208" s="1097"/>
      <c r="U208" s="1097"/>
      <c r="V208" s="1097"/>
      <c r="W208" s="1097"/>
      <c r="X208" s="1097"/>
      <c r="Y208" s="1097"/>
      <c r="Z208" s="1171"/>
      <c r="AA208" s="1171"/>
      <c r="AB208" s="1171"/>
      <c r="AC208" s="1089"/>
      <c r="AD208" s="1089"/>
    </row>
    <row r="209" spans="1:30" s="1090" customFormat="1" ht="15" customHeight="1">
      <c r="A209" s="1080"/>
      <c r="B209" s="1081"/>
      <c r="C209" s="1082"/>
      <c r="D209" s="1080"/>
      <c r="E209" s="1036"/>
      <c r="F209" s="1036"/>
      <c r="G209" s="1036"/>
      <c r="H209" s="1095" t="s">
        <v>410</v>
      </c>
      <c r="I209" s="1095"/>
      <c r="J209" s="1716"/>
      <c r="K209" s="1720" t="s">
        <v>46</v>
      </c>
      <c r="L209" s="1096">
        <f t="shared" ref="L209:Q209" si="106">L210+L211</f>
        <v>0</v>
      </c>
      <c r="M209" s="1096">
        <f t="shared" si="106"/>
        <v>0</v>
      </c>
      <c r="N209" s="1096">
        <f t="shared" si="106"/>
        <v>0</v>
      </c>
      <c r="O209" s="1096">
        <f t="shared" si="106"/>
        <v>0</v>
      </c>
      <c r="P209" s="1096">
        <f t="shared" si="106"/>
        <v>0</v>
      </c>
      <c r="Q209" s="1096">
        <f t="shared" si="106"/>
        <v>0</v>
      </c>
      <c r="R209" s="1088">
        <f>Q209-SUM(S209:Y209)</f>
        <v>0</v>
      </c>
      <c r="S209" s="1097">
        <f t="shared" ref="S209:Y209" si="107">S210+S211</f>
        <v>0</v>
      </c>
      <c r="T209" s="1097">
        <f t="shared" si="107"/>
        <v>0</v>
      </c>
      <c r="U209" s="1097">
        <f t="shared" si="107"/>
        <v>0</v>
      </c>
      <c r="V209" s="1097">
        <f t="shared" si="107"/>
        <v>0</v>
      </c>
      <c r="W209" s="1097">
        <f t="shared" si="107"/>
        <v>0</v>
      </c>
      <c r="X209" s="1097">
        <f t="shared" si="107"/>
        <v>0</v>
      </c>
      <c r="Y209" s="1097">
        <f t="shared" si="107"/>
        <v>0</v>
      </c>
      <c r="Z209" s="1171"/>
      <c r="AA209" s="1171"/>
      <c r="AB209" s="1171"/>
      <c r="AC209" s="1089"/>
      <c r="AD209" s="1089"/>
    </row>
    <row r="210" spans="1:30" s="1090" customFormat="1" ht="15" customHeight="1">
      <c r="A210" s="1080"/>
      <c r="B210" s="1081"/>
      <c r="C210" s="1082" t="s">
        <v>329</v>
      </c>
      <c r="D210" s="1080"/>
      <c r="E210" s="1036"/>
      <c r="F210" s="1036"/>
      <c r="G210" s="1036"/>
      <c r="H210" s="1095"/>
      <c r="I210" s="1095" t="s">
        <v>403</v>
      </c>
      <c r="J210" s="1716"/>
      <c r="K210" s="1721"/>
      <c r="L210" s="1096"/>
      <c r="M210" s="1096"/>
      <c r="N210" s="1096"/>
      <c r="O210" s="1096"/>
      <c r="P210" s="1096"/>
      <c r="Q210" s="1096"/>
      <c r="R210" s="1088"/>
      <c r="S210" s="1097"/>
      <c r="T210" s="1097"/>
      <c r="U210" s="1097"/>
      <c r="V210" s="1097"/>
      <c r="W210" s="1097"/>
      <c r="X210" s="1097"/>
      <c r="Y210" s="1097"/>
      <c r="Z210" s="1171"/>
      <c r="AA210" s="1171"/>
      <c r="AB210" s="1171"/>
      <c r="AC210" s="1089"/>
      <c r="AD210" s="1089"/>
    </row>
    <row r="211" spans="1:30" s="1090" customFormat="1" ht="15" customHeight="1">
      <c r="A211" s="1080"/>
      <c r="B211" s="1081"/>
      <c r="C211" s="1082" t="s">
        <v>328</v>
      </c>
      <c r="D211" s="1080"/>
      <c r="E211" s="1036"/>
      <c r="F211" s="1036"/>
      <c r="G211" s="1036"/>
      <c r="H211" s="1095"/>
      <c r="I211" s="1095" t="s">
        <v>408</v>
      </c>
      <c r="J211" s="1716"/>
      <c r="K211" s="1721"/>
      <c r="L211" s="1096"/>
      <c r="M211" s="1096"/>
      <c r="N211" s="1096"/>
      <c r="O211" s="1096"/>
      <c r="P211" s="1096"/>
      <c r="Q211" s="1096"/>
      <c r="R211" s="1148"/>
      <c r="S211" s="1097"/>
      <c r="T211" s="1097"/>
      <c r="U211" s="1097"/>
      <c r="V211" s="1097"/>
      <c r="W211" s="1097"/>
      <c r="X211" s="1097"/>
      <c r="Y211" s="1097"/>
      <c r="Z211" s="1171"/>
      <c r="AA211" s="1171"/>
      <c r="AB211" s="1171"/>
      <c r="AC211" s="1089"/>
      <c r="AD211" s="1089"/>
    </row>
    <row r="212" spans="1:30" s="1090" customFormat="1" ht="15" customHeight="1">
      <c r="A212" s="1080"/>
      <c r="B212" s="1081"/>
      <c r="C212" s="1082"/>
      <c r="D212" s="1080"/>
      <c r="E212" s="1036"/>
      <c r="F212" s="1036"/>
      <c r="G212" s="1036"/>
      <c r="H212" s="1095" t="s">
        <v>411</v>
      </c>
      <c r="I212" s="1095"/>
      <c r="J212" s="1716"/>
      <c r="K212" s="1720" t="s">
        <v>47</v>
      </c>
      <c r="L212" s="1096">
        <f t="shared" ref="L212:Q212" si="108">L213+L214</f>
        <v>0</v>
      </c>
      <c r="M212" s="1096">
        <f t="shared" si="108"/>
        <v>0</v>
      </c>
      <c r="N212" s="1096">
        <f t="shared" si="108"/>
        <v>0</v>
      </c>
      <c r="O212" s="1096">
        <f t="shared" si="108"/>
        <v>0</v>
      </c>
      <c r="P212" s="1096">
        <f t="shared" si="108"/>
        <v>0</v>
      </c>
      <c r="Q212" s="1096">
        <f t="shared" si="108"/>
        <v>0</v>
      </c>
      <c r="R212" s="1088">
        <f>Q212-SUM(S212:Y212)</f>
        <v>0</v>
      </c>
      <c r="S212" s="1097">
        <f t="shared" ref="S212:Y212" si="109">S213+S214</f>
        <v>0</v>
      </c>
      <c r="T212" s="1097">
        <f t="shared" si="109"/>
        <v>0</v>
      </c>
      <c r="U212" s="1097">
        <f t="shared" si="109"/>
        <v>0</v>
      </c>
      <c r="V212" s="1097">
        <f t="shared" si="109"/>
        <v>0</v>
      </c>
      <c r="W212" s="1097">
        <f t="shared" si="109"/>
        <v>0</v>
      </c>
      <c r="X212" s="1097">
        <f t="shared" si="109"/>
        <v>0</v>
      </c>
      <c r="Y212" s="1097">
        <f t="shared" si="109"/>
        <v>0</v>
      </c>
      <c r="Z212" s="1171"/>
      <c r="AA212" s="1171"/>
      <c r="AB212" s="1171"/>
      <c r="AC212" s="1089"/>
      <c r="AD212" s="1089"/>
    </row>
    <row r="213" spans="1:30" s="1090" customFormat="1" ht="15" customHeight="1">
      <c r="A213" s="1080"/>
      <c r="B213" s="1081"/>
      <c r="C213" s="1082" t="s">
        <v>329</v>
      </c>
      <c r="D213" s="1080"/>
      <c r="E213" s="1036"/>
      <c r="F213" s="1036"/>
      <c r="G213" s="1036"/>
      <c r="H213" s="1095"/>
      <c r="I213" s="1095" t="s">
        <v>403</v>
      </c>
      <c r="J213" s="1716"/>
      <c r="K213" s="1720"/>
      <c r="L213" s="1096"/>
      <c r="M213" s="1096"/>
      <c r="N213" s="1096"/>
      <c r="O213" s="1096"/>
      <c r="P213" s="1096"/>
      <c r="Q213" s="1096"/>
      <c r="R213" s="1088">
        <f>Q213-SUM(S213:Y213)</f>
        <v>0</v>
      </c>
      <c r="S213" s="1097"/>
      <c r="T213" s="1097"/>
      <c r="U213" s="1097"/>
      <c r="V213" s="1097"/>
      <c r="W213" s="1097"/>
      <c r="X213" s="1097"/>
      <c r="Y213" s="1097"/>
      <c r="Z213" s="1171"/>
      <c r="AA213" s="1171"/>
      <c r="AB213" s="1171"/>
      <c r="AC213" s="1089"/>
      <c r="AD213" s="1089"/>
    </row>
    <row r="214" spans="1:30" s="1090" customFormat="1" ht="15" customHeight="1">
      <c r="A214" s="1080"/>
      <c r="B214" s="1081"/>
      <c r="C214" s="1082" t="s">
        <v>328</v>
      </c>
      <c r="D214" s="1080"/>
      <c r="E214" s="1036"/>
      <c r="F214" s="1036"/>
      <c r="G214" s="1036"/>
      <c r="H214" s="1095"/>
      <c r="I214" s="1095" t="s">
        <v>408</v>
      </c>
      <c r="J214" s="1716"/>
      <c r="K214" s="1720"/>
      <c r="L214" s="1096"/>
      <c r="M214" s="1096"/>
      <c r="N214" s="1096"/>
      <c r="O214" s="1096"/>
      <c r="P214" s="1096"/>
      <c r="Q214" s="1096"/>
      <c r="R214" s="1148"/>
      <c r="S214" s="1097"/>
      <c r="T214" s="1097"/>
      <c r="U214" s="1097"/>
      <c r="V214" s="1097"/>
      <c r="W214" s="1097"/>
      <c r="X214" s="1097"/>
      <c r="Y214" s="1097"/>
      <c r="Z214" s="1171"/>
      <c r="AA214" s="1171"/>
      <c r="AB214" s="1171"/>
      <c r="AC214" s="1089"/>
      <c r="AD214" s="1089"/>
    </row>
    <row r="215" spans="1:30" s="1090" customFormat="1" ht="15" customHeight="1">
      <c r="A215" s="1080"/>
      <c r="B215" s="1081"/>
      <c r="C215" s="1082"/>
      <c r="D215" s="1080"/>
      <c r="E215" s="1036"/>
      <c r="F215" s="1036"/>
      <c r="G215" s="1036"/>
      <c r="H215" s="1095" t="s">
        <v>412</v>
      </c>
      <c r="I215" s="1095"/>
      <c r="J215" s="1716"/>
      <c r="K215" s="1720" t="s">
        <v>48</v>
      </c>
      <c r="L215" s="1096">
        <f t="shared" ref="L215:Q215" si="110">L216+L217</f>
        <v>0</v>
      </c>
      <c r="M215" s="1096">
        <f t="shared" si="110"/>
        <v>0</v>
      </c>
      <c r="N215" s="1096">
        <f t="shared" si="110"/>
        <v>0</v>
      </c>
      <c r="O215" s="1096">
        <f t="shared" si="110"/>
        <v>0</v>
      </c>
      <c r="P215" s="1096">
        <f t="shared" si="110"/>
        <v>0</v>
      </c>
      <c r="Q215" s="1096">
        <f t="shared" si="110"/>
        <v>0</v>
      </c>
      <c r="R215" s="1088">
        <f>Q215-SUM(S215:Y215)</f>
        <v>0</v>
      </c>
      <c r="S215" s="1097">
        <f t="shared" ref="S215:Y215" si="111">S216+S217</f>
        <v>0</v>
      </c>
      <c r="T215" s="1097">
        <f t="shared" si="111"/>
        <v>0</v>
      </c>
      <c r="U215" s="1097">
        <f t="shared" si="111"/>
        <v>0</v>
      </c>
      <c r="V215" s="1097">
        <f t="shared" si="111"/>
        <v>0</v>
      </c>
      <c r="W215" s="1097">
        <f t="shared" si="111"/>
        <v>0</v>
      </c>
      <c r="X215" s="1097">
        <f t="shared" si="111"/>
        <v>0</v>
      </c>
      <c r="Y215" s="1097">
        <f t="shared" si="111"/>
        <v>0</v>
      </c>
      <c r="Z215" s="1171"/>
      <c r="AA215" s="1171"/>
      <c r="AB215" s="1171"/>
      <c r="AC215" s="1089"/>
      <c r="AD215" s="1089"/>
    </row>
    <row r="216" spans="1:30" s="1090" customFormat="1" ht="15" customHeight="1">
      <c r="A216" s="1080"/>
      <c r="B216" s="1081"/>
      <c r="C216" s="1082" t="s">
        <v>329</v>
      </c>
      <c r="D216" s="1080"/>
      <c r="E216" s="1036"/>
      <c r="F216" s="1036"/>
      <c r="G216" s="1036"/>
      <c r="H216" s="1095"/>
      <c r="I216" s="1095" t="s">
        <v>403</v>
      </c>
      <c r="J216" s="1716"/>
      <c r="K216" s="1720"/>
      <c r="L216" s="1096"/>
      <c r="M216" s="1096"/>
      <c r="N216" s="1096"/>
      <c r="O216" s="1096"/>
      <c r="P216" s="1096"/>
      <c r="Q216" s="1096"/>
      <c r="R216" s="1088"/>
      <c r="S216" s="1097"/>
      <c r="T216" s="1097"/>
      <c r="U216" s="1097"/>
      <c r="V216" s="1097"/>
      <c r="W216" s="1097"/>
      <c r="X216" s="1097"/>
      <c r="Y216" s="1097"/>
      <c r="Z216" s="1171"/>
      <c r="AA216" s="1171"/>
      <c r="AB216" s="1171"/>
      <c r="AC216" s="1089"/>
      <c r="AD216" s="1089"/>
    </row>
    <row r="217" spans="1:30" s="1090" customFormat="1" ht="15" customHeight="1">
      <c r="A217" s="1080"/>
      <c r="B217" s="1081"/>
      <c r="C217" s="1082" t="s">
        <v>328</v>
      </c>
      <c r="D217" s="1080"/>
      <c r="E217" s="1036"/>
      <c r="F217" s="1036"/>
      <c r="G217" s="1036"/>
      <c r="H217" s="1095"/>
      <c r="I217" s="1095" t="s">
        <v>408</v>
      </c>
      <c r="J217" s="1716"/>
      <c r="K217" s="1720"/>
      <c r="L217" s="1096"/>
      <c r="M217" s="1096"/>
      <c r="N217" s="1096"/>
      <c r="O217" s="1096"/>
      <c r="P217" s="1096"/>
      <c r="Q217" s="1096"/>
      <c r="R217" s="1148"/>
      <c r="S217" s="1097"/>
      <c r="T217" s="1097"/>
      <c r="U217" s="1097"/>
      <c r="V217" s="1097"/>
      <c r="W217" s="1097"/>
      <c r="X217" s="1097"/>
      <c r="Y217" s="1097"/>
      <c r="Z217" s="1171"/>
      <c r="AA217" s="1171"/>
      <c r="AB217" s="1171"/>
      <c r="AC217" s="1089"/>
      <c r="AD217" s="1089"/>
    </row>
    <row r="218" spans="1:30" s="1090" customFormat="1" ht="15" customHeight="1">
      <c r="A218" s="1080"/>
      <c r="B218" s="1081"/>
      <c r="C218" s="1082"/>
      <c r="D218" s="1080"/>
      <c r="E218" s="1036"/>
      <c r="F218" s="1036"/>
      <c r="G218" s="1036"/>
      <c r="H218" s="1095" t="s">
        <v>413</v>
      </c>
      <c r="I218" s="1095"/>
      <c r="J218" s="1716"/>
      <c r="K218" s="1720" t="s">
        <v>49</v>
      </c>
      <c r="L218" s="1096">
        <f t="shared" ref="L218:Q218" si="112">L219+L220</f>
        <v>0</v>
      </c>
      <c r="M218" s="1096">
        <f t="shared" si="112"/>
        <v>0</v>
      </c>
      <c r="N218" s="1096">
        <f t="shared" si="112"/>
        <v>0</v>
      </c>
      <c r="O218" s="1096">
        <f t="shared" si="112"/>
        <v>0</v>
      </c>
      <c r="P218" s="1096">
        <f t="shared" si="112"/>
        <v>0</v>
      </c>
      <c r="Q218" s="1096">
        <f t="shared" si="112"/>
        <v>0</v>
      </c>
      <c r="R218" s="1088">
        <f>Q218-SUM(S218:Y218)</f>
        <v>0</v>
      </c>
      <c r="S218" s="1097">
        <f t="shared" ref="S218:Y218" si="113">S219+S220</f>
        <v>0</v>
      </c>
      <c r="T218" s="1097">
        <f t="shared" si="113"/>
        <v>0</v>
      </c>
      <c r="U218" s="1097">
        <f t="shared" si="113"/>
        <v>0</v>
      </c>
      <c r="V218" s="1097">
        <f t="shared" si="113"/>
        <v>0</v>
      </c>
      <c r="W218" s="1097">
        <f t="shared" si="113"/>
        <v>0</v>
      </c>
      <c r="X218" s="1097">
        <f t="shared" si="113"/>
        <v>0</v>
      </c>
      <c r="Y218" s="1097">
        <f t="shared" si="113"/>
        <v>0</v>
      </c>
      <c r="Z218" s="1171"/>
      <c r="AA218" s="1171"/>
      <c r="AB218" s="1171"/>
      <c r="AC218" s="1089"/>
      <c r="AD218" s="1089"/>
    </row>
    <row r="219" spans="1:30" s="1090" customFormat="1" ht="15" customHeight="1">
      <c r="A219" s="1080"/>
      <c r="B219" s="1081"/>
      <c r="C219" s="1082" t="s">
        <v>329</v>
      </c>
      <c r="D219" s="1080"/>
      <c r="E219" s="1036"/>
      <c r="F219" s="1036"/>
      <c r="G219" s="1036"/>
      <c r="H219" s="1095"/>
      <c r="I219" s="1095" t="s">
        <v>403</v>
      </c>
      <c r="J219" s="1716"/>
      <c r="K219" s="1720"/>
      <c r="L219" s="1096"/>
      <c r="M219" s="1096"/>
      <c r="N219" s="1096"/>
      <c r="O219" s="1096"/>
      <c r="P219" s="1096"/>
      <c r="Q219" s="1096"/>
      <c r="R219" s="1088"/>
      <c r="S219" s="1097"/>
      <c r="T219" s="1097"/>
      <c r="U219" s="1097"/>
      <c r="V219" s="1097"/>
      <c r="W219" s="1097"/>
      <c r="X219" s="1097"/>
      <c r="Y219" s="1097"/>
      <c r="Z219" s="1171"/>
      <c r="AA219" s="1171"/>
      <c r="AB219" s="1171"/>
      <c r="AC219" s="1089"/>
      <c r="AD219" s="1089"/>
    </row>
    <row r="220" spans="1:30" s="1090" customFormat="1" ht="15" customHeight="1">
      <c r="A220" s="1080"/>
      <c r="B220" s="1081"/>
      <c r="C220" s="1082" t="s">
        <v>328</v>
      </c>
      <c r="D220" s="1080"/>
      <c r="E220" s="1036"/>
      <c r="F220" s="1036"/>
      <c r="G220" s="1036"/>
      <c r="H220" s="1095"/>
      <c r="I220" s="1095" t="s">
        <v>408</v>
      </c>
      <c r="J220" s="1716"/>
      <c r="K220" s="1720"/>
      <c r="L220" s="1096"/>
      <c r="M220" s="1096"/>
      <c r="N220" s="1096"/>
      <c r="O220" s="1096"/>
      <c r="P220" s="1096"/>
      <c r="Q220" s="1096"/>
      <c r="R220" s="1148"/>
      <c r="S220" s="1097"/>
      <c r="T220" s="1097"/>
      <c r="U220" s="1097"/>
      <c r="V220" s="1097"/>
      <c r="W220" s="1097"/>
      <c r="X220" s="1097"/>
      <c r="Y220" s="1097"/>
      <c r="Z220" s="1171"/>
      <c r="AA220" s="1171"/>
      <c r="AB220" s="1171"/>
      <c r="AC220" s="1089"/>
      <c r="AD220" s="1089"/>
    </row>
    <row r="221" spans="1:30" s="1090" customFormat="1" ht="15" customHeight="1">
      <c r="A221" s="1080"/>
      <c r="B221" s="1081"/>
      <c r="C221" s="1082" t="s">
        <v>328</v>
      </c>
      <c r="D221" s="1080"/>
      <c r="E221" s="1036"/>
      <c r="F221" s="1036"/>
      <c r="G221" s="1036"/>
      <c r="H221" s="1095" t="s">
        <v>414</v>
      </c>
      <c r="I221" s="1095"/>
      <c r="J221" s="1716"/>
      <c r="K221" s="1720" t="s">
        <v>50</v>
      </c>
      <c r="L221" s="1096"/>
      <c r="M221" s="1096"/>
      <c r="N221" s="1096"/>
      <c r="O221" s="1096"/>
      <c r="P221" s="1096"/>
      <c r="Q221" s="1096"/>
      <c r="R221" s="1148"/>
      <c r="S221" s="1097"/>
      <c r="T221" s="1097"/>
      <c r="U221" s="1097"/>
      <c r="V221" s="1097"/>
      <c r="W221" s="1097"/>
      <c r="X221" s="1097"/>
      <c r="Y221" s="1097"/>
      <c r="Z221" s="1171"/>
      <c r="AA221" s="1171"/>
      <c r="AB221" s="1171"/>
      <c r="AC221" s="1089"/>
      <c r="AD221" s="1089"/>
    </row>
    <row r="222" spans="1:30" s="1090" customFormat="1" ht="15" customHeight="1">
      <c r="A222" s="1080"/>
      <c r="B222" s="1081"/>
      <c r="C222" s="1082"/>
      <c r="D222" s="1080"/>
      <c r="E222" s="1036"/>
      <c r="F222" s="1036"/>
      <c r="G222" s="1036"/>
      <c r="H222" s="1095" t="s">
        <v>415</v>
      </c>
      <c r="I222" s="1095"/>
      <c r="J222" s="1716"/>
      <c r="K222" s="1720" t="s">
        <v>51</v>
      </c>
      <c r="L222" s="1096">
        <f t="shared" ref="L222:Q222" si="114">L223+L224+L225+L226</f>
        <v>0</v>
      </c>
      <c r="M222" s="1096">
        <f t="shared" si="114"/>
        <v>0</v>
      </c>
      <c r="N222" s="1096">
        <f t="shared" si="114"/>
        <v>0</v>
      </c>
      <c r="O222" s="1096">
        <f t="shared" si="114"/>
        <v>0</v>
      </c>
      <c r="P222" s="1096">
        <f t="shared" si="114"/>
        <v>0</v>
      </c>
      <c r="Q222" s="1096">
        <f t="shared" si="114"/>
        <v>0</v>
      </c>
      <c r="R222" s="1088">
        <f>Q222-SUM(S222:Y222)</f>
        <v>0</v>
      </c>
      <c r="S222" s="1097">
        <f t="shared" ref="S222:Y222" si="115">S223+S224+S225+S226</f>
        <v>0</v>
      </c>
      <c r="T222" s="1097">
        <f t="shared" si="115"/>
        <v>0</v>
      </c>
      <c r="U222" s="1097">
        <f t="shared" si="115"/>
        <v>0</v>
      </c>
      <c r="V222" s="1097">
        <f t="shared" si="115"/>
        <v>0</v>
      </c>
      <c r="W222" s="1097">
        <f t="shared" si="115"/>
        <v>0</v>
      </c>
      <c r="X222" s="1097">
        <f t="shared" si="115"/>
        <v>0</v>
      </c>
      <c r="Y222" s="1097">
        <f t="shared" si="115"/>
        <v>0</v>
      </c>
      <c r="Z222" s="1171"/>
      <c r="AA222" s="1171"/>
      <c r="AB222" s="1171"/>
      <c r="AC222" s="1089"/>
      <c r="AD222" s="1089"/>
    </row>
    <row r="223" spans="1:30" s="1090" customFormat="1" ht="15" customHeight="1">
      <c r="A223" s="1080"/>
      <c r="B223" s="1081"/>
      <c r="C223" s="1082" t="s">
        <v>328</v>
      </c>
      <c r="D223" s="1080"/>
      <c r="E223" s="1036"/>
      <c r="F223" s="1036"/>
      <c r="G223" s="1036"/>
      <c r="H223" s="1095"/>
      <c r="I223" s="1095" t="s">
        <v>416</v>
      </c>
      <c r="J223" s="1716"/>
      <c r="K223" s="1720"/>
      <c r="L223" s="1096"/>
      <c r="M223" s="1096"/>
      <c r="N223" s="1096"/>
      <c r="O223" s="1096"/>
      <c r="P223" s="1096"/>
      <c r="Q223" s="1096"/>
      <c r="R223" s="1088"/>
      <c r="S223" s="1097"/>
      <c r="T223" s="1097"/>
      <c r="U223" s="1097"/>
      <c r="V223" s="1097"/>
      <c r="W223" s="1097"/>
      <c r="X223" s="1097"/>
      <c r="Y223" s="1097"/>
      <c r="Z223" s="1171"/>
      <c r="AA223" s="1171"/>
      <c r="AB223" s="1171"/>
      <c r="AC223" s="1089"/>
      <c r="AD223" s="1089"/>
    </row>
    <row r="224" spans="1:30" s="1090" customFormat="1" ht="15" customHeight="1">
      <c r="A224" s="1080"/>
      <c r="B224" s="1081"/>
      <c r="C224" s="1082" t="s">
        <v>328</v>
      </c>
      <c r="D224" s="1080"/>
      <c r="E224" s="1036"/>
      <c r="F224" s="1036"/>
      <c r="G224" s="1036"/>
      <c r="H224" s="1095"/>
      <c r="I224" s="1095" t="s">
        <v>417</v>
      </c>
      <c r="J224" s="1716"/>
      <c r="K224" s="1721"/>
      <c r="L224" s="1096"/>
      <c r="M224" s="1096"/>
      <c r="N224" s="1096"/>
      <c r="O224" s="1096"/>
      <c r="P224" s="1096"/>
      <c r="Q224" s="1096"/>
      <c r="R224" s="1148"/>
      <c r="S224" s="1097"/>
      <c r="T224" s="1097"/>
      <c r="U224" s="1097"/>
      <c r="V224" s="1097"/>
      <c r="W224" s="1097"/>
      <c r="X224" s="1097"/>
      <c r="Y224" s="1097"/>
      <c r="Z224" s="1171"/>
      <c r="AA224" s="1171"/>
      <c r="AB224" s="1171"/>
      <c r="AC224" s="1089"/>
      <c r="AD224" s="1089"/>
    </row>
    <row r="225" spans="1:30" s="1090" customFormat="1" ht="15" customHeight="1">
      <c r="A225" s="1080"/>
      <c r="B225" s="1081"/>
      <c r="C225" s="1082" t="s">
        <v>328</v>
      </c>
      <c r="D225" s="1080"/>
      <c r="E225" s="1036"/>
      <c r="F225" s="1036"/>
      <c r="G225" s="1036"/>
      <c r="H225" s="1095"/>
      <c r="I225" s="1095" t="s">
        <v>418</v>
      </c>
      <c r="J225" s="1716"/>
      <c r="K225" s="1721"/>
      <c r="L225" s="1096"/>
      <c r="M225" s="1096"/>
      <c r="N225" s="1096"/>
      <c r="O225" s="1096"/>
      <c r="P225" s="1096"/>
      <c r="Q225" s="1096"/>
      <c r="R225" s="1148"/>
      <c r="S225" s="1097"/>
      <c r="T225" s="1097"/>
      <c r="U225" s="1097"/>
      <c r="V225" s="1097"/>
      <c r="W225" s="1097"/>
      <c r="X225" s="1097"/>
      <c r="Y225" s="1097"/>
      <c r="Z225" s="1171"/>
      <c r="AA225" s="1171"/>
      <c r="AB225" s="1171"/>
      <c r="AC225" s="1089"/>
      <c r="AD225" s="1089"/>
    </row>
    <row r="226" spans="1:30" s="1090" customFormat="1" ht="15" customHeight="1">
      <c r="A226" s="1080"/>
      <c r="B226" s="1081"/>
      <c r="C226" s="1082" t="s">
        <v>328</v>
      </c>
      <c r="D226" s="1080"/>
      <c r="E226" s="1036"/>
      <c r="F226" s="1036"/>
      <c r="G226" s="1036"/>
      <c r="H226" s="1095"/>
      <c r="I226" s="1095" t="s">
        <v>419</v>
      </c>
      <c r="J226" s="1716"/>
      <c r="K226" s="1721"/>
      <c r="L226" s="1096"/>
      <c r="M226" s="1096"/>
      <c r="N226" s="1096"/>
      <c r="O226" s="1096"/>
      <c r="P226" s="1096"/>
      <c r="Q226" s="1096"/>
      <c r="R226" s="1148"/>
      <c r="S226" s="1097"/>
      <c r="T226" s="1097"/>
      <c r="U226" s="1097"/>
      <c r="V226" s="1097"/>
      <c r="W226" s="1097"/>
      <c r="X226" s="1097"/>
      <c r="Y226" s="1097"/>
      <c r="Z226" s="1171"/>
      <c r="AA226" s="1171"/>
      <c r="AB226" s="1171"/>
      <c r="AC226" s="1089"/>
      <c r="AD226" s="1089"/>
    </row>
    <row r="227" spans="1:30" s="1090" customFormat="1" ht="15" customHeight="1">
      <c r="A227" s="1080"/>
      <c r="B227" s="1081"/>
      <c r="C227" s="1082"/>
      <c r="D227" s="1080"/>
      <c r="E227" s="1036"/>
      <c r="F227" s="1036"/>
      <c r="G227" s="1036"/>
      <c r="H227" s="1095"/>
      <c r="I227" s="1095"/>
      <c r="J227" s="1716"/>
      <c r="K227" s="1721"/>
      <c r="L227" s="1096"/>
      <c r="M227" s="1096"/>
      <c r="N227" s="1096"/>
      <c r="O227" s="1096"/>
      <c r="P227" s="1096"/>
      <c r="Q227" s="1096"/>
      <c r="R227" s="1148"/>
      <c r="S227" s="1097"/>
      <c r="T227" s="1097"/>
      <c r="U227" s="1097"/>
      <c r="V227" s="1097"/>
      <c r="W227" s="1097"/>
      <c r="X227" s="1097"/>
      <c r="Y227" s="1097"/>
      <c r="Z227" s="1171"/>
      <c r="AA227" s="1171"/>
      <c r="AB227" s="1171"/>
      <c r="AC227" s="1089"/>
      <c r="AD227" s="1089"/>
    </row>
    <row r="228" spans="1:30" s="1090" customFormat="1" ht="15" customHeight="1">
      <c r="A228" s="1080"/>
      <c r="B228" s="1081"/>
      <c r="C228" s="1082" t="s">
        <v>329</v>
      </c>
      <c r="D228" s="1080"/>
      <c r="E228" s="1036"/>
      <c r="F228" s="1036"/>
      <c r="G228" s="1036" t="s">
        <v>41</v>
      </c>
      <c r="H228" s="1095"/>
      <c r="I228" s="1036"/>
      <c r="J228" s="1715"/>
      <c r="K228" s="1720"/>
      <c r="L228" s="1081"/>
      <c r="M228" s="1081"/>
      <c r="N228" s="1081"/>
      <c r="O228" s="1081"/>
      <c r="P228" s="1081"/>
      <c r="Q228" s="1081"/>
      <c r="R228" s="1148"/>
      <c r="S228" s="1082"/>
      <c r="T228" s="1082"/>
      <c r="U228" s="1082"/>
      <c r="V228" s="1082"/>
      <c r="W228" s="1082"/>
      <c r="X228" s="1082"/>
      <c r="Y228" s="1082"/>
      <c r="Z228" s="1171"/>
      <c r="AA228" s="1171"/>
      <c r="AB228" s="1171"/>
      <c r="AC228" s="1089"/>
      <c r="AD228" s="1089"/>
    </row>
    <row r="229" spans="1:30" s="1090" customFormat="1" ht="15" customHeight="1">
      <c r="A229" s="1080"/>
      <c r="B229" s="1081"/>
      <c r="C229" s="1082"/>
      <c r="D229" s="1080"/>
      <c r="E229" s="1036"/>
      <c r="F229" s="1036"/>
      <c r="G229" s="1036"/>
      <c r="H229" s="1095"/>
      <c r="I229" s="1095"/>
      <c r="J229" s="1716"/>
      <c r="K229" s="1721"/>
      <c r="L229" s="1096"/>
      <c r="M229" s="1096"/>
      <c r="N229" s="1096"/>
      <c r="O229" s="1096"/>
      <c r="P229" s="1096"/>
      <c r="Q229" s="1096"/>
      <c r="R229" s="1148"/>
      <c r="S229" s="1097"/>
      <c r="T229" s="1097"/>
      <c r="U229" s="1097"/>
      <c r="V229" s="1097"/>
      <c r="W229" s="1097"/>
      <c r="X229" s="1097"/>
      <c r="Y229" s="1097"/>
      <c r="Z229" s="1171"/>
      <c r="AA229" s="1171"/>
      <c r="AB229" s="1171"/>
      <c r="AC229" s="1089"/>
      <c r="AD229" s="1089"/>
    </row>
    <row r="230" spans="1:30" s="1090" customFormat="1" ht="15" customHeight="1">
      <c r="A230" s="1080"/>
      <c r="B230" s="1081"/>
      <c r="C230" s="1082" t="s">
        <v>329</v>
      </c>
      <c r="D230" s="1080"/>
      <c r="E230" s="1036"/>
      <c r="F230" s="1036"/>
      <c r="G230" s="1715" t="s">
        <v>1608</v>
      </c>
      <c r="H230" s="1095"/>
      <c r="I230" s="1036"/>
      <c r="J230" s="1715"/>
      <c r="K230" s="1720"/>
      <c r="L230" s="1081"/>
      <c r="M230" s="1081"/>
      <c r="N230" s="1081"/>
      <c r="O230" s="1081"/>
      <c r="P230" s="1081"/>
      <c r="Q230" s="1081"/>
      <c r="R230" s="1148"/>
      <c r="S230" s="1082"/>
      <c r="T230" s="1082"/>
      <c r="U230" s="1082"/>
      <c r="V230" s="1082"/>
      <c r="W230" s="1082"/>
      <c r="X230" s="1082"/>
      <c r="Y230" s="1082"/>
      <c r="Z230" s="1171"/>
      <c r="AA230" s="1171"/>
      <c r="AB230" s="1171"/>
      <c r="AC230" s="1089"/>
      <c r="AD230" s="1089"/>
    </row>
    <row r="231" spans="1:30" s="1090" customFormat="1" ht="15" customHeight="1">
      <c r="A231" s="1080"/>
      <c r="B231" s="1081"/>
      <c r="C231" s="1082"/>
      <c r="D231" s="1080"/>
      <c r="E231" s="1036"/>
      <c r="F231" s="1036"/>
      <c r="G231" s="1036"/>
      <c r="H231" s="1095"/>
      <c r="I231" s="2493" t="s">
        <v>1609</v>
      </c>
      <c r="J231" s="1716"/>
      <c r="K231" s="1721"/>
      <c r="L231" s="1096"/>
      <c r="M231" s="1096"/>
      <c r="N231" s="1096"/>
      <c r="O231" s="1096"/>
      <c r="P231" s="1096"/>
      <c r="Q231" s="1096"/>
      <c r="R231" s="1148"/>
      <c r="S231" s="1097"/>
      <c r="T231" s="1097"/>
      <c r="U231" s="1097"/>
      <c r="V231" s="1097"/>
      <c r="W231" s="1097"/>
      <c r="X231" s="1097"/>
      <c r="Y231" s="1097"/>
      <c r="Z231" s="1171"/>
      <c r="AA231" s="1171"/>
      <c r="AB231" s="1171"/>
      <c r="AC231" s="1089"/>
      <c r="AD231" s="1089"/>
    </row>
    <row r="232" spans="1:30" s="1090" customFormat="1" ht="15" customHeight="1">
      <c r="A232" s="1080"/>
      <c r="B232" s="1081"/>
      <c r="C232" s="1082" t="s">
        <v>328</v>
      </c>
      <c r="D232" s="1080"/>
      <c r="E232" s="1100"/>
      <c r="F232" s="1100"/>
      <c r="G232" s="1100" t="s">
        <v>357</v>
      </c>
      <c r="H232" s="1098"/>
      <c r="I232" s="1098"/>
      <c r="J232" s="1716"/>
      <c r="K232" s="1721"/>
      <c r="L232" s="1096"/>
      <c r="M232" s="1096"/>
      <c r="N232" s="1096"/>
      <c r="O232" s="1096"/>
      <c r="P232" s="1096"/>
      <c r="Q232" s="1096"/>
      <c r="R232" s="1148"/>
      <c r="S232" s="1097"/>
      <c r="T232" s="1097"/>
      <c r="U232" s="1097"/>
      <c r="V232" s="1097"/>
      <c r="W232" s="1097"/>
      <c r="X232" s="1097"/>
      <c r="Y232" s="1097"/>
      <c r="Z232" s="1171"/>
      <c r="AA232" s="1171"/>
      <c r="AB232" s="1171"/>
      <c r="AC232" s="1089"/>
      <c r="AD232" s="1089"/>
    </row>
    <row r="233" spans="1:30" s="1090" customFormat="1" ht="15" customHeight="1">
      <c r="A233" s="1080"/>
      <c r="B233" s="1081"/>
      <c r="C233" s="1082"/>
      <c r="D233" s="1080"/>
      <c r="E233" s="1036"/>
      <c r="F233" s="1036"/>
      <c r="G233" s="1036"/>
      <c r="H233" s="1095"/>
      <c r="I233" s="1095"/>
      <c r="J233" s="1716"/>
      <c r="K233" s="1721"/>
      <c r="L233" s="1096"/>
      <c r="M233" s="1096"/>
      <c r="N233" s="1096"/>
      <c r="O233" s="1096"/>
      <c r="P233" s="1096"/>
      <c r="Q233" s="1096"/>
      <c r="R233" s="1148"/>
      <c r="S233" s="1097"/>
      <c r="T233" s="1097"/>
      <c r="U233" s="1097"/>
      <c r="V233" s="1097"/>
      <c r="W233" s="1097"/>
      <c r="X233" s="1097"/>
      <c r="Y233" s="1097"/>
      <c r="Z233" s="1171"/>
      <c r="AA233" s="1171"/>
      <c r="AB233" s="1171"/>
      <c r="AC233" s="1089"/>
      <c r="AD233" s="1089"/>
    </row>
    <row r="234" spans="1:30" s="1090" customFormat="1" ht="15" customHeight="1">
      <c r="A234" s="1080"/>
      <c r="B234" s="1081"/>
      <c r="C234" s="1082" t="s">
        <v>329</v>
      </c>
      <c r="D234" s="1080"/>
      <c r="E234" s="1036"/>
      <c r="F234" s="1036"/>
      <c r="G234" s="1036" t="s">
        <v>36</v>
      </c>
      <c r="H234" s="1095"/>
      <c r="I234" s="1095"/>
      <c r="J234" s="1716"/>
      <c r="K234" s="1720" t="s">
        <v>1243</v>
      </c>
      <c r="L234" s="1096"/>
      <c r="M234" s="1096"/>
      <c r="N234" s="1096"/>
      <c r="O234" s="1096"/>
      <c r="P234" s="1096"/>
      <c r="Q234" s="1096"/>
      <c r="R234" s="1148"/>
      <c r="S234" s="1097"/>
      <c r="T234" s="1097"/>
      <c r="U234" s="1097"/>
      <c r="V234" s="1097"/>
      <c r="W234" s="1097"/>
      <c r="X234" s="1097"/>
      <c r="Y234" s="1097"/>
      <c r="Z234" s="1171"/>
      <c r="AA234" s="1171"/>
      <c r="AB234" s="1171"/>
      <c r="AC234" s="1089"/>
      <c r="AD234" s="1089"/>
    </row>
    <row r="235" spans="1:30" s="1090" customFormat="1" ht="15" customHeight="1">
      <c r="A235" s="1080"/>
      <c r="B235" s="1081"/>
      <c r="C235" s="1082" t="s">
        <v>329</v>
      </c>
      <c r="D235" s="1080"/>
      <c r="E235" s="1036"/>
      <c r="F235" s="1036"/>
      <c r="G235" s="1036" t="s">
        <v>592</v>
      </c>
      <c r="H235" s="1095"/>
      <c r="I235" s="1095"/>
      <c r="J235" s="1716"/>
      <c r="K235" s="1721"/>
      <c r="L235" s="1096"/>
      <c r="M235" s="1096"/>
      <c r="N235" s="1096"/>
      <c r="O235" s="1096"/>
      <c r="P235" s="1096"/>
      <c r="Q235" s="1096"/>
      <c r="R235" s="1148"/>
      <c r="S235" s="1097"/>
      <c r="T235" s="1097"/>
      <c r="U235" s="1097"/>
      <c r="V235" s="1097"/>
      <c r="W235" s="1097"/>
      <c r="X235" s="1097"/>
      <c r="Y235" s="1097"/>
      <c r="Z235" s="1171"/>
      <c r="AA235" s="1171"/>
      <c r="AB235" s="1171"/>
      <c r="AC235" s="1089"/>
      <c r="AD235" s="1089"/>
    </row>
    <row r="236" spans="1:30" s="1090" customFormat="1" ht="15" customHeight="1">
      <c r="A236" s="1080"/>
      <c r="B236" s="1081"/>
      <c r="C236" s="1082"/>
      <c r="D236" s="1080"/>
      <c r="E236" s="1036"/>
      <c r="F236" s="1036"/>
      <c r="G236" s="1036"/>
      <c r="H236" s="1095"/>
      <c r="I236" s="1095"/>
      <c r="J236" s="1716"/>
      <c r="K236" s="1721"/>
      <c r="L236" s="1096"/>
      <c r="M236" s="1096"/>
      <c r="N236" s="1096"/>
      <c r="O236" s="1096"/>
      <c r="P236" s="1096"/>
      <c r="Q236" s="1096"/>
      <c r="R236" s="1148"/>
      <c r="S236" s="1097"/>
      <c r="T236" s="1097"/>
      <c r="U236" s="1097"/>
      <c r="V236" s="1097"/>
      <c r="W236" s="1097"/>
      <c r="X236" s="1097"/>
      <c r="Y236" s="1097"/>
      <c r="Z236" s="1171"/>
      <c r="AA236" s="1171"/>
      <c r="AB236" s="1171"/>
      <c r="AC236" s="1089"/>
      <c r="AD236" s="1089"/>
    </row>
    <row r="237" spans="1:30" s="1090" customFormat="1" ht="15" customHeight="1">
      <c r="A237" s="1080"/>
      <c r="B237" s="1081"/>
      <c r="C237" s="1082"/>
      <c r="D237" s="1080"/>
      <c r="E237" s="1036"/>
      <c r="F237" s="1036" t="s">
        <v>588</v>
      </c>
      <c r="G237" s="1036" t="s">
        <v>358</v>
      </c>
      <c r="H237" s="1036"/>
      <c r="I237" s="1036"/>
      <c r="J237" s="1715"/>
      <c r="K237" s="1720" t="s">
        <v>52</v>
      </c>
      <c r="L237" s="1081">
        <f t="shared" ref="L237:Q237" si="116">L239+L248+L251+L252</f>
        <v>0</v>
      </c>
      <c r="M237" s="1081">
        <f t="shared" si="116"/>
        <v>0</v>
      </c>
      <c r="N237" s="1081">
        <f t="shared" si="116"/>
        <v>0</v>
      </c>
      <c r="O237" s="1081">
        <f t="shared" si="116"/>
        <v>0</v>
      </c>
      <c r="P237" s="1081">
        <f t="shared" si="116"/>
        <v>0</v>
      </c>
      <c r="Q237" s="1081">
        <f t="shared" si="116"/>
        <v>0</v>
      </c>
      <c r="R237" s="1088">
        <f>Q237-SUM(S237:Y237)</f>
        <v>0</v>
      </c>
      <c r="S237" s="1082">
        <f t="shared" ref="S237:Y237" si="117">S239+S248+S251+S252</f>
        <v>0</v>
      </c>
      <c r="T237" s="1082">
        <f t="shared" si="117"/>
        <v>0</v>
      </c>
      <c r="U237" s="1082">
        <f t="shared" si="117"/>
        <v>0</v>
      </c>
      <c r="V237" s="1082">
        <f t="shared" si="117"/>
        <v>0</v>
      </c>
      <c r="W237" s="1082">
        <f t="shared" si="117"/>
        <v>0</v>
      </c>
      <c r="X237" s="1082">
        <f t="shared" si="117"/>
        <v>0</v>
      </c>
      <c r="Y237" s="1082">
        <f t="shared" si="117"/>
        <v>0</v>
      </c>
      <c r="Z237" s="1171"/>
      <c r="AA237" s="1171"/>
      <c r="AB237" s="1171"/>
      <c r="AC237" s="1089"/>
      <c r="AD237" s="1089"/>
    </row>
    <row r="238" spans="1:30" s="1090" customFormat="1" ht="15" customHeight="1">
      <c r="A238" s="1080"/>
      <c r="B238" s="1081"/>
      <c r="C238" s="1082"/>
      <c r="D238" s="1080"/>
      <c r="E238" s="1036"/>
      <c r="F238" s="1036"/>
      <c r="G238" s="1036"/>
      <c r="H238" s="1036"/>
      <c r="I238" s="1036"/>
      <c r="J238" s="1715"/>
      <c r="K238" s="1720"/>
      <c r="L238" s="1081"/>
      <c r="M238" s="1081"/>
      <c r="N238" s="1081"/>
      <c r="O238" s="1081"/>
      <c r="P238" s="1081"/>
      <c r="Q238" s="1081"/>
      <c r="R238" s="1088"/>
      <c r="S238" s="1082"/>
      <c r="T238" s="1082"/>
      <c r="U238" s="1082"/>
      <c r="V238" s="1082"/>
      <c r="W238" s="1082"/>
      <c r="X238" s="1082"/>
      <c r="Y238" s="1082"/>
      <c r="Z238" s="1171"/>
      <c r="AA238" s="1171"/>
      <c r="AB238" s="1171"/>
      <c r="AC238" s="1089"/>
      <c r="AD238" s="1089"/>
    </row>
    <row r="239" spans="1:30" s="1090" customFormat="1" ht="15" customHeight="1">
      <c r="A239" s="1080"/>
      <c r="B239" s="1081"/>
      <c r="C239" s="1082"/>
      <c r="D239" s="1080"/>
      <c r="E239" s="1036"/>
      <c r="F239" s="1036"/>
      <c r="G239" s="1094" t="s">
        <v>525</v>
      </c>
      <c r="H239" s="1036" t="s">
        <v>359</v>
      </c>
      <c r="I239" s="1036"/>
      <c r="J239" s="1715"/>
      <c r="K239" s="1720"/>
      <c r="L239" s="1081">
        <f t="shared" ref="L239:Q239" si="118">L240+L241+L242+L246</f>
        <v>0</v>
      </c>
      <c r="M239" s="1081">
        <f t="shared" si="118"/>
        <v>0</v>
      </c>
      <c r="N239" s="1081">
        <f t="shared" si="118"/>
        <v>0</v>
      </c>
      <c r="O239" s="1081">
        <f t="shared" si="118"/>
        <v>0</v>
      </c>
      <c r="P239" s="1081">
        <f t="shared" si="118"/>
        <v>0</v>
      </c>
      <c r="Q239" s="1081">
        <f t="shared" si="118"/>
        <v>0</v>
      </c>
      <c r="R239" s="1088">
        <f>Q239-SUM(S239:Y239)</f>
        <v>0</v>
      </c>
      <c r="S239" s="1082">
        <f t="shared" ref="S239:Y239" si="119">S240+S241+S242+S246</f>
        <v>0</v>
      </c>
      <c r="T239" s="1082">
        <f t="shared" si="119"/>
        <v>0</v>
      </c>
      <c r="U239" s="1082">
        <f t="shared" si="119"/>
        <v>0</v>
      </c>
      <c r="V239" s="1082">
        <f t="shared" si="119"/>
        <v>0</v>
      </c>
      <c r="W239" s="1082">
        <f t="shared" si="119"/>
        <v>0</v>
      </c>
      <c r="X239" s="1082">
        <f t="shared" si="119"/>
        <v>0</v>
      </c>
      <c r="Y239" s="1082">
        <f t="shared" si="119"/>
        <v>0</v>
      </c>
      <c r="Z239" s="1171"/>
      <c r="AA239" s="1171"/>
      <c r="AB239" s="1171"/>
      <c r="AC239" s="1089"/>
      <c r="AD239" s="1089"/>
    </row>
    <row r="240" spans="1:30" s="1090" customFormat="1" ht="15" customHeight="1">
      <c r="A240" s="1080"/>
      <c r="B240" s="1081"/>
      <c r="C240" s="1082" t="s">
        <v>328</v>
      </c>
      <c r="D240" s="1080"/>
      <c r="E240" s="1036"/>
      <c r="F240" s="1036"/>
      <c r="G240" s="1036"/>
      <c r="H240" s="1095" t="s">
        <v>360</v>
      </c>
      <c r="I240" s="1095"/>
      <c r="J240" s="1716"/>
      <c r="K240" s="1721"/>
      <c r="L240" s="1096"/>
      <c r="M240" s="1096"/>
      <c r="N240" s="1096"/>
      <c r="O240" s="1096"/>
      <c r="P240" s="1096"/>
      <c r="Q240" s="1096"/>
      <c r="R240" s="1088"/>
      <c r="S240" s="1097"/>
      <c r="T240" s="1097"/>
      <c r="U240" s="1097"/>
      <c r="V240" s="1097"/>
      <c r="W240" s="1097"/>
      <c r="X240" s="1097"/>
      <c r="Y240" s="1097"/>
      <c r="Z240" s="1171"/>
      <c r="AA240" s="1171"/>
      <c r="AB240" s="1171"/>
      <c r="AC240" s="1089"/>
      <c r="AD240" s="1089"/>
    </row>
    <row r="241" spans="1:30" s="1090" customFormat="1" ht="15" customHeight="1">
      <c r="A241" s="1080"/>
      <c r="B241" s="1081"/>
      <c r="C241" s="1082" t="s">
        <v>328</v>
      </c>
      <c r="D241" s="1080"/>
      <c r="E241" s="1036"/>
      <c r="F241" s="1036"/>
      <c r="G241" s="1036"/>
      <c r="H241" s="1095" t="s">
        <v>361</v>
      </c>
      <c r="I241" s="1095"/>
      <c r="J241" s="1716"/>
      <c r="K241" s="1721"/>
      <c r="L241" s="1096"/>
      <c r="M241" s="1096"/>
      <c r="N241" s="1096"/>
      <c r="O241" s="1096"/>
      <c r="P241" s="1096"/>
      <c r="Q241" s="1096"/>
      <c r="R241" s="1148"/>
      <c r="S241" s="1097"/>
      <c r="T241" s="1097"/>
      <c r="U241" s="1097"/>
      <c r="V241" s="1097"/>
      <c r="W241" s="1097"/>
      <c r="X241" s="1097"/>
      <c r="Y241" s="1097"/>
      <c r="Z241" s="1171"/>
      <c r="AA241" s="1171"/>
      <c r="AB241" s="1171"/>
      <c r="AC241" s="1089"/>
      <c r="AD241" s="1089"/>
    </row>
    <row r="242" spans="1:30" s="1090" customFormat="1" ht="15" customHeight="1">
      <c r="A242" s="1080"/>
      <c r="B242" s="1081"/>
      <c r="C242" s="1082"/>
      <c r="D242" s="1080"/>
      <c r="E242" s="1036"/>
      <c r="F242" s="1036"/>
      <c r="G242" s="1036"/>
      <c r="H242" s="1095" t="s">
        <v>362</v>
      </c>
      <c r="I242" s="1095"/>
      <c r="J242" s="1716"/>
      <c r="K242" s="1721"/>
      <c r="L242" s="1096">
        <f t="shared" ref="L242:Q242" si="120">L243+L244+L245</f>
        <v>0</v>
      </c>
      <c r="M242" s="1096">
        <f t="shared" si="120"/>
        <v>0</v>
      </c>
      <c r="N242" s="1096">
        <f t="shared" si="120"/>
        <v>0</v>
      </c>
      <c r="O242" s="1096">
        <f t="shared" si="120"/>
        <v>0</v>
      </c>
      <c r="P242" s="1096">
        <f t="shared" si="120"/>
        <v>0</v>
      </c>
      <c r="Q242" s="1096">
        <f t="shared" si="120"/>
        <v>0</v>
      </c>
      <c r="R242" s="1088">
        <f>Q242-SUM(S242:Y242)</f>
        <v>0</v>
      </c>
      <c r="S242" s="1097">
        <f t="shared" ref="S242:Y242" si="121">S243+S244+S245</f>
        <v>0</v>
      </c>
      <c r="T242" s="1097">
        <f t="shared" si="121"/>
        <v>0</v>
      </c>
      <c r="U242" s="1097">
        <f t="shared" si="121"/>
        <v>0</v>
      </c>
      <c r="V242" s="1097">
        <f t="shared" si="121"/>
        <v>0</v>
      </c>
      <c r="W242" s="1097">
        <f t="shared" si="121"/>
        <v>0</v>
      </c>
      <c r="X242" s="1097">
        <f t="shared" si="121"/>
        <v>0</v>
      </c>
      <c r="Y242" s="1097">
        <f t="shared" si="121"/>
        <v>0</v>
      </c>
      <c r="Z242" s="1171"/>
      <c r="AA242" s="1171"/>
      <c r="AB242" s="1171"/>
      <c r="AC242" s="1089"/>
      <c r="AD242" s="1089"/>
    </row>
    <row r="243" spans="1:30" s="1090" customFormat="1" ht="15" customHeight="1">
      <c r="A243" s="1080"/>
      <c r="B243" s="1081"/>
      <c r="C243" s="1082" t="s">
        <v>328</v>
      </c>
      <c r="D243" s="1080"/>
      <c r="E243" s="1036"/>
      <c r="F243" s="1036"/>
      <c r="G243" s="1036"/>
      <c r="H243" s="1095"/>
      <c r="I243" s="1095" t="s">
        <v>363</v>
      </c>
      <c r="J243" s="1716"/>
      <c r="K243" s="1721"/>
      <c r="L243" s="1096"/>
      <c r="M243" s="1096"/>
      <c r="N243" s="1096"/>
      <c r="O243" s="1096"/>
      <c r="P243" s="1096"/>
      <c r="Q243" s="1096"/>
      <c r="R243" s="1088"/>
      <c r="S243" s="1097"/>
      <c r="T243" s="1097"/>
      <c r="U243" s="1097"/>
      <c r="V243" s="1097"/>
      <c r="W243" s="1097"/>
      <c r="X243" s="1097"/>
      <c r="Y243" s="1097"/>
      <c r="Z243" s="1171"/>
      <c r="AA243" s="1171"/>
      <c r="AB243" s="1171"/>
      <c r="AC243" s="1089"/>
      <c r="AD243" s="1089"/>
    </row>
    <row r="244" spans="1:30" s="1090" customFormat="1" ht="15" customHeight="1">
      <c r="A244" s="1080"/>
      <c r="B244" s="1081"/>
      <c r="C244" s="1082" t="s">
        <v>329</v>
      </c>
      <c r="D244" s="1080"/>
      <c r="E244" s="1036"/>
      <c r="F244" s="1036"/>
      <c r="G244" s="1036"/>
      <c r="H244" s="1095"/>
      <c r="I244" s="1095" t="s">
        <v>403</v>
      </c>
      <c r="J244" s="1716"/>
      <c r="K244" s="1721"/>
      <c r="L244" s="1096"/>
      <c r="M244" s="1096"/>
      <c r="N244" s="1096"/>
      <c r="O244" s="1096"/>
      <c r="P244" s="1096"/>
      <c r="Q244" s="1096"/>
      <c r="R244" s="1148"/>
      <c r="S244" s="1097"/>
      <c r="T244" s="1097"/>
      <c r="U244" s="1097"/>
      <c r="V244" s="1097"/>
      <c r="W244" s="1097"/>
      <c r="X244" s="1097"/>
      <c r="Y244" s="1097"/>
      <c r="Z244" s="1171"/>
      <c r="AA244" s="1171"/>
      <c r="AB244" s="1171"/>
      <c r="AC244" s="1089"/>
      <c r="AD244" s="1089"/>
    </row>
    <row r="245" spans="1:30" s="1090" customFormat="1" ht="15" customHeight="1">
      <c r="A245" s="1080"/>
      <c r="B245" s="1081"/>
      <c r="C245" s="1082" t="s">
        <v>329</v>
      </c>
      <c r="D245" s="1080"/>
      <c r="E245" s="1036"/>
      <c r="F245" s="1036"/>
      <c r="G245" s="1036"/>
      <c r="H245" s="1095"/>
      <c r="I245" s="1095" t="s">
        <v>364</v>
      </c>
      <c r="J245" s="1716"/>
      <c r="K245" s="1721"/>
      <c r="L245" s="1096"/>
      <c r="M245" s="1096"/>
      <c r="N245" s="1096"/>
      <c r="O245" s="1096"/>
      <c r="P245" s="1096"/>
      <c r="Q245" s="1096"/>
      <c r="R245" s="1148"/>
      <c r="S245" s="1097"/>
      <c r="T245" s="1097"/>
      <c r="U245" s="1097"/>
      <c r="V245" s="1097"/>
      <c r="W245" s="1097"/>
      <c r="X245" s="1097"/>
      <c r="Y245" s="1097"/>
      <c r="Z245" s="1171"/>
      <c r="AA245" s="1171"/>
      <c r="AB245" s="1171"/>
      <c r="AC245" s="1089"/>
      <c r="AD245" s="1089"/>
    </row>
    <row r="246" spans="1:30" s="1090" customFormat="1" ht="15" customHeight="1">
      <c r="A246" s="1080"/>
      <c r="B246" s="1081"/>
      <c r="C246" s="1082" t="s">
        <v>328</v>
      </c>
      <c r="D246" s="1080"/>
      <c r="E246" s="1036"/>
      <c r="F246" s="1036"/>
      <c r="G246" s="1036"/>
      <c r="H246" s="1095" t="s">
        <v>365</v>
      </c>
      <c r="I246" s="1095"/>
      <c r="J246" s="1716"/>
      <c r="K246" s="1721"/>
      <c r="L246" s="1096"/>
      <c r="M246" s="1096"/>
      <c r="N246" s="1096"/>
      <c r="O246" s="1096"/>
      <c r="P246" s="1096"/>
      <c r="Q246" s="1096"/>
      <c r="R246" s="1148"/>
      <c r="S246" s="1097"/>
      <c r="T246" s="1097"/>
      <c r="U246" s="1097"/>
      <c r="V246" s="1097"/>
      <c r="W246" s="1097"/>
      <c r="X246" s="1097"/>
      <c r="Y246" s="1097"/>
      <c r="Z246" s="1171"/>
      <c r="AA246" s="1171"/>
      <c r="AB246" s="1171"/>
      <c r="AC246" s="1089"/>
      <c r="AD246" s="1089"/>
    </row>
    <row r="247" spans="1:30" s="1090" customFormat="1" ht="15" customHeight="1">
      <c r="A247" s="1080"/>
      <c r="B247" s="1081"/>
      <c r="C247" s="1082"/>
      <c r="D247" s="1080"/>
      <c r="E247" s="1036"/>
      <c r="F247" s="1036"/>
      <c r="G247" s="1036"/>
      <c r="H247" s="1095"/>
      <c r="I247" s="1095"/>
      <c r="J247" s="1716"/>
      <c r="K247" s="1721"/>
      <c r="L247" s="1096"/>
      <c r="M247" s="1096"/>
      <c r="N247" s="1096"/>
      <c r="O247" s="1096"/>
      <c r="P247" s="1096"/>
      <c r="Q247" s="1096"/>
      <c r="R247" s="1148"/>
      <c r="S247" s="1097"/>
      <c r="T247" s="1097"/>
      <c r="U247" s="1097"/>
      <c r="V247" s="1097"/>
      <c r="W247" s="1097"/>
      <c r="X247" s="1097"/>
      <c r="Y247" s="1097"/>
      <c r="Z247" s="1171"/>
      <c r="AA247" s="1171"/>
      <c r="AB247" s="1171"/>
      <c r="AC247" s="1089"/>
      <c r="AD247" s="1089"/>
    </row>
    <row r="248" spans="1:30" s="1090" customFormat="1" ht="15" customHeight="1">
      <c r="A248" s="1080"/>
      <c r="B248" s="1081"/>
      <c r="C248" s="1082" t="s">
        <v>328</v>
      </c>
      <c r="D248" s="1080"/>
      <c r="E248" s="1036"/>
      <c r="F248" s="1036"/>
      <c r="G248" s="1094" t="s">
        <v>525</v>
      </c>
      <c r="H248" s="1036" t="s">
        <v>366</v>
      </c>
      <c r="I248" s="1036"/>
      <c r="J248" s="1716"/>
      <c r="K248" s="1721"/>
      <c r="L248" s="1096"/>
      <c r="M248" s="1096"/>
      <c r="N248" s="1096"/>
      <c r="O248" s="1096"/>
      <c r="P248" s="1096"/>
      <c r="Q248" s="1096"/>
      <c r="R248" s="1148"/>
      <c r="S248" s="1097"/>
      <c r="T248" s="1097"/>
      <c r="U248" s="1097"/>
      <c r="V248" s="1097"/>
      <c r="W248" s="1097"/>
      <c r="X248" s="1097"/>
      <c r="Y248" s="1097"/>
      <c r="Z248" s="1171"/>
      <c r="AA248" s="1171"/>
      <c r="AB248" s="1171"/>
      <c r="AC248" s="1089"/>
      <c r="AD248" s="1089"/>
    </row>
    <row r="249" spans="1:30" s="1090" customFormat="1" ht="15" customHeight="1">
      <c r="A249" s="1080"/>
      <c r="B249" s="1081"/>
      <c r="C249" s="1082"/>
      <c r="D249" s="1080"/>
      <c r="E249" s="1036"/>
      <c r="F249" s="1036"/>
      <c r="G249" s="1036"/>
      <c r="H249" s="1036" t="s">
        <v>367</v>
      </c>
      <c r="I249" s="1036"/>
      <c r="J249" s="1716"/>
      <c r="K249" s="1721"/>
      <c r="L249" s="1096"/>
      <c r="M249" s="1096"/>
      <c r="N249" s="1096"/>
      <c r="O249" s="1096"/>
      <c r="P249" s="1096"/>
      <c r="Q249" s="1096"/>
      <c r="R249" s="1148"/>
      <c r="S249" s="1097"/>
      <c r="T249" s="1097"/>
      <c r="U249" s="1097"/>
      <c r="V249" s="1097"/>
      <c r="W249" s="1097"/>
      <c r="X249" s="1097"/>
      <c r="Y249" s="1097"/>
      <c r="Z249" s="1171"/>
      <c r="AA249" s="1171"/>
      <c r="AB249" s="1171"/>
      <c r="AC249" s="1089"/>
      <c r="AD249" s="1089"/>
    </row>
    <row r="250" spans="1:30" s="1090" customFormat="1" ht="15" customHeight="1">
      <c r="A250" s="1080"/>
      <c r="B250" s="1081"/>
      <c r="C250" s="1082"/>
      <c r="D250" s="1080"/>
      <c r="E250" s="1036"/>
      <c r="F250" s="1036"/>
      <c r="G250" s="1036"/>
      <c r="H250" s="1036"/>
      <c r="I250" s="1036"/>
      <c r="J250" s="1716"/>
      <c r="K250" s="1721"/>
      <c r="L250" s="1096"/>
      <c r="M250" s="1096"/>
      <c r="N250" s="1096"/>
      <c r="O250" s="1096"/>
      <c r="P250" s="1096"/>
      <c r="Q250" s="1096"/>
      <c r="R250" s="1148"/>
      <c r="S250" s="1097"/>
      <c r="T250" s="1097"/>
      <c r="U250" s="1097"/>
      <c r="V250" s="1097"/>
      <c r="W250" s="1097"/>
      <c r="X250" s="1097"/>
      <c r="Y250" s="1097"/>
      <c r="Z250" s="1171"/>
      <c r="AA250" s="1171"/>
      <c r="AB250" s="1171"/>
      <c r="AC250" s="1089"/>
      <c r="AD250" s="1089"/>
    </row>
    <row r="251" spans="1:30" s="1090" customFormat="1" ht="15" customHeight="1">
      <c r="A251" s="1080"/>
      <c r="B251" s="1081"/>
      <c r="C251" s="1082" t="s">
        <v>329</v>
      </c>
      <c r="D251" s="1080"/>
      <c r="E251" s="1036"/>
      <c r="F251" s="1036"/>
      <c r="G251" s="1036" t="s">
        <v>1066</v>
      </c>
      <c r="H251" s="1095"/>
      <c r="I251" s="1036"/>
      <c r="J251" s="1716"/>
      <c r="K251" s="1721"/>
      <c r="L251" s="1096"/>
      <c r="M251" s="1096"/>
      <c r="N251" s="1096"/>
      <c r="O251" s="1096"/>
      <c r="P251" s="1096"/>
      <c r="Q251" s="1096"/>
      <c r="R251" s="1148"/>
      <c r="S251" s="1097"/>
      <c r="T251" s="1097"/>
      <c r="U251" s="1097"/>
      <c r="V251" s="1097"/>
      <c r="W251" s="1097"/>
      <c r="X251" s="1097"/>
      <c r="Y251" s="1097"/>
      <c r="Z251" s="1171"/>
      <c r="AA251" s="1171"/>
      <c r="AB251" s="1171"/>
      <c r="AC251" s="1089"/>
      <c r="AD251" s="1089"/>
    </row>
    <row r="252" spans="1:30" s="1090" customFormat="1" ht="15" customHeight="1">
      <c r="A252" s="1080"/>
      <c r="B252" s="1081"/>
      <c r="C252" s="1082" t="s">
        <v>329</v>
      </c>
      <c r="D252" s="1080"/>
      <c r="E252" s="1036"/>
      <c r="F252" s="1036"/>
      <c r="G252" s="1036" t="s">
        <v>592</v>
      </c>
      <c r="H252" s="1095"/>
      <c r="I252" s="1036"/>
      <c r="J252" s="1716"/>
      <c r="K252" s="1721"/>
      <c r="L252" s="1096"/>
      <c r="M252" s="1096"/>
      <c r="N252" s="1096"/>
      <c r="O252" s="1096"/>
      <c r="P252" s="1096"/>
      <c r="Q252" s="1096"/>
      <c r="R252" s="1088"/>
      <c r="S252" s="1097"/>
      <c r="T252" s="1097"/>
      <c r="U252" s="1097"/>
      <c r="V252" s="1097"/>
      <c r="W252" s="1097"/>
      <c r="X252" s="1097"/>
      <c r="Y252" s="1097"/>
      <c r="Z252" s="1171"/>
      <c r="AA252" s="1171"/>
      <c r="AB252" s="1171"/>
      <c r="AC252" s="1089"/>
      <c r="AD252" s="1089"/>
    </row>
    <row r="253" spans="1:30" s="1090" customFormat="1" ht="15" customHeight="1">
      <c r="A253" s="1080"/>
      <c r="B253" s="1081"/>
      <c r="C253" s="1082"/>
      <c r="D253" s="1080"/>
      <c r="E253" s="1036"/>
      <c r="F253" s="1036"/>
      <c r="G253" s="1036"/>
      <c r="H253" s="1095"/>
      <c r="I253" s="1095"/>
      <c r="J253" s="1716"/>
      <c r="K253" s="1721"/>
      <c r="L253" s="1096"/>
      <c r="M253" s="1096"/>
      <c r="N253" s="1096"/>
      <c r="O253" s="1096"/>
      <c r="P253" s="1096"/>
      <c r="Q253" s="1096"/>
      <c r="R253" s="1148"/>
      <c r="S253" s="1097"/>
      <c r="T253" s="1097"/>
      <c r="U253" s="1097"/>
      <c r="V253" s="1097"/>
      <c r="W253" s="1097"/>
      <c r="X253" s="1097"/>
      <c r="Y253" s="1097"/>
      <c r="Z253" s="1171"/>
      <c r="AA253" s="1171"/>
      <c r="AB253" s="1171"/>
      <c r="AC253" s="1089"/>
      <c r="AD253" s="1089"/>
    </row>
    <row r="254" spans="1:30" s="1090" customFormat="1" ht="15" customHeight="1">
      <c r="A254" s="1080"/>
      <c r="B254" s="1081"/>
      <c r="C254" s="1082"/>
      <c r="D254" s="1080"/>
      <c r="E254" s="1036"/>
      <c r="F254" s="1036" t="s">
        <v>589</v>
      </c>
      <c r="G254" s="1036" t="s">
        <v>368</v>
      </c>
      <c r="H254" s="1095"/>
      <c r="I254" s="1095"/>
      <c r="J254" s="1716"/>
      <c r="K254" s="1720" t="s">
        <v>53</v>
      </c>
      <c r="L254" s="1096">
        <f t="shared" ref="L254:Q254" si="122">L256+L257+L259+L260</f>
        <v>0</v>
      </c>
      <c r="M254" s="1096">
        <f t="shared" si="122"/>
        <v>0</v>
      </c>
      <c r="N254" s="1096">
        <f t="shared" si="122"/>
        <v>0</v>
      </c>
      <c r="O254" s="1096">
        <f t="shared" si="122"/>
        <v>0</v>
      </c>
      <c r="P254" s="1096">
        <f t="shared" si="122"/>
        <v>0</v>
      </c>
      <c r="Q254" s="1096">
        <f t="shared" si="122"/>
        <v>0</v>
      </c>
      <c r="R254" s="1088">
        <f>Q254-SUM(S254:Y254)</f>
        <v>0</v>
      </c>
      <c r="S254" s="1097">
        <f t="shared" ref="S254:Y254" si="123">S256+S257+S259+S260</f>
        <v>0</v>
      </c>
      <c r="T254" s="1097">
        <f t="shared" si="123"/>
        <v>0</v>
      </c>
      <c r="U254" s="1097">
        <f t="shared" si="123"/>
        <v>0</v>
      </c>
      <c r="V254" s="1097">
        <f t="shared" si="123"/>
        <v>0</v>
      </c>
      <c r="W254" s="1097">
        <f t="shared" si="123"/>
        <v>0</v>
      </c>
      <c r="X254" s="1097">
        <f t="shared" si="123"/>
        <v>0</v>
      </c>
      <c r="Y254" s="1097">
        <f t="shared" si="123"/>
        <v>0</v>
      </c>
      <c r="Z254" s="1171"/>
      <c r="AA254" s="1171"/>
      <c r="AB254" s="1171"/>
      <c r="AC254" s="1089"/>
      <c r="AD254" s="1089"/>
    </row>
    <row r="255" spans="1:30" s="1090" customFormat="1" ht="15" customHeight="1">
      <c r="A255" s="1080"/>
      <c r="B255" s="1081"/>
      <c r="C255" s="1082"/>
      <c r="D255" s="1080"/>
      <c r="E255" s="1036"/>
      <c r="F255" s="1036"/>
      <c r="G255" s="1036" t="s">
        <v>369</v>
      </c>
      <c r="H255" s="1095"/>
      <c r="I255" s="1095"/>
      <c r="J255" s="1716"/>
      <c r="K255" s="1721"/>
      <c r="L255" s="1096"/>
      <c r="M255" s="1096"/>
      <c r="N255" s="1096"/>
      <c r="O255" s="1096"/>
      <c r="P255" s="1096"/>
      <c r="Q255" s="1096"/>
      <c r="R255" s="1148"/>
      <c r="S255" s="1097"/>
      <c r="T255" s="1097"/>
      <c r="U255" s="1097"/>
      <c r="V255" s="1097"/>
      <c r="W255" s="1097"/>
      <c r="X255" s="1097"/>
      <c r="Y255" s="1097"/>
      <c r="Z255" s="1171"/>
      <c r="AA255" s="1171"/>
      <c r="AB255" s="1171"/>
      <c r="AC255" s="1089"/>
      <c r="AD255" s="1089"/>
    </row>
    <row r="256" spans="1:30" s="1090" customFormat="1" ht="15" customHeight="1">
      <c r="A256" s="1080"/>
      <c r="B256" s="1081"/>
      <c r="C256" s="1082" t="s">
        <v>329</v>
      </c>
      <c r="D256" s="1080"/>
      <c r="E256" s="1036"/>
      <c r="F256" s="1036"/>
      <c r="G256" s="1036"/>
      <c r="H256" s="1095" t="s">
        <v>403</v>
      </c>
      <c r="I256" s="1095"/>
      <c r="J256" s="1716"/>
      <c r="K256" s="1721"/>
      <c r="L256" s="1096"/>
      <c r="M256" s="1096"/>
      <c r="N256" s="1096"/>
      <c r="O256" s="1096"/>
      <c r="P256" s="1096"/>
      <c r="Q256" s="1096"/>
      <c r="R256" s="1148"/>
      <c r="S256" s="1097"/>
      <c r="T256" s="1097"/>
      <c r="U256" s="1097"/>
      <c r="V256" s="1097"/>
      <c r="W256" s="1097"/>
      <c r="X256" s="1097"/>
      <c r="Y256" s="1097"/>
      <c r="Z256" s="1171"/>
      <c r="AA256" s="1171"/>
      <c r="AB256" s="1171"/>
      <c r="AC256" s="1089"/>
      <c r="AD256" s="1089"/>
    </row>
    <row r="257" spans="1:42" s="1090" customFormat="1" ht="15" customHeight="1">
      <c r="A257" s="1080"/>
      <c r="B257" s="1081"/>
      <c r="C257" s="1082" t="s">
        <v>328</v>
      </c>
      <c r="D257" s="1080"/>
      <c r="E257" s="1036"/>
      <c r="F257" s="1036"/>
      <c r="G257" s="1036"/>
      <c r="H257" s="1095" t="s">
        <v>404</v>
      </c>
      <c r="I257" s="1095"/>
      <c r="J257" s="1716"/>
      <c r="K257" s="1721"/>
      <c r="L257" s="1096"/>
      <c r="M257" s="1096"/>
      <c r="N257" s="1096"/>
      <c r="O257" s="1096"/>
      <c r="P257" s="1096"/>
      <c r="Q257" s="1096"/>
      <c r="R257" s="1088"/>
      <c r="S257" s="1097"/>
      <c r="T257" s="1097"/>
      <c r="U257" s="1097"/>
      <c r="V257" s="1097"/>
      <c r="W257" s="1097"/>
      <c r="X257" s="1097"/>
      <c r="Y257" s="1097"/>
      <c r="Z257" s="1171"/>
      <c r="AA257" s="1171"/>
      <c r="AB257" s="1171"/>
      <c r="AC257" s="1089"/>
      <c r="AD257" s="1089"/>
    </row>
    <row r="258" spans="1:42" s="1090" customFormat="1" ht="15" customHeight="1">
      <c r="A258" s="1080"/>
      <c r="B258" s="1081"/>
      <c r="C258" s="1082"/>
      <c r="D258" s="1080"/>
      <c r="E258" s="1036"/>
      <c r="F258" s="1036"/>
      <c r="G258" s="1036"/>
      <c r="H258" s="1095"/>
      <c r="I258" s="1095"/>
      <c r="J258" s="1716"/>
      <c r="K258" s="1721"/>
      <c r="L258" s="1096"/>
      <c r="M258" s="1096"/>
      <c r="N258" s="1096"/>
      <c r="O258" s="1096"/>
      <c r="P258" s="1096"/>
      <c r="Q258" s="1096"/>
      <c r="R258" s="1148"/>
      <c r="S258" s="1097"/>
      <c r="T258" s="1097"/>
      <c r="U258" s="1097"/>
      <c r="V258" s="1097"/>
      <c r="W258" s="1097"/>
      <c r="X258" s="1097"/>
      <c r="Y258" s="1097"/>
      <c r="Z258" s="1171"/>
      <c r="AA258" s="1171"/>
      <c r="AB258" s="1171"/>
      <c r="AC258" s="1089"/>
      <c r="AD258" s="1089"/>
    </row>
    <row r="259" spans="1:42" s="1090" customFormat="1" ht="15" customHeight="1">
      <c r="A259" s="1080"/>
      <c r="B259" s="1081"/>
      <c r="C259" s="1082" t="s">
        <v>329</v>
      </c>
      <c r="D259" s="1080"/>
      <c r="E259" s="1036"/>
      <c r="F259" s="1036"/>
      <c r="G259" s="1036" t="s">
        <v>1066</v>
      </c>
      <c r="H259" s="1095"/>
      <c r="I259" s="1095"/>
      <c r="J259" s="1716"/>
      <c r="K259" s="1721"/>
      <c r="L259" s="1096"/>
      <c r="M259" s="1096"/>
      <c r="N259" s="1096"/>
      <c r="O259" s="1096"/>
      <c r="P259" s="1096"/>
      <c r="Q259" s="1096"/>
      <c r="R259" s="1148"/>
      <c r="S259" s="1097"/>
      <c r="T259" s="1097"/>
      <c r="U259" s="1097"/>
      <c r="V259" s="1097"/>
      <c r="W259" s="1097"/>
      <c r="X259" s="1097"/>
      <c r="Y259" s="1097"/>
      <c r="Z259" s="1171"/>
      <c r="AA259" s="1171"/>
      <c r="AB259" s="1171"/>
      <c r="AC259" s="1089"/>
      <c r="AD259" s="1089"/>
    </row>
    <row r="260" spans="1:42" s="1090" customFormat="1" ht="15" customHeight="1">
      <c r="A260" s="1080"/>
      <c r="B260" s="1081"/>
      <c r="C260" s="1082" t="s">
        <v>329</v>
      </c>
      <c r="D260" s="1080"/>
      <c r="E260" s="1036"/>
      <c r="F260" s="1036"/>
      <c r="G260" s="1036" t="s">
        <v>592</v>
      </c>
      <c r="H260" s="1095"/>
      <c r="I260" s="1095"/>
      <c r="J260" s="1716"/>
      <c r="K260" s="1721"/>
      <c r="L260" s="1096"/>
      <c r="M260" s="1096"/>
      <c r="N260" s="1096"/>
      <c r="O260" s="1096"/>
      <c r="P260" s="1096"/>
      <c r="Q260" s="1096"/>
      <c r="R260" s="1148"/>
      <c r="S260" s="1097"/>
      <c r="T260" s="1097"/>
      <c r="U260" s="1097"/>
      <c r="V260" s="1097"/>
      <c r="W260" s="1097"/>
      <c r="X260" s="1097"/>
      <c r="Y260" s="1097"/>
      <c r="Z260" s="1171"/>
      <c r="AA260" s="1171"/>
      <c r="AB260" s="1171"/>
      <c r="AC260" s="1089"/>
      <c r="AD260" s="1089"/>
    </row>
    <row r="261" spans="1:42" s="1090" customFormat="1" ht="15" customHeight="1">
      <c r="A261" s="1080"/>
      <c r="B261" s="1081"/>
      <c r="C261" s="1082"/>
      <c r="D261" s="1080"/>
      <c r="E261" s="1036"/>
      <c r="F261" s="1036"/>
      <c r="G261" s="1036"/>
      <c r="H261" s="1095"/>
      <c r="I261" s="1095"/>
      <c r="J261" s="1716"/>
      <c r="K261" s="1721"/>
      <c r="L261" s="1096"/>
      <c r="M261" s="1096"/>
      <c r="N261" s="1096"/>
      <c r="O261" s="1096"/>
      <c r="P261" s="1096"/>
      <c r="Q261" s="1096"/>
      <c r="R261" s="1148"/>
      <c r="S261" s="1097"/>
      <c r="T261" s="1097"/>
      <c r="U261" s="1097"/>
      <c r="V261" s="1097"/>
      <c r="W261" s="1097"/>
      <c r="X261" s="1097"/>
      <c r="Y261" s="1097"/>
      <c r="Z261" s="1171"/>
      <c r="AA261" s="1171"/>
      <c r="AB261" s="1171"/>
      <c r="AC261" s="1089"/>
      <c r="AD261" s="1089"/>
    </row>
    <row r="262" spans="1:42" s="1090" customFormat="1" ht="15" customHeight="1">
      <c r="A262" s="1080"/>
      <c r="B262" s="1081"/>
      <c r="C262" s="1082"/>
      <c r="D262" s="1080"/>
      <c r="E262" s="1036" t="s">
        <v>580</v>
      </c>
      <c r="F262" s="1036" t="s">
        <v>370</v>
      </c>
      <c r="G262" s="1036"/>
      <c r="H262" s="1036"/>
      <c r="I262" s="1036"/>
      <c r="J262" s="1715"/>
      <c r="K262" s="1720" t="s">
        <v>1021</v>
      </c>
      <c r="L262" s="1081">
        <f t="shared" ref="L262:Q262" si="124">L264+L265+L266+L267+L268+L269+L270+L272</f>
        <v>0</v>
      </c>
      <c r="M262" s="1081">
        <f t="shared" si="124"/>
        <v>0</v>
      </c>
      <c r="N262" s="1081">
        <f t="shared" si="124"/>
        <v>0</v>
      </c>
      <c r="O262" s="1081">
        <f t="shared" si="124"/>
        <v>0</v>
      </c>
      <c r="P262" s="1081">
        <f t="shared" si="124"/>
        <v>0</v>
      </c>
      <c r="Q262" s="1081">
        <f t="shared" si="124"/>
        <v>0</v>
      </c>
      <c r="R262" s="1088">
        <f>Q262-SUM(S262:Y262)</f>
        <v>0</v>
      </c>
      <c r="S262" s="1082">
        <f t="shared" ref="S262:Y262" si="125">S264+S265+S266+S267+S268+S269+S270+S272</f>
        <v>0</v>
      </c>
      <c r="T262" s="1198">
        <f t="shared" si="125"/>
        <v>0</v>
      </c>
      <c r="U262" s="1198">
        <f t="shared" si="125"/>
        <v>0</v>
      </c>
      <c r="V262" s="1198">
        <f t="shared" si="125"/>
        <v>0</v>
      </c>
      <c r="W262" s="1198">
        <f t="shared" si="125"/>
        <v>0</v>
      </c>
      <c r="X262" s="1198">
        <f t="shared" si="125"/>
        <v>0</v>
      </c>
      <c r="Y262" s="1198">
        <f t="shared" si="125"/>
        <v>0</v>
      </c>
      <c r="Z262" s="1171"/>
      <c r="AA262" s="1171"/>
      <c r="AB262" s="1171"/>
      <c r="AC262" s="1089"/>
      <c r="AD262" s="1089"/>
    </row>
    <row r="263" spans="1:42" s="1090" customFormat="1" ht="15" customHeight="1">
      <c r="A263" s="1080"/>
      <c r="B263" s="1081"/>
      <c r="C263" s="1082"/>
      <c r="D263" s="1080"/>
      <c r="E263" s="1036"/>
      <c r="F263" s="1036"/>
      <c r="G263" s="1036"/>
      <c r="H263" s="1036"/>
      <c r="I263" s="1036"/>
      <c r="J263" s="1715"/>
      <c r="K263" s="1720"/>
      <c r="L263" s="1081"/>
      <c r="M263" s="1081"/>
      <c r="N263" s="1081"/>
      <c r="O263" s="1081"/>
      <c r="P263" s="1081"/>
      <c r="Q263" s="1081"/>
      <c r="R263" s="1148"/>
      <c r="S263" s="1082"/>
      <c r="T263" s="1082"/>
      <c r="U263" s="1082"/>
      <c r="V263" s="1082"/>
      <c r="W263" s="1082"/>
      <c r="X263" s="1082"/>
      <c r="Y263" s="1082"/>
      <c r="Z263" s="1171"/>
      <c r="AA263" s="1171"/>
      <c r="AB263" s="1171"/>
      <c r="AC263" s="1089"/>
      <c r="AD263" s="1089"/>
    </row>
    <row r="264" spans="1:42" s="1090" customFormat="1" ht="15" customHeight="1">
      <c r="A264" s="1080"/>
      <c r="B264" s="1081"/>
      <c r="C264" s="1101" t="s">
        <v>329</v>
      </c>
      <c r="D264" s="1038"/>
      <c r="E264" s="1038"/>
      <c r="F264" s="1038"/>
      <c r="G264" s="1038" t="s">
        <v>647</v>
      </c>
      <c r="H264" s="1038"/>
      <c r="I264" s="1038"/>
      <c r="J264" s="1715"/>
      <c r="K264" s="1720"/>
      <c r="L264" s="1081"/>
      <c r="M264" s="1081"/>
      <c r="N264" s="1081"/>
      <c r="O264" s="1081"/>
      <c r="P264" s="1081"/>
      <c r="Q264" s="1081"/>
      <c r="R264" s="1084"/>
      <c r="S264" s="1082"/>
      <c r="T264" s="1198"/>
      <c r="U264" s="1198"/>
      <c r="V264" s="1198"/>
      <c r="W264" s="1198"/>
      <c r="X264" s="1198"/>
      <c r="Y264" s="1198"/>
      <c r="Z264" s="1171"/>
      <c r="AA264" s="1171"/>
      <c r="AB264" s="1171"/>
      <c r="AC264" s="1089"/>
      <c r="AD264" s="1089"/>
      <c r="AE264" s="1089"/>
      <c r="AF264" s="1089"/>
      <c r="AG264" s="1089"/>
      <c r="AH264" s="1089"/>
      <c r="AI264" s="1089"/>
      <c r="AJ264" s="1089"/>
      <c r="AK264" s="1089"/>
      <c r="AL264" s="1089"/>
      <c r="AM264" s="1089"/>
      <c r="AN264" s="1089"/>
      <c r="AO264" s="1089"/>
      <c r="AP264" s="1089"/>
    </row>
    <row r="265" spans="1:42" s="1090" customFormat="1" ht="15" customHeight="1">
      <c r="A265" s="1080"/>
      <c r="B265" s="1081"/>
      <c r="C265" s="1101" t="s">
        <v>329</v>
      </c>
      <c r="D265" s="1038"/>
      <c r="E265" s="1038"/>
      <c r="F265" s="1038"/>
      <c r="G265" s="1038" t="s">
        <v>648</v>
      </c>
      <c r="H265" s="1039"/>
      <c r="I265" s="1039"/>
      <c r="J265" s="1716"/>
      <c r="K265" s="1721"/>
      <c r="L265" s="1096"/>
      <c r="M265" s="1096"/>
      <c r="N265" s="1096"/>
      <c r="O265" s="1096"/>
      <c r="P265" s="1096"/>
      <c r="Q265" s="1096"/>
      <c r="R265" s="1084"/>
      <c r="S265" s="1097"/>
      <c r="T265" s="1199"/>
      <c r="U265" s="1199"/>
      <c r="V265" s="1199"/>
      <c r="W265" s="1199"/>
      <c r="X265" s="1199"/>
      <c r="Y265" s="1199"/>
      <c r="Z265" s="1171"/>
      <c r="AA265" s="1171"/>
      <c r="AB265" s="1171"/>
      <c r="AC265" s="1089"/>
      <c r="AD265" s="1089"/>
      <c r="AE265" s="1089"/>
      <c r="AF265" s="1089"/>
      <c r="AG265" s="1089"/>
      <c r="AH265" s="1089"/>
      <c r="AI265" s="1089"/>
      <c r="AJ265" s="1089"/>
      <c r="AK265" s="1089"/>
      <c r="AL265" s="1089"/>
      <c r="AM265" s="1089"/>
      <c r="AN265" s="1089"/>
      <c r="AO265" s="1089"/>
      <c r="AP265" s="1089"/>
    </row>
    <row r="266" spans="1:42" s="1090" customFormat="1" ht="15" customHeight="1">
      <c r="A266" s="1080"/>
      <c r="B266" s="1081"/>
      <c r="C266" s="1101" t="s">
        <v>649</v>
      </c>
      <c r="D266" s="1038"/>
      <c r="E266" s="1038"/>
      <c r="F266" s="1038"/>
      <c r="G266" s="1038" t="s">
        <v>650</v>
      </c>
      <c r="H266" s="1039"/>
      <c r="I266" s="1039"/>
      <c r="J266" s="1716"/>
      <c r="K266" s="1721"/>
      <c r="L266" s="1096"/>
      <c r="M266" s="1096"/>
      <c r="N266" s="1096"/>
      <c r="O266" s="1096"/>
      <c r="P266" s="1096"/>
      <c r="Q266" s="1096"/>
      <c r="R266" s="1084"/>
      <c r="S266" s="1097"/>
      <c r="T266" s="1199"/>
      <c r="U266" s="1199"/>
      <c r="V266" s="1199"/>
      <c r="W266" s="1199"/>
      <c r="X266" s="1199"/>
      <c r="Y266" s="1199"/>
      <c r="Z266" s="1171"/>
      <c r="AA266" s="1171"/>
      <c r="AB266" s="1171"/>
      <c r="AC266" s="1089"/>
      <c r="AD266" s="1089"/>
      <c r="AE266" s="1089"/>
      <c r="AF266" s="1089"/>
      <c r="AG266" s="1089"/>
      <c r="AH266" s="1089"/>
      <c r="AI266" s="1089"/>
      <c r="AJ266" s="1089"/>
      <c r="AK266" s="1089"/>
      <c r="AL266" s="1089"/>
      <c r="AM266" s="1089"/>
      <c r="AN266" s="1089"/>
      <c r="AO266" s="1089"/>
      <c r="AP266" s="1089"/>
    </row>
    <row r="267" spans="1:42" s="1090" customFormat="1" ht="15" customHeight="1">
      <c r="A267" s="1080"/>
      <c r="B267" s="1081"/>
      <c r="C267" s="1101" t="s">
        <v>329</v>
      </c>
      <c r="D267" s="1038"/>
      <c r="E267" s="1038"/>
      <c r="F267" s="1038"/>
      <c r="G267" s="1038" t="s">
        <v>1070</v>
      </c>
      <c r="H267" s="1038"/>
      <c r="I267" s="1038"/>
      <c r="J267" s="1715"/>
      <c r="K267" s="1720"/>
      <c r="L267" s="1081"/>
      <c r="M267" s="1081"/>
      <c r="N267" s="1081"/>
      <c r="O267" s="1081"/>
      <c r="P267" s="1081"/>
      <c r="Q267" s="1081"/>
      <c r="R267" s="1084"/>
      <c r="S267" s="1082"/>
      <c r="T267" s="1198"/>
      <c r="U267" s="1198"/>
      <c r="V267" s="1198"/>
      <c r="W267" s="1198"/>
      <c r="X267" s="1198"/>
      <c r="Y267" s="1198"/>
      <c r="Z267" s="1171"/>
      <c r="AA267" s="1171"/>
      <c r="AB267" s="1171"/>
      <c r="AC267" s="1089"/>
      <c r="AD267" s="1089"/>
      <c r="AE267" s="1089"/>
      <c r="AF267" s="1089"/>
      <c r="AG267" s="1089"/>
      <c r="AH267" s="1089"/>
      <c r="AI267" s="1089"/>
      <c r="AJ267" s="1089"/>
      <c r="AK267" s="1089"/>
      <c r="AL267" s="1089"/>
      <c r="AM267" s="1089"/>
      <c r="AN267" s="1089"/>
      <c r="AO267" s="1089"/>
      <c r="AP267" s="1089"/>
    </row>
    <row r="268" spans="1:42" s="1090" customFormat="1" ht="15" customHeight="1">
      <c r="A268" s="1080"/>
      <c r="B268" s="1081"/>
      <c r="C268" s="1101" t="s">
        <v>329</v>
      </c>
      <c r="D268" s="1038"/>
      <c r="E268" s="1038"/>
      <c r="F268" s="1038"/>
      <c r="G268" s="1038" t="s">
        <v>651</v>
      </c>
      <c r="H268" s="1038"/>
      <c r="I268" s="1038"/>
      <c r="J268" s="1715"/>
      <c r="K268" s="1720"/>
      <c r="L268" s="1081"/>
      <c r="M268" s="1081"/>
      <c r="N268" s="1081"/>
      <c r="O268" s="1081"/>
      <c r="P268" s="1081"/>
      <c r="Q268" s="1081"/>
      <c r="R268" s="1084"/>
      <c r="S268" s="1082"/>
      <c r="T268" s="1198"/>
      <c r="U268" s="1198"/>
      <c r="V268" s="1198"/>
      <c r="W268" s="1198"/>
      <c r="X268" s="1198"/>
      <c r="Y268" s="1198"/>
      <c r="Z268" s="1171"/>
      <c r="AA268" s="1171"/>
      <c r="AB268" s="1171"/>
      <c r="AC268" s="1089"/>
      <c r="AD268" s="1089"/>
      <c r="AE268" s="1089"/>
      <c r="AF268" s="1089"/>
      <c r="AG268" s="1089"/>
      <c r="AH268" s="1089"/>
      <c r="AI268" s="1089"/>
      <c r="AJ268" s="1089"/>
      <c r="AK268" s="1089"/>
      <c r="AL268" s="1089"/>
      <c r="AM268" s="1089"/>
      <c r="AN268" s="1089"/>
      <c r="AO268" s="1089"/>
      <c r="AP268" s="1089"/>
    </row>
    <row r="269" spans="1:42" s="1090" customFormat="1" ht="15" customHeight="1">
      <c r="A269" s="1080"/>
      <c r="B269" s="1081"/>
      <c r="C269" s="1101" t="s">
        <v>329</v>
      </c>
      <c r="D269" s="1038"/>
      <c r="E269" s="1038"/>
      <c r="F269" s="1038"/>
      <c r="G269" s="1038" t="s">
        <v>1438</v>
      </c>
      <c r="H269" s="1038"/>
      <c r="I269" s="1038"/>
      <c r="J269" s="1715"/>
      <c r="K269" s="1720"/>
      <c r="L269" s="1081"/>
      <c r="M269" s="1081"/>
      <c r="N269" s="1081"/>
      <c r="O269" s="1081"/>
      <c r="P269" s="1081"/>
      <c r="Q269" s="1081"/>
      <c r="R269" s="1084"/>
      <c r="S269" s="1082"/>
      <c r="T269" s="1198"/>
      <c r="U269" s="1198"/>
      <c r="V269" s="1198"/>
      <c r="W269" s="1198"/>
      <c r="X269" s="1198"/>
      <c r="Y269" s="1198"/>
      <c r="Z269" s="1171"/>
      <c r="AA269" s="1171"/>
      <c r="AB269" s="1171"/>
      <c r="AC269" s="1089"/>
      <c r="AD269" s="1089"/>
      <c r="AE269" s="1089"/>
      <c r="AF269" s="1089"/>
      <c r="AG269" s="1089"/>
      <c r="AH269" s="1089"/>
      <c r="AI269" s="1089"/>
      <c r="AJ269" s="1089"/>
      <c r="AK269" s="1089"/>
      <c r="AL269" s="1089"/>
      <c r="AM269" s="1089"/>
      <c r="AN269" s="1089"/>
      <c r="AO269" s="1089"/>
      <c r="AP269" s="1089"/>
    </row>
    <row r="270" spans="1:42" s="1090" customFormat="1" ht="15" customHeight="1">
      <c r="A270" s="1080"/>
      <c r="B270" s="1081"/>
      <c r="C270" s="1101" t="s">
        <v>329</v>
      </c>
      <c r="D270" s="1038"/>
      <c r="E270" s="1038"/>
      <c r="F270" s="1038"/>
      <c r="G270" s="1038" t="s">
        <v>652</v>
      </c>
      <c r="H270" s="1038"/>
      <c r="I270" s="1038"/>
      <c r="J270" s="1715"/>
      <c r="K270" s="1720"/>
      <c r="L270" s="1081"/>
      <c r="M270" s="1081"/>
      <c r="N270" s="1081"/>
      <c r="O270" s="1081"/>
      <c r="P270" s="1081"/>
      <c r="Q270" s="1081"/>
      <c r="R270" s="1084"/>
      <c r="S270" s="1082"/>
      <c r="T270" s="1198"/>
      <c r="U270" s="1198"/>
      <c r="V270" s="1198"/>
      <c r="W270" s="1198"/>
      <c r="X270" s="1198"/>
      <c r="Y270" s="1198"/>
      <c r="Z270" s="1171"/>
      <c r="AA270" s="1171"/>
      <c r="AB270" s="1171"/>
      <c r="AC270" s="1089"/>
      <c r="AD270" s="1089"/>
      <c r="AE270" s="1089"/>
      <c r="AF270" s="1089"/>
      <c r="AG270" s="1089"/>
      <c r="AH270" s="1089"/>
      <c r="AI270" s="1089"/>
      <c r="AJ270" s="1089"/>
      <c r="AK270" s="1089"/>
      <c r="AL270" s="1089"/>
      <c r="AM270" s="1089"/>
      <c r="AN270" s="1089"/>
      <c r="AO270" s="1089"/>
      <c r="AP270" s="1089"/>
    </row>
    <row r="271" spans="1:42" s="1090" customFormat="1" ht="15" customHeight="1">
      <c r="A271" s="1080"/>
      <c r="B271" s="1081"/>
      <c r="C271" s="1082"/>
      <c r="D271" s="1080"/>
      <c r="E271" s="1036"/>
      <c r="F271" s="1036"/>
      <c r="G271" s="1095"/>
      <c r="H271" s="1095"/>
      <c r="I271" s="1095"/>
      <c r="J271" s="1716"/>
      <c r="K271" s="1721"/>
      <c r="L271" s="1096"/>
      <c r="M271" s="1096"/>
      <c r="N271" s="1096"/>
      <c r="O271" s="1096"/>
      <c r="P271" s="1096"/>
      <c r="Q271" s="1096"/>
      <c r="R271" s="1088"/>
      <c r="S271" s="1097"/>
      <c r="T271" s="1097"/>
      <c r="U271" s="1097"/>
      <c r="V271" s="1097"/>
      <c r="W271" s="1097"/>
      <c r="X271" s="1097"/>
      <c r="Y271" s="1097"/>
      <c r="Z271" s="1171"/>
      <c r="AA271" s="1171"/>
      <c r="AB271" s="1171"/>
      <c r="AC271" s="1089"/>
      <c r="AD271" s="1089"/>
    </row>
    <row r="272" spans="1:42" s="1090" customFormat="1" ht="15" customHeight="1">
      <c r="A272" s="1080"/>
      <c r="B272" s="1081"/>
      <c r="C272" s="1082" t="s">
        <v>329</v>
      </c>
      <c r="D272" s="1080"/>
      <c r="E272" s="1036"/>
      <c r="F272" s="1036"/>
      <c r="G272" s="1036" t="s">
        <v>1066</v>
      </c>
      <c r="H272" s="1095"/>
      <c r="I272" s="1036"/>
      <c r="J272" s="1715"/>
      <c r="K272" s="1720"/>
      <c r="L272" s="1081"/>
      <c r="M272" s="1081"/>
      <c r="N272" s="1081"/>
      <c r="O272" s="1081"/>
      <c r="P272" s="1081"/>
      <c r="Q272" s="1081"/>
      <c r="R272" s="1148"/>
      <c r="S272" s="1082"/>
      <c r="T272" s="1082"/>
      <c r="U272" s="1082"/>
      <c r="V272" s="1082"/>
      <c r="W272" s="1082"/>
      <c r="X272" s="1082"/>
      <c r="Y272" s="1082"/>
      <c r="Z272" s="1171"/>
      <c r="AA272" s="1171"/>
      <c r="AB272" s="1171"/>
      <c r="AC272" s="1089"/>
      <c r="AD272" s="1089"/>
    </row>
    <row r="273" spans="1:30" s="1090" customFormat="1" ht="15" customHeight="1">
      <c r="A273" s="1080"/>
      <c r="B273" s="1081"/>
      <c r="C273" s="1082"/>
      <c r="D273" s="1080"/>
      <c r="E273" s="1036"/>
      <c r="F273" s="1036"/>
      <c r="G273" s="1095"/>
      <c r="H273" s="1095"/>
      <c r="I273" s="1095"/>
      <c r="J273" s="1716"/>
      <c r="K273" s="1721"/>
      <c r="L273" s="1096"/>
      <c r="M273" s="1096"/>
      <c r="N273" s="1096"/>
      <c r="O273" s="1096"/>
      <c r="P273" s="1096"/>
      <c r="Q273" s="1096"/>
      <c r="R273" s="1148"/>
      <c r="S273" s="1097"/>
      <c r="T273" s="1097"/>
      <c r="U273" s="1097"/>
      <c r="V273" s="1097"/>
      <c r="W273" s="1097"/>
      <c r="X273" s="1097"/>
      <c r="Y273" s="1097"/>
      <c r="Z273" s="1171"/>
      <c r="AA273" s="1171"/>
      <c r="AB273" s="1171"/>
      <c r="AC273" s="1089"/>
      <c r="AD273" s="1089"/>
    </row>
    <row r="274" spans="1:30" s="1090" customFormat="1" ht="15" customHeight="1">
      <c r="A274" s="1080"/>
      <c r="B274" s="1081"/>
      <c r="C274" s="1082"/>
      <c r="D274" s="1080"/>
      <c r="E274" s="1036" t="s">
        <v>581</v>
      </c>
      <c r="F274" s="1036" t="s">
        <v>371</v>
      </c>
      <c r="G274" s="1036"/>
      <c r="H274" s="1036"/>
      <c r="I274" s="1036"/>
      <c r="J274" s="1715"/>
      <c r="K274" s="1720" t="s">
        <v>1286</v>
      </c>
      <c r="L274" s="1081">
        <f t="shared" ref="L274:Q274" si="126">L276+L277</f>
        <v>0</v>
      </c>
      <c r="M274" s="1081">
        <f t="shared" si="126"/>
        <v>0</v>
      </c>
      <c r="N274" s="1081">
        <f t="shared" si="126"/>
        <v>0</v>
      </c>
      <c r="O274" s="1081">
        <f t="shared" si="126"/>
        <v>0</v>
      </c>
      <c r="P274" s="1081">
        <f t="shared" si="126"/>
        <v>0</v>
      </c>
      <c r="Q274" s="1081">
        <f t="shared" si="126"/>
        <v>0</v>
      </c>
      <c r="R274" s="1088">
        <f>Q274-SUM(S274:Y274)</f>
        <v>0</v>
      </c>
      <c r="S274" s="1082">
        <f t="shared" ref="S274:Y274" si="127">S276+S277</f>
        <v>0</v>
      </c>
      <c r="T274" s="1082">
        <f t="shared" si="127"/>
        <v>0</v>
      </c>
      <c r="U274" s="1082">
        <f t="shared" si="127"/>
        <v>0</v>
      </c>
      <c r="V274" s="1082">
        <f t="shared" si="127"/>
        <v>0</v>
      </c>
      <c r="W274" s="1082">
        <f t="shared" si="127"/>
        <v>0</v>
      </c>
      <c r="X274" s="1082">
        <f t="shared" si="127"/>
        <v>0</v>
      </c>
      <c r="Y274" s="1082">
        <f t="shared" si="127"/>
        <v>0</v>
      </c>
      <c r="Z274" s="1171"/>
      <c r="AA274" s="1171"/>
      <c r="AB274" s="1171"/>
      <c r="AC274" s="1089"/>
      <c r="AD274" s="1089"/>
    </row>
    <row r="275" spans="1:30" s="1090" customFormat="1" ht="15" customHeight="1">
      <c r="A275" s="1080"/>
      <c r="B275" s="1081"/>
      <c r="C275" s="1082"/>
      <c r="D275" s="1080"/>
      <c r="E275" s="1036"/>
      <c r="F275" s="1036"/>
      <c r="G275" s="1036"/>
      <c r="H275" s="1036"/>
      <c r="I275" s="1036"/>
      <c r="J275" s="1715"/>
      <c r="K275" s="1720"/>
      <c r="L275" s="1081"/>
      <c r="M275" s="1081"/>
      <c r="N275" s="1081"/>
      <c r="O275" s="1081"/>
      <c r="P275" s="1081"/>
      <c r="Q275" s="1081"/>
      <c r="R275" s="1148"/>
      <c r="S275" s="1082"/>
      <c r="T275" s="1082"/>
      <c r="U275" s="1082"/>
      <c r="V275" s="1082"/>
      <c r="W275" s="1082"/>
      <c r="X275" s="1082"/>
      <c r="Y275" s="1082"/>
      <c r="Z275" s="1171"/>
      <c r="AA275" s="1171"/>
      <c r="AB275" s="1171"/>
      <c r="AC275" s="1089"/>
      <c r="AD275" s="1089"/>
    </row>
    <row r="276" spans="1:30" s="1090" customFormat="1" ht="15" customHeight="1">
      <c r="A276" s="1080"/>
      <c r="B276" s="1081"/>
      <c r="C276" s="1082" t="s">
        <v>329</v>
      </c>
      <c r="D276" s="1080"/>
      <c r="E276" s="1036"/>
      <c r="F276" s="1036"/>
      <c r="G276" s="1095" t="s">
        <v>1440</v>
      </c>
      <c r="H276" s="1095"/>
      <c r="I276" s="1095"/>
      <c r="J276" s="1716"/>
      <c r="K276" s="1720"/>
      <c r="L276" s="1096"/>
      <c r="M276" s="1096"/>
      <c r="N276" s="1096"/>
      <c r="O276" s="1096"/>
      <c r="P276" s="1096"/>
      <c r="Q276" s="1096"/>
      <c r="R276" s="1088"/>
      <c r="S276" s="1097"/>
      <c r="T276" s="1097"/>
      <c r="U276" s="1097"/>
      <c r="V276" s="1097"/>
      <c r="W276" s="1097"/>
      <c r="X276" s="1097"/>
      <c r="Y276" s="1097"/>
      <c r="Z276" s="1171"/>
      <c r="AA276" s="1171"/>
      <c r="AB276" s="1171"/>
      <c r="AC276" s="1089"/>
      <c r="AD276" s="1089"/>
    </row>
    <row r="277" spans="1:30" s="1090" customFormat="1" ht="15" customHeight="1">
      <c r="A277" s="1080"/>
      <c r="B277" s="1081"/>
      <c r="C277" s="1082" t="s">
        <v>329</v>
      </c>
      <c r="D277" s="1102"/>
      <c r="E277" s="1095"/>
      <c r="F277" s="1095"/>
      <c r="G277" s="1095" t="s">
        <v>1066</v>
      </c>
      <c r="H277" s="1095"/>
      <c r="I277" s="1095"/>
      <c r="J277" s="1716"/>
      <c r="K277" s="1721"/>
      <c r="L277" s="1096"/>
      <c r="M277" s="1096"/>
      <c r="N277" s="1096"/>
      <c r="O277" s="1096"/>
      <c r="P277" s="1096"/>
      <c r="Q277" s="1096"/>
      <c r="R277" s="1148"/>
      <c r="S277" s="1097"/>
      <c r="T277" s="1097"/>
      <c r="U277" s="1097"/>
      <c r="V277" s="1097"/>
      <c r="W277" s="1097"/>
      <c r="X277" s="1097"/>
      <c r="Y277" s="1097"/>
      <c r="Z277" s="1171"/>
      <c r="AA277" s="1171"/>
      <c r="AB277" s="1171"/>
      <c r="AC277" s="1089"/>
      <c r="AD277" s="1089"/>
    </row>
    <row r="278" spans="1:30" s="1090" customFormat="1" ht="15" customHeight="1">
      <c r="A278" s="1080"/>
      <c r="B278" s="1081"/>
      <c r="C278" s="1082"/>
      <c r="D278" s="1080"/>
      <c r="E278" s="1036"/>
      <c r="F278" s="1036"/>
      <c r="G278" s="1036"/>
      <c r="H278" s="1095"/>
      <c r="I278" s="1095"/>
      <c r="J278" s="1716"/>
      <c r="K278" s="1721"/>
      <c r="L278" s="1096"/>
      <c r="M278" s="1096"/>
      <c r="N278" s="1096"/>
      <c r="O278" s="1096"/>
      <c r="P278" s="1096"/>
      <c r="Q278" s="1096"/>
      <c r="R278" s="1148"/>
      <c r="S278" s="1097"/>
      <c r="T278" s="1097"/>
      <c r="U278" s="1097"/>
      <c r="V278" s="1097"/>
      <c r="W278" s="1097"/>
      <c r="X278" s="1097"/>
      <c r="Y278" s="1097"/>
      <c r="Z278" s="1171"/>
      <c r="AA278" s="1171"/>
      <c r="AB278" s="1171"/>
      <c r="AC278" s="1089"/>
      <c r="AD278" s="1089"/>
    </row>
    <row r="279" spans="1:30" s="1090" customFormat="1" ht="15" customHeight="1">
      <c r="A279" s="1080"/>
      <c r="B279" s="1081"/>
      <c r="C279" s="1082"/>
      <c r="D279" s="1080"/>
      <c r="E279" s="1036" t="s">
        <v>582</v>
      </c>
      <c r="F279" s="1036" t="s">
        <v>372</v>
      </c>
      <c r="G279" s="1036"/>
      <c r="H279" s="1095"/>
      <c r="I279" s="1095"/>
      <c r="J279" s="1716"/>
      <c r="K279" s="1721"/>
      <c r="L279" s="1081">
        <f t="shared" ref="L279:Q279" si="128">L281+L283+L289</f>
        <v>0</v>
      </c>
      <c r="M279" s="1081">
        <f t="shared" si="128"/>
        <v>0</v>
      </c>
      <c r="N279" s="1081">
        <f t="shared" si="128"/>
        <v>0</v>
      </c>
      <c r="O279" s="1081">
        <f t="shared" si="128"/>
        <v>0</v>
      </c>
      <c r="P279" s="1081">
        <f t="shared" si="128"/>
        <v>0</v>
      </c>
      <c r="Q279" s="1081">
        <f t="shared" si="128"/>
        <v>0</v>
      </c>
      <c r="R279" s="1088">
        <f>Q279-SUM(S279:Y279)</f>
        <v>0</v>
      </c>
      <c r="S279" s="1082">
        <f t="shared" ref="S279:Y279" si="129">S281+S283+S289</f>
        <v>0</v>
      </c>
      <c r="T279" s="1082">
        <f t="shared" si="129"/>
        <v>0</v>
      </c>
      <c r="U279" s="1082">
        <f t="shared" si="129"/>
        <v>0</v>
      </c>
      <c r="V279" s="1082">
        <f t="shared" si="129"/>
        <v>0</v>
      </c>
      <c r="W279" s="1082">
        <f t="shared" si="129"/>
        <v>0</v>
      </c>
      <c r="X279" s="1082">
        <f t="shared" si="129"/>
        <v>0</v>
      </c>
      <c r="Y279" s="1082">
        <f t="shared" si="129"/>
        <v>0</v>
      </c>
      <c r="Z279" s="1171"/>
      <c r="AA279" s="1171"/>
      <c r="AB279" s="1171"/>
      <c r="AC279" s="1089"/>
      <c r="AD279" s="1089"/>
    </row>
    <row r="280" spans="1:30" s="1090" customFormat="1" ht="15" customHeight="1">
      <c r="A280" s="1080"/>
      <c r="B280" s="1081"/>
      <c r="C280" s="1082"/>
      <c r="D280" s="1080"/>
      <c r="E280" s="1036"/>
      <c r="F280" s="1036"/>
      <c r="G280" s="1036"/>
      <c r="H280" s="1095"/>
      <c r="I280" s="1095"/>
      <c r="J280" s="1716"/>
      <c r="K280" s="1721"/>
      <c r="L280" s="1096"/>
      <c r="M280" s="1096"/>
      <c r="N280" s="1096"/>
      <c r="O280" s="1096"/>
      <c r="P280" s="1096"/>
      <c r="Q280" s="1096"/>
      <c r="R280" s="1088">
        <f>Q280-SUM(S280:Y280)</f>
        <v>0</v>
      </c>
      <c r="S280" s="1097"/>
      <c r="T280" s="1097"/>
      <c r="U280" s="1097"/>
      <c r="V280" s="1097"/>
      <c r="W280" s="1097"/>
      <c r="X280" s="1097"/>
      <c r="Y280" s="1097"/>
      <c r="Z280" s="1171"/>
      <c r="AA280" s="1171"/>
      <c r="AB280" s="1171"/>
      <c r="AC280" s="1089"/>
      <c r="AD280" s="1089"/>
    </row>
    <row r="281" spans="1:30" s="1084" customFormat="1" ht="15" customHeight="1">
      <c r="A281" s="1080"/>
      <c r="B281" s="1081"/>
      <c r="C281" s="1082" t="s">
        <v>329</v>
      </c>
      <c r="D281" s="1080"/>
      <c r="E281" s="1036"/>
      <c r="F281" s="1036" t="s">
        <v>583</v>
      </c>
      <c r="G281" s="1036" t="s">
        <v>373</v>
      </c>
      <c r="H281" s="1095"/>
      <c r="I281" s="1095"/>
      <c r="J281" s="1716"/>
      <c r="K281" s="1721"/>
      <c r="L281" s="1096"/>
      <c r="M281" s="1096"/>
      <c r="N281" s="1096"/>
      <c r="O281" s="1096"/>
      <c r="P281" s="1096"/>
      <c r="Q281" s="1096"/>
      <c r="R281" s="1148"/>
      <c r="S281" s="1097"/>
      <c r="T281" s="1097"/>
      <c r="U281" s="1097"/>
      <c r="V281" s="1097"/>
      <c r="W281" s="1097"/>
      <c r="X281" s="1097"/>
      <c r="Y281" s="1097"/>
      <c r="Z281" s="1171"/>
      <c r="AA281" s="1171"/>
      <c r="AB281" s="1171"/>
      <c r="AC281" s="1099"/>
      <c r="AD281" s="1099"/>
    </row>
    <row r="282" spans="1:30" s="1084" customFormat="1" ht="15" customHeight="1">
      <c r="A282" s="1080"/>
      <c r="B282" s="1081"/>
      <c r="C282" s="1082"/>
      <c r="D282" s="1080"/>
      <c r="E282" s="1036"/>
      <c r="F282" s="1036"/>
      <c r="G282" s="1036"/>
      <c r="H282" s="1095"/>
      <c r="I282" s="1095"/>
      <c r="J282" s="1716"/>
      <c r="K282" s="1721"/>
      <c r="L282" s="1096"/>
      <c r="M282" s="1096"/>
      <c r="N282" s="1096"/>
      <c r="O282" s="1096"/>
      <c r="P282" s="1096"/>
      <c r="Q282" s="1096"/>
      <c r="R282" s="1148"/>
      <c r="S282" s="1097"/>
      <c r="T282" s="1097"/>
      <c r="U282" s="1097"/>
      <c r="V282" s="1097"/>
      <c r="W282" s="1097"/>
      <c r="X282" s="1097"/>
      <c r="Y282" s="1097"/>
      <c r="Z282" s="1171"/>
      <c r="AA282" s="1171"/>
      <c r="AB282" s="1171"/>
      <c r="AC282" s="1099"/>
      <c r="AD282" s="1099"/>
    </row>
    <row r="283" spans="1:30" s="1090" customFormat="1" ht="15" customHeight="1">
      <c r="A283" s="1080"/>
      <c r="B283" s="1081"/>
      <c r="C283" s="1082"/>
      <c r="D283" s="1080"/>
      <c r="E283" s="1036"/>
      <c r="F283" s="1036" t="s">
        <v>584</v>
      </c>
      <c r="G283" s="1036" t="s">
        <v>374</v>
      </c>
      <c r="H283" s="1095"/>
      <c r="I283" s="1095"/>
      <c r="J283" s="1716"/>
      <c r="K283" s="1720" t="s">
        <v>1019</v>
      </c>
      <c r="L283" s="1096">
        <f t="shared" ref="L283:Q283" si="130">L284+L285+L286+L287</f>
        <v>0</v>
      </c>
      <c r="M283" s="1096">
        <f t="shared" si="130"/>
        <v>0</v>
      </c>
      <c r="N283" s="1096">
        <f t="shared" si="130"/>
        <v>0</v>
      </c>
      <c r="O283" s="1096">
        <f t="shared" si="130"/>
        <v>0</v>
      </c>
      <c r="P283" s="1096">
        <f t="shared" si="130"/>
        <v>0</v>
      </c>
      <c r="Q283" s="1096">
        <f t="shared" si="130"/>
        <v>0</v>
      </c>
      <c r="R283" s="1088">
        <f>Q283-SUM(S283:Y283)</f>
        <v>0</v>
      </c>
      <c r="S283" s="1097">
        <f t="shared" ref="S283:Y283" si="131">S284+S285+S286+S287</f>
        <v>0</v>
      </c>
      <c r="T283" s="1097">
        <f t="shared" si="131"/>
        <v>0</v>
      </c>
      <c r="U283" s="1097">
        <f t="shared" si="131"/>
        <v>0</v>
      </c>
      <c r="V283" s="1097">
        <f t="shared" si="131"/>
        <v>0</v>
      </c>
      <c r="W283" s="1097">
        <f t="shared" si="131"/>
        <v>0</v>
      </c>
      <c r="X283" s="1097">
        <f t="shared" si="131"/>
        <v>0</v>
      </c>
      <c r="Y283" s="1097">
        <f t="shared" si="131"/>
        <v>0</v>
      </c>
      <c r="Z283" s="1171"/>
      <c r="AA283" s="1171"/>
      <c r="AB283" s="1171"/>
      <c r="AC283" s="1089"/>
      <c r="AD283" s="1089"/>
    </row>
    <row r="284" spans="1:30" s="1090" customFormat="1" ht="15" customHeight="1">
      <c r="A284" s="1080"/>
      <c r="B284" s="1081"/>
      <c r="C284" s="1082" t="s">
        <v>329</v>
      </c>
      <c r="D284" s="1080"/>
      <c r="E284" s="1036"/>
      <c r="F284" s="1036"/>
      <c r="G284" s="1095" t="s">
        <v>375</v>
      </c>
      <c r="H284" s="1095"/>
      <c r="I284" s="1095"/>
      <c r="J284" s="1716"/>
      <c r="K284" s="1721"/>
      <c r="L284" s="1096"/>
      <c r="M284" s="1096"/>
      <c r="N284" s="1096"/>
      <c r="O284" s="1096"/>
      <c r="P284" s="1096"/>
      <c r="Q284" s="1096"/>
      <c r="R284" s="1148"/>
      <c r="S284" s="1097"/>
      <c r="T284" s="1097"/>
      <c r="U284" s="1097"/>
      <c r="V284" s="1097"/>
      <c r="W284" s="1097"/>
      <c r="X284" s="1097"/>
      <c r="Y284" s="1097"/>
      <c r="Z284" s="1171"/>
      <c r="AA284" s="1171"/>
      <c r="AB284" s="1171"/>
      <c r="AC284" s="1089"/>
      <c r="AD284" s="1089"/>
    </row>
    <row r="285" spans="1:30" s="1090" customFormat="1" ht="15" customHeight="1">
      <c r="A285" s="1080"/>
      <c r="B285" s="1081"/>
      <c r="C285" s="1082" t="s">
        <v>329</v>
      </c>
      <c r="D285" s="1080"/>
      <c r="E285" s="1036"/>
      <c r="F285" s="1036"/>
      <c r="G285" s="1095" t="s">
        <v>376</v>
      </c>
      <c r="H285" s="1095"/>
      <c r="I285" s="1095"/>
      <c r="J285" s="1716"/>
      <c r="K285" s="1721"/>
      <c r="L285" s="1096"/>
      <c r="M285" s="1096"/>
      <c r="N285" s="1096"/>
      <c r="O285" s="1096"/>
      <c r="P285" s="1096"/>
      <c r="Q285" s="1096"/>
      <c r="R285" s="1148"/>
      <c r="S285" s="1097"/>
      <c r="T285" s="1097"/>
      <c r="U285" s="1097"/>
      <c r="V285" s="1097"/>
      <c r="W285" s="1097"/>
      <c r="X285" s="1097"/>
      <c r="Y285" s="1097"/>
      <c r="Z285" s="1171"/>
      <c r="AA285" s="1171"/>
      <c r="AB285" s="1171"/>
      <c r="AC285" s="1089"/>
      <c r="AD285" s="1089"/>
    </row>
    <row r="286" spans="1:30" s="1090" customFormat="1" ht="15" customHeight="1">
      <c r="A286" s="1080"/>
      <c r="B286" s="1081"/>
      <c r="C286" s="1082" t="s">
        <v>329</v>
      </c>
      <c r="D286" s="1080"/>
      <c r="E286" s="1036"/>
      <c r="F286" s="1036"/>
      <c r="G286" s="1095" t="s">
        <v>377</v>
      </c>
      <c r="H286" s="1095"/>
      <c r="I286" s="1095"/>
      <c r="J286" s="1716"/>
      <c r="K286" s="1721"/>
      <c r="L286" s="1096"/>
      <c r="M286" s="1096"/>
      <c r="N286" s="1096"/>
      <c r="O286" s="1096"/>
      <c r="P286" s="1096"/>
      <c r="Q286" s="1096"/>
      <c r="R286" s="1148"/>
      <c r="S286" s="1097"/>
      <c r="T286" s="1097"/>
      <c r="U286" s="1097"/>
      <c r="V286" s="1097"/>
      <c r="W286" s="1097"/>
      <c r="X286" s="1097"/>
      <c r="Y286" s="1097"/>
      <c r="Z286" s="1171"/>
      <c r="AA286" s="1171"/>
      <c r="AB286" s="1171"/>
      <c r="AC286" s="1089"/>
      <c r="AD286" s="1089"/>
    </row>
    <row r="287" spans="1:30" s="1090" customFormat="1" ht="15" customHeight="1">
      <c r="A287" s="1080"/>
      <c r="B287" s="1081"/>
      <c r="C287" s="1082" t="s">
        <v>329</v>
      </c>
      <c r="D287" s="1080"/>
      <c r="E287" s="1036"/>
      <c r="F287" s="1036"/>
      <c r="G287" s="1095" t="s">
        <v>1069</v>
      </c>
      <c r="H287" s="1095"/>
      <c r="I287" s="1095"/>
      <c r="J287" s="1716"/>
      <c r="K287" s="1721"/>
      <c r="L287" s="1096"/>
      <c r="M287" s="1096"/>
      <c r="N287" s="1096"/>
      <c r="O287" s="1096"/>
      <c r="P287" s="1096"/>
      <c r="Q287" s="1096"/>
      <c r="R287" s="1148"/>
      <c r="S287" s="1097"/>
      <c r="T287" s="1097"/>
      <c r="U287" s="1097"/>
      <c r="V287" s="1097"/>
      <c r="W287" s="1097"/>
      <c r="X287" s="1097"/>
      <c r="Y287" s="1097"/>
      <c r="Z287" s="1171"/>
      <c r="AA287" s="1171"/>
      <c r="AB287" s="1171"/>
      <c r="AC287" s="1089"/>
      <c r="AD287" s="1089"/>
    </row>
    <row r="288" spans="1:30" s="1090" customFormat="1" ht="15" customHeight="1">
      <c r="A288" s="1080"/>
      <c r="B288" s="1081"/>
      <c r="C288" s="1082"/>
      <c r="D288" s="1080"/>
      <c r="E288" s="1036"/>
      <c r="F288" s="1036"/>
      <c r="G288" s="1095"/>
      <c r="H288" s="1095"/>
      <c r="I288" s="1095"/>
      <c r="J288" s="1716"/>
      <c r="K288" s="1721"/>
      <c r="L288" s="1096"/>
      <c r="M288" s="1096"/>
      <c r="N288" s="1096"/>
      <c r="O288" s="1096"/>
      <c r="P288" s="1096"/>
      <c r="Q288" s="1096"/>
      <c r="R288" s="1088"/>
      <c r="S288" s="1097"/>
      <c r="T288" s="1097"/>
      <c r="U288" s="1097"/>
      <c r="V288" s="1097"/>
      <c r="W288" s="1097"/>
      <c r="X288" s="1097"/>
      <c r="Y288" s="1097"/>
      <c r="Z288" s="1171"/>
      <c r="AA288" s="1171"/>
      <c r="AB288" s="1171"/>
      <c r="AC288" s="1089"/>
      <c r="AD288" s="1089"/>
    </row>
    <row r="289" spans="1:30" s="1090" customFormat="1" ht="15" customHeight="1">
      <c r="A289" s="1080"/>
      <c r="B289" s="1081"/>
      <c r="C289" s="1082" t="s">
        <v>329</v>
      </c>
      <c r="D289" s="1080"/>
      <c r="E289" s="1036"/>
      <c r="F289" s="1036" t="s">
        <v>585</v>
      </c>
      <c r="G289" s="1036" t="s">
        <v>378</v>
      </c>
      <c r="H289" s="1095"/>
      <c r="I289" s="1095"/>
      <c r="J289" s="1716"/>
      <c r="K289" s="1721"/>
      <c r="L289" s="1096"/>
      <c r="M289" s="1096"/>
      <c r="N289" s="1096"/>
      <c r="O289" s="1096"/>
      <c r="P289" s="1096"/>
      <c r="Q289" s="1096"/>
      <c r="R289" s="1148"/>
      <c r="S289" s="1097"/>
      <c r="T289" s="1097"/>
      <c r="U289" s="1097"/>
      <c r="V289" s="1097"/>
      <c r="W289" s="1097"/>
      <c r="X289" s="1097"/>
      <c r="Y289" s="1097"/>
      <c r="Z289" s="1171"/>
      <c r="AA289" s="1171"/>
      <c r="AB289" s="1171"/>
      <c r="AC289" s="1089"/>
      <c r="AD289" s="1089"/>
    </row>
    <row r="290" spans="1:30" s="1090" customFormat="1" ht="15" customHeight="1">
      <c r="A290" s="1080"/>
      <c r="B290" s="1081"/>
      <c r="C290" s="1082"/>
      <c r="D290" s="1080"/>
      <c r="E290" s="1036"/>
      <c r="F290" s="1036"/>
      <c r="G290" s="1036"/>
      <c r="H290" s="1095"/>
      <c r="I290" s="1095"/>
      <c r="J290" s="1716"/>
      <c r="K290" s="1721"/>
      <c r="L290" s="1096"/>
      <c r="M290" s="1096"/>
      <c r="N290" s="1096"/>
      <c r="O290" s="1096"/>
      <c r="P290" s="1096"/>
      <c r="Q290" s="1096"/>
      <c r="R290" s="1148"/>
      <c r="S290" s="1097"/>
      <c r="T290" s="1097"/>
      <c r="U290" s="1097"/>
      <c r="V290" s="1097"/>
      <c r="W290" s="1097"/>
      <c r="X290" s="1097"/>
      <c r="Y290" s="1097"/>
      <c r="Z290" s="1171"/>
      <c r="AA290" s="1171"/>
      <c r="AB290" s="1171"/>
      <c r="AC290" s="1089"/>
      <c r="AD290" s="1089"/>
    </row>
    <row r="291" spans="1:30" s="1090" customFormat="1" ht="15" customHeight="1">
      <c r="A291" s="1080"/>
      <c r="B291" s="1081"/>
      <c r="C291" s="1082"/>
      <c r="D291" s="1080"/>
      <c r="E291" s="1036" t="s">
        <v>489</v>
      </c>
      <c r="F291" s="1036" t="s">
        <v>379</v>
      </c>
      <c r="G291" s="1036"/>
      <c r="H291" s="1036"/>
      <c r="I291" s="1036"/>
      <c r="J291" s="1715"/>
      <c r="K291" s="1720" t="s">
        <v>1745</v>
      </c>
      <c r="L291" s="1081">
        <f>L293+L294+L295+L296+L302+L306+L307+L309+L308</f>
        <v>0</v>
      </c>
      <c r="M291" s="1081">
        <f t="shared" ref="M291:Y291" si="132">M293+M294+M295+M296+M302+M306+M307+M309+M308</f>
        <v>0</v>
      </c>
      <c r="N291" s="1081">
        <f t="shared" si="132"/>
        <v>0</v>
      </c>
      <c r="O291" s="1081">
        <f t="shared" si="132"/>
        <v>0</v>
      </c>
      <c r="P291" s="1081">
        <f t="shared" ref="P291" si="133">P293+P294+P295+P296+P302+P306+P307+P309+P308</f>
        <v>0</v>
      </c>
      <c r="Q291" s="1081">
        <f t="shared" si="132"/>
        <v>0</v>
      </c>
      <c r="R291" s="1088">
        <f>Q291-SUM(S291:Y291)</f>
        <v>0</v>
      </c>
      <c r="S291" s="1082">
        <f t="shared" si="132"/>
        <v>0</v>
      </c>
      <c r="T291" s="1198">
        <f t="shared" si="132"/>
        <v>0</v>
      </c>
      <c r="U291" s="1198">
        <f t="shared" si="132"/>
        <v>0</v>
      </c>
      <c r="V291" s="1198">
        <f t="shared" si="132"/>
        <v>0</v>
      </c>
      <c r="W291" s="1198">
        <f t="shared" si="132"/>
        <v>0</v>
      </c>
      <c r="X291" s="1198">
        <f t="shared" si="132"/>
        <v>0</v>
      </c>
      <c r="Y291" s="1198">
        <f t="shared" si="132"/>
        <v>0</v>
      </c>
      <c r="Z291" s="1171"/>
      <c r="AA291" s="1171"/>
      <c r="AB291" s="1171"/>
      <c r="AC291" s="1089"/>
      <c r="AD291" s="1089"/>
    </row>
    <row r="292" spans="1:30" s="1090" customFormat="1" ht="15" customHeight="1">
      <c r="A292" s="1080"/>
      <c r="B292" s="1081"/>
      <c r="C292" s="1082"/>
      <c r="D292" s="1080"/>
      <c r="E292" s="1036"/>
      <c r="F292" s="1036"/>
      <c r="G292" s="1036"/>
      <c r="H292" s="1036"/>
      <c r="I292" s="1036"/>
      <c r="J292" s="1715"/>
      <c r="K292" s="1720"/>
      <c r="L292" s="1081"/>
      <c r="M292" s="1081"/>
      <c r="N292" s="1081"/>
      <c r="O292" s="1081"/>
      <c r="P292" s="1081"/>
      <c r="Q292" s="1081"/>
      <c r="R292" s="1148"/>
      <c r="S292" s="1082"/>
      <c r="T292" s="1082"/>
      <c r="U292" s="1082"/>
      <c r="V292" s="1082"/>
      <c r="W292" s="1082"/>
      <c r="X292" s="1082"/>
      <c r="Y292" s="1082"/>
      <c r="Z292" s="1171"/>
      <c r="AA292" s="1171"/>
      <c r="AB292" s="1171"/>
      <c r="AC292" s="1089"/>
      <c r="AD292" s="1089"/>
    </row>
    <row r="293" spans="1:30" s="1090" customFormat="1" ht="15" customHeight="1">
      <c r="A293" s="1080"/>
      <c r="B293" s="1081"/>
      <c r="C293" s="1082" t="s">
        <v>329</v>
      </c>
      <c r="D293" s="1080"/>
      <c r="E293" s="1036"/>
      <c r="F293" s="1036" t="s">
        <v>593</v>
      </c>
      <c r="G293" s="1036" t="s">
        <v>380</v>
      </c>
      <c r="I293" s="1095"/>
      <c r="J293" s="1716"/>
      <c r="K293" s="1721"/>
      <c r="L293" s="1096"/>
      <c r="M293" s="1096"/>
      <c r="N293" s="1096"/>
      <c r="O293" s="1096"/>
      <c r="P293" s="1096"/>
      <c r="Q293" s="1096"/>
      <c r="R293" s="1148"/>
      <c r="S293" s="1097"/>
      <c r="T293" s="1097"/>
      <c r="U293" s="1097"/>
      <c r="V293" s="1097"/>
      <c r="W293" s="1097"/>
      <c r="X293" s="1097"/>
      <c r="Y293" s="1097"/>
      <c r="Z293" s="1171"/>
      <c r="AA293" s="1171"/>
      <c r="AB293" s="1171"/>
      <c r="AC293" s="1089"/>
      <c r="AD293" s="1089"/>
    </row>
    <row r="294" spans="1:30" s="1090" customFormat="1" ht="15" customHeight="1">
      <c r="A294" s="1080"/>
      <c r="B294" s="1081"/>
      <c r="C294" s="1082" t="s">
        <v>329</v>
      </c>
      <c r="D294" s="1080"/>
      <c r="E294" s="1036"/>
      <c r="F294" s="1036" t="s">
        <v>594</v>
      </c>
      <c r="G294" s="1036" t="s">
        <v>342</v>
      </c>
      <c r="H294" s="1036"/>
      <c r="I294" s="1095"/>
      <c r="J294" s="1716"/>
      <c r="K294" s="1721"/>
      <c r="L294" s="1096"/>
      <c r="M294" s="1096"/>
      <c r="N294" s="1096"/>
      <c r="O294" s="1096"/>
      <c r="P294" s="1096"/>
      <c r="Q294" s="1096"/>
      <c r="R294" s="1148"/>
      <c r="S294" s="1097"/>
      <c r="T294" s="1097"/>
      <c r="U294" s="1097"/>
      <c r="V294" s="1097"/>
      <c r="W294" s="1097"/>
      <c r="X294" s="1097"/>
      <c r="Y294" s="1097"/>
      <c r="Z294" s="1171"/>
      <c r="AA294" s="1171"/>
      <c r="AB294" s="1171"/>
      <c r="AC294" s="1089"/>
      <c r="AD294" s="1089"/>
    </row>
    <row r="295" spans="1:30" s="1090" customFormat="1" ht="15" customHeight="1">
      <c r="A295" s="1080"/>
      <c r="B295" s="1081"/>
      <c r="C295" s="1082" t="s">
        <v>329</v>
      </c>
      <c r="D295" s="1080"/>
      <c r="E295" s="1036"/>
      <c r="F295" s="1036" t="s">
        <v>595</v>
      </c>
      <c r="G295" s="1036" t="s">
        <v>343</v>
      </c>
      <c r="H295" s="1036"/>
      <c r="I295" s="1095"/>
      <c r="J295" s="1716"/>
      <c r="K295" s="1721"/>
      <c r="L295" s="1096"/>
      <c r="M295" s="1096"/>
      <c r="N295" s="1096"/>
      <c r="O295" s="1096"/>
      <c r="P295" s="1096"/>
      <c r="Q295" s="1096"/>
      <c r="R295" s="1148"/>
      <c r="S295" s="1097"/>
      <c r="T295" s="1097"/>
      <c r="U295" s="1097"/>
      <c r="V295" s="1097"/>
      <c r="W295" s="1097"/>
      <c r="X295" s="1097"/>
      <c r="Y295" s="1097"/>
      <c r="Z295" s="1171"/>
      <c r="AA295" s="1171"/>
      <c r="AB295" s="1171"/>
      <c r="AC295" s="1089"/>
      <c r="AD295" s="1089"/>
    </row>
    <row r="296" spans="1:30" s="1090" customFormat="1" ht="15" customHeight="1">
      <c r="A296" s="1080"/>
      <c r="B296" s="1081"/>
      <c r="C296" s="1082" t="s">
        <v>329</v>
      </c>
      <c r="D296" s="1080"/>
      <c r="E296" s="1036"/>
      <c r="F296" s="1036" t="s">
        <v>596</v>
      </c>
      <c r="G296" s="1036" t="s">
        <v>344</v>
      </c>
      <c r="H296" s="1036"/>
      <c r="I296" s="1095"/>
      <c r="J296" s="1716"/>
      <c r="K296" s="1721"/>
      <c r="L296" s="1096">
        <f t="shared" ref="L296:Q296" si="134">L297+L298+L299+L300+L301</f>
        <v>0</v>
      </c>
      <c r="M296" s="1096">
        <f t="shared" si="134"/>
        <v>0</v>
      </c>
      <c r="N296" s="1096">
        <f t="shared" si="134"/>
        <v>0</v>
      </c>
      <c r="O296" s="1096">
        <f t="shared" si="134"/>
        <v>0</v>
      </c>
      <c r="P296" s="1096">
        <f t="shared" si="134"/>
        <v>0</v>
      </c>
      <c r="Q296" s="1096">
        <f t="shared" si="134"/>
        <v>0</v>
      </c>
      <c r="R296" s="1088">
        <f>Q296-SUM(S296:Y296)</f>
        <v>0</v>
      </c>
      <c r="S296" s="1097">
        <f t="shared" ref="S296:Y296" si="135">S297+S298+S299+S300+S301</f>
        <v>0</v>
      </c>
      <c r="T296" s="1097">
        <f t="shared" si="135"/>
        <v>0</v>
      </c>
      <c r="U296" s="1097">
        <f t="shared" si="135"/>
        <v>0</v>
      </c>
      <c r="V296" s="1097">
        <f t="shared" si="135"/>
        <v>0</v>
      </c>
      <c r="W296" s="1097">
        <f t="shared" si="135"/>
        <v>0</v>
      </c>
      <c r="X296" s="1097">
        <f t="shared" si="135"/>
        <v>0</v>
      </c>
      <c r="Y296" s="1097">
        <f t="shared" si="135"/>
        <v>0</v>
      </c>
      <c r="Z296" s="1171"/>
      <c r="AA296" s="1171"/>
      <c r="AB296" s="1171"/>
      <c r="AC296" s="1089"/>
      <c r="AD296" s="1089"/>
    </row>
    <row r="297" spans="1:30" s="1090" customFormat="1" ht="15" customHeight="1">
      <c r="A297" s="1080"/>
      <c r="B297" s="1081"/>
      <c r="C297" s="1082" t="s">
        <v>329</v>
      </c>
      <c r="D297" s="1080"/>
      <c r="E297" s="1036"/>
      <c r="F297" s="1036"/>
      <c r="G297" s="1094" t="s">
        <v>345</v>
      </c>
      <c r="H297" s="1036"/>
      <c r="I297" s="1095"/>
      <c r="J297" s="1716"/>
      <c r="K297" s="1721"/>
      <c r="L297" s="1096"/>
      <c r="M297" s="1096"/>
      <c r="N297" s="1096"/>
      <c r="O297" s="1096"/>
      <c r="P297" s="1096"/>
      <c r="Q297" s="1096"/>
      <c r="R297" s="1148"/>
      <c r="S297" s="1097"/>
      <c r="T297" s="1097"/>
      <c r="U297" s="1097"/>
      <c r="V297" s="1097"/>
      <c r="W297" s="1097"/>
      <c r="X297" s="1097"/>
      <c r="Y297" s="1097"/>
      <c r="Z297" s="1171"/>
      <c r="AA297" s="1171"/>
      <c r="AB297" s="1171"/>
      <c r="AC297" s="1089"/>
      <c r="AD297" s="1089"/>
    </row>
    <row r="298" spans="1:30" s="1090" customFormat="1" ht="15" customHeight="1">
      <c r="A298" s="1080"/>
      <c r="B298" s="1081"/>
      <c r="C298" s="1082" t="s">
        <v>329</v>
      </c>
      <c r="D298" s="1080"/>
      <c r="E298" s="1036"/>
      <c r="F298" s="1036"/>
      <c r="G298" s="1094" t="s">
        <v>346</v>
      </c>
      <c r="H298" s="1036"/>
      <c r="I298" s="1095"/>
      <c r="J298" s="1716"/>
      <c r="K298" s="1721"/>
      <c r="L298" s="1096"/>
      <c r="M298" s="1096"/>
      <c r="N298" s="1096"/>
      <c r="O298" s="1096"/>
      <c r="P298" s="1096"/>
      <c r="Q298" s="1096"/>
      <c r="R298" s="1148"/>
      <c r="S298" s="1097"/>
      <c r="T298" s="1097"/>
      <c r="U298" s="1097"/>
      <c r="V298" s="1097"/>
      <c r="W298" s="1097"/>
      <c r="X298" s="1097"/>
      <c r="Y298" s="1097"/>
      <c r="Z298" s="1171"/>
      <c r="AA298" s="1171"/>
      <c r="AB298" s="1171"/>
      <c r="AC298" s="1089"/>
      <c r="AD298" s="1089"/>
    </row>
    <row r="299" spans="1:30" s="1090" customFormat="1" ht="15" customHeight="1">
      <c r="A299" s="1080"/>
      <c r="B299" s="1081"/>
      <c r="C299" s="1082" t="s">
        <v>329</v>
      </c>
      <c r="D299" s="1080"/>
      <c r="E299" s="1036"/>
      <c r="F299" s="1036"/>
      <c r="G299" s="1094" t="s">
        <v>347</v>
      </c>
      <c r="H299" s="1036"/>
      <c r="I299" s="1095"/>
      <c r="J299" s="1716"/>
      <c r="K299" s="1721"/>
      <c r="L299" s="1096"/>
      <c r="M299" s="1096"/>
      <c r="N299" s="1096"/>
      <c r="O299" s="1096"/>
      <c r="P299" s="1096"/>
      <c r="Q299" s="1096"/>
      <c r="R299" s="1148"/>
      <c r="S299" s="1097"/>
      <c r="T299" s="1097"/>
      <c r="U299" s="1097"/>
      <c r="V299" s="1097"/>
      <c r="W299" s="1097"/>
      <c r="X299" s="1097"/>
      <c r="Y299" s="1097"/>
      <c r="Z299" s="1171"/>
      <c r="AA299" s="1171"/>
      <c r="AB299" s="1171"/>
      <c r="AC299" s="1089"/>
      <c r="AD299" s="1089"/>
    </row>
    <row r="300" spans="1:30" s="1090" customFormat="1" ht="15" customHeight="1">
      <c r="A300" s="1080"/>
      <c r="B300" s="1081"/>
      <c r="C300" s="1082" t="s">
        <v>329</v>
      </c>
      <c r="D300" s="1080"/>
      <c r="E300" s="1036"/>
      <c r="F300" s="1036"/>
      <c r="G300" s="1094" t="s">
        <v>1067</v>
      </c>
      <c r="H300" s="1036"/>
      <c r="I300" s="1095"/>
      <c r="J300" s="1716"/>
      <c r="K300" s="1721"/>
      <c r="L300" s="1096"/>
      <c r="M300" s="1096"/>
      <c r="N300" s="1096"/>
      <c r="O300" s="1096"/>
      <c r="P300" s="1096"/>
      <c r="Q300" s="1096"/>
      <c r="R300" s="1148"/>
      <c r="S300" s="1097"/>
      <c r="T300" s="1097"/>
      <c r="U300" s="1097"/>
      <c r="V300" s="1097"/>
      <c r="W300" s="1097"/>
      <c r="X300" s="1097"/>
      <c r="Y300" s="1097"/>
      <c r="Z300" s="1171"/>
      <c r="AA300" s="1171"/>
      <c r="AB300" s="1171"/>
      <c r="AC300" s="1089"/>
      <c r="AD300" s="1089"/>
    </row>
    <row r="301" spans="1:30" s="1090" customFormat="1" ht="15" customHeight="1">
      <c r="A301" s="1080"/>
      <c r="B301" s="1081"/>
      <c r="C301" s="1082" t="s">
        <v>329</v>
      </c>
      <c r="D301" s="1080"/>
      <c r="E301" s="1036"/>
      <c r="F301" s="1036"/>
      <c r="G301" s="1036" t="s">
        <v>348</v>
      </c>
      <c r="H301" s="1036"/>
      <c r="I301" s="1095"/>
      <c r="J301" s="1716"/>
      <c r="K301" s="1721"/>
      <c r="L301" s="1096"/>
      <c r="M301" s="1096"/>
      <c r="N301" s="1096"/>
      <c r="O301" s="1096"/>
      <c r="P301" s="1096"/>
      <c r="Q301" s="1096"/>
      <c r="R301" s="1148"/>
      <c r="S301" s="1097"/>
      <c r="T301" s="1097"/>
      <c r="U301" s="1097"/>
      <c r="V301" s="1097"/>
      <c r="W301" s="1097"/>
      <c r="X301" s="1097"/>
      <c r="Y301" s="1097"/>
      <c r="Z301" s="1171"/>
      <c r="AA301" s="1171"/>
      <c r="AB301" s="1171"/>
      <c r="AC301" s="1089"/>
      <c r="AD301" s="1089"/>
    </row>
    <row r="302" spans="1:30" s="1090" customFormat="1" ht="15" customHeight="1">
      <c r="A302" s="1080"/>
      <c r="B302" s="1081"/>
      <c r="C302" s="1082" t="s">
        <v>329</v>
      </c>
      <c r="D302" s="1080"/>
      <c r="E302" s="1036"/>
      <c r="F302" s="1036"/>
      <c r="G302" s="1036" t="s">
        <v>349</v>
      </c>
      <c r="H302" s="1036"/>
      <c r="I302" s="1095"/>
      <c r="J302" s="1716"/>
      <c r="K302" s="1721"/>
      <c r="L302" s="1096">
        <f t="shared" ref="L302:Q302" si="136">L303+L304+L305</f>
        <v>0</v>
      </c>
      <c r="M302" s="1096">
        <f t="shared" si="136"/>
        <v>0</v>
      </c>
      <c r="N302" s="1096">
        <f t="shared" si="136"/>
        <v>0</v>
      </c>
      <c r="O302" s="1096">
        <f t="shared" si="136"/>
        <v>0</v>
      </c>
      <c r="P302" s="1096">
        <f t="shared" si="136"/>
        <v>0</v>
      </c>
      <c r="Q302" s="1096">
        <f t="shared" si="136"/>
        <v>0</v>
      </c>
      <c r="R302" s="1088">
        <f>Q302-SUM(S302:Y302)</f>
        <v>0</v>
      </c>
      <c r="S302" s="1097">
        <f t="shared" ref="S302:Y302" si="137">S303+S304+S305</f>
        <v>0</v>
      </c>
      <c r="T302" s="1097">
        <f t="shared" si="137"/>
        <v>0</v>
      </c>
      <c r="U302" s="1097">
        <f t="shared" si="137"/>
        <v>0</v>
      </c>
      <c r="V302" s="1097">
        <f t="shared" si="137"/>
        <v>0</v>
      </c>
      <c r="W302" s="1097">
        <f t="shared" si="137"/>
        <v>0</v>
      </c>
      <c r="X302" s="1097">
        <f t="shared" si="137"/>
        <v>0</v>
      </c>
      <c r="Y302" s="1097">
        <f t="shared" si="137"/>
        <v>0</v>
      </c>
      <c r="Z302" s="1171"/>
      <c r="AA302" s="1171"/>
      <c r="AB302" s="1171"/>
      <c r="AC302" s="1089"/>
      <c r="AD302" s="1089"/>
    </row>
    <row r="303" spans="1:30" s="1090" customFormat="1" ht="15" customHeight="1">
      <c r="A303" s="1080"/>
      <c r="B303" s="1081"/>
      <c r="C303" s="1082" t="s">
        <v>329</v>
      </c>
      <c r="D303" s="1080"/>
      <c r="E303" s="1036"/>
      <c r="F303" s="1036"/>
      <c r="G303" s="1094" t="s">
        <v>350</v>
      </c>
      <c r="H303" s="1036"/>
      <c r="I303" s="1095"/>
      <c r="J303" s="1716"/>
      <c r="K303" s="1721"/>
      <c r="L303" s="1096"/>
      <c r="M303" s="1096"/>
      <c r="N303" s="1096"/>
      <c r="O303" s="1096"/>
      <c r="P303" s="1096"/>
      <c r="Q303" s="1096"/>
      <c r="R303" s="1148"/>
      <c r="S303" s="1097"/>
      <c r="T303" s="1097"/>
      <c r="U303" s="1097"/>
      <c r="V303" s="1097"/>
      <c r="W303" s="1097"/>
      <c r="X303" s="1097"/>
      <c r="Y303" s="1097"/>
      <c r="Z303" s="1171"/>
      <c r="AA303" s="1171"/>
      <c r="AB303" s="1171"/>
      <c r="AC303" s="1089"/>
      <c r="AD303" s="1089"/>
    </row>
    <row r="304" spans="1:30" s="1090" customFormat="1" ht="15" customHeight="1">
      <c r="A304" s="1080"/>
      <c r="B304" s="1081"/>
      <c r="C304" s="1082" t="s">
        <v>329</v>
      </c>
      <c r="D304" s="1080"/>
      <c r="E304" s="1036"/>
      <c r="F304" s="1036"/>
      <c r="G304" s="1094" t="s">
        <v>347</v>
      </c>
      <c r="H304" s="1036"/>
      <c r="I304" s="1095"/>
      <c r="J304" s="1716"/>
      <c r="K304" s="1721"/>
      <c r="L304" s="1096"/>
      <c r="M304" s="1096"/>
      <c r="N304" s="1096"/>
      <c r="O304" s="1096"/>
      <c r="P304" s="1096"/>
      <c r="Q304" s="1096"/>
      <c r="R304" s="1148"/>
      <c r="S304" s="1097"/>
      <c r="T304" s="1097"/>
      <c r="U304" s="1097"/>
      <c r="V304" s="1097"/>
      <c r="W304" s="1097"/>
      <c r="X304" s="1097"/>
      <c r="Y304" s="1097"/>
      <c r="Z304" s="1171"/>
      <c r="AA304" s="1171"/>
      <c r="AB304" s="1171"/>
      <c r="AC304" s="1089"/>
      <c r="AD304" s="1089"/>
    </row>
    <row r="305" spans="1:45" s="1090" customFormat="1" ht="15" customHeight="1">
      <c r="A305" s="1080"/>
      <c r="B305" s="1081"/>
      <c r="C305" s="1082" t="s">
        <v>329</v>
      </c>
      <c r="D305" s="1080"/>
      <c r="E305" s="1036"/>
      <c r="F305" s="1036"/>
      <c r="G305" s="1094" t="s">
        <v>1067</v>
      </c>
      <c r="H305" s="1036"/>
      <c r="I305" s="1095"/>
      <c r="J305" s="1716"/>
      <c r="K305" s="1721"/>
      <c r="L305" s="1096"/>
      <c r="M305" s="1096"/>
      <c r="N305" s="1096"/>
      <c r="O305" s="1096"/>
      <c r="P305" s="1096"/>
      <c r="Q305" s="1096"/>
      <c r="R305" s="1148"/>
      <c r="S305" s="1097"/>
      <c r="T305" s="1097"/>
      <c r="U305" s="1097"/>
      <c r="V305" s="1097"/>
      <c r="W305" s="1097"/>
      <c r="X305" s="1097"/>
      <c r="Y305" s="1097"/>
      <c r="Z305" s="1171"/>
      <c r="AA305" s="1171"/>
      <c r="AB305" s="1171"/>
      <c r="AC305" s="1089"/>
      <c r="AD305" s="1089"/>
    </row>
    <row r="306" spans="1:45" s="1090" customFormat="1" ht="15" customHeight="1">
      <c r="A306" s="1080"/>
      <c r="B306" s="1081"/>
      <c r="C306" s="1082" t="s">
        <v>329</v>
      </c>
      <c r="D306" s="1080"/>
      <c r="E306" s="1036"/>
      <c r="F306" s="1036" t="s">
        <v>597</v>
      </c>
      <c r="G306" s="1036" t="s">
        <v>351</v>
      </c>
      <c r="H306" s="1036"/>
      <c r="I306" s="1095"/>
      <c r="J306" s="1716"/>
      <c r="K306" s="1720" t="s">
        <v>1285</v>
      </c>
      <c r="L306" s="1096"/>
      <c r="M306" s="1096"/>
      <c r="N306" s="1096"/>
      <c r="O306" s="1096"/>
      <c r="P306" s="1096"/>
      <c r="Q306" s="1096"/>
      <c r="R306" s="1148"/>
      <c r="S306" s="1097"/>
      <c r="T306" s="1097"/>
      <c r="U306" s="1097"/>
      <c r="V306" s="1097"/>
      <c r="W306" s="1097"/>
      <c r="X306" s="1097"/>
      <c r="Y306" s="1097"/>
      <c r="Z306" s="1171"/>
      <c r="AA306" s="1171"/>
      <c r="AB306" s="1171"/>
      <c r="AC306" s="1089"/>
      <c r="AD306" s="1089"/>
    </row>
    <row r="307" spans="1:45" s="1090" customFormat="1" ht="15" customHeight="1">
      <c r="A307" s="1080"/>
      <c r="B307" s="1081"/>
      <c r="C307" s="1082" t="s">
        <v>329</v>
      </c>
      <c r="D307" s="1038"/>
      <c r="E307" s="1038"/>
      <c r="F307" s="1038" t="s">
        <v>653</v>
      </c>
      <c r="G307" s="1038"/>
      <c r="H307" s="1038"/>
      <c r="I307" s="1039"/>
      <c r="J307" s="1717"/>
      <c r="K307" s="1720" t="s">
        <v>1361</v>
      </c>
      <c r="L307" s="1096"/>
      <c r="M307" s="1096"/>
      <c r="N307" s="1096"/>
      <c r="O307" s="1096"/>
      <c r="P307" s="1096"/>
      <c r="Q307" s="1096"/>
      <c r="R307" s="1084"/>
      <c r="S307" s="1097"/>
      <c r="T307" s="1199"/>
      <c r="U307" s="1199"/>
      <c r="V307" s="1199"/>
      <c r="W307" s="1199"/>
      <c r="X307" s="1199"/>
      <c r="Y307" s="1199"/>
      <c r="Z307" s="1070"/>
      <c r="AA307" s="1070"/>
      <c r="AB307" s="1070"/>
      <c r="AC307" s="1089"/>
      <c r="AD307" s="1089"/>
      <c r="AE307" s="1089"/>
      <c r="AF307" s="1089"/>
      <c r="AG307" s="1089"/>
      <c r="AH307" s="1089"/>
      <c r="AI307" s="1089"/>
      <c r="AJ307" s="1089"/>
      <c r="AK307" s="1089"/>
      <c r="AL307" s="1089"/>
      <c r="AM307" s="1089"/>
      <c r="AN307" s="1089"/>
      <c r="AO307" s="1089"/>
      <c r="AP307" s="1089"/>
    </row>
    <row r="308" spans="1:45" s="1090" customFormat="1" ht="15" customHeight="1">
      <c r="A308" s="1080"/>
      <c r="B308" s="1086"/>
      <c r="C308" s="1082" t="s">
        <v>329</v>
      </c>
      <c r="D308" s="1038"/>
      <c r="E308" s="1038"/>
      <c r="F308" s="1038" t="s">
        <v>654</v>
      </c>
      <c r="G308" s="1038" t="s">
        <v>352</v>
      </c>
      <c r="H308" s="1039"/>
      <c r="I308" s="1039"/>
      <c r="J308" s="1717"/>
      <c r="K308" s="1721"/>
      <c r="L308" s="1103"/>
      <c r="M308" s="1103"/>
      <c r="N308" s="1103"/>
      <c r="O308" s="1103"/>
      <c r="P308" s="1103"/>
      <c r="Q308" s="1103"/>
      <c r="R308" s="1084"/>
      <c r="S308" s="1097"/>
      <c r="T308" s="1199"/>
      <c r="U308" s="1199"/>
      <c r="V308" s="1199"/>
      <c r="W308" s="1199"/>
      <c r="X308" s="1199"/>
      <c r="Y308" s="1199"/>
      <c r="Z308" s="1070"/>
      <c r="AA308" s="1070"/>
      <c r="AB308" s="1070"/>
      <c r="AC308" s="1089"/>
      <c r="AD308" s="1089"/>
      <c r="AE308" s="1089"/>
      <c r="AF308" s="1089"/>
      <c r="AG308" s="1089"/>
      <c r="AH308" s="1089"/>
      <c r="AI308" s="1089"/>
      <c r="AJ308" s="1089"/>
      <c r="AK308" s="1089"/>
      <c r="AL308" s="1089"/>
      <c r="AM308" s="1089"/>
      <c r="AN308" s="1089"/>
      <c r="AO308" s="1089"/>
      <c r="AP308" s="1089"/>
    </row>
    <row r="309" spans="1:45" s="1090" customFormat="1" ht="15" customHeight="1">
      <c r="A309" s="1080"/>
      <c r="B309" s="1081"/>
      <c r="C309" s="1082" t="s">
        <v>329</v>
      </c>
      <c r="D309" s="1080"/>
      <c r="E309" s="1036"/>
      <c r="F309" s="1036" t="s">
        <v>1066</v>
      </c>
      <c r="G309" s="1036"/>
      <c r="H309" s="1095"/>
      <c r="I309" s="1095"/>
      <c r="J309" s="1716"/>
      <c r="K309" s="1721"/>
      <c r="L309" s="1096"/>
      <c r="M309" s="1096"/>
      <c r="N309" s="1096"/>
      <c r="O309" s="1096"/>
      <c r="P309" s="1096"/>
      <c r="Q309" s="1096"/>
      <c r="R309" s="1148"/>
      <c r="S309" s="1097"/>
      <c r="T309" s="1097"/>
      <c r="U309" s="1097"/>
      <c r="V309" s="1097"/>
      <c r="W309" s="1097"/>
      <c r="X309" s="1097"/>
      <c r="Y309" s="1097"/>
      <c r="Z309" s="1171"/>
      <c r="AA309" s="1171"/>
      <c r="AB309" s="1171"/>
      <c r="AC309" s="1089"/>
      <c r="AD309" s="1089"/>
    </row>
    <row r="310" spans="1:45" s="1090" customFormat="1" ht="15" customHeight="1">
      <c r="A310" s="1149"/>
      <c r="B310" s="1150"/>
      <c r="C310" s="1151"/>
      <c r="D310" s="1149"/>
      <c r="E310" s="1152"/>
      <c r="F310" s="2587"/>
      <c r="G310" s="1152"/>
      <c r="H310" s="1153"/>
      <c r="I310" s="1153"/>
      <c r="J310" s="1718"/>
      <c r="K310" s="1722"/>
      <c r="L310" s="1722"/>
      <c r="M310" s="1722"/>
      <c r="N310" s="1722"/>
      <c r="O310" s="1722"/>
      <c r="P310" s="1722"/>
      <c r="Q310" s="1722"/>
      <c r="R310" s="2588"/>
      <c r="S310" s="1722"/>
      <c r="T310" s="1722"/>
      <c r="U310" s="1722"/>
      <c r="V310" s="1722"/>
      <c r="W310" s="1722"/>
      <c r="X310" s="1722"/>
      <c r="Y310" s="1722"/>
      <c r="Z310" s="1171"/>
      <c r="AA310" s="1171"/>
      <c r="AB310" s="1171"/>
      <c r="AC310" s="1089"/>
      <c r="AD310" s="1089"/>
    </row>
    <row r="311" spans="1:45" s="1090" customFormat="1" ht="15" customHeight="1" thickBot="1">
      <c r="A311" s="1072"/>
      <c r="B311" s="1165"/>
      <c r="C311" s="1166"/>
      <c r="D311" s="1072"/>
      <c r="E311" s="1073"/>
      <c r="F311" s="1073"/>
      <c r="G311" s="1073"/>
      <c r="H311" s="1074"/>
      <c r="I311" s="1074"/>
      <c r="J311" s="1075"/>
      <c r="K311" s="2406"/>
      <c r="L311" s="2406"/>
      <c r="M311" s="2406"/>
      <c r="N311" s="2406"/>
      <c r="O311" s="2406"/>
      <c r="P311" s="2406"/>
      <c r="Q311" s="2406"/>
      <c r="R311" s="2588"/>
      <c r="S311" s="2406"/>
      <c r="T311" s="2406"/>
      <c r="U311" s="2406"/>
      <c r="V311" s="2406"/>
      <c r="W311" s="2406"/>
      <c r="X311" s="2406"/>
      <c r="Y311" s="2406"/>
      <c r="Z311" s="1171"/>
      <c r="AA311" s="1171"/>
      <c r="AB311" s="1171"/>
      <c r="AC311" s="1089"/>
      <c r="AD311" s="1089"/>
    </row>
    <row r="312" spans="1:45" s="1090" customFormat="1" ht="15" customHeight="1" thickBot="1">
      <c r="A312" s="1117"/>
      <c r="B312" s="1118"/>
      <c r="C312" s="1119"/>
      <c r="D312" s="1117"/>
      <c r="E312" s="1120" t="s">
        <v>353</v>
      </c>
      <c r="F312" s="1120"/>
      <c r="G312" s="1120"/>
      <c r="H312" s="1121"/>
      <c r="I312" s="1121"/>
      <c r="J312" s="1122"/>
      <c r="K312" s="1122"/>
      <c r="L312" s="1122">
        <f t="shared" ref="L312:Q312" si="138">L170</f>
        <v>0</v>
      </c>
      <c r="M312" s="1122">
        <f t="shared" si="138"/>
        <v>0</v>
      </c>
      <c r="N312" s="1122">
        <f t="shared" si="138"/>
        <v>0</v>
      </c>
      <c r="O312" s="1122">
        <f t="shared" si="138"/>
        <v>0</v>
      </c>
      <c r="P312" s="1122">
        <f t="shared" si="138"/>
        <v>0</v>
      </c>
      <c r="Q312" s="1122">
        <f t="shared" si="138"/>
        <v>0</v>
      </c>
      <c r="R312" s="1088">
        <f t="shared" ref="R312:R313" si="139">Q312-SUM(S312:Y312)</f>
        <v>0</v>
      </c>
      <c r="S312" s="1123">
        <f t="shared" ref="S312:Y312" si="140">S170</f>
        <v>0</v>
      </c>
      <c r="T312" s="1123">
        <f t="shared" si="140"/>
        <v>0</v>
      </c>
      <c r="U312" s="1123">
        <f t="shared" si="140"/>
        <v>0</v>
      </c>
      <c r="V312" s="1123">
        <f t="shared" si="140"/>
        <v>0</v>
      </c>
      <c r="W312" s="1123">
        <f t="shared" si="140"/>
        <v>0</v>
      </c>
      <c r="X312" s="1123">
        <f t="shared" si="140"/>
        <v>0</v>
      </c>
      <c r="Y312" s="1123">
        <f t="shared" si="140"/>
        <v>0</v>
      </c>
      <c r="Z312" s="1171"/>
      <c r="AA312" s="1171"/>
      <c r="AB312" s="1171"/>
      <c r="AC312" s="1089"/>
      <c r="AD312" s="1089"/>
    </row>
    <row r="313" spans="1:45" s="1090" customFormat="1" ht="15" customHeight="1" thickBot="1">
      <c r="A313" s="1117"/>
      <c r="B313" s="1118"/>
      <c r="C313" s="1119"/>
      <c r="D313" s="1117"/>
      <c r="E313" s="1120" t="s">
        <v>1657</v>
      </c>
      <c r="F313" s="1120"/>
      <c r="G313" s="1120"/>
      <c r="H313" s="1121"/>
      <c r="I313" s="1121"/>
      <c r="J313" s="1122"/>
      <c r="K313" s="1122"/>
      <c r="L313" s="1122">
        <f>L166</f>
        <v>0</v>
      </c>
      <c r="M313" s="1122">
        <f t="shared" ref="M313:Y313" si="141">M166</f>
        <v>0</v>
      </c>
      <c r="N313" s="1122">
        <f t="shared" si="141"/>
        <v>0</v>
      </c>
      <c r="O313" s="1122">
        <f t="shared" si="141"/>
        <v>0</v>
      </c>
      <c r="P313" s="1122">
        <f t="shared" si="141"/>
        <v>0</v>
      </c>
      <c r="Q313" s="1122">
        <f t="shared" si="141"/>
        <v>0</v>
      </c>
      <c r="R313" s="1088">
        <f t="shared" si="139"/>
        <v>0</v>
      </c>
      <c r="S313" s="1123">
        <f t="shared" si="141"/>
        <v>0</v>
      </c>
      <c r="T313" s="1123">
        <f t="shared" si="141"/>
        <v>0</v>
      </c>
      <c r="U313" s="1123">
        <f t="shared" si="141"/>
        <v>0</v>
      </c>
      <c r="V313" s="1123">
        <f t="shared" si="141"/>
        <v>0</v>
      </c>
      <c r="W313" s="1123">
        <f t="shared" si="141"/>
        <v>0</v>
      </c>
      <c r="X313" s="1123">
        <f t="shared" si="141"/>
        <v>0</v>
      </c>
      <c r="Y313" s="1123">
        <f t="shared" si="141"/>
        <v>0</v>
      </c>
      <c r="Z313" s="1171"/>
      <c r="AA313" s="1171"/>
      <c r="AB313" s="1171"/>
      <c r="AC313" s="1089"/>
      <c r="AD313" s="1089"/>
    </row>
    <row r="314" spans="1:45" s="1136" customFormat="1" ht="15.75">
      <c r="A314" s="2671"/>
      <c r="B314" s="2672"/>
      <c r="C314" s="2673"/>
      <c r="D314" s="2671"/>
      <c r="E314" s="2674"/>
      <c r="F314" s="2674"/>
      <c r="G314" s="2674"/>
      <c r="H314" s="2675"/>
      <c r="I314" s="2675"/>
      <c r="J314" s="2676" t="s">
        <v>354</v>
      </c>
      <c r="K314" s="2676"/>
      <c r="L314" s="2676">
        <f>L312+L313</f>
        <v>0</v>
      </c>
      <c r="M314" s="2676">
        <f t="shared" ref="M314:Y314" si="142">M312+M313</f>
        <v>0</v>
      </c>
      <c r="N314" s="2676">
        <f t="shared" si="142"/>
        <v>0</v>
      </c>
      <c r="O314" s="2676">
        <f t="shared" si="142"/>
        <v>0</v>
      </c>
      <c r="P314" s="2676">
        <f t="shared" si="142"/>
        <v>0</v>
      </c>
      <c r="Q314" s="2676">
        <f t="shared" si="142"/>
        <v>0</v>
      </c>
      <c r="R314" s="1088">
        <f>Q314-SUM(S314:Y314)</f>
        <v>0</v>
      </c>
      <c r="S314" s="1132">
        <f t="shared" si="142"/>
        <v>0</v>
      </c>
      <c r="T314" s="1131">
        <f t="shared" si="142"/>
        <v>0</v>
      </c>
      <c r="U314" s="1131">
        <f t="shared" si="142"/>
        <v>0</v>
      </c>
      <c r="V314" s="1131">
        <f t="shared" si="142"/>
        <v>0</v>
      </c>
      <c r="W314" s="1131">
        <f t="shared" si="142"/>
        <v>0</v>
      </c>
      <c r="X314" s="1131">
        <f>X312+X313</f>
        <v>0</v>
      </c>
      <c r="Y314" s="1131">
        <f t="shared" si="142"/>
        <v>0</v>
      </c>
      <c r="Z314" s="1142"/>
      <c r="AA314" s="1142"/>
      <c r="AB314" s="1142"/>
      <c r="AC314" s="1142"/>
      <c r="AD314" s="1142"/>
    </row>
    <row r="315" spans="1:45" s="1136" customFormat="1" ht="13.5" thickBot="1">
      <c r="A315" s="2665"/>
      <c r="B315" s="2666"/>
      <c r="C315" s="2667"/>
      <c r="D315" s="2665"/>
      <c r="E315" s="2666"/>
      <c r="F315" s="2666"/>
      <c r="G315" s="2666"/>
      <c r="H315" s="2668"/>
      <c r="I315" s="2668"/>
      <c r="J315" s="2669"/>
      <c r="K315" s="2669"/>
      <c r="L315" s="2669"/>
      <c r="M315" s="2669"/>
      <c r="N315" s="2669"/>
      <c r="O315" s="2669"/>
      <c r="P315" s="2669"/>
      <c r="Q315" s="2669"/>
      <c r="R315" s="1088"/>
      <c r="S315" s="2670"/>
      <c r="T315" s="2670"/>
      <c r="U315" s="2670"/>
      <c r="V315" s="2670"/>
      <c r="W315" s="2670"/>
      <c r="X315" s="2670"/>
      <c r="Y315" s="2670"/>
      <c r="Z315" s="1142"/>
      <c r="AA315" s="1142"/>
      <c r="AB315" s="1142"/>
      <c r="AC315" s="1142"/>
      <c r="AD315" s="1142"/>
    </row>
    <row r="316" spans="1:45" s="1136" customFormat="1" ht="13.5" thickBot="1">
      <c r="A316" s="1143"/>
      <c r="B316" s="1143"/>
      <c r="C316" s="1143"/>
      <c r="D316" s="1143"/>
      <c r="E316" s="1143"/>
      <c r="F316" s="1143"/>
      <c r="G316" s="1026"/>
      <c r="H316" s="1026"/>
      <c r="I316" s="1026"/>
      <c r="J316" s="1026"/>
      <c r="K316" s="1026"/>
      <c r="L316" s="1026"/>
      <c r="M316" s="1026"/>
      <c r="N316" s="1026"/>
      <c r="O316" s="1154"/>
      <c r="P316" s="1154"/>
      <c r="Q316" s="1154"/>
      <c r="R316" s="1141"/>
      <c r="S316" s="1141"/>
      <c r="T316" s="1141"/>
      <c r="U316" s="1141"/>
      <c r="V316" s="1141"/>
      <c r="W316" s="1141"/>
      <c r="X316" s="1141"/>
      <c r="Y316" s="1141"/>
      <c r="Z316" s="1141"/>
      <c r="AA316" s="1141"/>
      <c r="AB316" s="1155"/>
      <c r="AC316" s="1142"/>
      <c r="AD316" s="1142"/>
      <c r="AE316" s="1142"/>
      <c r="AF316" s="1142"/>
    </row>
    <row r="317" spans="1:45" ht="16.5" thickBot="1">
      <c r="J317" s="1140"/>
      <c r="K317" s="2680" t="s">
        <v>1172</v>
      </c>
      <c r="L317" s="2680"/>
      <c r="M317" s="2681">
        <f>L314+M314</f>
        <v>0</v>
      </c>
      <c r="N317" s="2682"/>
      <c r="O317" s="2681">
        <f>N314+O314</f>
        <v>0</v>
      </c>
      <c r="P317" s="2683"/>
      <c r="Q317" s="2681">
        <f>P314+Q314</f>
        <v>0</v>
      </c>
      <c r="S317" s="1137"/>
      <c r="T317" s="1137"/>
      <c r="U317" s="1137"/>
      <c r="V317" s="1137"/>
      <c r="W317" s="1137"/>
      <c r="X317" s="1137"/>
      <c r="Y317" s="1137"/>
      <c r="Z317" s="1137"/>
      <c r="AA317" s="1137"/>
    </row>
    <row r="318" spans="1:45" ht="15">
      <c r="D318" s="2684" t="s">
        <v>1747</v>
      </c>
      <c r="J318" s="1140"/>
      <c r="K318" s="1140"/>
      <c r="L318" s="1140"/>
      <c r="M318" s="1140"/>
      <c r="N318" s="1140"/>
      <c r="S318" s="1137"/>
      <c r="T318" s="1137"/>
      <c r="U318" s="1137"/>
      <c r="V318" s="1137"/>
      <c r="W318" s="1137"/>
      <c r="X318" s="1137"/>
      <c r="Y318" s="1137"/>
      <c r="Z318" s="1137"/>
      <c r="AA318" s="1137"/>
    </row>
    <row r="319" spans="1:45" s="1034" customFormat="1" ht="15">
      <c r="A319" s="1093"/>
      <c r="B319" s="1093"/>
      <c r="C319" s="1093"/>
      <c r="D319" s="2685" t="s">
        <v>1748</v>
      </c>
      <c r="E319" s="1093"/>
      <c r="F319" s="1093"/>
      <c r="G319" s="1090"/>
      <c r="H319" s="1090"/>
      <c r="I319" s="1090"/>
      <c r="J319" s="1093"/>
      <c r="K319" s="1371" t="str">
        <f>'[4]PAGE DE GARDE'!B16</f>
        <v>REALITE 2014</v>
      </c>
      <c r="L319" s="1371" t="str">
        <f>'[4]PAGE DE GARDE'!B15</f>
        <v>BUDGET 2015</v>
      </c>
      <c r="M319" s="1371" t="str">
        <f>'[4]PAGE DE GARDE'!B14</f>
        <v>REALITE 2015</v>
      </c>
      <c r="N319" s="1371" t="s">
        <v>1746</v>
      </c>
      <c r="O319" s="1093"/>
      <c r="R319" s="1066"/>
      <c r="S319" s="1066"/>
      <c r="T319" s="1066"/>
      <c r="U319" s="1066"/>
      <c r="V319" s="1066"/>
      <c r="W319" s="1066"/>
      <c r="X319" s="1066"/>
      <c r="Y319" s="1066"/>
      <c r="Z319" s="1066"/>
      <c r="AA319" s="1066"/>
      <c r="AB319" s="1066"/>
      <c r="AC319" s="1066"/>
      <c r="AD319" s="1066"/>
      <c r="AE319" s="1066"/>
      <c r="AF319" s="1158"/>
      <c r="AG319" s="1067"/>
      <c r="AH319" s="1067"/>
      <c r="AI319" s="1067"/>
      <c r="AJ319" s="1067"/>
      <c r="AK319" s="1067"/>
      <c r="AL319" s="1067"/>
      <c r="AM319" s="1067"/>
      <c r="AN319" s="1067"/>
      <c r="AO319" s="1067"/>
      <c r="AP319" s="1067"/>
      <c r="AQ319" s="1067"/>
      <c r="AR319" s="1067"/>
      <c r="AS319" s="1067"/>
    </row>
    <row r="320" spans="1:45" s="1034" customFormat="1" ht="15">
      <c r="A320" s="1093"/>
      <c r="B320" s="1093"/>
      <c r="C320" s="1093"/>
      <c r="D320" s="2556" t="s">
        <v>925</v>
      </c>
      <c r="E320" s="2557"/>
      <c r="F320" s="2557"/>
      <c r="G320" s="2558"/>
      <c r="H320" s="2558"/>
      <c r="I320" s="2558"/>
      <c r="J320" s="2558"/>
      <c r="K320" s="2558"/>
      <c r="L320" s="2558"/>
      <c r="M320" s="2558"/>
      <c r="N320" s="2558">
        <f>+L320-M320</f>
        <v>0</v>
      </c>
      <c r="O320" s="1093"/>
      <c r="R320" s="1066"/>
      <c r="S320" s="1066"/>
      <c r="T320" s="1066"/>
      <c r="U320" s="1066"/>
      <c r="V320" s="1066"/>
      <c r="W320" s="1066"/>
      <c r="X320" s="1066"/>
      <c r="Y320" s="1066"/>
      <c r="Z320" s="1066"/>
      <c r="AA320" s="1066"/>
      <c r="AB320" s="1066"/>
      <c r="AC320" s="1066"/>
      <c r="AD320" s="1066"/>
      <c r="AE320" s="1066"/>
      <c r="AF320" s="1158"/>
      <c r="AG320" s="1067"/>
      <c r="AH320" s="1067"/>
      <c r="AI320" s="1067"/>
      <c r="AJ320" s="1067"/>
      <c r="AK320" s="1067"/>
      <c r="AL320" s="1067"/>
      <c r="AM320" s="1067"/>
      <c r="AN320" s="1067"/>
      <c r="AO320" s="1067"/>
      <c r="AP320" s="1067"/>
      <c r="AQ320" s="1067"/>
      <c r="AR320" s="1067"/>
      <c r="AS320" s="1067"/>
    </row>
    <row r="321" spans="1:45" s="1090" customFormat="1" ht="15">
      <c r="A321" s="1092"/>
      <c r="B321" s="1092"/>
      <c r="C321" s="1092"/>
      <c r="D321" s="2559" t="s">
        <v>926</v>
      </c>
      <c r="E321" s="2560"/>
      <c r="F321" s="2560"/>
      <c r="G321" s="2560"/>
      <c r="H321" s="2560"/>
      <c r="I321" s="2560"/>
      <c r="J321" s="2560"/>
      <c r="K321" s="2560"/>
      <c r="L321" s="2560"/>
      <c r="M321" s="2560"/>
      <c r="N321" s="2558">
        <f>+L321-M321</f>
        <v>0</v>
      </c>
      <c r="O321" s="1093"/>
      <c r="R321" s="1093"/>
      <c r="S321" s="1066"/>
      <c r="T321" s="1066"/>
      <c r="U321" s="1066"/>
      <c r="V321" s="1066"/>
      <c r="W321" s="1066"/>
      <c r="X321" s="1066"/>
      <c r="Y321" s="1066"/>
      <c r="Z321" s="1066"/>
      <c r="AA321" s="1066"/>
      <c r="AB321" s="1093"/>
      <c r="AC321" s="1093"/>
      <c r="AD321" s="1093"/>
      <c r="AE321" s="1093"/>
      <c r="AF321" s="1114"/>
      <c r="AG321" s="1089"/>
      <c r="AH321" s="1089"/>
      <c r="AI321" s="1089"/>
      <c r="AJ321" s="1089"/>
      <c r="AK321" s="1089"/>
      <c r="AL321" s="1089"/>
      <c r="AM321" s="1089"/>
      <c r="AN321" s="1089"/>
      <c r="AO321" s="1089"/>
      <c r="AP321" s="1089"/>
      <c r="AQ321" s="1089"/>
      <c r="AR321" s="1089"/>
      <c r="AS321" s="1089"/>
    </row>
    <row r="322" spans="1:45" s="1090" customFormat="1" ht="15">
      <c r="A322" s="1093"/>
      <c r="B322" s="1093"/>
      <c r="C322" s="1093"/>
      <c r="D322" s="1093"/>
      <c r="E322" s="1093" t="s">
        <v>1646</v>
      </c>
      <c r="F322" s="1093"/>
      <c r="G322" s="1093"/>
      <c r="H322" s="1093"/>
      <c r="I322" s="1093"/>
      <c r="J322" s="1093"/>
      <c r="K322" s="1093"/>
      <c r="L322" s="1093"/>
      <c r="M322" s="1093"/>
      <c r="N322" s="1093"/>
      <c r="O322" s="1093"/>
      <c r="R322" s="1093"/>
      <c r="S322" s="1093"/>
      <c r="T322" s="1093"/>
      <c r="U322" s="1093"/>
      <c r="V322" s="1093"/>
      <c r="W322" s="1093"/>
      <c r="X322" s="1093"/>
      <c r="Y322" s="1093"/>
      <c r="Z322" s="1093"/>
      <c r="AA322" s="1093"/>
      <c r="AB322" s="1093"/>
      <c r="AC322" s="1093"/>
      <c r="AD322" s="1093"/>
      <c r="AE322" s="1093"/>
      <c r="AF322" s="1114"/>
      <c r="AG322" s="1089"/>
      <c r="AH322" s="1089"/>
      <c r="AI322" s="1089"/>
      <c r="AJ322" s="1089"/>
      <c r="AK322" s="1089"/>
      <c r="AL322" s="1089"/>
      <c r="AM322" s="1089"/>
      <c r="AN322" s="1089"/>
      <c r="AO322" s="1089"/>
      <c r="AP322" s="1089"/>
      <c r="AQ322" s="1089"/>
      <c r="AR322" s="1089"/>
      <c r="AS322" s="1089"/>
    </row>
    <row r="323" spans="1:45" s="1090" customFormat="1" ht="15">
      <c r="A323" s="1093"/>
      <c r="B323" s="1093"/>
      <c r="C323" s="1093"/>
      <c r="D323" s="1093"/>
      <c r="E323" s="1093" t="s">
        <v>57</v>
      </c>
      <c r="F323" s="1093"/>
      <c r="G323" s="1093"/>
      <c r="H323" s="1093"/>
      <c r="I323" s="1092"/>
      <c r="J323" s="1092"/>
      <c r="K323" s="1092"/>
      <c r="L323" s="1092"/>
      <c r="M323" s="1092"/>
      <c r="N323" s="1092"/>
      <c r="O323" s="1093"/>
      <c r="R323" s="1093"/>
      <c r="S323" s="1093"/>
      <c r="T323" s="1093"/>
      <c r="U323" s="1093"/>
      <c r="V323" s="1093"/>
      <c r="W323" s="1093"/>
      <c r="X323" s="1093"/>
      <c r="Y323" s="1093"/>
      <c r="Z323" s="1093"/>
      <c r="AA323" s="1093"/>
      <c r="AB323" s="1093"/>
      <c r="AC323" s="1093"/>
      <c r="AD323" s="1093"/>
      <c r="AE323" s="1093"/>
      <c r="AF323" s="1114"/>
      <c r="AG323" s="1089"/>
      <c r="AH323" s="1089"/>
      <c r="AI323" s="1089"/>
      <c r="AJ323" s="1089"/>
      <c r="AK323" s="1089"/>
      <c r="AL323" s="1089"/>
      <c r="AM323" s="1089"/>
      <c r="AN323" s="1089"/>
      <c r="AO323" s="1089"/>
      <c r="AP323" s="1089"/>
      <c r="AQ323" s="1089"/>
      <c r="AR323" s="1089"/>
      <c r="AS323" s="1089"/>
    </row>
    <row r="324" spans="1:45" s="1090" customFormat="1" ht="15">
      <c r="A324" s="1093"/>
      <c r="B324" s="1093"/>
      <c r="C324" s="1093"/>
      <c r="D324" s="1093"/>
      <c r="E324" s="1093" t="s">
        <v>1647</v>
      </c>
      <c r="F324" s="1093"/>
      <c r="G324" s="1093"/>
      <c r="H324" s="1093"/>
      <c r="I324" s="1092"/>
      <c r="J324" s="1092"/>
      <c r="K324" s="1092"/>
      <c r="L324" s="1092"/>
      <c r="M324" s="1092"/>
      <c r="N324" s="1092"/>
      <c r="O324" s="1093"/>
      <c r="R324" s="1093"/>
      <c r="S324" s="1093"/>
      <c r="T324" s="1093"/>
      <c r="U324" s="1093"/>
      <c r="V324" s="1093"/>
      <c r="W324" s="1093"/>
      <c r="X324" s="1093"/>
      <c r="Y324" s="1093"/>
      <c r="Z324" s="1093"/>
      <c r="AA324" s="1093"/>
      <c r="AB324" s="1093"/>
      <c r="AC324" s="1093"/>
      <c r="AD324" s="1093"/>
      <c r="AE324" s="1093"/>
      <c r="AF324" s="1114"/>
      <c r="AG324" s="1089"/>
      <c r="AH324" s="1089"/>
      <c r="AI324" s="1089"/>
      <c r="AJ324" s="1089"/>
      <c r="AK324" s="1089"/>
      <c r="AL324" s="1089"/>
      <c r="AM324" s="1089"/>
      <c r="AN324" s="1089"/>
      <c r="AO324" s="1089"/>
      <c r="AP324" s="1089"/>
      <c r="AQ324" s="1089"/>
      <c r="AR324" s="1089"/>
      <c r="AS324" s="1089"/>
    </row>
    <row r="325" spans="1:45" s="1090" customFormat="1" ht="15">
      <c r="A325" s="1093"/>
      <c r="B325" s="1093"/>
      <c r="C325" s="1093"/>
      <c r="D325" s="1093"/>
      <c r="E325" s="1093" t="s">
        <v>1648</v>
      </c>
      <c r="F325" s="1093"/>
      <c r="G325" s="1093"/>
      <c r="H325" s="1093"/>
      <c r="I325" s="1092"/>
      <c r="J325" s="1092"/>
      <c r="K325" s="1092"/>
      <c r="L325" s="1092"/>
      <c r="M325" s="1092"/>
      <c r="N325" s="1092"/>
      <c r="O325" s="1093"/>
      <c r="R325" s="1093"/>
      <c r="S325" s="1093"/>
      <c r="T325" s="1093"/>
      <c r="U325" s="1093"/>
      <c r="V325" s="1093"/>
      <c r="W325" s="1093"/>
      <c r="X325" s="1093"/>
      <c r="Y325" s="1093"/>
      <c r="Z325" s="1093"/>
      <c r="AA325" s="1093"/>
      <c r="AB325" s="1093"/>
      <c r="AC325" s="1093"/>
      <c r="AD325" s="1093"/>
      <c r="AE325" s="1093"/>
      <c r="AF325" s="1114"/>
      <c r="AG325" s="1089"/>
      <c r="AH325" s="1089"/>
      <c r="AI325" s="1089"/>
      <c r="AJ325" s="1089"/>
      <c r="AK325" s="1089"/>
      <c r="AL325" s="1089"/>
      <c r="AM325" s="1089"/>
      <c r="AN325" s="1089"/>
      <c r="AO325" s="1089"/>
      <c r="AP325" s="1089"/>
      <c r="AQ325" s="1089"/>
      <c r="AR325" s="1089"/>
      <c r="AS325" s="1089"/>
    </row>
    <row r="326" spans="1:45" s="1090" customFormat="1" ht="15">
      <c r="A326" s="1093"/>
      <c r="B326" s="1093"/>
      <c r="C326" s="1093"/>
      <c r="D326" s="2559" t="s">
        <v>944</v>
      </c>
      <c r="E326" s="2560"/>
      <c r="F326" s="2560"/>
      <c r="G326" s="2560"/>
      <c r="H326" s="2560"/>
      <c r="I326" s="2560"/>
      <c r="J326" s="2560"/>
      <c r="K326" s="2560"/>
      <c r="L326" s="2560"/>
      <c r="M326" s="2560"/>
      <c r="N326" s="2558">
        <f>+L326-M326</f>
        <v>0</v>
      </c>
      <c r="O326" s="1093"/>
      <c r="R326" s="1093"/>
      <c r="S326" s="1093"/>
      <c r="T326" s="1093"/>
      <c r="U326" s="1093"/>
      <c r="V326" s="1093"/>
      <c r="W326" s="1093"/>
      <c r="X326" s="1093"/>
      <c r="Y326" s="1093"/>
      <c r="Z326" s="1093"/>
      <c r="AA326" s="1093"/>
      <c r="AB326" s="1093"/>
      <c r="AC326" s="1093"/>
      <c r="AD326" s="1093"/>
      <c r="AE326" s="1093"/>
      <c r="AF326" s="1114"/>
      <c r="AG326" s="1089"/>
      <c r="AH326" s="1089"/>
      <c r="AI326" s="1089"/>
      <c r="AJ326" s="1089"/>
      <c r="AK326" s="1089"/>
      <c r="AL326" s="1089"/>
      <c r="AM326" s="1089"/>
      <c r="AN326" s="1089"/>
      <c r="AO326" s="1089"/>
      <c r="AP326" s="1089"/>
      <c r="AQ326" s="1089"/>
      <c r="AR326" s="1089"/>
      <c r="AS326" s="1089"/>
    </row>
    <row r="327" spans="1:45" s="1090" customFormat="1" ht="15">
      <c r="A327" s="1093"/>
      <c r="B327" s="1093"/>
      <c r="C327" s="1093"/>
      <c r="D327" s="1093"/>
      <c r="E327" s="1093" t="s">
        <v>1649</v>
      </c>
      <c r="F327" s="1093"/>
      <c r="G327" s="1093"/>
      <c r="H327" s="1093"/>
      <c r="I327" s="1093"/>
      <c r="J327" s="1093"/>
      <c r="K327" s="1093"/>
      <c r="L327" s="1093"/>
      <c r="M327" s="1093"/>
      <c r="N327" s="1093"/>
      <c r="O327" s="1093"/>
      <c r="R327" s="1093"/>
      <c r="S327" s="1093"/>
      <c r="T327" s="1093"/>
      <c r="U327" s="1093"/>
      <c r="V327" s="1093"/>
      <c r="W327" s="1093"/>
      <c r="X327" s="1093"/>
      <c r="Y327" s="1093"/>
      <c r="Z327" s="1093"/>
      <c r="AA327" s="1093"/>
      <c r="AB327" s="1093"/>
      <c r="AC327" s="1093"/>
      <c r="AD327" s="1093"/>
      <c r="AE327" s="1093"/>
      <c r="AF327" s="1114"/>
      <c r="AG327" s="1089"/>
      <c r="AH327" s="1089"/>
      <c r="AI327" s="1089"/>
      <c r="AJ327" s="1089"/>
      <c r="AK327" s="1089"/>
      <c r="AL327" s="1089"/>
      <c r="AM327" s="1089"/>
      <c r="AN327" s="1089"/>
      <c r="AO327" s="1089"/>
      <c r="AP327" s="1089"/>
      <c r="AQ327" s="1089"/>
      <c r="AR327" s="1089"/>
      <c r="AS327" s="1089"/>
    </row>
    <row r="328" spans="1:45" s="1090" customFormat="1" ht="15">
      <c r="A328" s="1093"/>
      <c r="B328" s="1093"/>
      <c r="C328" s="1093"/>
      <c r="D328" s="1093"/>
      <c r="E328" s="1093" t="s">
        <v>1650</v>
      </c>
      <c r="F328" s="1093"/>
      <c r="G328" s="1093"/>
      <c r="H328" s="1093"/>
      <c r="I328" s="1093"/>
      <c r="J328" s="1093"/>
      <c r="K328" s="1093"/>
      <c r="L328" s="1093"/>
      <c r="M328" s="1093"/>
      <c r="N328" s="1093"/>
      <c r="O328" s="1093"/>
      <c r="R328" s="1093"/>
      <c r="S328" s="1093"/>
      <c r="T328" s="1093"/>
      <c r="U328" s="1093"/>
      <c r="V328" s="1093"/>
      <c r="W328" s="1093"/>
      <c r="X328" s="1093"/>
      <c r="Y328" s="1093"/>
      <c r="Z328" s="1093"/>
      <c r="AA328" s="1093"/>
      <c r="AB328" s="1093"/>
      <c r="AC328" s="1093"/>
      <c r="AD328" s="1093"/>
      <c r="AE328" s="1093"/>
      <c r="AF328" s="1114"/>
      <c r="AG328" s="1089"/>
      <c r="AH328" s="1089"/>
      <c r="AI328" s="1089"/>
      <c r="AJ328" s="1089"/>
      <c r="AK328" s="1089"/>
      <c r="AL328" s="1089"/>
      <c r="AM328" s="1089"/>
      <c r="AN328" s="1089"/>
      <c r="AO328" s="1089"/>
      <c r="AP328" s="1089"/>
      <c r="AQ328" s="1089"/>
      <c r="AR328" s="1089"/>
      <c r="AS328" s="1089"/>
    </row>
    <row r="329" spans="1:45" s="1090" customFormat="1" ht="15">
      <c r="A329" s="1093"/>
      <c r="B329" s="1093"/>
      <c r="C329" s="1093"/>
      <c r="D329" s="1093"/>
      <c r="E329" s="1093" t="s">
        <v>1651</v>
      </c>
      <c r="F329" s="1093"/>
      <c r="G329" s="1093"/>
      <c r="H329" s="1093"/>
      <c r="I329" s="1093"/>
      <c r="J329" s="1093"/>
      <c r="K329" s="1093"/>
      <c r="L329" s="1093"/>
      <c r="M329" s="1093"/>
      <c r="N329" s="1093"/>
      <c r="O329" s="1093"/>
      <c r="R329" s="1093"/>
      <c r="S329" s="1093"/>
      <c r="T329" s="1093"/>
      <c r="U329" s="1093"/>
      <c r="V329" s="1093"/>
      <c r="W329" s="1093"/>
      <c r="X329" s="1093"/>
      <c r="Y329" s="1093"/>
      <c r="Z329" s="1093"/>
      <c r="AA329" s="1093"/>
      <c r="AB329" s="1093"/>
      <c r="AC329" s="1093"/>
      <c r="AD329" s="1093"/>
      <c r="AE329" s="1093"/>
      <c r="AF329" s="1114"/>
      <c r="AG329" s="1089"/>
      <c r="AH329" s="1089"/>
      <c r="AI329" s="1089"/>
      <c r="AJ329" s="1089"/>
      <c r="AK329" s="1089"/>
      <c r="AL329" s="1089"/>
      <c r="AM329" s="1089"/>
      <c r="AN329" s="1089"/>
      <c r="AO329" s="1089"/>
      <c r="AP329" s="1089"/>
      <c r="AQ329" s="1089"/>
      <c r="AR329" s="1089"/>
      <c r="AS329" s="1089"/>
    </row>
    <row r="330" spans="1:45" s="1090" customFormat="1" ht="15">
      <c r="A330" s="1093"/>
      <c r="B330" s="1093"/>
      <c r="C330" s="1093"/>
      <c r="D330" s="2559" t="s">
        <v>1652</v>
      </c>
      <c r="E330" s="2560"/>
      <c r="F330" s="2560"/>
      <c r="G330" s="2560"/>
      <c r="H330" s="2560"/>
      <c r="I330" s="2560"/>
      <c r="J330" s="2560"/>
      <c r="K330" s="2560"/>
      <c r="L330" s="2560"/>
      <c r="M330" s="2560"/>
      <c r="N330" s="2558">
        <f>+L330-M330</f>
        <v>0</v>
      </c>
      <c r="O330" s="1093"/>
      <c r="R330" s="1093"/>
      <c r="S330" s="1093"/>
      <c r="T330" s="1093"/>
      <c r="U330" s="1093"/>
      <c r="V330" s="1093"/>
      <c r="W330" s="1093"/>
      <c r="X330" s="1093"/>
      <c r="Y330" s="1093"/>
      <c r="Z330" s="1093"/>
      <c r="AA330" s="1093"/>
      <c r="AB330" s="1093"/>
      <c r="AC330" s="1093"/>
      <c r="AD330" s="1093"/>
      <c r="AE330" s="1093"/>
      <c r="AF330" s="1114"/>
      <c r="AG330" s="1089"/>
      <c r="AH330" s="1089"/>
      <c r="AI330" s="1089"/>
      <c r="AJ330" s="1089"/>
      <c r="AK330" s="1089"/>
      <c r="AL330" s="1089"/>
      <c r="AM330" s="1089"/>
      <c r="AN330" s="1089"/>
      <c r="AO330" s="1089"/>
      <c r="AP330" s="1089"/>
      <c r="AQ330" s="1089"/>
      <c r="AR330" s="1089"/>
      <c r="AS330" s="1089"/>
    </row>
    <row r="331" spans="1:45" s="1090" customFormat="1" ht="15">
      <c r="A331" s="1093"/>
      <c r="B331" s="1093"/>
      <c r="C331" s="1093"/>
      <c r="D331" s="2559" t="s">
        <v>1653</v>
      </c>
      <c r="E331" s="2560"/>
      <c r="F331" s="2560"/>
      <c r="G331" s="2560"/>
      <c r="H331" s="2560"/>
      <c r="I331" s="2560"/>
      <c r="J331" s="2560"/>
      <c r="K331" s="2560"/>
      <c r="L331" s="2560"/>
      <c r="M331" s="2560"/>
      <c r="N331" s="2558">
        <f>+L331-M331</f>
        <v>0</v>
      </c>
      <c r="O331" s="1093"/>
      <c r="R331" s="1093"/>
      <c r="S331" s="1093"/>
      <c r="T331" s="1093"/>
      <c r="U331" s="1093"/>
      <c r="V331" s="1093"/>
      <c r="W331" s="1093"/>
      <c r="X331" s="1093"/>
      <c r="Y331" s="1093"/>
      <c r="Z331" s="1093"/>
      <c r="AA331" s="1093"/>
      <c r="AB331" s="1093"/>
      <c r="AC331" s="1093"/>
      <c r="AD331" s="1093"/>
      <c r="AE331" s="1093"/>
      <c r="AF331" s="1114"/>
      <c r="AG331" s="1089"/>
      <c r="AH331" s="1089"/>
      <c r="AI331" s="1089"/>
      <c r="AJ331" s="1089"/>
      <c r="AK331" s="1089"/>
      <c r="AL331" s="1089"/>
      <c r="AM331" s="1089"/>
      <c r="AN331" s="1089"/>
      <c r="AO331" s="1089"/>
      <c r="AP331" s="1089"/>
      <c r="AQ331" s="1089"/>
      <c r="AR331" s="1089"/>
      <c r="AS331" s="1089"/>
    </row>
    <row r="332" spans="1:45" s="1090" customFormat="1" ht="15">
      <c r="A332" s="1093"/>
      <c r="B332" s="1093"/>
      <c r="C332" s="1093"/>
      <c r="D332" s="2559" t="s">
        <v>1654</v>
      </c>
      <c r="E332" s="2560"/>
      <c r="F332" s="2560"/>
      <c r="G332" s="2560"/>
      <c r="H332" s="2560"/>
      <c r="I332" s="2560"/>
      <c r="J332" s="2560"/>
      <c r="K332" s="2560"/>
      <c r="L332" s="2560"/>
      <c r="M332" s="2560"/>
      <c r="N332" s="2558">
        <f>+L332-M332</f>
        <v>0</v>
      </c>
      <c r="O332" s="1093"/>
      <c r="R332" s="1093"/>
      <c r="S332" s="1093"/>
      <c r="T332" s="1093"/>
      <c r="U332" s="1093"/>
      <c r="V332" s="1093"/>
      <c r="W332" s="1093"/>
      <c r="X332" s="1093"/>
      <c r="Y332" s="1093"/>
      <c r="Z332" s="1093"/>
      <c r="AA332" s="1093"/>
      <c r="AB332" s="1093"/>
      <c r="AC332" s="1093"/>
      <c r="AD332" s="1093"/>
      <c r="AE332" s="1093"/>
      <c r="AF332" s="1114"/>
      <c r="AG332" s="1089"/>
      <c r="AH332" s="1089"/>
      <c r="AI332" s="1089"/>
      <c r="AJ332" s="1089"/>
      <c r="AK332" s="1089"/>
      <c r="AL332" s="1089"/>
      <c r="AM332" s="1089"/>
      <c r="AN332" s="1089"/>
      <c r="AO332" s="1089"/>
      <c r="AP332" s="1089"/>
      <c r="AQ332" s="1089"/>
      <c r="AR332" s="1089"/>
      <c r="AS332" s="1089"/>
    </row>
    <row r="333" spans="1:45" s="1090" customFormat="1" ht="15">
      <c r="A333" s="1093"/>
      <c r="B333" s="1093"/>
      <c r="C333" s="1093"/>
      <c r="D333" s="1093"/>
      <c r="E333" s="1093"/>
      <c r="F333" s="1093"/>
      <c r="O333" s="1093"/>
      <c r="R333" s="1093"/>
      <c r="S333" s="1093"/>
      <c r="T333" s="1093"/>
      <c r="U333" s="1093"/>
      <c r="V333" s="1093"/>
      <c r="W333" s="1093"/>
      <c r="X333" s="1093"/>
      <c r="Y333" s="1093"/>
      <c r="Z333" s="1093"/>
      <c r="AA333" s="1093"/>
      <c r="AB333" s="1093"/>
      <c r="AC333" s="1093"/>
      <c r="AD333" s="1093"/>
      <c r="AE333" s="1093"/>
      <c r="AF333" s="1114"/>
      <c r="AG333" s="1089"/>
      <c r="AH333" s="1089"/>
      <c r="AI333" s="1089"/>
      <c r="AJ333" s="1089"/>
      <c r="AK333" s="1089"/>
      <c r="AL333" s="1089"/>
      <c r="AM333" s="1089"/>
      <c r="AN333" s="1089"/>
      <c r="AO333" s="1089"/>
      <c r="AP333" s="1089"/>
      <c r="AQ333" s="1089"/>
      <c r="AR333" s="1089"/>
      <c r="AS333" s="1089"/>
    </row>
    <row r="334" spans="1:45" s="1090" customFormat="1" ht="15">
      <c r="A334" s="1093"/>
      <c r="B334" s="1093"/>
      <c r="C334" s="1093"/>
      <c r="D334" s="2561" t="s">
        <v>1655</v>
      </c>
      <c r="E334" s="2562"/>
      <c r="F334" s="2562"/>
      <c r="G334" s="2563"/>
      <c r="H334" s="2563"/>
      <c r="I334" s="2563"/>
      <c r="J334" s="2563"/>
      <c r="K334" s="2563">
        <f>K320+K321+K326+K330+K331+K332</f>
        <v>0</v>
      </c>
      <c r="L334" s="2563">
        <f>L320+L321+L326+L330+L331+L332</f>
        <v>0</v>
      </c>
      <c r="M334" s="2563">
        <f>M320+M321+M326+M330+M331+M332</f>
        <v>0</v>
      </c>
      <c r="N334" s="2563">
        <f>N320+N321+N326+N330+N331+N332</f>
        <v>0</v>
      </c>
      <c r="O334" s="1093"/>
      <c r="R334" s="1093"/>
      <c r="S334" s="1093"/>
      <c r="T334" s="1093"/>
      <c r="U334" s="1093"/>
      <c r="V334" s="1093"/>
      <c r="W334" s="1093"/>
      <c r="X334" s="1093"/>
      <c r="Y334" s="1093"/>
      <c r="Z334" s="1093"/>
      <c r="AA334" s="1093"/>
      <c r="AB334" s="1093"/>
      <c r="AC334" s="1093"/>
      <c r="AD334" s="1093"/>
      <c r="AE334" s="1093"/>
      <c r="AF334" s="1114"/>
      <c r="AG334" s="1089"/>
      <c r="AH334" s="1089"/>
      <c r="AI334" s="1089"/>
      <c r="AJ334" s="1089"/>
      <c r="AK334" s="1089"/>
      <c r="AL334" s="1089"/>
      <c r="AM334" s="1089"/>
      <c r="AN334" s="1089"/>
      <c r="AO334" s="1089"/>
      <c r="AP334" s="1089"/>
      <c r="AQ334" s="1089"/>
      <c r="AR334" s="1089"/>
      <c r="AS334" s="1089"/>
    </row>
    <row r="335" spans="1:45" s="1090" customFormat="1" ht="15">
      <c r="A335" s="1093"/>
      <c r="B335" s="1093"/>
      <c r="C335" s="1093"/>
      <c r="D335" s="2561" t="s">
        <v>1656</v>
      </c>
      <c r="E335" s="2564"/>
      <c r="F335" s="2564"/>
      <c r="G335" s="2565"/>
      <c r="H335" s="2565"/>
      <c r="I335" s="2565"/>
      <c r="J335" s="2565"/>
      <c r="K335" s="2574">
        <f>K334-K324</f>
        <v>0</v>
      </c>
      <c r="L335" s="2574">
        <f>L334-L324</f>
        <v>0</v>
      </c>
      <c r="M335" s="2574">
        <f>M334-M324</f>
        <v>0</v>
      </c>
      <c r="N335" s="2574">
        <f>N334-N324</f>
        <v>0</v>
      </c>
      <c r="O335" s="1093"/>
      <c r="R335" s="1093"/>
      <c r="S335" s="1093"/>
      <c r="T335" s="1093"/>
      <c r="U335" s="1093"/>
      <c r="V335" s="1093"/>
      <c r="W335" s="1093"/>
      <c r="X335" s="1093"/>
      <c r="Y335" s="1093"/>
      <c r="Z335" s="1093"/>
      <c r="AA335" s="1093"/>
      <c r="AB335" s="1093"/>
      <c r="AC335" s="1093"/>
      <c r="AD335" s="1093"/>
      <c r="AE335" s="1093"/>
      <c r="AF335" s="1114"/>
      <c r="AG335" s="1089"/>
      <c r="AH335" s="1089"/>
      <c r="AI335" s="1089"/>
      <c r="AJ335" s="1089"/>
      <c r="AK335" s="1089"/>
      <c r="AL335" s="1089"/>
      <c r="AM335" s="1089"/>
      <c r="AN335" s="1089"/>
      <c r="AO335" s="1089"/>
      <c r="AP335" s="1089"/>
      <c r="AQ335" s="1089"/>
      <c r="AR335" s="1089"/>
      <c r="AS335" s="1089"/>
    </row>
    <row r="336" spans="1:45" s="1090" customFormat="1" ht="15">
      <c r="A336" s="1093"/>
      <c r="B336" s="1093"/>
      <c r="C336" s="1093"/>
      <c r="D336" s="1093"/>
      <c r="E336" s="1093"/>
      <c r="F336" s="1093"/>
      <c r="J336" s="1092"/>
      <c r="K336" s="1372"/>
      <c r="L336" s="1372"/>
      <c r="M336" s="1372"/>
      <c r="N336" s="1372"/>
      <c r="O336" s="1093"/>
      <c r="R336" s="1093"/>
      <c r="S336" s="1093"/>
      <c r="T336" s="1093"/>
      <c r="U336" s="1093"/>
      <c r="V336" s="1093"/>
      <c r="W336" s="1093"/>
      <c r="X336" s="1093"/>
      <c r="Y336" s="1093"/>
      <c r="Z336" s="1093"/>
      <c r="AA336" s="1093"/>
      <c r="AB336" s="1093"/>
      <c r="AC336" s="1093"/>
      <c r="AD336" s="1093"/>
      <c r="AE336" s="1093"/>
      <c r="AF336" s="1114"/>
      <c r="AG336" s="1089"/>
      <c r="AH336" s="1089"/>
      <c r="AI336" s="1089"/>
      <c r="AJ336" s="1089"/>
      <c r="AK336" s="1089"/>
      <c r="AL336" s="1089"/>
      <c r="AM336" s="1089"/>
      <c r="AN336" s="1089"/>
      <c r="AO336" s="1089"/>
      <c r="AP336" s="1089"/>
      <c r="AQ336" s="1089"/>
      <c r="AR336" s="1089"/>
      <c r="AS336" s="1089"/>
    </row>
    <row r="337" spans="1:45" s="1090" customFormat="1" ht="15">
      <c r="A337" s="1093"/>
      <c r="B337" s="1093"/>
      <c r="C337" s="1093"/>
      <c r="D337" s="1093"/>
      <c r="E337" s="1093"/>
      <c r="F337" s="1093"/>
      <c r="J337" s="1092"/>
      <c r="K337" s="1092"/>
      <c r="L337" s="1092"/>
      <c r="M337" s="1092"/>
      <c r="N337" s="1092"/>
      <c r="O337" s="1093"/>
      <c r="R337" s="1093"/>
      <c r="S337" s="1093"/>
      <c r="T337" s="1093"/>
      <c r="U337" s="1093"/>
      <c r="V337" s="1093"/>
      <c r="W337" s="1093"/>
      <c r="X337" s="1093"/>
      <c r="Y337" s="1093"/>
      <c r="Z337" s="1093"/>
      <c r="AA337" s="1093"/>
      <c r="AB337" s="1093"/>
      <c r="AC337" s="1093"/>
      <c r="AD337" s="1093"/>
      <c r="AE337" s="1093"/>
      <c r="AF337" s="1114"/>
      <c r="AG337" s="1089"/>
      <c r="AH337" s="1089"/>
      <c r="AI337" s="1089"/>
      <c r="AJ337" s="1089"/>
      <c r="AK337" s="1089"/>
      <c r="AL337" s="1089"/>
      <c r="AM337" s="1089"/>
      <c r="AN337" s="1089"/>
      <c r="AO337" s="1089"/>
      <c r="AP337" s="1089"/>
      <c r="AQ337" s="1089"/>
      <c r="AR337" s="1089"/>
      <c r="AS337" s="1089"/>
    </row>
    <row r="338" spans="1:45" s="1136" customFormat="1">
      <c r="A338" s="1135"/>
      <c r="B338" s="1135"/>
      <c r="C338" s="1135"/>
      <c r="D338" s="1135"/>
      <c r="E338" s="1135"/>
      <c r="F338" s="1135"/>
      <c r="J338" s="1140"/>
      <c r="K338" s="1140"/>
      <c r="L338" s="1140"/>
      <c r="M338" s="1140"/>
      <c r="N338" s="1140"/>
      <c r="O338" s="1135"/>
      <c r="R338" s="1135"/>
      <c r="S338" s="1135"/>
      <c r="T338" s="1135"/>
      <c r="U338" s="1135"/>
      <c r="V338" s="1135"/>
      <c r="W338" s="1135"/>
      <c r="X338" s="1135"/>
      <c r="Y338" s="1135"/>
      <c r="Z338" s="1135"/>
      <c r="AA338" s="1135"/>
      <c r="AB338" s="1135"/>
      <c r="AC338" s="1135"/>
      <c r="AD338" s="1135"/>
      <c r="AE338" s="1135"/>
      <c r="AF338" s="1143"/>
      <c r="AG338" s="1142"/>
      <c r="AH338" s="1142"/>
      <c r="AI338" s="1142"/>
      <c r="AJ338" s="1142"/>
      <c r="AK338" s="1142"/>
      <c r="AL338" s="1142"/>
      <c r="AM338" s="1142"/>
      <c r="AN338" s="1142"/>
      <c r="AO338" s="1142"/>
      <c r="AP338" s="1142"/>
      <c r="AQ338" s="1142"/>
      <c r="AR338" s="1142"/>
      <c r="AS338" s="1142"/>
    </row>
    <row r="339" spans="1:45" s="1136" customFormat="1" ht="18">
      <c r="A339" s="1159" t="s">
        <v>660</v>
      </c>
      <c r="B339" s="1135"/>
      <c r="C339" s="1135"/>
      <c r="D339" s="1135"/>
      <c r="E339" s="1135"/>
      <c r="F339" s="1135"/>
      <c r="J339" s="1140"/>
      <c r="K339" s="1140"/>
      <c r="L339" s="1140"/>
      <c r="M339" s="1140"/>
      <c r="N339" s="1140"/>
      <c r="O339" s="1135"/>
      <c r="R339" s="1135"/>
      <c r="S339" s="1135"/>
      <c r="T339" s="1135"/>
      <c r="U339" s="1135"/>
      <c r="V339" s="1135"/>
      <c r="W339" s="1135"/>
      <c r="X339" s="1135"/>
      <c r="Y339" s="1135"/>
      <c r="Z339" s="1135"/>
      <c r="AA339" s="1135"/>
      <c r="AB339" s="1135"/>
      <c r="AC339" s="1135"/>
      <c r="AD339" s="1135"/>
      <c r="AE339" s="1135"/>
      <c r="AF339" s="1143"/>
      <c r="AG339" s="1142"/>
      <c r="AH339" s="1142"/>
      <c r="AI339" s="1142"/>
      <c r="AJ339" s="1142"/>
      <c r="AK339" s="1142"/>
      <c r="AL339" s="1142"/>
      <c r="AM339" s="1142"/>
      <c r="AN339" s="1142"/>
      <c r="AO339" s="1142"/>
      <c r="AP339" s="1142"/>
      <c r="AQ339" s="1142"/>
      <c r="AR339" s="1142"/>
      <c r="AS339" s="1142"/>
    </row>
    <row r="340" spans="1:45" s="1136" customFormat="1" ht="15">
      <c r="A340" s="1093" t="s">
        <v>889</v>
      </c>
      <c r="B340" s="1090" t="str">
        <f>+ANNEXES!D12</f>
        <v>Une note explicative reprenant une vue d'ensemble des clés de répartition utilisées pour compléter le tableau 3A et leur justification.  
Documentez les différences éventuelles à l'égard de la proposition tarifaire.</v>
      </c>
      <c r="C340" s="1135"/>
      <c r="D340" s="1135"/>
      <c r="E340" s="1135"/>
      <c r="F340" s="1135"/>
      <c r="J340" s="1140"/>
      <c r="K340" s="1140"/>
      <c r="L340" s="1140"/>
      <c r="M340" s="1140"/>
      <c r="N340" s="1140"/>
      <c r="O340" s="1135"/>
      <c r="R340" s="1135"/>
      <c r="S340" s="1135"/>
      <c r="T340" s="1135"/>
      <c r="U340" s="1135"/>
      <c r="V340" s="1135"/>
      <c r="W340" s="1135"/>
      <c r="X340" s="1135"/>
      <c r="Y340" s="1135"/>
      <c r="Z340" s="1135"/>
      <c r="AA340" s="1135"/>
      <c r="AB340" s="1135"/>
      <c r="AC340" s="1135"/>
      <c r="AD340" s="1135"/>
      <c r="AE340" s="1135"/>
      <c r="AF340" s="1143"/>
      <c r="AG340" s="1142"/>
      <c r="AH340" s="1142"/>
      <c r="AI340" s="1142"/>
      <c r="AJ340" s="1142"/>
      <c r="AK340" s="1142"/>
      <c r="AL340" s="1142"/>
      <c r="AM340" s="1142"/>
      <c r="AN340" s="1142"/>
      <c r="AO340" s="1142"/>
      <c r="AP340" s="1142"/>
      <c r="AQ340" s="1142"/>
      <c r="AR340" s="1142"/>
      <c r="AS340" s="1142"/>
    </row>
    <row r="341" spans="1:45" s="1136" customFormat="1">
      <c r="A341" s="1135"/>
      <c r="B341" s="1135"/>
      <c r="C341" s="1135"/>
      <c r="D341" s="1135"/>
      <c r="E341" s="1135"/>
      <c r="F341" s="1135"/>
      <c r="J341" s="1140"/>
      <c r="K341" s="1140"/>
      <c r="L341" s="1140"/>
      <c r="M341" s="1140"/>
      <c r="N341" s="1140"/>
      <c r="O341" s="1135"/>
      <c r="R341" s="1135"/>
      <c r="S341" s="1135"/>
      <c r="T341" s="1135"/>
      <c r="U341" s="1135"/>
      <c r="V341" s="1135"/>
      <c r="W341" s="1135"/>
      <c r="X341" s="1135"/>
      <c r="Y341" s="1135"/>
      <c r="Z341" s="1135"/>
      <c r="AA341" s="1135"/>
      <c r="AB341" s="1135"/>
      <c r="AC341" s="1135"/>
      <c r="AD341" s="1135"/>
      <c r="AE341" s="1135"/>
      <c r="AF341" s="1143"/>
      <c r="AG341" s="1142"/>
      <c r="AH341" s="1142"/>
      <c r="AI341" s="1142"/>
      <c r="AJ341" s="1142"/>
      <c r="AK341" s="1142"/>
      <c r="AL341" s="1142"/>
      <c r="AM341" s="1142"/>
      <c r="AN341" s="1142"/>
      <c r="AO341" s="1142"/>
      <c r="AP341" s="1142"/>
      <c r="AQ341" s="1142"/>
      <c r="AR341" s="1142"/>
      <c r="AS341" s="1142"/>
    </row>
    <row r="342" spans="1:45" s="1136" customFormat="1">
      <c r="A342" s="1135"/>
      <c r="B342" s="1135"/>
      <c r="C342" s="1135"/>
      <c r="D342" s="1135"/>
      <c r="E342" s="1135"/>
      <c r="F342" s="1135"/>
      <c r="J342" s="1140"/>
      <c r="K342" s="1140"/>
      <c r="L342" s="1140"/>
      <c r="M342" s="1140"/>
      <c r="N342" s="1140"/>
      <c r="O342" s="1135"/>
      <c r="R342" s="1135"/>
      <c r="S342" s="1135"/>
      <c r="T342" s="1135"/>
      <c r="U342" s="1135"/>
      <c r="V342" s="1135"/>
      <c r="W342" s="1135"/>
      <c r="X342" s="1135"/>
      <c r="Y342" s="1135"/>
      <c r="Z342" s="1135"/>
      <c r="AA342" s="1135"/>
      <c r="AB342" s="1135"/>
      <c r="AC342" s="1135"/>
      <c r="AD342" s="1135"/>
      <c r="AE342" s="1135"/>
      <c r="AF342" s="1143"/>
      <c r="AG342" s="1142"/>
      <c r="AH342" s="1142"/>
      <c r="AI342" s="1142"/>
      <c r="AJ342" s="1142"/>
      <c r="AK342" s="1142"/>
      <c r="AL342" s="1142"/>
      <c r="AM342" s="1142"/>
      <c r="AN342" s="1142"/>
      <c r="AO342" s="1142"/>
      <c r="AP342" s="1142"/>
      <c r="AQ342" s="1142"/>
      <c r="AR342" s="1142"/>
      <c r="AS342" s="1142"/>
    </row>
    <row r="343" spans="1:45" s="1136" customFormat="1">
      <c r="A343" s="1135"/>
      <c r="B343" s="1135"/>
      <c r="C343" s="1135"/>
      <c r="D343" s="1135"/>
      <c r="E343" s="1135"/>
      <c r="F343" s="1135"/>
      <c r="J343" s="1140"/>
      <c r="K343" s="1140"/>
      <c r="L343" s="1140"/>
      <c r="M343" s="1140"/>
      <c r="N343" s="1140"/>
      <c r="O343" s="1135"/>
      <c r="R343" s="1135"/>
      <c r="S343" s="1135"/>
      <c r="T343" s="1135"/>
      <c r="U343" s="1135"/>
      <c r="V343" s="1135"/>
      <c r="W343" s="1135"/>
      <c r="X343" s="1135"/>
      <c r="Y343" s="1135"/>
      <c r="Z343" s="1135"/>
      <c r="AA343" s="1135"/>
      <c r="AB343" s="1135"/>
      <c r="AC343" s="1135"/>
      <c r="AD343" s="1135"/>
      <c r="AE343" s="1135"/>
      <c r="AF343" s="1143"/>
      <c r="AG343" s="1142"/>
      <c r="AH343" s="1142"/>
      <c r="AI343" s="1142"/>
      <c r="AJ343" s="1142"/>
      <c r="AK343" s="1142"/>
      <c r="AL343" s="1142"/>
      <c r="AM343" s="1142"/>
      <c r="AN343" s="1142"/>
      <c r="AO343" s="1142"/>
      <c r="AP343" s="1142"/>
      <c r="AQ343" s="1142"/>
      <c r="AR343" s="1142"/>
      <c r="AS343" s="1142"/>
    </row>
    <row r="344" spans="1:45" s="1136" customFormat="1">
      <c r="A344" s="1135"/>
      <c r="B344" s="1135"/>
      <c r="C344" s="1135"/>
      <c r="D344" s="1135"/>
      <c r="E344" s="1135"/>
      <c r="F344" s="1135"/>
      <c r="J344" s="1140"/>
      <c r="K344" s="1140"/>
      <c r="L344" s="1140"/>
      <c r="M344" s="1140"/>
      <c r="N344" s="1140"/>
      <c r="O344" s="1135"/>
      <c r="R344" s="1135"/>
      <c r="S344" s="1135"/>
      <c r="T344" s="1135"/>
      <c r="U344" s="1135"/>
      <c r="V344" s="1135"/>
      <c r="W344" s="1135"/>
      <c r="X344" s="1135"/>
      <c r="Y344" s="1135"/>
      <c r="Z344" s="1135"/>
      <c r="AA344" s="1135"/>
      <c r="AB344" s="1135"/>
      <c r="AC344" s="1135"/>
      <c r="AD344" s="1135"/>
      <c r="AE344" s="1135"/>
      <c r="AF344" s="1143"/>
      <c r="AG344" s="1142"/>
      <c r="AH344" s="1142"/>
      <c r="AI344" s="1142"/>
      <c r="AJ344" s="1142"/>
      <c r="AK344" s="1142"/>
      <c r="AL344" s="1142"/>
      <c r="AM344" s="1142"/>
      <c r="AN344" s="1142"/>
      <c r="AO344" s="1142"/>
      <c r="AP344" s="1142"/>
      <c r="AQ344" s="1142"/>
      <c r="AR344" s="1142"/>
      <c r="AS344" s="1142"/>
    </row>
    <row r="345" spans="1:45" s="1136" customFormat="1">
      <c r="A345" s="1135"/>
      <c r="B345" s="1135"/>
      <c r="C345" s="1135"/>
      <c r="D345" s="1135"/>
      <c r="E345" s="1135"/>
      <c r="F345" s="1135"/>
      <c r="J345" s="1140"/>
      <c r="K345" s="1140"/>
      <c r="L345" s="1140"/>
      <c r="M345" s="1140"/>
      <c r="N345" s="1140"/>
      <c r="O345" s="1135"/>
      <c r="R345" s="1135"/>
      <c r="S345" s="1135"/>
      <c r="T345" s="1135"/>
      <c r="U345" s="1135"/>
      <c r="V345" s="1135"/>
      <c r="W345" s="1135"/>
      <c r="X345" s="1135"/>
      <c r="Y345" s="1135"/>
      <c r="Z345" s="1135"/>
      <c r="AA345" s="1135"/>
      <c r="AB345" s="1135"/>
      <c r="AC345" s="1135"/>
      <c r="AD345" s="1135"/>
      <c r="AE345" s="1135"/>
      <c r="AF345" s="1143"/>
      <c r="AG345" s="1142"/>
      <c r="AH345" s="1142"/>
      <c r="AI345" s="1142"/>
      <c r="AJ345" s="1142"/>
      <c r="AK345" s="1142"/>
      <c r="AL345" s="1142"/>
      <c r="AM345" s="1142"/>
      <c r="AN345" s="1142"/>
      <c r="AO345" s="1142"/>
      <c r="AP345" s="1142"/>
      <c r="AQ345" s="1142"/>
      <c r="AR345" s="1142"/>
      <c r="AS345" s="1142"/>
    </row>
    <row r="346" spans="1:45" s="1136" customFormat="1">
      <c r="A346" s="1135"/>
      <c r="B346" s="1135"/>
      <c r="C346" s="1135"/>
      <c r="D346" s="1135"/>
      <c r="E346" s="1135"/>
      <c r="F346" s="1135"/>
      <c r="J346" s="1140"/>
      <c r="K346" s="1140"/>
      <c r="L346" s="1140"/>
      <c r="M346" s="1140"/>
      <c r="N346" s="1140"/>
      <c r="O346" s="1135"/>
      <c r="R346" s="1135"/>
      <c r="S346" s="1135"/>
      <c r="T346" s="1135"/>
      <c r="U346" s="1135"/>
      <c r="V346" s="1135"/>
      <c r="W346" s="1135"/>
      <c r="X346" s="1135"/>
      <c r="Y346" s="1135"/>
      <c r="Z346" s="1135"/>
      <c r="AA346" s="1135"/>
      <c r="AB346" s="1135"/>
      <c r="AC346" s="1135"/>
      <c r="AD346" s="1135"/>
      <c r="AE346" s="1135"/>
      <c r="AF346" s="1143"/>
      <c r="AG346" s="1142"/>
      <c r="AH346" s="1142"/>
      <c r="AI346" s="1142"/>
      <c r="AJ346" s="1142"/>
      <c r="AK346" s="1142"/>
      <c r="AL346" s="1142"/>
      <c r="AM346" s="1142"/>
      <c r="AN346" s="1142"/>
      <c r="AO346" s="1142"/>
      <c r="AP346" s="1142"/>
      <c r="AQ346" s="1142"/>
      <c r="AR346" s="1142"/>
      <c r="AS346" s="1142"/>
    </row>
    <row r="347" spans="1:45" s="1136" customFormat="1">
      <c r="A347" s="1135"/>
      <c r="B347" s="1135"/>
      <c r="C347" s="1135"/>
      <c r="D347" s="1135"/>
      <c r="E347" s="1135"/>
      <c r="F347" s="1135"/>
      <c r="J347" s="1140"/>
      <c r="K347" s="1140"/>
      <c r="L347" s="1140"/>
      <c r="M347" s="1140"/>
      <c r="N347" s="1140"/>
      <c r="O347" s="1135"/>
      <c r="R347" s="1135"/>
      <c r="S347" s="1135"/>
      <c r="T347" s="1135"/>
      <c r="U347" s="1135"/>
      <c r="V347" s="1135"/>
      <c r="W347" s="1135"/>
      <c r="X347" s="1135"/>
      <c r="Y347" s="1135"/>
      <c r="Z347" s="1135"/>
      <c r="AA347" s="1135"/>
      <c r="AB347" s="1135"/>
      <c r="AC347" s="1135"/>
      <c r="AD347" s="1135"/>
      <c r="AE347" s="1135"/>
      <c r="AF347" s="1143"/>
      <c r="AG347" s="1142"/>
      <c r="AH347" s="1142"/>
      <c r="AI347" s="1142"/>
      <c r="AJ347" s="1142"/>
      <c r="AK347" s="1142"/>
      <c r="AL347" s="1142"/>
      <c r="AM347" s="1142"/>
      <c r="AN347" s="1142"/>
      <c r="AO347" s="1142"/>
      <c r="AP347" s="1142"/>
      <c r="AQ347" s="1142"/>
      <c r="AR347" s="1142"/>
      <c r="AS347" s="1142"/>
    </row>
    <row r="348" spans="1:45" s="1136" customFormat="1">
      <c r="A348" s="1135"/>
      <c r="B348" s="1135"/>
      <c r="C348" s="1135"/>
      <c r="D348" s="1135"/>
      <c r="E348" s="1135"/>
      <c r="F348" s="1135"/>
      <c r="J348" s="1140"/>
      <c r="K348" s="1140"/>
      <c r="L348" s="1140"/>
      <c r="M348" s="1140"/>
      <c r="N348" s="1140"/>
      <c r="O348" s="1135"/>
      <c r="R348" s="1135"/>
      <c r="S348" s="1135"/>
      <c r="T348" s="1135"/>
      <c r="U348" s="1135"/>
      <c r="V348" s="1135"/>
      <c r="W348" s="1135"/>
      <c r="X348" s="1135"/>
      <c r="Y348" s="1135"/>
      <c r="Z348" s="1135"/>
      <c r="AA348" s="1135"/>
      <c r="AB348" s="1135"/>
      <c r="AC348" s="1135"/>
      <c r="AD348" s="1135"/>
      <c r="AE348" s="1135"/>
      <c r="AF348" s="1143"/>
      <c r="AG348" s="1142"/>
      <c r="AH348" s="1142"/>
      <c r="AI348" s="1142"/>
      <c r="AJ348" s="1142"/>
      <c r="AK348" s="1142"/>
      <c r="AL348" s="1142"/>
      <c r="AM348" s="1142"/>
      <c r="AN348" s="1142"/>
      <c r="AO348" s="1142"/>
      <c r="AP348" s="1142"/>
      <c r="AQ348" s="1142"/>
      <c r="AR348" s="1142"/>
      <c r="AS348" s="1142"/>
    </row>
    <row r="349" spans="1:45" s="1136" customFormat="1">
      <c r="A349" s="1135"/>
      <c r="B349" s="1135"/>
      <c r="C349" s="1135"/>
      <c r="D349" s="1135"/>
      <c r="E349" s="1135"/>
      <c r="F349" s="1135"/>
      <c r="J349" s="1140"/>
      <c r="K349" s="1140"/>
      <c r="L349" s="1140"/>
      <c r="M349" s="1140"/>
      <c r="N349" s="1140"/>
      <c r="O349" s="1135"/>
      <c r="R349" s="1135"/>
      <c r="S349" s="1135"/>
      <c r="T349" s="1135"/>
      <c r="U349" s="1135"/>
      <c r="V349" s="1135"/>
      <c r="W349" s="1135"/>
      <c r="X349" s="1135"/>
      <c r="Y349" s="1135"/>
      <c r="Z349" s="1135"/>
      <c r="AA349" s="1135"/>
      <c r="AB349" s="1135"/>
      <c r="AC349" s="1135"/>
      <c r="AD349" s="1135"/>
      <c r="AE349" s="1135"/>
      <c r="AF349" s="1143"/>
      <c r="AG349" s="1142"/>
      <c r="AH349" s="1142"/>
      <c r="AI349" s="1142"/>
      <c r="AJ349" s="1142"/>
      <c r="AK349" s="1142"/>
      <c r="AL349" s="1142"/>
      <c r="AM349" s="1142"/>
      <c r="AN349" s="1142"/>
      <c r="AO349" s="1142"/>
      <c r="AP349" s="1142"/>
      <c r="AQ349" s="1142"/>
      <c r="AR349" s="1142"/>
      <c r="AS349" s="1142"/>
    </row>
    <row r="350" spans="1:45" s="1136" customFormat="1">
      <c r="A350" s="1135"/>
      <c r="B350" s="1135"/>
      <c r="C350" s="1135"/>
      <c r="D350" s="1135"/>
      <c r="E350" s="1135"/>
      <c r="F350" s="1135"/>
      <c r="J350" s="1140"/>
      <c r="K350" s="1140"/>
      <c r="L350" s="1140"/>
      <c r="M350" s="1140"/>
      <c r="N350" s="1140"/>
      <c r="O350" s="1135"/>
      <c r="R350" s="1135"/>
      <c r="S350" s="1135"/>
      <c r="T350" s="1135"/>
      <c r="U350" s="1135"/>
      <c r="V350" s="1135"/>
      <c r="W350" s="1135"/>
      <c r="X350" s="1135"/>
      <c r="Y350" s="1135"/>
      <c r="Z350" s="1135"/>
      <c r="AA350" s="1135"/>
      <c r="AB350" s="1135"/>
      <c r="AC350" s="1135"/>
      <c r="AD350" s="1135"/>
      <c r="AE350" s="1135"/>
      <c r="AF350" s="1143"/>
      <c r="AG350" s="1142"/>
      <c r="AH350" s="1142"/>
      <c r="AI350" s="1142"/>
      <c r="AJ350" s="1142"/>
      <c r="AK350" s="1142"/>
      <c r="AL350" s="1142"/>
      <c r="AM350" s="1142"/>
      <c r="AN350" s="1142"/>
      <c r="AO350" s="1142"/>
      <c r="AP350" s="1142"/>
      <c r="AQ350" s="1142"/>
      <c r="AR350" s="1142"/>
      <c r="AS350" s="1142"/>
    </row>
    <row r="351" spans="1:45" s="1136" customFormat="1">
      <c r="A351" s="1135"/>
      <c r="B351" s="1135"/>
      <c r="C351" s="1135"/>
      <c r="D351" s="1135"/>
      <c r="E351" s="1135"/>
      <c r="F351" s="1135"/>
      <c r="J351" s="1140"/>
      <c r="K351" s="1140"/>
      <c r="L351" s="1140"/>
      <c r="M351" s="1140"/>
      <c r="N351" s="1140"/>
      <c r="O351" s="1135"/>
      <c r="R351" s="1135"/>
      <c r="S351" s="1135"/>
      <c r="T351" s="1135"/>
      <c r="U351" s="1135"/>
      <c r="V351" s="1135"/>
      <c r="W351" s="1135"/>
      <c r="X351" s="1135"/>
      <c r="Y351" s="1135"/>
      <c r="Z351" s="1135"/>
      <c r="AA351" s="1135"/>
      <c r="AB351" s="1135"/>
      <c r="AC351" s="1135"/>
      <c r="AD351" s="1135"/>
      <c r="AE351" s="1135"/>
      <c r="AF351" s="1143"/>
      <c r="AG351" s="1142"/>
      <c r="AH351" s="1142"/>
      <c r="AI351" s="1142"/>
      <c r="AJ351" s="1142"/>
      <c r="AK351" s="1142"/>
      <c r="AL351" s="1142"/>
      <c r="AM351" s="1142"/>
      <c r="AN351" s="1142"/>
      <c r="AO351" s="1142"/>
      <c r="AP351" s="1142"/>
      <c r="AQ351" s="1142"/>
      <c r="AR351" s="1142"/>
      <c r="AS351" s="1142"/>
    </row>
    <row r="352" spans="1:45" s="1136" customFormat="1">
      <c r="A352" s="1135"/>
      <c r="B352" s="1135"/>
      <c r="C352" s="1135"/>
      <c r="D352" s="1135"/>
      <c r="E352" s="1135"/>
      <c r="F352" s="1135"/>
      <c r="J352" s="1140"/>
      <c r="K352" s="1140"/>
      <c r="L352" s="1140"/>
      <c r="M352" s="1140"/>
      <c r="N352" s="1140"/>
      <c r="O352" s="1135"/>
      <c r="R352" s="1135"/>
      <c r="S352" s="1135"/>
      <c r="T352" s="1135"/>
      <c r="U352" s="1135"/>
      <c r="V352" s="1135"/>
      <c r="W352" s="1135"/>
      <c r="X352" s="1135"/>
      <c r="Y352" s="1135"/>
      <c r="Z352" s="1135"/>
      <c r="AA352" s="1135"/>
      <c r="AB352" s="1135"/>
      <c r="AC352" s="1135"/>
      <c r="AD352" s="1135"/>
      <c r="AE352" s="1135"/>
      <c r="AF352" s="1143"/>
      <c r="AG352" s="1142"/>
      <c r="AH352" s="1142"/>
      <c r="AI352" s="1142"/>
      <c r="AJ352" s="1142"/>
      <c r="AK352" s="1142"/>
      <c r="AL352" s="1142"/>
      <c r="AM352" s="1142"/>
      <c r="AN352" s="1142"/>
      <c r="AO352" s="1142"/>
      <c r="AP352" s="1142"/>
      <c r="AQ352" s="1142"/>
      <c r="AR352" s="1142"/>
      <c r="AS352" s="1142"/>
    </row>
    <row r="353" spans="1:45" s="1136" customFormat="1">
      <c r="A353" s="1135"/>
      <c r="B353" s="1135"/>
      <c r="C353" s="1135"/>
      <c r="D353" s="1135"/>
      <c r="E353" s="1135"/>
      <c r="F353" s="1135"/>
      <c r="J353" s="1140"/>
      <c r="K353" s="1140"/>
      <c r="L353" s="1140"/>
      <c r="M353" s="1140"/>
      <c r="N353" s="1140"/>
      <c r="O353" s="1135"/>
      <c r="R353" s="1135"/>
      <c r="S353" s="1135"/>
      <c r="T353" s="1135"/>
      <c r="U353" s="1135"/>
      <c r="V353" s="1135"/>
      <c r="W353" s="1135"/>
      <c r="X353" s="1135"/>
      <c r="Y353" s="1135"/>
      <c r="Z353" s="1135"/>
      <c r="AA353" s="1135"/>
      <c r="AB353" s="1135"/>
      <c r="AC353" s="1135"/>
      <c r="AD353" s="1135"/>
      <c r="AE353" s="1135"/>
      <c r="AF353" s="1143"/>
      <c r="AG353" s="1142"/>
      <c r="AH353" s="1142"/>
      <c r="AI353" s="1142"/>
      <c r="AJ353" s="1142"/>
      <c r="AK353" s="1142"/>
      <c r="AL353" s="1142"/>
      <c r="AM353" s="1142"/>
      <c r="AN353" s="1142"/>
      <c r="AO353" s="1142"/>
      <c r="AP353" s="1142"/>
      <c r="AQ353" s="1142"/>
      <c r="AR353" s="1142"/>
      <c r="AS353" s="1142"/>
    </row>
    <row r="354" spans="1:45" s="1136" customFormat="1">
      <c r="A354" s="1135"/>
      <c r="B354" s="1135"/>
      <c r="C354" s="1135"/>
      <c r="D354" s="1135"/>
      <c r="E354" s="1135"/>
      <c r="F354" s="1135"/>
      <c r="J354" s="1140"/>
      <c r="K354" s="1140"/>
      <c r="L354" s="1140"/>
      <c r="M354" s="1140"/>
      <c r="N354" s="1140"/>
      <c r="O354" s="1135"/>
      <c r="R354" s="1135"/>
      <c r="S354" s="1135"/>
      <c r="T354" s="1135"/>
      <c r="U354" s="1135"/>
      <c r="V354" s="1135"/>
      <c r="W354" s="1135"/>
      <c r="X354" s="1135"/>
      <c r="Y354" s="1135"/>
      <c r="Z354" s="1135"/>
      <c r="AA354" s="1135"/>
      <c r="AB354" s="1135"/>
      <c r="AC354" s="1135"/>
      <c r="AD354" s="1135"/>
      <c r="AE354" s="1135"/>
      <c r="AF354" s="1143"/>
      <c r="AG354" s="1142"/>
      <c r="AH354" s="1142"/>
      <c r="AI354" s="1142"/>
      <c r="AJ354" s="1142"/>
      <c r="AK354" s="1142"/>
      <c r="AL354" s="1142"/>
      <c r="AM354" s="1142"/>
      <c r="AN354" s="1142"/>
      <c r="AO354" s="1142"/>
      <c r="AP354" s="1142"/>
      <c r="AQ354" s="1142"/>
      <c r="AR354" s="1142"/>
      <c r="AS354" s="1142"/>
    </row>
    <row r="355" spans="1:45" s="1136" customFormat="1">
      <c r="A355" s="1135"/>
      <c r="B355" s="1135"/>
      <c r="C355" s="1135"/>
      <c r="D355" s="1135"/>
      <c r="E355" s="1135"/>
      <c r="F355" s="1135"/>
      <c r="J355" s="1140"/>
      <c r="K355" s="1140"/>
      <c r="L355" s="1140"/>
      <c r="M355" s="1140"/>
      <c r="N355" s="1140"/>
      <c r="O355" s="1135"/>
      <c r="R355" s="1135"/>
      <c r="S355" s="1135"/>
      <c r="T355" s="1135"/>
      <c r="U355" s="1135"/>
      <c r="V355" s="1135"/>
      <c r="W355" s="1135"/>
      <c r="X355" s="1135"/>
      <c r="Y355" s="1135"/>
      <c r="Z355" s="1135"/>
      <c r="AA355" s="1135"/>
      <c r="AB355" s="1135"/>
      <c r="AC355" s="1135"/>
      <c r="AD355" s="1135"/>
      <c r="AE355" s="1135"/>
      <c r="AF355" s="1143"/>
      <c r="AG355" s="1142"/>
      <c r="AH355" s="1142"/>
      <c r="AI355" s="1142"/>
      <c r="AJ355" s="1142"/>
      <c r="AK355" s="1142"/>
      <c r="AL355" s="1142"/>
      <c r="AM355" s="1142"/>
      <c r="AN355" s="1142"/>
      <c r="AO355" s="1142"/>
      <c r="AP355" s="1142"/>
      <c r="AQ355" s="1142"/>
      <c r="AR355" s="1142"/>
      <c r="AS355" s="1142"/>
    </row>
    <row r="356" spans="1:45" s="1136" customFormat="1">
      <c r="A356" s="1135"/>
      <c r="B356" s="1135"/>
      <c r="C356" s="1135"/>
      <c r="D356" s="1135"/>
      <c r="E356" s="1135"/>
      <c r="F356" s="1135"/>
      <c r="J356" s="1140"/>
      <c r="K356" s="1140"/>
      <c r="L356" s="1140"/>
      <c r="M356" s="1140"/>
      <c r="N356" s="1140"/>
      <c r="O356" s="1135"/>
      <c r="R356" s="1135"/>
      <c r="S356" s="1135"/>
      <c r="T356" s="1135"/>
      <c r="U356" s="1135"/>
      <c r="V356" s="1135"/>
      <c r="W356" s="1135"/>
      <c r="X356" s="1135"/>
      <c r="Y356" s="1135"/>
      <c r="Z356" s="1135"/>
      <c r="AA356" s="1135"/>
      <c r="AB356" s="1135"/>
      <c r="AC356" s="1135"/>
      <c r="AD356" s="1135"/>
      <c r="AE356" s="1135"/>
      <c r="AF356" s="1143"/>
      <c r="AG356" s="1142"/>
      <c r="AH356" s="1142"/>
      <c r="AI356" s="1142"/>
      <c r="AJ356" s="1142"/>
      <c r="AK356" s="1142"/>
      <c r="AL356" s="1142"/>
      <c r="AM356" s="1142"/>
      <c r="AN356" s="1142"/>
      <c r="AO356" s="1142"/>
      <c r="AP356" s="1142"/>
      <c r="AQ356" s="1142"/>
      <c r="AR356" s="1142"/>
      <c r="AS356" s="1142"/>
    </row>
    <row r="357" spans="1:45" s="1136" customFormat="1">
      <c r="A357" s="1135"/>
      <c r="B357" s="1135"/>
      <c r="C357" s="1135"/>
      <c r="D357" s="1135"/>
      <c r="E357" s="1135"/>
      <c r="F357" s="1135"/>
      <c r="J357" s="1140"/>
      <c r="K357" s="1140"/>
      <c r="L357" s="1140"/>
      <c r="M357" s="1140"/>
      <c r="N357" s="1140"/>
      <c r="O357" s="1135"/>
      <c r="R357" s="1135"/>
      <c r="S357" s="1135"/>
      <c r="T357" s="1135"/>
      <c r="U357" s="1135"/>
      <c r="V357" s="1135"/>
      <c r="W357" s="1135"/>
      <c r="X357" s="1135"/>
      <c r="Y357" s="1135"/>
      <c r="Z357" s="1135"/>
      <c r="AA357" s="1135"/>
      <c r="AB357" s="1135"/>
      <c r="AC357" s="1135"/>
      <c r="AD357" s="1135"/>
      <c r="AE357" s="1135"/>
      <c r="AF357" s="1143"/>
      <c r="AG357" s="1142"/>
      <c r="AH357" s="1142"/>
      <c r="AI357" s="1142"/>
      <c r="AJ357" s="1142"/>
      <c r="AK357" s="1142"/>
      <c r="AL357" s="1142"/>
      <c r="AM357" s="1142"/>
      <c r="AN357" s="1142"/>
      <c r="AO357" s="1142"/>
      <c r="AP357" s="1142"/>
      <c r="AQ357" s="1142"/>
      <c r="AR357" s="1142"/>
      <c r="AS357" s="1142"/>
    </row>
    <row r="358" spans="1:45" s="1136" customFormat="1">
      <c r="A358" s="1135"/>
      <c r="B358" s="1135"/>
      <c r="C358" s="1135"/>
      <c r="D358" s="1135"/>
      <c r="E358" s="1135"/>
      <c r="F358" s="1135"/>
      <c r="J358" s="1140"/>
      <c r="K358" s="1140"/>
      <c r="L358" s="1140"/>
      <c r="M358" s="1140"/>
      <c r="N358" s="1140"/>
      <c r="O358" s="1135"/>
      <c r="R358" s="1135"/>
      <c r="S358" s="1135"/>
      <c r="T358" s="1135"/>
      <c r="U358" s="1135"/>
      <c r="V358" s="1135"/>
      <c r="W358" s="1135"/>
      <c r="X358" s="1135"/>
      <c r="Y358" s="1135"/>
      <c r="Z358" s="1135"/>
      <c r="AA358" s="1135"/>
      <c r="AB358" s="1135"/>
      <c r="AC358" s="1135"/>
      <c r="AD358" s="1135"/>
      <c r="AE358" s="1135"/>
      <c r="AF358" s="1143"/>
      <c r="AG358" s="1142"/>
      <c r="AH358" s="1142"/>
      <c r="AI358" s="1142"/>
      <c r="AJ358" s="1142"/>
      <c r="AK358" s="1142"/>
      <c r="AL358" s="1142"/>
      <c r="AM358" s="1142"/>
      <c r="AN358" s="1142"/>
      <c r="AO358" s="1142"/>
      <c r="AP358" s="1142"/>
      <c r="AQ358" s="1142"/>
      <c r="AR358" s="1142"/>
      <c r="AS358" s="1142"/>
    </row>
    <row r="359" spans="1:45" s="1136" customFormat="1">
      <c r="A359" s="1135"/>
      <c r="B359" s="1135"/>
      <c r="C359" s="1135"/>
      <c r="D359" s="1135"/>
      <c r="E359" s="1135"/>
      <c r="F359" s="1135"/>
      <c r="J359" s="1140"/>
      <c r="K359" s="1140"/>
      <c r="L359" s="1140"/>
      <c r="M359" s="1140"/>
      <c r="N359" s="1140"/>
      <c r="O359" s="1135"/>
      <c r="R359" s="1135"/>
      <c r="S359" s="1135"/>
      <c r="T359" s="1135"/>
      <c r="U359" s="1135"/>
      <c r="V359" s="1135"/>
      <c r="W359" s="1135"/>
      <c r="X359" s="1135"/>
      <c r="Y359" s="1135"/>
      <c r="Z359" s="1135"/>
      <c r="AA359" s="1135"/>
      <c r="AB359" s="1135"/>
      <c r="AC359" s="1135"/>
      <c r="AD359" s="1135"/>
      <c r="AE359" s="1135"/>
      <c r="AF359" s="1143"/>
      <c r="AG359" s="1142"/>
      <c r="AH359" s="1142"/>
      <c r="AI359" s="1142"/>
      <c r="AJ359" s="1142"/>
      <c r="AK359" s="1142"/>
      <c r="AL359" s="1142"/>
      <c r="AM359" s="1142"/>
      <c r="AN359" s="1142"/>
      <c r="AO359" s="1142"/>
      <c r="AP359" s="1142"/>
      <c r="AQ359" s="1142"/>
      <c r="AR359" s="1142"/>
      <c r="AS359" s="1142"/>
    </row>
    <row r="360" spans="1:45" s="1136" customFormat="1">
      <c r="A360" s="1135"/>
      <c r="B360" s="1135"/>
      <c r="C360" s="1135"/>
      <c r="D360" s="1135"/>
      <c r="E360" s="1135"/>
      <c r="F360" s="1135"/>
      <c r="J360" s="1140"/>
      <c r="K360" s="1140"/>
      <c r="L360" s="1140"/>
      <c r="M360" s="1140"/>
      <c r="N360" s="1140"/>
      <c r="O360" s="1135"/>
      <c r="R360" s="1135"/>
      <c r="S360" s="1135"/>
      <c r="T360" s="1135"/>
      <c r="U360" s="1135"/>
      <c r="V360" s="1135"/>
      <c r="W360" s="1135"/>
      <c r="X360" s="1135"/>
      <c r="Y360" s="1135"/>
      <c r="Z360" s="1135"/>
      <c r="AA360" s="1135"/>
      <c r="AB360" s="1135"/>
      <c r="AC360" s="1135"/>
      <c r="AD360" s="1135"/>
      <c r="AE360" s="1135"/>
      <c r="AF360" s="1143"/>
      <c r="AG360" s="1142"/>
      <c r="AH360" s="1142"/>
      <c r="AI360" s="1142"/>
      <c r="AJ360" s="1142"/>
      <c r="AK360" s="1142"/>
      <c r="AL360" s="1142"/>
      <c r="AM360" s="1142"/>
      <c r="AN360" s="1142"/>
      <c r="AO360" s="1142"/>
      <c r="AP360" s="1142"/>
      <c r="AQ360" s="1142"/>
      <c r="AR360" s="1142"/>
      <c r="AS360" s="1142"/>
    </row>
    <row r="361" spans="1:45" s="1136" customFormat="1">
      <c r="A361" s="1135"/>
      <c r="B361" s="1135"/>
      <c r="C361" s="1135"/>
      <c r="D361" s="1135"/>
      <c r="E361" s="1135"/>
      <c r="F361" s="1135"/>
      <c r="J361" s="1140"/>
      <c r="K361" s="1140"/>
      <c r="L361" s="1140"/>
      <c r="M361" s="1140"/>
      <c r="N361" s="1140"/>
      <c r="O361" s="1135"/>
      <c r="R361" s="1135"/>
      <c r="S361" s="1135"/>
      <c r="T361" s="1135"/>
      <c r="U361" s="1135"/>
      <c r="V361" s="1135"/>
      <c r="W361" s="1135"/>
      <c r="X361" s="1135"/>
      <c r="Y361" s="1135"/>
      <c r="Z361" s="1135"/>
      <c r="AA361" s="1135"/>
      <c r="AB361" s="1135"/>
      <c r="AC361" s="1135"/>
      <c r="AD361" s="1135"/>
      <c r="AE361" s="1135"/>
      <c r="AF361" s="1143"/>
      <c r="AG361" s="1142"/>
      <c r="AH361" s="1142"/>
      <c r="AI361" s="1142"/>
      <c r="AJ361" s="1142"/>
      <c r="AK361" s="1142"/>
      <c r="AL361" s="1142"/>
      <c r="AM361" s="1142"/>
      <c r="AN361" s="1142"/>
      <c r="AO361" s="1142"/>
      <c r="AP361" s="1142"/>
      <c r="AQ361" s="1142"/>
      <c r="AR361" s="1142"/>
      <c r="AS361" s="1142"/>
    </row>
    <row r="362" spans="1:45" s="1136" customFormat="1">
      <c r="A362" s="1135"/>
      <c r="B362" s="1135"/>
      <c r="C362" s="1135"/>
      <c r="D362" s="1135"/>
      <c r="E362" s="1135"/>
      <c r="F362" s="1135"/>
      <c r="J362" s="1140"/>
      <c r="K362" s="1140"/>
      <c r="L362" s="1140"/>
      <c r="M362" s="1140"/>
      <c r="N362" s="1140"/>
      <c r="O362" s="1135"/>
      <c r="R362" s="1135"/>
      <c r="S362" s="1135"/>
      <c r="T362" s="1135"/>
      <c r="U362" s="1135"/>
      <c r="V362" s="1135"/>
      <c r="W362" s="1135"/>
      <c r="X362" s="1135"/>
      <c r="Y362" s="1135"/>
      <c r="Z362" s="1135"/>
      <c r="AA362" s="1135"/>
      <c r="AB362" s="1135"/>
      <c r="AC362" s="1135"/>
      <c r="AD362" s="1135"/>
      <c r="AE362" s="1135"/>
      <c r="AF362" s="1143"/>
      <c r="AG362" s="1142"/>
      <c r="AH362" s="1142"/>
      <c r="AI362" s="1142"/>
      <c r="AJ362" s="1142"/>
      <c r="AK362" s="1142"/>
      <c r="AL362" s="1142"/>
      <c r="AM362" s="1142"/>
      <c r="AN362" s="1142"/>
      <c r="AO362" s="1142"/>
      <c r="AP362" s="1142"/>
      <c r="AQ362" s="1142"/>
      <c r="AR362" s="1142"/>
      <c r="AS362" s="1142"/>
    </row>
    <row r="363" spans="1:45" s="1136" customFormat="1">
      <c r="A363" s="1135"/>
      <c r="B363" s="1135"/>
      <c r="C363" s="1135"/>
      <c r="D363" s="1135"/>
      <c r="E363" s="1135"/>
      <c r="F363" s="1135"/>
      <c r="J363" s="1140"/>
      <c r="K363" s="1140"/>
      <c r="L363" s="1140"/>
      <c r="M363" s="1140"/>
      <c r="N363" s="1140"/>
      <c r="O363" s="1135"/>
      <c r="R363" s="1135"/>
      <c r="S363" s="1135"/>
      <c r="T363" s="1135"/>
      <c r="U363" s="1135"/>
      <c r="V363" s="1135"/>
      <c r="W363" s="1135"/>
      <c r="X363" s="1135"/>
      <c r="Y363" s="1135"/>
      <c r="Z363" s="1135"/>
      <c r="AA363" s="1135"/>
      <c r="AB363" s="1135"/>
      <c r="AC363" s="1135"/>
      <c r="AD363" s="1135"/>
      <c r="AE363" s="1135"/>
      <c r="AF363" s="1143"/>
      <c r="AG363" s="1142"/>
      <c r="AH363" s="1142"/>
      <c r="AI363" s="1142"/>
      <c r="AJ363" s="1142"/>
      <c r="AK363" s="1142"/>
      <c r="AL363" s="1142"/>
      <c r="AM363" s="1142"/>
      <c r="AN363" s="1142"/>
      <c r="AO363" s="1142"/>
      <c r="AP363" s="1142"/>
      <c r="AQ363" s="1142"/>
      <c r="AR363" s="1142"/>
      <c r="AS363" s="1142"/>
    </row>
    <row r="364" spans="1:45" s="1136" customFormat="1">
      <c r="A364" s="1135"/>
      <c r="B364" s="1135"/>
      <c r="C364" s="1135"/>
      <c r="D364" s="1135"/>
      <c r="E364" s="1135"/>
      <c r="F364" s="1135"/>
      <c r="J364" s="1140"/>
      <c r="K364" s="1140"/>
      <c r="L364" s="1140"/>
      <c r="M364" s="1140"/>
      <c r="N364" s="1140"/>
      <c r="O364" s="1135"/>
      <c r="R364" s="1135"/>
      <c r="S364" s="1135"/>
      <c r="T364" s="1135"/>
      <c r="U364" s="1135"/>
      <c r="V364" s="1135"/>
      <c r="W364" s="1135"/>
      <c r="X364" s="1135"/>
      <c r="Y364" s="1135"/>
      <c r="Z364" s="1135"/>
      <c r="AA364" s="1135"/>
      <c r="AB364" s="1135"/>
      <c r="AC364" s="1135"/>
      <c r="AD364" s="1135"/>
      <c r="AE364" s="1135"/>
      <c r="AF364" s="1143"/>
      <c r="AG364" s="1142"/>
      <c r="AH364" s="1142"/>
      <c r="AI364" s="1142"/>
      <c r="AJ364" s="1142"/>
      <c r="AK364" s="1142"/>
      <c r="AL364" s="1142"/>
      <c r="AM364" s="1142"/>
      <c r="AN364" s="1142"/>
      <c r="AO364" s="1142"/>
      <c r="AP364" s="1142"/>
      <c r="AQ364" s="1142"/>
      <c r="AR364" s="1142"/>
      <c r="AS364" s="1142"/>
    </row>
    <row r="365" spans="1:45" s="1136" customFormat="1">
      <c r="A365" s="1135"/>
      <c r="B365" s="1135"/>
      <c r="C365" s="1135"/>
      <c r="D365" s="1135"/>
      <c r="E365" s="1135"/>
      <c r="F365" s="1135"/>
      <c r="J365" s="1140"/>
      <c r="K365" s="1140"/>
      <c r="L365" s="1140"/>
      <c r="M365" s="1140"/>
      <c r="N365" s="1140"/>
      <c r="O365" s="1135"/>
      <c r="R365" s="1135"/>
      <c r="S365" s="1135"/>
      <c r="T365" s="1135"/>
      <c r="U365" s="1135"/>
      <c r="V365" s="1135"/>
      <c r="W365" s="1135"/>
      <c r="X365" s="1135"/>
      <c r="Y365" s="1135"/>
      <c r="Z365" s="1135"/>
      <c r="AA365" s="1135"/>
      <c r="AB365" s="1135"/>
      <c r="AC365" s="1135"/>
      <c r="AD365" s="1135"/>
      <c r="AE365" s="1135"/>
      <c r="AF365" s="1143"/>
      <c r="AG365" s="1142"/>
      <c r="AH365" s="1142"/>
      <c r="AI365" s="1142"/>
      <c r="AJ365" s="1142"/>
      <c r="AK365" s="1142"/>
      <c r="AL365" s="1142"/>
      <c r="AM365" s="1142"/>
      <c r="AN365" s="1142"/>
      <c r="AO365" s="1142"/>
      <c r="AP365" s="1142"/>
      <c r="AQ365" s="1142"/>
      <c r="AR365" s="1142"/>
      <c r="AS365" s="1142"/>
    </row>
    <row r="366" spans="1:45" s="1136" customFormat="1">
      <c r="A366" s="1135"/>
      <c r="B366" s="1135"/>
      <c r="C366" s="1135"/>
      <c r="D366" s="1135"/>
      <c r="E366" s="1135"/>
      <c r="F366" s="1135"/>
      <c r="J366" s="1140"/>
      <c r="K366" s="1140"/>
      <c r="L366" s="1140"/>
      <c r="M366" s="1140"/>
      <c r="N366" s="1140"/>
      <c r="O366" s="1135"/>
      <c r="R366" s="1135"/>
      <c r="S366" s="1135"/>
      <c r="T366" s="1135"/>
      <c r="U366" s="1135"/>
      <c r="V366" s="1135"/>
      <c r="W366" s="1135"/>
      <c r="X366" s="1135"/>
      <c r="Y366" s="1135"/>
      <c r="Z366" s="1135"/>
      <c r="AA366" s="1135"/>
      <c r="AB366" s="1135"/>
      <c r="AC366" s="1135"/>
      <c r="AD366" s="1135"/>
      <c r="AE366" s="1135"/>
      <c r="AF366" s="1143"/>
      <c r="AG366" s="1142"/>
      <c r="AH366" s="1142"/>
      <c r="AI366" s="1142"/>
      <c r="AJ366" s="1142"/>
      <c r="AK366" s="1142"/>
      <c r="AL366" s="1142"/>
      <c r="AM366" s="1142"/>
      <c r="AN366" s="1142"/>
      <c r="AO366" s="1142"/>
      <c r="AP366" s="1142"/>
      <c r="AQ366" s="1142"/>
      <c r="AR366" s="1142"/>
      <c r="AS366" s="1142"/>
    </row>
    <row r="367" spans="1:45" s="1136" customFormat="1">
      <c r="A367" s="1135"/>
      <c r="B367" s="1135"/>
      <c r="C367" s="1135"/>
      <c r="D367" s="1135"/>
      <c r="E367" s="1135"/>
      <c r="F367" s="1135"/>
      <c r="J367" s="1140"/>
      <c r="K367" s="1140"/>
      <c r="L367" s="1140"/>
      <c r="M367" s="1140"/>
      <c r="N367" s="1140"/>
      <c r="O367" s="1135"/>
      <c r="R367" s="1135"/>
      <c r="S367" s="1135"/>
      <c r="T367" s="1135"/>
      <c r="U367" s="1135"/>
      <c r="V367" s="1135"/>
      <c r="W367" s="1135"/>
      <c r="X367" s="1135"/>
      <c r="Y367" s="1135"/>
      <c r="Z367" s="1135"/>
      <c r="AA367" s="1135"/>
      <c r="AB367" s="1135"/>
      <c r="AC367" s="1135"/>
      <c r="AD367" s="1135"/>
      <c r="AE367" s="1135"/>
      <c r="AF367" s="1143"/>
      <c r="AG367" s="1142"/>
      <c r="AH367" s="1142"/>
      <c r="AI367" s="1142"/>
      <c r="AJ367" s="1142"/>
      <c r="AK367" s="1142"/>
      <c r="AL367" s="1142"/>
      <c r="AM367" s="1142"/>
      <c r="AN367" s="1142"/>
      <c r="AO367" s="1142"/>
      <c r="AP367" s="1142"/>
      <c r="AQ367" s="1142"/>
      <c r="AR367" s="1142"/>
      <c r="AS367" s="1142"/>
    </row>
    <row r="368" spans="1:45" s="1136" customFormat="1">
      <c r="A368" s="1135"/>
      <c r="B368" s="1135"/>
      <c r="C368" s="1135"/>
      <c r="D368" s="1135"/>
      <c r="E368" s="1135"/>
      <c r="F368" s="1135"/>
      <c r="J368" s="1140"/>
      <c r="K368" s="1140"/>
      <c r="L368" s="1140"/>
      <c r="M368" s="1140"/>
      <c r="N368" s="1140"/>
      <c r="O368" s="1135"/>
      <c r="R368" s="1135"/>
      <c r="S368" s="1135"/>
      <c r="T368" s="1135"/>
      <c r="U368" s="1135"/>
      <c r="V368" s="1135"/>
      <c r="W368" s="1135"/>
      <c r="X368" s="1135"/>
      <c r="Y368" s="1135"/>
      <c r="Z368" s="1135"/>
      <c r="AA368" s="1135"/>
      <c r="AB368" s="1135"/>
      <c r="AC368" s="1135"/>
      <c r="AD368" s="1135"/>
      <c r="AE368" s="1135"/>
      <c r="AF368" s="1143"/>
      <c r="AG368" s="1142"/>
      <c r="AH368" s="1142"/>
      <c r="AI368" s="1142"/>
      <c r="AJ368" s="1142"/>
      <c r="AK368" s="1142"/>
      <c r="AL368" s="1142"/>
      <c r="AM368" s="1142"/>
      <c r="AN368" s="1142"/>
      <c r="AO368" s="1142"/>
      <c r="AP368" s="1142"/>
      <c r="AQ368" s="1142"/>
      <c r="AR368" s="1142"/>
      <c r="AS368" s="1142"/>
    </row>
    <row r="369" spans="1:45" s="1136" customFormat="1">
      <c r="A369" s="1135"/>
      <c r="B369" s="1135"/>
      <c r="C369" s="1135"/>
      <c r="D369" s="1135"/>
      <c r="E369" s="1135"/>
      <c r="F369" s="1135"/>
      <c r="J369" s="1140"/>
      <c r="K369" s="1140"/>
      <c r="L369" s="1140"/>
      <c r="M369" s="1140"/>
      <c r="N369" s="1140"/>
      <c r="O369" s="1135"/>
      <c r="R369" s="1135"/>
      <c r="S369" s="1135"/>
      <c r="T369" s="1135"/>
      <c r="U369" s="1135"/>
      <c r="V369" s="1135"/>
      <c r="W369" s="1135"/>
      <c r="X369" s="1135"/>
      <c r="Y369" s="1135"/>
      <c r="Z369" s="1135"/>
      <c r="AA369" s="1135"/>
      <c r="AB369" s="1135"/>
      <c r="AC369" s="1135"/>
      <c r="AD369" s="1135"/>
      <c r="AE369" s="1135"/>
      <c r="AF369" s="1143"/>
      <c r="AG369" s="1142"/>
      <c r="AH369" s="1142"/>
      <c r="AI369" s="1142"/>
      <c r="AJ369" s="1142"/>
      <c r="AK369" s="1142"/>
      <c r="AL369" s="1142"/>
      <c r="AM369" s="1142"/>
      <c r="AN369" s="1142"/>
      <c r="AO369" s="1142"/>
      <c r="AP369" s="1142"/>
      <c r="AQ369" s="1142"/>
      <c r="AR369" s="1142"/>
      <c r="AS369" s="1142"/>
    </row>
    <row r="370" spans="1:45" s="1136" customFormat="1">
      <c r="A370" s="1135"/>
      <c r="B370" s="1135"/>
      <c r="C370" s="1135"/>
      <c r="D370" s="1135"/>
      <c r="E370" s="1135"/>
      <c r="F370" s="1135"/>
      <c r="J370" s="1140"/>
      <c r="K370" s="1140"/>
      <c r="L370" s="1140"/>
      <c r="M370" s="1140"/>
      <c r="N370" s="1140"/>
      <c r="O370" s="1135"/>
      <c r="R370" s="1135"/>
      <c r="S370" s="1135"/>
      <c r="T370" s="1135"/>
      <c r="U370" s="1135"/>
      <c r="V370" s="1135"/>
      <c r="W370" s="1135"/>
      <c r="X370" s="1135"/>
      <c r="Y370" s="1135"/>
      <c r="Z370" s="1135"/>
      <c r="AA370" s="1135"/>
      <c r="AB370" s="1135"/>
      <c r="AC370" s="1135"/>
      <c r="AD370" s="1135"/>
      <c r="AE370" s="1135"/>
      <c r="AF370" s="1143"/>
      <c r="AG370" s="1142"/>
      <c r="AH370" s="1142"/>
      <c r="AI370" s="1142"/>
      <c r="AJ370" s="1142"/>
      <c r="AK370" s="1142"/>
      <c r="AL370" s="1142"/>
      <c r="AM370" s="1142"/>
      <c r="AN370" s="1142"/>
      <c r="AO370" s="1142"/>
      <c r="AP370" s="1142"/>
      <c r="AQ370" s="1142"/>
      <c r="AR370" s="1142"/>
      <c r="AS370" s="1142"/>
    </row>
    <row r="371" spans="1:45" s="1136" customFormat="1">
      <c r="A371" s="1135"/>
      <c r="B371" s="1135"/>
      <c r="C371" s="1135"/>
      <c r="D371" s="1135"/>
      <c r="E371" s="1135"/>
      <c r="F371" s="1135"/>
      <c r="J371" s="1140"/>
      <c r="K371" s="1140"/>
      <c r="L371" s="1140"/>
      <c r="M371" s="1140"/>
      <c r="N371" s="1140"/>
      <c r="O371" s="1135"/>
      <c r="R371" s="1135"/>
      <c r="S371" s="1135"/>
      <c r="T371" s="1135"/>
      <c r="U371" s="1135"/>
      <c r="V371" s="1135"/>
      <c r="W371" s="1135"/>
      <c r="X371" s="1135"/>
      <c r="Y371" s="1135"/>
      <c r="Z371" s="1135"/>
      <c r="AA371" s="1135"/>
      <c r="AB371" s="1135"/>
      <c r="AC371" s="1135"/>
      <c r="AD371" s="1135"/>
      <c r="AE371" s="1135"/>
      <c r="AF371" s="1143"/>
      <c r="AG371" s="1142"/>
      <c r="AH371" s="1142"/>
      <c r="AI371" s="1142"/>
      <c r="AJ371" s="1142"/>
      <c r="AK371" s="1142"/>
      <c r="AL371" s="1142"/>
      <c r="AM371" s="1142"/>
      <c r="AN371" s="1142"/>
      <c r="AO371" s="1142"/>
      <c r="AP371" s="1142"/>
      <c r="AQ371" s="1142"/>
      <c r="AR371" s="1142"/>
      <c r="AS371" s="1142"/>
    </row>
    <row r="372" spans="1:45" s="1136" customFormat="1">
      <c r="A372" s="1135"/>
      <c r="B372" s="1135"/>
      <c r="C372" s="1135"/>
      <c r="D372" s="1135"/>
      <c r="E372" s="1135"/>
      <c r="F372" s="1135"/>
      <c r="J372" s="1140"/>
      <c r="K372" s="1140"/>
      <c r="L372" s="1140"/>
      <c r="M372" s="1140"/>
      <c r="N372" s="1140"/>
      <c r="O372" s="1135"/>
      <c r="R372" s="1135"/>
      <c r="S372" s="1135"/>
      <c r="T372" s="1135"/>
      <c r="U372" s="1135"/>
      <c r="V372" s="1135"/>
      <c r="W372" s="1135"/>
      <c r="X372" s="1135"/>
      <c r="Y372" s="1135"/>
      <c r="Z372" s="1135"/>
      <c r="AA372" s="1135"/>
      <c r="AB372" s="1135"/>
      <c r="AC372" s="1135"/>
      <c r="AD372" s="1135"/>
      <c r="AE372" s="1135"/>
      <c r="AF372" s="1143"/>
      <c r="AG372" s="1142"/>
      <c r="AH372" s="1142"/>
      <c r="AI372" s="1142"/>
      <c r="AJ372" s="1142"/>
      <c r="AK372" s="1142"/>
      <c r="AL372" s="1142"/>
      <c r="AM372" s="1142"/>
      <c r="AN372" s="1142"/>
      <c r="AO372" s="1142"/>
      <c r="AP372" s="1142"/>
      <c r="AQ372" s="1142"/>
      <c r="AR372" s="1142"/>
      <c r="AS372" s="1142"/>
    </row>
    <row r="373" spans="1:45" s="1136" customFormat="1">
      <c r="A373" s="1135"/>
      <c r="B373" s="1135"/>
      <c r="C373" s="1135"/>
      <c r="D373" s="1135"/>
      <c r="E373" s="1135"/>
      <c r="F373" s="1135"/>
      <c r="J373" s="1140"/>
      <c r="K373" s="1140"/>
      <c r="L373" s="1140"/>
      <c r="M373" s="1140"/>
      <c r="N373" s="1140"/>
      <c r="O373" s="1135"/>
      <c r="R373" s="1135"/>
      <c r="S373" s="1135"/>
      <c r="T373" s="1135"/>
      <c r="U373" s="1135"/>
      <c r="V373" s="1135"/>
      <c r="W373" s="1135"/>
      <c r="X373" s="1135"/>
      <c r="Y373" s="1135"/>
      <c r="Z373" s="1135"/>
      <c r="AA373" s="1135"/>
      <c r="AB373" s="1135"/>
      <c r="AC373" s="1135"/>
      <c r="AD373" s="1135"/>
      <c r="AE373" s="1135"/>
      <c r="AF373" s="1143"/>
      <c r="AG373" s="1142"/>
      <c r="AH373" s="1142"/>
      <c r="AI373" s="1142"/>
      <c r="AJ373" s="1142"/>
      <c r="AK373" s="1142"/>
      <c r="AL373" s="1142"/>
      <c r="AM373" s="1142"/>
      <c r="AN373" s="1142"/>
      <c r="AO373" s="1142"/>
      <c r="AP373" s="1142"/>
      <c r="AQ373" s="1142"/>
      <c r="AR373" s="1142"/>
      <c r="AS373" s="1142"/>
    </row>
    <row r="374" spans="1:45" s="1136" customFormat="1">
      <c r="A374" s="1135"/>
      <c r="B374" s="1135"/>
      <c r="C374" s="1135"/>
      <c r="D374" s="1135"/>
      <c r="E374" s="1135"/>
      <c r="F374" s="1135"/>
      <c r="J374" s="1140"/>
      <c r="K374" s="1140"/>
      <c r="L374" s="1140"/>
      <c r="M374" s="1140"/>
      <c r="N374" s="1140"/>
      <c r="O374" s="1135"/>
      <c r="R374" s="1135"/>
      <c r="S374" s="1135"/>
      <c r="T374" s="1135"/>
      <c r="U374" s="1135"/>
      <c r="V374" s="1135"/>
      <c r="W374" s="1135"/>
      <c r="X374" s="1135"/>
      <c r="Y374" s="1135"/>
      <c r="Z374" s="1135"/>
      <c r="AA374" s="1135"/>
      <c r="AB374" s="1135"/>
      <c r="AC374" s="1135"/>
      <c r="AD374" s="1135"/>
      <c r="AE374" s="1135"/>
      <c r="AF374" s="1143"/>
      <c r="AG374" s="1142"/>
      <c r="AH374" s="1142"/>
      <c r="AI374" s="1142"/>
      <c r="AJ374" s="1142"/>
      <c r="AK374" s="1142"/>
      <c r="AL374" s="1142"/>
      <c r="AM374" s="1142"/>
      <c r="AN374" s="1142"/>
      <c r="AO374" s="1142"/>
      <c r="AP374" s="1142"/>
      <c r="AQ374" s="1142"/>
      <c r="AR374" s="1142"/>
      <c r="AS374" s="1142"/>
    </row>
    <row r="375" spans="1:45" s="1136" customFormat="1">
      <c r="A375" s="1135"/>
      <c r="B375" s="1135"/>
      <c r="C375" s="1135"/>
      <c r="D375" s="1135"/>
      <c r="E375" s="1135"/>
      <c r="F375" s="1135"/>
      <c r="J375" s="1140"/>
      <c r="K375" s="1140"/>
      <c r="L375" s="1140"/>
      <c r="M375" s="1140"/>
      <c r="N375" s="1140"/>
      <c r="O375" s="1135"/>
      <c r="R375" s="1135"/>
      <c r="S375" s="1135"/>
      <c r="T375" s="1135"/>
      <c r="U375" s="1135"/>
      <c r="V375" s="1135"/>
      <c r="W375" s="1135"/>
      <c r="X375" s="1135"/>
      <c r="Y375" s="1135"/>
      <c r="Z375" s="1135"/>
      <c r="AA375" s="1135"/>
      <c r="AB375" s="1135"/>
      <c r="AC375" s="1135"/>
      <c r="AD375" s="1135"/>
      <c r="AE375" s="1135"/>
      <c r="AF375" s="1143"/>
      <c r="AG375" s="1142"/>
      <c r="AH375" s="1142"/>
      <c r="AI375" s="1142"/>
      <c r="AJ375" s="1142"/>
      <c r="AK375" s="1142"/>
      <c r="AL375" s="1142"/>
      <c r="AM375" s="1142"/>
      <c r="AN375" s="1142"/>
      <c r="AO375" s="1142"/>
      <c r="AP375" s="1142"/>
      <c r="AQ375" s="1142"/>
      <c r="AR375" s="1142"/>
      <c r="AS375" s="1142"/>
    </row>
    <row r="376" spans="1:45" s="1136" customFormat="1">
      <c r="A376" s="1135"/>
      <c r="B376" s="1135"/>
      <c r="C376" s="1135"/>
      <c r="D376" s="1135"/>
      <c r="E376" s="1135"/>
      <c r="F376" s="1135"/>
      <c r="J376" s="1140"/>
      <c r="K376" s="1140"/>
      <c r="L376" s="1140"/>
      <c r="M376" s="1140"/>
      <c r="N376" s="1140"/>
      <c r="O376" s="1135"/>
      <c r="R376" s="1135"/>
      <c r="S376" s="1135"/>
      <c r="T376" s="1135"/>
      <c r="U376" s="1135"/>
      <c r="V376" s="1135"/>
      <c r="W376" s="1135"/>
      <c r="X376" s="1135"/>
      <c r="Y376" s="1135"/>
      <c r="Z376" s="1135"/>
      <c r="AA376" s="1135"/>
      <c r="AB376" s="1135"/>
      <c r="AC376" s="1135"/>
      <c r="AD376" s="1135"/>
      <c r="AE376" s="1135"/>
      <c r="AF376" s="1143"/>
      <c r="AG376" s="1142"/>
      <c r="AH376" s="1142"/>
      <c r="AI376" s="1142"/>
      <c r="AJ376" s="1142"/>
      <c r="AK376" s="1142"/>
      <c r="AL376" s="1142"/>
      <c r="AM376" s="1142"/>
      <c r="AN376" s="1142"/>
      <c r="AO376" s="1142"/>
      <c r="AP376" s="1142"/>
      <c r="AQ376" s="1142"/>
      <c r="AR376" s="1142"/>
      <c r="AS376" s="1142"/>
    </row>
    <row r="377" spans="1:45" s="1136" customFormat="1">
      <c r="A377" s="1135"/>
      <c r="B377" s="1135"/>
      <c r="C377" s="1135"/>
      <c r="D377" s="1135"/>
      <c r="E377" s="1135"/>
      <c r="F377" s="1135"/>
      <c r="J377" s="1140"/>
      <c r="K377" s="1140"/>
      <c r="L377" s="1140"/>
      <c r="M377" s="1140"/>
      <c r="N377" s="1140"/>
      <c r="O377" s="1135"/>
      <c r="R377" s="1135"/>
      <c r="S377" s="1135"/>
      <c r="T377" s="1135"/>
      <c r="U377" s="1135"/>
      <c r="V377" s="1135"/>
      <c r="W377" s="1135"/>
      <c r="X377" s="1135"/>
      <c r="Y377" s="1135"/>
      <c r="Z377" s="1135"/>
      <c r="AA377" s="1135"/>
      <c r="AB377" s="1135"/>
      <c r="AC377" s="1135"/>
      <c r="AD377" s="1135"/>
      <c r="AE377" s="1135"/>
      <c r="AF377" s="1143"/>
      <c r="AG377" s="1142"/>
      <c r="AH377" s="1142"/>
      <c r="AI377" s="1142"/>
      <c r="AJ377" s="1142"/>
      <c r="AK377" s="1142"/>
      <c r="AL377" s="1142"/>
      <c r="AM377" s="1142"/>
      <c r="AN377" s="1142"/>
      <c r="AO377" s="1142"/>
      <c r="AP377" s="1142"/>
      <c r="AQ377" s="1142"/>
      <c r="AR377" s="1142"/>
      <c r="AS377" s="1142"/>
    </row>
    <row r="378" spans="1:45" s="1136" customFormat="1">
      <c r="A378" s="1135"/>
      <c r="B378" s="1135"/>
      <c r="C378" s="1135"/>
      <c r="D378" s="1135"/>
      <c r="E378" s="1135"/>
      <c r="F378" s="1135"/>
      <c r="J378" s="1140"/>
      <c r="K378" s="1140"/>
      <c r="L378" s="1140"/>
      <c r="M378" s="1140"/>
      <c r="N378" s="1140"/>
      <c r="O378" s="1135"/>
      <c r="R378" s="1135"/>
      <c r="S378" s="1135"/>
      <c r="T378" s="1135"/>
      <c r="U378" s="1135"/>
      <c r="V378" s="1135"/>
      <c r="W378" s="1135"/>
      <c r="X378" s="1135"/>
      <c r="Y378" s="1135"/>
      <c r="Z378" s="1135"/>
      <c r="AA378" s="1135"/>
      <c r="AB378" s="1135"/>
      <c r="AC378" s="1135"/>
      <c r="AD378" s="1135"/>
      <c r="AE378" s="1135"/>
      <c r="AF378" s="1143"/>
      <c r="AG378" s="1142"/>
      <c r="AH378" s="1142"/>
      <c r="AI378" s="1142"/>
      <c r="AJ378" s="1142"/>
      <c r="AK378" s="1142"/>
      <c r="AL378" s="1142"/>
      <c r="AM378" s="1142"/>
      <c r="AN378" s="1142"/>
      <c r="AO378" s="1142"/>
      <c r="AP378" s="1142"/>
      <c r="AQ378" s="1142"/>
      <c r="AR378" s="1142"/>
      <c r="AS378" s="1142"/>
    </row>
    <row r="379" spans="1:45" s="1136" customFormat="1">
      <c r="A379" s="1135"/>
      <c r="B379" s="1135"/>
      <c r="C379" s="1135"/>
      <c r="D379" s="1135"/>
      <c r="E379" s="1135"/>
      <c r="F379" s="1135"/>
      <c r="J379" s="1140"/>
      <c r="K379" s="1140"/>
      <c r="L379" s="1140"/>
      <c r="M379" s="1140"/>
      <c r="N379" s="1140"/>
      <c r="O379" s="1135"/>
      <c r="R379" s="1135"/>
      <c r="S379" s="1135"/>
      <c r="T379" s="1135"/>
      <c r="U379" s="1135"/>
      <c r="V379" s="1135"/>
      <c r="W379" s="1135"/>
      <c r="X379" s="1135"/>
      <c r="Y379" s="1135"/>
      <c r="Z379" s="1135"/>
      <c r="AA379" s="1135"/>
      <c r="AB379" s="1135"/>
      <c r="AC379" s="1135"/>
      <c r="AD379" s="1135"/>
      <c r="AE379" s="1135"/>
      <c r="AF379" s="1143"/>
      <c r="AG379" s="1142"/>
      <c r="AH379" s="1142"/>
      <c r="AI379" s="1142"/>
      <c r="AJ379" s="1142"/>
      <c r="AK379" s="1142"/>
      <c r="AL379" s="1142"/>
      <c r="AM379" s="1142"/>
      <c r="AN379" s="1142"/>
      <c r="AO379" s="1142"/>
      <c r="AP379" s="1142"/>
      <c r="AQ379" s="1142"/>
      <c r="AR379" s="1142"/>
      <c r="AS379" s="1142"/>
    </row>
    <row r="380" spans="1:45" s="1136" customFormat="1">
      <c r="A380" s="1135"/>
      <c r="B380" s="1135"/>
      <c r="C380" s="1135"/>
      <c r="D380" s="1135"/>
      <c r="E380" s="1135"/>
      <c r="F380" s="1135"/>
      <c r="J380" s="1140"/>
      <c r="K380" s="1140"/>
      <c r="L380" s="1140"/>
      <c r="M380" s="1140"/>
      <c r="N380" s="1140"/>
      <c r="O380" s="1135"/>
      <c r="R380" s="1135"/>
      <c r="S380" s="1135"/>
      <c r="T380" s="1135"/>
      <c r="U380" s="1135"/>
      <c r="V380" s="1135"/>
      <c r="W380" s="1135"/>
      <c r="X380" s="1135"/>
      <c r="Y380" s="1135"/>
      <c r="Z380" s="1135"/>
      <c r="AA380" s="1135"/>
      <c r="AB380" s="1135"/>
      <c r="AC380" s="1135"/>
      <c r="AD380" s="1135"/>
      <c r="AE380" s="1135"/>
      <c r="AF380" s="1143"/>
      <c r="AG380" s="1142"/>
      <c r="AH380" s="1142"/>
      <c r="AI380" s="1142"/>
      <c r="AJ380" s="1142"/>
      <c r="AK380" s="1142"/>
      <c r="AL380" s="1142"/>
      <c r="AM380" s="1142"/>
      <c r="AN380" s="1142"/>
      <c r="AO380" s="1142"/>
      <c r="AP380" s="1142"/>
      <c r="AQ380" s="1142"/>
      <c r="AR380" s="1142"/>
      <c r="AS380" s="1142"/>
    </row>
    <row r="381" spans="1:45" s="1136" customFormat="1">
      <c r="A381" s="1135"/>
      <c r="B381" s="1135"/>
      <c r="C381" s="1135"/>
      <c r="D381" s="1135"/>
      <c r="E381" s="1135"/>
      <c r="F381" s="1135"/>
      <c r="J381" s="1140"/>
      <c r="K381" s="1140"/>
      <c r="L381" s="1140"/>
      <c r="M381" s="1140"/>
      <c r="N381" s="1140"/>
      <c r="O381" s="1135"/>
      <c r="R381" s="1135"/>
      <c r="S381" s="1135"/>
      <c r="T381" s="1135"/>
      <c r="U381" s="1135"/>
      <c r="V381" s="1135"/>
      <c r="W381" s="1135"/>
      <c r="X381" s="1135"/>
      <c r="Y381" s="1135"/>
      <c r="Z381" s="1135"/>
      <c r="AA381" s="1135"/>
      <c r="AB381" s="1135"/>
      <c r="AC381" s="1135"/>
      <c r="AD381" s="1135"/>
      <c r="AE381" s="1135"/>
      <c r="AF381" s="1143"/>
      <c r="AG381" s="1142"/>
      <c r="AH381" s="1142"/>
      <c r="AI381" s="1142"/>
      <c r="AJ381" s="1142"/>
      <c r="AK381" s="1142"/>
      <c r="AL381" s="1142"/>
      <c r="AM381" s="1142"/>
      <c r="AN381" s="1142"/>
      <c r="AO381" s="1142"/>
      <c r="AP381" s="1142"/>
      <c r="AQ381" s="1142"/>
      <c r="AR381" s="1142"/>
      <c r="AS381" s="1142"/>
    </row>
    <row r="382" spans="1:45" s="1136" customFormat="1">
      <c r="A382" s="1135"/>
      <c r="B382" s="1135"/>
      <c r="C382" s="1135"/>
      <c r="D382" s="1135"/>
      <c r="E382" s="1135"/>
      <c r="F382" s="1135"/>
      <c r="J382" s="1140"/>
      <c r="K382" s="1140"/>
      <c r="L382" s="1140"/>
      <c r="M382" s="1140"/>
      <c r="N382" s="1140"/>
      <c r="O382" s="1135"/>
      <c r="R382" s="1135"/>
      <c r="S382" s="1135"/>
      <c r="T382" s="1135"/>
      <c r="U382" s="1135"/>
      <c r="V382" s="1135"/>
      <c r="W382" s="1135"/>
      <c r="X382" s="1135"/>
      <c r="Y382" s="1135"/>
      <c r="Z382" s="1135"/>
      <c r="AA382" s="1135"/>
      <c r="AB382" s="1135"/>
      <c r="AC382" s="1135"/>
      <c r="AD382" s="1135"/>
      <c r="AE382" s="1135"/>
      <c r="AF382" s="1143"/>
      <c r="AG382" s="1142"/>
      <c r="AH382" s="1142"/>
      <c r="AI382" s="1142"/>
      <c r="AJ382" s="1142"/>
      <c r="AK382" s="1142"/>
      <c r="AL382" s="1142"/>
      <c r="AM382" s="1142"/>
      <c r="AN382" s="1142"/>
      <c r="AO382" s="1142"/>
      <c r="AP382" s="1142"/>
      <c r="AQ382" s="1142"/>
      <c r="AR382" s="1142"/>
      <c r="AS382" s="1142"/>
    </row>
    <row r="383" spans="1:45" s="1136" customFormat="1">
      <c r="A383" s="1135"/>
      <c r="B383" s="1135"/>
      <c r="C383" s="1135"/>
      <c r="D383" s="1135"/>
      <c r="E383" s="1135"/>
      <c r="F383" s="1135"/>
      <c r="J383" s="1140"/>
      <c r="K383" s="1140"/>
      <c r="L383" s="1140"/>
      <c r="M383" s="1140"/>
      <c r="N383" s="1140"/>
      <c r="O383" s="1135"/>
      <c r="R383" s="1135"/>
      <c r="S383" s="1135"/>
      <c r="T383" s="1135"/>
      <c r="U383" s="1135"/>
      <c r="V383" s="1135"/>
      <c r="W383" s="1135"/>
      <c r="X383" s="1135"/>
      <c r="Y383" s="1135"/>
      <c r="Z383" s="1135"/>
      <c r="AA383" s="1135"/>
      <c r="AB383" s="1135"/>
      <c r="AC383" s="1135"/>
      <c r="AD383" s="1135"/>
      <c r="AE383" s="1135"/>
      <c r="AF383" s="1143"/>
      <c r="AG383" s="1142"/>
      <c r="AH383" s="1142"/>
      <c r="AI383" s="1142"/>
      <c r="AJ383" s="1142"/>
      <c r="AK383" s="1142"/>
      <c r="AL383" s="1142"/>
      <c r="AM383" s="1142"/>
      <c r="AN383" s="1142"/>
      <c r="AO383" s="1142"/>
      <c r="AP383" s="1142"/>
      <c r="AQ383" s="1142"/>
      <c r="AR383" s="1142"/>
      <c r="AS383" s="1142"/>
    </row>
    <row r="384" spans="1:45" s="1136" customFormat="1">
      <c r="A384" s="1135"/>
      <c r="B384" s="1135"/>
      <c r="C384" s="1135"/>
      <c r="D384" s="1135"/>
      <c r="E384" s="1135"/>
      <c r="F384" s="1135"/>
      <c r="J384" s="1140"/>
      <c r="K384" s="1140"/>
      <c r="L384" s="1140"/>
      <c r="M384" s="1140"/>
      <c r="N384" s="1140"/>
      <c r="O384" s="1135"/>
      <c r="R384" s="1135"/>
      <c r="S384" s="1135"/>
      <c r="T384" s="1135"/>
      <c r="U384" s="1135"/>
      <c r="V384" s="1135"/>
      <c r="W384" s="1135"/>
      <c r="X384" s="1135"/>
      <c r="Y384" s="1135"/>
      <c r="Z384" s="1135"/>
      <c r="AA384" s="1135"/>
      <c r="AB384" s="1135"/>
      <c r="AC384" s="1135"/>
      <c r="AD384" s="1135"/>
      <c r="AE384" s="1135"/>
      <c r="AF384" s="1143"/>
      <c r="AG384" s="1142"/>
      <c r="AH384" s="1142"/>
      <c r="AI384" s="1142"/>
      <c r="AJ384" s="1142"/>
      <c r="AK384" s="1142"/>
      <c r="AL384" s="1142"/>
      <c r="AM384" s="1142"/>
      <c r="AN384" s="1142"/>
      <c r="AO384" s="1142"/>
      <c r="AP384" s="1142"/>
      <c r="AQ384" s="1142"/>
      <c r="AR384" s="1142"/>
      <c r="AS384" s="1142"/>
    </row>
    <row r="385" spans="1:45" s="1136" customFormat="1">
      <c r="A385" s="1135"/>
      <c r="B385" s="1135"/>
      <c r="C385" s="1135"/>
      <c r="D385" s="1135"/>
      <c r="E385" s="1135"/>
      <c r="F385" s="1135"/>
      <c r="J385" s="1140"/>
      <c r="K385" s="1140"/>
      <c r="L385" s="1140"/>
      <c r="M385" s="1140"/>
      <c r="N385" s="1140"/>
      <c r="O385" s="1135"/>
      <c r="R385" s="1135"/>
      <c r="S385" s="1135"/>
      <c r="T385" s="1135"/>
      <c r="U385" s="1135"/>
      <c r="V385" s="1135"/>
      <c r="W385" s="1135"/>
      <c r="X385" s="1135"/>
      <c r="Y385" s="1135"/>
      <c r="Z385" s="1135"/>
      <c r="AA385" s="1135"/>
      <c r="AB385" s="1135"/>
      <c r="AC385" s="1135"/>
      <c r="AD385" s="1135"/>
      <c r="AE385" s="1135"/>
      <c r="AF385" s="1143"/>
      <c r="AG385" s="1142"/>
      <c r="AH385" s="1142"/>
      <c r="AI385" s="1142"/>
      <c r="AJ385" s="1142"/>
      <c r="AK385" s="1142"/>
      <c r="AL385" s="1142"/>
      <c r="AM385" s="1142"/>
      <c r="AN385" s="1142"/>
      <c r="AO385" s="1142"/>
      <c r="AP385" s="1142"/>
      <c r="AQ385" s="1142"/>
      <c r="AR385" s="1142"/>
      <c r="AS385" s="1142"/>
    </row>
    <row r="386" spans="1:45" s="1136" customFormat="1">
      <c r="A386" s="1135"/>
      <c r="B386" s="1135"/>
      <c r="C386" s="1135"/>
      <c r="D386" s="1135"/>
      <c r="E386" s="1135"/>
      <c r="F386" s="1135"/>
      <c r="J386" s="1140"/>
      <c r="K386" s="1140"/>
      <c r="L386" s="1140"/>
      <c r="M386" s="1140"/>
      <c r="N386" s="1140"/>
      <c r="O386" s="1135"/>
      <c r="R386" s="1135"/>
      <c r="S386" s="1135"/>
      <c r="T386" s="1135"/>
      <c r="U386" s="1135"/>
      <c r="V386" s="1135"/>
      <c r="W386" s="1135"/>
      <c r="X386" s="1135"/>
      <c r="Y386" s="1135"/>
      <c r="Z386" s="1135"/>
      <c r="AA386" s="1135"/>
      <c r="AB386" s="1135"/>
      <c r="AC386" s="1135"/>
      <c r="AD386" s="1135"/>
      <c r="AE386" s="1135"/>
      <c r="AF386" s="1143"/>
      <c r="AG386" s="1142"/>
      <c r="AH386" s="1142"/>
      <c r="AI386" s="1142"/>
      <c r="AJ386" s="1142"/>
      <c r="AK386" s="1142"/>
      <c r="AL386" s="1142"/>
      <c r="AM386" s="1142"/>
      <c r="AN386" s="1142"/>
      <c r="AO386" s="1142"/>
      <c r="AP386" s="1142"/>
      <c r="AQ386" s="1142"/>
      <c r="AR386" s="1142"/>
      <c r="AS386" s="1142"/>
    </row>
    <row r="387" spans="1:45" s="1136" customFormat="1">
      <c r="A387" s="1135"/>
      <c r="B387" s="1135"/>
      <c r="C387" s="1135"/>
      <c r="D387" s="1135"/>
      <c r="E387" s="1135"/>
      <c r="F387" s="1135"/>
      <c r="J387" s="1140"/>
      <c r="K387" s="1140"/>
      <c r="L387" s="1140"/>
      <c r="M387" s="1140"/>
      <c r="N387" s="1140"/>
      <c r="O387" s="1135"/>
      <c r="R387" s="1135"/>
      <c r="S387" s="1135"/>
      <c r="T387" s="1135"/>
      <c r="U387" s="1135"/>
      <c r="V387" s="1135"/>
      <c r="W387" s="1135"/>
      <c r="X387" s="1135"/>
      <c r="Y387" s="1135"/>
      <c r="Z387" s="1135"/>
      <c r="AA387" s="1135"/>
      <c r="AB387" s="1135"/>
      <c r="AC387" s="1135"/>
      <c r="AD387" s="1135"/>
      <c r="AE387" s="1135"/>
      <c r="AF387" s="1143"/>
      <c r="AG387" s="1142"/>
      <c r="AH387" s="1142"/>
      <c r="AI387" s="1142"/>
      <c r="AJ387" s="1142"/>
      <c r="AK387" s="1142"/>
      <c r="AL387" s="1142"/>
      <c r="AM387" s="1142"/>
      <c r="AN387" s="1142"/>
      <c r="AO387" s="1142"/>
      <c r="AP387" s="1142"/>
      <c r="AQ387" s="1142"/>
      <c r="AR387" s="1142"/>
      <c r="AS387" s="1142"/>
    </row>
    <row r="388" spans="1:45" s="1136" customFormat="1">
      <c r="A388" s="1135"/>
      <c r="B388" s="1135"/>
      <c r="C388" s="1135"/>
      <c r="D388" s="1135"/>
      <c r="E388" s="1135"/>
      <c r="F388" s="1135"/>
      <c r="J388" s="1140"/>
      <c r="K388" s="1140"/>
      <c r="L388" s="1140"/>
      <c r="M388" s="1140"/>
      <c r="N388" s="1140"/>
      <c r="O388" s="1135"/>
      <c r="R388" s="1135"/>
      <c r="S388" s="1135"/>
      <c r="T388" s="1135"/>
      <c r="U388" s="1135"/>
      <c r="V388" s="1135"/>
      <c r="W388" s="1135"/>
      <c r="X388" s="1135"/>
      <c r="Y388" s="1135"/>
      <c r="Z388" s="1135"/>
      <c r="AA388" s="1135"/>
      <c r="AB388" s="1135"/>
      <c r="AC388" s="1135"/>
      <c r="AD388" s="1135"/>
      <c r="AE388" s="1135"/>
      <c r="AF388" s="1143"/>
      <c r="AG388" s="1142"/>
      <c r="AH388" s="1142"/>
      <c r="AI388" s="1142"/>
      <c r="AJ388" s="1142"/>
      <c r="AK388" s="1142"/>
      <c r="AL388" s="1142"/>
      <c r="AM388" s="1142"/>
      <c r="AN388" s="1142"/>
      <c r="AO388" s="1142"/>
      <c r="AP388" s="1142"/>
      <c r="AQ388" s="1142"/>
      <c r="AR388" s="1142"/>
      <c r="AS388" s="1142"/>
    </row>
    <row r="389" spans="1:45" s="1136" customFormat="1">
      <c r="A389" s="1135"/>
      <c r="B389" s="1135"/>
      <c r="C389" s="1135"/>
      <c r="D389" s="1135"/>
      <c r="E389" s="1135"/>
      <c r="F389" s="1135"/>
      <c r="J389" s="1140"/>
      <c r="K389" s="1140"/>
      <c r="L389" s="1140"/>
      <c r="M389" s="1140"/>
      <c r="N389" s="1140"/>
      <c r="O389" s="1135"/>
      <c r="R389" s="1135"/>
      <c r="S389" s="1135"/>
      <c r="T389" s="1135"/>
      <c r="U389" s="1135"/>
      <c r="V389" s="1135"/>
      <c r="W389" s="1135"/>
      <c r="X389" s="1135"/>
      <c r="Y389" s="1135"/>
      <c r="Z389" s="1135"/>
      <c r="AA389" s="1135"/>
      <c r="AB389" s="1135"/>
      <c r="AC389" s="1135"/>
      <c r="AD389" s="1135"/>
      <c r="AE389" s="1135"/>
      <c r="AF389" s="1143"/>
      <c r="AG389" s="1142"/>
      <c r="AH389" s="1142"/>
      <c r="AI389" s="1142"/>
      <c r="AJ389" s="1142"/>
      <c r="AK389" s="1142"/>
      <c r="AL389" s="1142"/>
      <c r="AM389" s="1142"/>
      <c r="AN389" s="1142"/>
      <c r="AO389" s="1142"/>
      <c r="AP389" s="1142"/>
      <c r="AQ389" s="1142"/>
      <c r="AR389" s="1142"/>
      <c r="AS389" s="1142"/>
    </row>
    <row r="390" spans="1:45" s="1136" customFormat="1">
      <c r="A390" s="1135"/>
      <c r="B390" s="1135"/>
      <c r="C390" s="1135"/>
      <c r="D390" s="1135"/>
      <c r="E390" s="1135"/>
      <c r="F390" s="1135"/>
      <c r="J390" s="1140"/>
      <c r="K390" s="1140"/>
      <c r="L390" s="1140"/>
      <c r="M390" s="1140"/>
      <c r="N390" s="1140"/>
      <c r="O390" s="1135"/>
      <c r="R390" s="1135"/>
      <c r="S390" s="1135"/>
      <c r="T390" s="1135"/>
      <c r="U390" s="1135"/>
      <c r="V390" s="1135"/>
      <c r="W390" s="1135"/>
      <c r="X390" s="1135"/>
      <c r="Y390" s="1135"/>
      <c r="Z390" s="1135"/>
      <c r="AA390" s="1135"/>
      <c r="AB390" s="1135"/>
      <c r="AC390" s="1135"/>
      <c r="AD390" s="1135"/>
      <c r="AE390" s="1135"/>
      <c r="AF390" s="1143"/>
      <c r="AG390" s="1142"/>
      <c r="AH390" s="1142"/>
      <c r="AI390" s="1142"/>
      <c r="AJ390" s="1142"/>
      <c r="AK390" s="1142"/>
      <c r="AL390" s="1142"/>
      <c r="AM390" s="1142"/>
      <c r="AN390" s="1142"/>
      <c r="AO390" s="1142"/>
      <c r="AP390" s="1142"/>
      <c r="AQ390" s="1142"/>
      <c r="AR390" s="1142"/>
      <c r="AS390" s="1142"/>
    </row>
    <row r="391" spans="1:45" s="1136" customFormat="1">
      <c r="A391" s="1135"/>
      <c r="B391" s="1135"/>
      <c r="C391" s="1135"/>
      <c r="D391" s="1135"/>
      <c r="E391" s="1135"/>
      <c r="F391" s="1135"/>
      <c r="J391" s="1140"/>
      <c r="K391" s="1140"/>
      <c r="L391" s="1140"/>
      <c r="M391" s="1140"/>
      <c r="N391" s="1140"/>
      <c r="O391" s="1135"/>
      <c r="R391" s="1135"/>
      <c r="S391" s="1135"/>
      <c r="T391" s="1135"/>
      <c r="U391" s="1135"/>
      <c r="V391" s="1135"/>
      <c r="W391" s="1135"/>
      <c r="X391" s="1135"/>
      <c r="Y391" s="1135"/>
      <c r="Z391" s="1135"/>
      <c r="AA391" s="1135"/>
      <c r="AB391" s="1135"/>
      <c r="AC391" s="1135"/>
      <c r="AD391" s="1135"/>
      <c r="AE391" s="1135"/>
      <c r="AF391" s="1143"/>
      <c r="AG391" s="1142"/>
      <c r="AH391" s="1142"/>
      <c r="AI391" s="1142"/>
      <c r="AJ391" s="1142"/>
      <c r="AK391" s="1142"/>
      <c r="AL391" s="1142"/>
      <c r="AM391" s="1142"/>
      <c r="AN391" s="1142"/>
      <c r="AO391" s="1142"/>
      <c r="AP391" s="1142"/>
      <c r="AQ391" s="1142"/>
      <c r="AR391" s="1142"/>
      <c r="AS391" s="1142"/>
    </row>
    <row r="392" spans="1:45" s="1136" customFormat="1">
      <c r="A392" s="1135"/>
      <c r="B392" s="1135"/>
      <c r="C392" s="1135"/>
      <c r="D392" s="1135"/>
      <c r="E392" s="1135"/>
      <c r="F392" s="1135"/>
      <c r="J392" s="1140"/>
      <c r="K392" s="1140"/>
      <c r="L392" s="1140"/>
      <c r="M392" s="1140"/>
      <c r="N392" s="1140"/>
      <c r="O392" s="1135"/>
      <c r="R392" s="1135"/>
      <c r="S392" s="1135"/>
      <c r="T392" s="1135"/>
      <c r="U392" s="1135"/>
      <c r="V392" s="1135"/>
      <c r="W392" s="1135"/>
      <c r="X392" s="1135"/>
      <c r="Y392" s="1135"/>
      <c r="Z392" s="1135"/>
      <c r="AA392" s="1135"/>
      <c r="AB392" s="1135"/>
      <c r="AC392" s="1135"/>
      <c r="AD392" s="1135"/>
      <c r="AE392" s="1135"/>
      <c r="AF392" s="1143"/>
      <c r="AG392" s="1142"/>
      <c r="AH392" s="1142"/>
      <c r="AI392" s="1142"/>
      <c r="AJ392" s="1142"/>
      <c r="AK392" s="1142"/>
      <c r="AL392" s="1142"/>
      <c r="AM392" s="1142"/>
      <c r="AN392" s="1142"/>
      <c r="AO392" s="1142"/>
      <c r="AP392" s="1142"/>
      <c r="AQ392" s="1142"/>
      <c r="AR392" s="1142"/>
      <c r="AS392" s="1142"/>
    </row>
    <row r="393" spans="1:45" s="1136" customFormat="1">
      <c r="A393" s="1135"/>
      <c r="B393" s="1135"/>
      <c r="C393" s="1135"/>
      <c r="D393" s="1135"/>
      <c r="E393" s="1135"/>
      <c r="F393" s="1135"/>
      <c r="J393" s="1140"/>
      <c r="K393" s="1140"/>
      <c r="L393" s="1140"/>
      <c r="M393" s="1140"/>
      <c r="N393" s="1140"/>
      <c r="O393" s="1135"/>
      <c r="R393" s="1135"/>
      <c r="S393" s="1135"/>
      <c r="T393" s="1135"/>
      <c r="U393" s="1135"/>
      <c r="V393" s="1135"/>
      <c r="W393" s="1135"/>
      <c r="X393" s="1135"/>
      <c r="Y393" s="1135"/>
      <c r="Z393" s="1135"/>
      <c r="AA393" s="1135"/>
      <c r="AB393" s="1135"/>
      <c r="AC393" s="1135"/>
      <c r="AD393" s="1135"/>
      <c r="AE393" s="1135"/>
      <c r="AF393" s="1143"/>
      <c r="AG393" s="1142"/>
      <c r="AH393" s="1142"/>
      <c r="AI393" s="1142"/>
      <c r="AJ393" s="1142"/>
      <c r="AK393" s="1142"/>
      <c r="AL393" s="1142"/>
      <c r="AM393" s="1142"/>
      <c r="AN393" s="1142"/>
      <c r="AO393" s="1142"/>
      <c r="AP393" s="1142"/>
      <c r="AQ393" s="1142"/>
      <c r="AR393" s="1142"/>
      <c r="AS393" s="1142"/>
    </row>
    <row r="394" spans="1:45" s="1136" customFormat="1">
      <c r="A394" s="1135"/>
      <c r="B394" s="1135"/>
      <c r="C394" s="1135"/>
      <c r="D394" s="1135"/>
      <c r="E394" s="1135"/>
      <c r="F394" s="1135"/>
      <c r="J394" s="1140"/>
      <c r="K394" s="1140"/>
      <c r="L394" s="1140"/>
      <c r="M394" s="1140"/>
      <c r="N394" s="1140"/>
      <c r="O394" s="1135"/>
      <c r="R394" s="1135"/>
      <c r="S394" s="1135"/>
      <c r="T394" s="1135"/>
      <c r="U394" s="1135"/>
      <c r="V394" s="1135"/>
      <c r="W394" s="1135"/>
      <c r="X394" s="1135"/>
      <c r="Y394" s="1135"/>
      <c r="Z394" s="1135"/>
      <c r="AA394" s="1135"/>
      <c r="AB394" s="1135"/>
      <c r="AC394" s="1135"/>
      <c r="AD394" s="1135"/>
      <c r="AE394" s="1135"/>
      <c r="AF394" s="1143"/>
      <c r="AG394" s="1142"/>
      <c r="AH394" s="1142"/>
      <c r="AI394" s="1142"/>
      <c r="AJ394" s="1142"/>
      <c r="AK394" s="1142"/>
      <c r="AL394" s="1142"/>
      <c r="AM394" s="1142"/>
      <c r="AN394" s="1142"/>
      <c r="AO394" s="1142"/>
      <c r="AP394" s="1142"/>
      <c r="AQ394" s="1142"/>
      <c r="AR394" s="1142"/>
      <c r="AS394" s="1142"/>
    </row>
    <row r="395" spans="1:45" s="1136" customFormat="1">
      <c r="A395" s="1135"/>
      <c r="B395" s="1135"/>
      <c r="C395" s="1135"/>
      <c r="D395" s="1135"/>
      <c r="E395" s="1135"/>
      <c r="F395" s="1135"/>
      <c r="J395" s="1140"/>
      <c r="K395" s="1140"/>
      <c r="L395" s="1140"/>
      <c r="M395" s="1140"/>
      <c r="N395" s="1140"/>
      <c r="O395" s="1135"/>
      <c r="R395" s="1135"/>
      <c r="S395" s="1135"/>
      <c r="T395" s="1135"/>
      <c r="U395" s="1135"/>
      <c r="V395" s="1135"/>
      <c r="W395" s="1135"/>
      <c r="X395" s="1135"/>
      <c r="Y395" s="1135"/>
      <c r="Z395" s="1135"/>
      <c r="AA395" s="1135"/>
      <c r="AB395" s="1135"/>
      <c r="AC395" s="1135"/>
      <c r="AD395" s="1135"/>
      <c r="AE395" s="1135"/>
      <c r="AF395" s="1143"/>
      <c r="AG395" s="1142"/>
      <c r="AH395" s="1142"/>
      <c r="AI395" s="1142"/>
      <c r="AJ395" s="1142"/>
      <c r="AK395" s="1142"/>
      <c r="AL395" s="1142"/>
      <c r="AM395" s="1142"/>
      <c r="AN395" s="1142"/>
      <c r="AO395" s="1142"/>
      <c r="AP395" s="1142"/>
      <c r="AQ395" s="1142"/>
      <c r="AR395" s="1142"/>
      <c r="AS395" s="1142"/>
    </row>
    <row r="396" spans="1:45" s="1136" customFormat="1">
      <c r="A396" s="1135"/>
      <c r="B396" s="1135"/>
      <c r="C396" s="1135"/>
      <c r="D396" s="1135"/>
      <c r="E396" s="1135"/>
      <c r="F396" s="1135"/>
      <c r="J396" s="1140"/>
      <c r="K396" s="1140"/>
      <c r="L396" s="1140"/>
      <c r="M396" s="1140"/>
      <c r="N396" s="1140"/>
      <c r="O396" s="1135"/>
      <c r="R396" s="1135"/>
      <c r="S396" s="1135"/>
      <c r="T396" s="1135"/>
      <c r="U396" s="1135"/>
      <c r="V396" s="1135"/>
      <c r="W396" s="1135"/>
      <c r="X396" s="1135"/>
      <c r="Y396" s="1135"/>
      <c r="Z396" s="1135"/>
      <c r="AA396" s="1135"/>
      <c r="AB396" s="1135"/>
      <c r="AC396" s="1135"/>
      <c r="AD396" s="1135"/>
      <c r="AE396" s="1135"/>
      <c r="AF396" s="1143"/>
      <c r="AG396" s="1142"/>
      <c r="AH396" s="1142"/>
      <c r="AI396" s="1142"/>
      <c r="AJ396" s="1142"/>
      <c r="AK396" s="1142"/>
      <c r="AL396" s="1142"/>
      <c r="AM396" s="1142"/>
      <c r="AN396" s="1142"/>
      <c r="AO396" s="1142"/>
      <c r="AP396" s="1142"/>
      <c r="AQ396" s="1142"/>
      <c r="AR396" s="1142"/>
      <c r="AS396" s="1142"/>
    </row>
    <row r="397" spans="1:45" s="1136" customFormat="1">
      <c r="A397" s="1135"/>
      <c r="B397" s="1135"/>
      <c r="C397" s="1135"/>
      <c r="D397" s="1135"/>
      <c r="E397" s="1135"/>
      <c r="F397" s="1135"/>
      <c r="J397" s="1140"/>
      <c r="K397" s="1140"/>
      <c r="L397" s="1140"/>
      <c r="M397" s="1140"/>
      <c r="N397" s="1140"/>
      <c r="O397" s="1135"/>
      <c r="R397" s="1135"/>
      <c r="S397" s="1135"/>
      <c r="T397" s="1135"/>
      <c r="U397" s="1135"/>
      <c r="V397" s="1135"/>
      <c r="W397" s="1135"/>
      <c r="X397" s="1135"/>
      <c r="Y397" s="1135"/>
      <c r="Z397" s="1135"/>
      <c r="AA397" s="1135"/>
      <c r="AB397" s="1135"/>
      <c r="AC397" s="1135"/>
      <c r="AD397" s="1135"/>
      <c r="AE397" s="1135"/>
      <c r="AF397" s="1143"/>
      <c r="AG397" s="1142"/>
      <c r="AH397" s="1142"/>
      <c r="AI397" s="1142"/>
      <c r="AJ397" s="1142"/>
      <c r="AK397" s="1142"/>
      <c r="AL397" s="1142"/>
      <c r="AM397" s="1142"/>
      <c r="AN397" s="1142"/>
      <c r="AO397" s="1142"/>
      <c r="AP397" s="1142"/>
      <c r="AQ397" s="1142"/>
      <c r="AR397" s="1142"/>
      <c r="AS397" s="1142"/>
    </row>
    <row r="398" spans="1:45" s="1136" customFormat="1">
      <c r="A398" s="1135"/>
      <c r="B398" s="1135"/>
      <c r="C398" s="1135"/>
      <c r="D398" s="1135"/>
      <c r="E398" s="1135"/>
      <c r="F398" s="1135"/>
      <c r="J398" s="1140"/>
      <c r="K398" s="1140"/>
      <c r="L398" s="1140"/>
      <c r="M398" s="1140"/>
      <c r="N398" s="1140"/>
      <c r="O398" s="1135"/>
      <c r="R398" s="1135"/>
      <c r="S398" s="1135"/>
      <c r="T398" s="1135"/>
      <c r="U398" s="1135"/>
      <c r="V398" s="1135"/>
      <c r="W398" s="1135"/>
      <c r="X398" s="1135"/>
      <c r="Y398" s="1135"/>
      <c r="Z398" s="1135"/>
      <c r="AA398" s="1135"/>
      <c r="AB398" s="1135"/>
      <c r="AC398" s="1135"/>
      <c r="AD398" s="1135"/>
      <c r="AE398" s="1135"/>
      <c r="AF398" s="1143"/>
      <c r="AG398" s="1142"/>
      <c r="AH398" s="1142"/>
      <c r="AI398" s="1142"/>
      <c r="AJ398" s="1142"/>
      <c r="AK398" s="1142"/>
      <c r="AL398" s="1142"/>
      <c r="AM398" s="1142"/>
      <c r="AN398" s="1142"/>
      <c r="AO398" s="1142"/>
      <c r="AP398" s="1142"/>
      <c r="AQ398" s="1142"/>
      <c r="AR398" s="1142"/>
      <c r="AS398" s="1142"/>
    </row>
    <row r="399" spans="1:45" s="1136" customFormat="1">
      <c r="A399" s="1135"/>
      <c r="B399" s="1135"/>
      <c r="C399" s="1135"/>
      <c r="D399" s="1135"/>
      <c r="E399" s="1135"/>
      <c r="F399" s="1135"/>
      <c r="J399" s="1140"/>
      <c r="K399" s="1140"/>
      <c r="L399" s="1140"/>
      <c r="M399" s="1140"/>
      <c r="N399" s="1140"/>
      <c r="O399" s="1135"/>
      <c r="R399" s="1135"/>
      <c r="S399" s="1135"/>
      <c r="T399" s="1135"/>
      <c r="U399" s="1135"/>
      <c r="V399" s="1135"/>
      <c r="W399" s="1135"/>
      <c r="X399" s="1135"/>
      <c r="Y399" s="1135"/>
      <c r="Z399" s="1135"/>
      <c r="AA399" s="1135"/>
      <c r="AB399" s="1135"/>
      <c r="AC399" s="1135"/>
      <c r="AD399" s="1135"/>
      <c r="AE399" s="1135"/>
      <c r="AF399" s="1143"/>
      <c r="AG399" s="1142"/>
      <c r="AH399" s="1142"/>
      <c r="AI399" s="1142"/>
      <c r="AJ399" s="1142"/>
      <c r="AK399" s="1142"/>
      <c r="AL399" s="1142"/>
      <c r="AM399" s="1142"/>
      <c r="AN399" s="1142"/>
      <c r="AO399" s="1142"/>
      <c r="AP399" s="1142"/>
      <c r="AQ399" s="1142"/>
      <c r="AR399" s="1142"/>
      <c r="AS399" s="1142"/>
    </row>
    <row r="400" spans="1:45" s="1136" customFormat="1">
      <c r="A400" s="1135"/>
      <c r="B400" s="1135"/>
      <c r="C400" s="1135"/>
      <c r="D400" s="1135"/>
      <c r="E400" s="1135"/>
      <c r="F400" s="1135"/>
      <c r="J400" s="1140"/>
      <c r="K400" s="1140"/>
      <c r="L400" s="1140"/>
      <c r="M400" s="1140"/>
      <c r="N400" s="1140"/>
      <c r="O400" s="1135"/>
      <c r="R400" s="1135"/>
      <c r="S400" s="1135"/>
      <c r="T400" s="1135"/>
      <c r="U400" s="1135"/>
      <c r="V400" s="1135"/>
      <c r="W400" s="1135"/>
      <c r="X400" s="1135"/>
      <c r="Y400" s="1135"/>
      <c r="Z400" s="1135"/>
      <c r="AA400" s="1135"/>
      <c r="AB400" s="1135"/>
      <c r="AC400" s="1135"/>
      <c r="AD400" s="1135"/>
      <c r="AE400" s="1135"/>
      <c r="AF400" s="1143"/>
      <c r="AG400" s="1142"/>
      <c r="AH400" s="1142"/>
      <c r="AI400" s="1142"/>
      <c r="AJ400" s="1142"/>
      <c r="AK400" s="1142"/>
      <c r="AL400" s="1142"/>
      <c r="AM400" s="1142"/>
      <c r="AN400" s="1142"/>
      <c r="AO400" s="1142"/>
      <c r="AP400" s="1142"/>
      <c r="AQ400" s="1142"/>
      <c r="AR400" s="1142"/>
      <c r="AS400" s="1142"/>
    </row>
    <row r="401" spans="1:45" s="1136" customFormat="1">
      <c r="A401" s="1135"/>
      <c r="B401" s="1135"/>
      <c r="C401" s="1135"/>
      <c r="D401" s="1135"/>
      <c r="E401" s="1135"/>
      <c r="F401" s="1135"/>
      <c r="J401" s="1140"/>
      <c r="K401" s="1140"/>
      <c r="L401" s="1140"/>
      <c r="M401" s="1140"/>
      <c r="N401" s="1140"/>
      <c r="O401" s="1135"/>
      <c r="R401" s="1135"/>
      <c r="S401" s="1135"/>
      <c r="T401" s="1135"/>
      <c r="U401" s="1135"/>
      <c r="V401" s="1135"/>
      <c r="W401" s="1135"/>
      <c r="X401" s="1135"/>
      <c r="Y401" s="1135"/>
      <c r="Z401" s="1135"/>
      <c r="AA401" s="1135"/>
      <c r="AB401" s="1135"/>
      <c r="AC401" s="1135"/>
      <c r="AD401" s="1135"/>
      <c r="AE401" s="1135"/>
      <c r="AF401" s="1143"/>
      <c r="AG401" s="1142"/>
      <c r="AH401" s="1142"/>
      <c r="AI401" s="1142"/>
      <c r="AJ401" s="1142"/>
      <c r="AK401" s="1142"/>
      <c r="AL401" s="1142"/>
      <c r="AM401" s="1142"/>
      <c r="AN401" s="1142"/>
      <c r="AO401" s="1142"/>
      <c r="AP401" s="1142"/>
      <c r="AQ401" s="1142"/>
      <c r="AR401" s="1142"/>
      <c r="AS401" s="1142"/>
    </row>
    <row r="402" spans="1:45" s="1136" customFormat="1">
      <c r="A402" s="1135"/>
      <c r="B402" s="1135"/>
      <c r="C402" s="1135"/>
      <c r="D402" s="1135"/>
      <c r="E402" s="1135"/>
      <c r="F402" s="1135"/>
      <c r="J402" s="1140"/>
      <c r="K402" s="1140"/>
      <c r="L402" s="1140"/>
      <c r="M402" s="1140"/>
      <c r="N402" s="1140"/>
      <c r="O402" s="1135"/>
      <c r="R402" s="1135"/>
      <c r="S402" s="1135"/>
      <c r="T402" s="1135"/>
      <c r="U402" s="1135"/>
      <c r="V402" s="1135"/>
      <c r="W402" s="1135"/>
      <c r="X402" s="1135"/>
      <c r="Y402" s="1135"/>
      <c r="Z402" s="1135"/>
      <c r="AA402" s="1135"/>
      <c r="AB402" s="1135"/>
      <c r="AC402" s="1135"/>
      <c r="AD402" s="1135"/>
      <c r="AE402" s="1135"/>
      <c r="AF402" s="1143"/>
      <c r="AG402" s="1142"/>
      <c r="AH402" s="1142"/>
      <c r="AI402" s="1142"/>
      <c r="AJ402" s="1142"/>
      <c r="AK402" s="1142"/>
      <c r="AL402" s="1142"/>
      <c r="AM402" s="1142"/>
      <c r="AN402" s="1142"/>
      <c r="AO402" s="1142"/>
      <c r="AP402" s="1142"/>
      <c r="AQ402" s="1142"/>
      <c r="AR402" s="1142"/>
      <c r="AS402" s="1142"/>
    </row>
    <row r="403" spans="1:45" s="1136" customFormat="1">
      <c r="A403" s="1135"/>
      <c r="B403" s="1135"/>
      <c r="C403" s="1135"/>
      <c r="D403" s="1135"/>
      <c r="E403" s="1135"/>
      <c r="F403" s="1135"/>
      <c r="J403" s="1140"/>
      <c r="K403" s="1140"/>
      <c r="L403" s="1140"/>
      <c r="M403" s="1140"/>
      <c r="N403" s="1140"/>
      <c r="O403" s="1135"/>
      <c r="R403" s="1135"/>
      <c r="S403" s="1135"/>
      <c r="T403" s="1135"/>
      <c r="U403" s="1135"/>
      <c r="V403" s="1135"/>
      <c r="W403" s="1135"/>
      <c r="X403" s="1135"/>
      <c r="Y403" s="1135"/>
      <c r="Z403" s="1135"/>
      <c r="AA403" s="1135"/>
      <c r="AB403" s="1135"/>
      <c r="AC403" s="1135"/>
      <c r="AD403" s="1135"/>
      <c r="AE403" s="1135"/>
      <c r="AF403" s="1143"/>
      <c r="AG403" s="1142"/>
      <c r="AH403" s="1142"/>
      <c r="AI403" s="1142"/>
      <c r="AJ403" s="1142"/>
      <c r="AK403" s="1142"/>
      <c r="AL403" s="1142"/>
      <c r="AM403" s="1142"/>
      <c r="AN403" s="1142"/>
      <c r="AO403" s="1142"/>
      <c r="AP403" s="1142"/>
      <c r="AQ403" s="1142"/>
      <c r="AR403" s="1142"/>
      <c r="AS403" s="1142"/>
    </row>
    <row r="404" spans="1:45" s="1136" customFormat="1">
      <c r="A404" s="1135"/>
      <c r="B404" s="1135"/>
      <c r="C404" s="1135"/>
      <c r="D404" s="1135"/>
      <c r="E404" s="1135"/>
      <c r="F404" s="1135"/>
      <c r="J404" s="1140"/>
      <c r="K404" s="1140"/>
      <c r="L404" s="1140"/>
      <c r="M404" s="1140"/>
      <c r="N404" s="1140"/>
      <c r="O404" s="1135"/>
      <c r="R404" s="1135"/>
      <c r="S404" s="1135"/>
      <c r="T404" s="1135"/>
      <c r="U404" s="1135"/>
      <c r="V404" s="1135"/>
      <c r="W404" s="1135"/>
      <c r="X404" s="1135"/>
      <c r="Y404" s="1135"/>
      <c r="Z404" s="1135"/>
      <c r="AA404" s="1135"/>
      <c r="AB404" s="1135"/>
      <c r="AC404" s="1135"/>
      <c r="AD404" s="1135"/>
      <c r="AE404" s="1135"/>
      <c r="AF404" s="1143"/>
      <c r="AG404" s="1142"/>
      <c r="AH404" s="1142"/>
      <c r="AI404" s="1142"/>
      <c r="AJ404" s="1142"/>
      <c r="AK404" s="1142"/>
      <c r="AL404" s="1142"/>
      <c r="AM404" s="1142"/>
      <c r="AN404" s="1142"/>
      <c r="AO404" s="1142"/>
      <c r="AP404" s="1142"/>
      <c r="AQ404" s="1142"/>
      <c r="AR404" s="1142"/>
      <c r="AS404" s="1142"/>
    </row>
    <row r="405" spans="1:45" s="1136" customFormat="1">
      <c r="A405" s="1135"/>
      <c r="B405" s="1135"/>
      <c r="C405" s="1135"/>
      <c r="D405" s="1135"/>
      <c r="E405" s="1135"/>
      <c r="F405" s="1135"/>
      <c r="J405" s="1140"/>
      <c r="K405" s="1140"/>
      <c r="L405" s="1140"/>
      <c r="M405" s="1140"/>
      <c r="N405" s="1140"/>
      <c r="O405" s="1135"/>
      <c r="R405" s="1135"/>
      <c r="S405" s="1135"/>
      <c r="T405" s="1135"/>
      <c r="U405" s="1135"/>
      <c r="V405" s="1135"/>
      <c r="W405" s="1135"/>
      <c r="X405" s="1135"/>
      <c r="Y405" s="1135"/>
      <c r="Z405" s="1135"/>
      <c r="AA405" s="1135"/>
      <c r="AB405" s="1135"/>
      <c r="AC405" s="1135"/>
      <c r="AD405" s="1135"/>
      <c r="AE405" s="1135"/>
      <c r="AF405" s="1143"/>
      <c r="AG405" s="1142"/>
      <c r="AH405" s="1142"/>
      <c r="AI405" s="1142"/>
      <c r="AJ405" s="1142"/>
      <c r="AK405" s="1142"/>
      <c r="AL405" s="1142"/>
      <c r="AM405" s="1142"/>
      <c r="AN405" s="1142"/>
      <c r="AO405" s="1142"/>
      <c r="AP405" s="1142"/>
      <c r="AQ405" s="1142"/>
      <c r="AR405" s="1142"/>
      <c r="AS405" s="1142"/>
    </row>
    <row r="406" spans="1:45" s="1136" customFormat="1">
      <c r="A406" s="1135"/>
      <c r="B406" s="1135"/>
      <c r="C406" s="1135"/>
      <c r="D406" s="1135"/>
      <c r="E406" s="1135"/>
      <c r="F406" s="1135"/>
      <c r="J406" s="1140"/>
      <c r="K406" s="1140"/>
      <c r="L406" s="1140"/>
      <c r="M406" s="1140"/>
      <c r="N406" s="1140"/>
      <c r="O406" s="1135"/>
      <c r="R406" s="1135"/>
      <c r="S406" s="1135"/>
      <c r="T406" s="1135"/>
      <c r="U406" s="1135"/>
      <c r="V406" s="1135"/>
      <c r="W406" s="1135"/>
      <c r="X406" s="1135"/>
      <c r="Y406" s="1135"/>
      <c r="Z406" s="1135"/>
      <c r="AA406" s="1135"/>
      <c r="AB406" s="1135"/>
      <c r="AC406" s="1135"/>
      <c r="AD406" s="1135"/>
      <c r="AE406" s="1135"/>
      <c r="AF406" s="1143"/>
      <c r="AG406" s="1142"/>
      <c r="AH406" s="1142"/>
      <c r="AI406" s="1142"/>
      <c r="AJ406" s="1142"/>
      <c r="AK406" s="1142"/>
      <c r="AL406" s="1142"/>
      <c r="AM406" s="1142"/>
      <c r="AN406" s="1142"/>
      <c r="AO406" s="1142"/>
      <c r="AP406" s="1142"/>
      <c r="AQ406" s="1142"/>
      <c r="AR406" s="1142"/>
      <c r="AS406" s="1142"/>
    </row>
    <row r="407" spans="1:45" s="1136" customFormat="1">
      <c r="A407" s="1135"/>
      <c r="B407" s="1135"/>
      <c r="C407" s="1135"/>
      <c r="D407" s="1135"/>
      <c r="E407" s="1135"/>
      <c r="F407" s="1135"/>
      <c r="J407" s="1140"/>
      <c r="K407" s="1140"/>
      <c r="L407" s="1140"/>
      <c r="M407" s="1140"/>
      <c r="N407" s="1140"/>
      <c r="O407" s="1135"/>
      <c r="R407" s="1135"/>
      <c r="S407" s="1135"/>
      <c r="T407" s="1135"/>
      <c r="U407" s="1135"/>
      <c r="V407" s="1135"/>
      <c r="W407" s="1135"/>
      <c r="X407" s="1135"/>
      <c r="Y407" s="1135"/>
      <c r="Z407" s="1135"/>
      <c r="AA407" s="1135"/>
      <c r="AB407" s="1135"/>
      <c r="AC407" s="1135"/>
      <c r="AD407" s="1135"/>
      <c r="AE407" s="1135"/>
      <c r="AF407" s="1143"/>
      <c r="AG407" s="1142"/>
      <c r="AH407" s="1142"/>
      <c r="AI407" s="1142"/>
      <c r="AJ407" s="1142"/>
      <c r="AK407" s="1142"/>
      <c r="AL407" s="1142"/>
      <c r="AM407" s="1142"/>
      <c r="AN407" s="1142"/>
      <c r="AO407" s="1142"/>
      <c r="AP407" s="1142"/>
      <c r="AQ407" s="1142"/>
      <c r="AR407" s="1142"/>
      <c r="AS407" s="1142"/>
    </row>
    <row r="408" spans="1:45" s="1136" customFormat="1">
      <c r="A408" s="1135"/>
      <c r="B408" s="1135"/>
      <c r="C408" s="1135"/>
      <c r="D408" s="1135"/>
      <c r="E408" s="1135"/>
      <c r="F408" s="1135"/>
      <c r="J408" s="1140"/>
      <c r="K408" s="1140"/>
      <c r="L408" s="1140"/>
      <c r="M408" s="1140"/>
      <c r="N408" s="1140"/>
      <c r="O408" s="1135"/>
      <c r="R408" s="1135"/>
      <c r="S408" s="1135"/>
      <c r="T408" s="1135"/>
      <c r="U408" s="1135"/>
      <c r="V408" s="1135"/>
      <c r="W408" s="1135"/>
      <c r="X408" s="1135"/>
      <c r="Y408" s="1135"/>
      <c r="Z408" s="1135"/>
      <c r="AA408" s="1135"/>
      <c r="AB408" s="1135"/>
      <c r="AC408" s="1135"/>
      <c r="AD408" s="1135"/>
      <c r="AE408" s="1135"/>
      <c r="AF408" s="1143"/>
      <c r="AG408" s="1142"/>
      <c r="AH408" s="1142"/>
      <c r="AI408" s="1142"/>
      <c r="AJ408" s="1142"/>
      <c r="AK408" s="1142"/>
      <c r="AL408" s="1142"/>
      <c r="AM408" s="1142"/>
      <c r="AN408" s="1142"/>
      <c r="AO408" s="1142"/>
      <c r="AP408" s="1142"/>
      <c r="AQ408" s="1142"/>
      <c r="AR408" s="1142"/>
      <c r="AS408" s="1142"/>
    </row>
    <row r="409" spans="1:45" s="1136" customFormat="1">
      <c r="A409" s="1135"/>
      <c r="B409" s="1135"/>
      <c r="C409" s="1135"/>
      <c r="D409" s="1135"/>
      <c r="E409" s="1135"/>
      <c r="F409" s="1135"/>
      <c r="J409" s="1140"/>
      <c r="K409" s="1140"/>
      <c r="L409" s="1140"/>
      <c r="M409" s="1140"/>
      <c r="N409" s="1140"/>
      <c r="O409" s="1135"/>
      <c r="R409" s="1135"/>
      <c r="S409" s="1135"/>
      <c r="T409" s="1135"/>
      <c r="U409" s="1135"/>
      <c r="V409" s="1135"/>
      <c r="W409" s="1135"/>
      <c r="X409" s="1135"/>
      <c r="Y409" s="1135"/>
      <c r="Z409" s="1135"/>
      <c r="AA409" s="1135"/>
      <c r="AB409" s="1135"/>
      <c r="AC409" s="1135"/>
      <c r="AD409" s="1135"/>
      <c r="AE409" s="1135"/>
      <c r="AF409" s="1143"/>
      <c r="AG409" s="1142"/>
      <c r="AH409" s="1142"/>
      <c r="AI409" s="1142"/>
      <c r="AJ409" s="1142"/>
      <c r="AK409" s="1142"/>
      <c r="AL409" s="1142"/>
      <c r="AM409" s="1142"/>
      <c r="AN409" s="1142"/>
      <c r="AO409" s="1142"/>
      <c r="AP409" s="1142"/>
      <c r="AQ409" s="1142"/>
      <c r="AR409" s="1142"/>
      <c r="AS409" s="1142"/>
    </row>
    <row r="410" spans="1:45" s="1136" customFormat="1">
      <c r="A410" s="1135"/>
      <c r="B410" s="1135"/>
      <c r="C410" s="1135"/>
      <c r="D410" s="1135"/>
      <c r="E410" s="1135"/>
      <c r="F410" s="1135"/>
      <c r="J410" s="1140"/>
      <c r="K410" s="1140"/>
      <c r="L410" s="1140"/>
      <c r="M410" s="1140"/>
      <c r="N410" s="1140"/>
      <c r="O410" s="1135"/>
      <c r="R410" s="1135"/>
      <c r="S410" s="1135"/>
      <c r="T410" s="1135"/>
      <c r="U410" s="1135"/>
      <c r="V410" s="1135"/>
      <c r="W410" s="1135"/>
      <c r="X410" s="1135"/>
      <c r="Y410" s="1135"/>
      <c r="Z410" s="1135"/>
      <c r="AA410" s="1135"/>
      <c r="AB410" s="1135"/>
      <c r="AC410" s="1135"/>
      <c r="AD410" s="1135"/>
      <c r="AE410" s="1135"/>
      <c r="AF410" s="1143"/>
      <c r="AG410" s="1142"/>
      <c r="AH410" s="1142"/>
      <c r="AI410" s="1142"/>
      <c r="AJ410" s="1142"/>
      <c r="AK410" s="1142"/>
      <c r="AL410" s="1142"/>
      <c r="AM410" s="1142"/>
      <c r="AN410" s="1142"/>
      <c r="AO410" s="1142"/>
      <c r="AP410" s="1142"/>
      <c r="AQ410" s="1142"/>
      <c r="AR410" s="1142"/>
      <c r="AS410" s="1142"/>
    </row>
    <row r="411" spans="1:45" s="1136" customFormat="1">
      <c r="A411" s="1135"/>
      <c r="B411" s="1135"/>
      <c r="C411" s="1135"/>
      <c r="D411" s="1135"/>
      <c r="E411" s="1135"/>
      <c r="F411" s="1135"/>
      <c r="J411" s="1140"/>
      <c r="K411" s="1140"/>
      <c r="L411" s="1140"/>
      <c r="M411" s="1140"/>
      <c r="N411" s="1140"/>
      <c r="O411" s="1135"/>
      <c r="R411" s="1135"/>
      <c r="S411" s="1135"/>
      <c r="T411" s="1135"/>
      <c r="U411" s="1135"/>
      <c r="V411" s="1135"/>
      <c r="W411" s="1135"/>
      <c r="X411" s="1135"/>
      <c r="Y411" s="1135"/>
      <c r="Z411" s="1135"/>
      <c r="AA411" s="1135"/>
      <c r="AB411" s="1135"/>
      <c r="AC411" s="1135"/>
      <c r="AD411" s="1135"/>
      <c r="AE411" s="1135"/>
      <c r="AF411" s="1143"/>
      <c r="AG411" s="1142"/>
      <c r="AH411" s="1142"/>
      <c r="AI411" s="1142"/>
      <c r="AJ411" s="1142"/>
      <c r="AK411" s="1142"/>
      <c r="AL411" s="1142"/>
      <c r="AM411" s="1142"/>
      <c r="AN411" s="1142"/>
      <c r="AO411" s="1142"/>
      <c r="AP411" s="1142"/>
      <c r="AQ411" s="1142"/>
      <c r="AR411" s="1142"/>
      <c r="AS411" s="1142"/>
    </row>
    <row r="412" spans="1:45" s="1136" customFormat="1">
      <c r="A412" s="1135"/>
      <c r="B412" s="1135"/>
      <c r="C412" s="1135"/>
      <c r="D412" s="1135"/>
      <c r="E412" s="1135"/>
      <c r="F412" s="1135"/>
      <c r="J412" s="1140"/>
      <c r="K412" s="1140"/>
      <c r="L412" s="1140"/>
      <c r="M412" s="1140"/>
      <c r="N412" s="1140"/>
      <c r="O412" s="1135"/>
      <c r="R412" s="1135"/>
      <c r="S412" s="1135"/>
      <c r="T412" s="1135"/>
      <c r="U412" s="1135"/>
      <c r="V412" s="1135"/>
      <c r="W412" s="1135"/>
      <c r="X412" s="1135"/>
      <c r="Y412" s="1135"/>
      <c r="Z412" s="1135"/>
      <c r="AA412" s="1135"/>
      <c r="AB412" s="1135"/>
      <c r="AC412" s="1135"/>
      <c r="AD412" s="1135"/>
      <c r="AE412" s="1135"/>
      <c r="AF412" s="1143"/>
      <c r="AG412" s="1142"/>
      <c r="AH412" s="1142"/>
      <c r="AI412" s="1142"/>
      <c r="AJ412" s="1142"/>
      <c r="AK412" s="1142"/>
      <c r="AL412" s="1142"/>
      <c r="AM412" s="1142"/>
      <c r="AN412" s="1142"/>
      <c r="AO412" s="1142"/>
      <c r="AP412" s="1142"/>
      <c r="AQ412" s="1142"/>
      <c r="AR412" s="1142"/>
      <c r="AS412" s="1142"/>
    </row>
    <row r="413" spans="1:45" s="1136" customFormat="1">
      <c r="A413" s="1135"/>
      <c r="B413" s="1135"/>
      <c r="C413" s="1135"/>
      <c r="D413" s="1135"/>
      <c r="E413" s="1135"/>
      <c r="F413" s="1135"/>
      <c r="J413" s="1140"/>
      <c r="K413" s="1140"/>
      <c r="L413" s="1140"/>
      <c r="M413" s="1140"/>
      <c r="N413" s="1140"/>
      <c r="O413" s="1135"/>
      <c r="R413" s="1135"/>
      <c r="S413" s="1135"/>
      <c r="T413" s="1135"/>
      <c r="U413" s="1135"/>
      <c r="V413" s="1135"/>
      <c r="W413" s="1135"/>
      <c r="X413" s="1135"/>
      <c r="Y413" s="1135"/>
      <c r="Z413" s="1135"/>
      <c r="AA413" s="1135"/>
      <c r="AB413" s="1135"/>
      <c r="AC413" s="1135"/>
      <c r="AD413" s="1135"/>
      <c r="AE413" s="1135"/>
      <c r="AF413" s="1143"/>
      <c r="AG413" s="1142"/>
      <c r="AH413" s="1142"/>
      <c r="AI413" s="1142"/>
      <c r="AJ413" s="1142"/>
      <c r="AK413" s="1142"/>
      <c r="AL413" s="1142"/>
      <c r="AM413" s="1142"/>
      <c r="AN413" s="1142"/>
      <c r="AO413" s="1142"/>
      <c r="AP413" s="1142"/>
      <c r="AQ413" s="1142"/>
      <c r="AR413" s="1142"/>
      <c r="AS413" s="1142"/>
    </row>
    <row r="414" spans="1:45" s="1136" customFormat="1">
      <c r="A414" s="1135"/>
      <c r="B414" s="1135"/>
      <c r="C414" s="1135"/>
      <c r="D414" s="1135"/>
      <c r="E414" s="1135"/>
      <c r="F414" s="1135"/>
      <c r="J414" s="1140"/>
      <c r="K414" s="1140"/>
      <c r="L414" s="1140"/>
      <c r="M414" s="1140"/>
      <c r="N414" s="1140"/>
      <c r="O414" s="1135"/>
      <c r="R414" s="1135"/>
      <c r="S414" s="1135"/>
      <c r="T414" s="1135"/>
      <c r="U414" s="1135"/>
      <c r="V414" s="1135"/>
      <c r="W414" s="1135"/>
      <c r="X414" s="1135"/>
      <c r="Y414" s="1135"/>
      <c r="Z414" s="1135"/>
      <c r="AA414" s="1135"/>
      <c r="AB414" s="1135"/>
      <c r="AC414" s="1135"/>
      <c r="AD414" s="1135"/>
      <c r="AE414" s="1135"/>
      <c r="AF414" s="1143"/>
      <c r="AG414" s="1142"/>
      <c r="AH414" s="1142"/>
      <c r="AI414" s="1142"/>
      <c r="AJ414" s="1142"/>
      <c r="AK414" s="1142"/>
      <c r="AL414" s="1142"/>
      <c r="AM414" s="1142"/>
      <c r="AN414" s="1142"/>
      <c r="AO414" s="1142"/>
      <c r="AP414" s="1142"/>
      <c r="AQ414" s="1142"/>
      <c r="AR414" s="1142"/>
      <c r="AS414" s="1142"/>
    </row>
    <row r="415" spans="1:45" s="1136" customFormat="1">
      <c r="A415" s="1135"/>
      <c r="B415" s="1135"/>
      <c r="C415" s="1135"/>
      <c r="D415" s="1135"/>
      <c r="E415" s="1135"/>
      <c r="F415" s="1135"/>
      <c r="J415" s="1140"/>
      <c r="K415" s="1140"/>
      <c r="L415" s="1140"/>
      <c r="M415" s="1140"/>
      <c r="N415" s="1140"/>
      <c r="O415" s="1135"/>
      <c r="R415" s="1135"/>
      <c r="S415" s="1135"/>
      <c r="T415" s="1135"/>
      <c r="U415" s="1135"/>
      <c r="V415" s="1135"/>
      <c r="W415" s="1135"/>
      <c r="X415" s="1135"/>
      <c r="Y415" s="1135"/>
      <c r="Z415" s="1135"/>
      <c r="AA415" s="1135"/>
      <c r="AB415" s="1135"/>
      <c r="AC415" s="1135"/>
      <c r="AD415" s="1135"/>
      <c r="AE415" s="1135"/>
      <c r="AF415" s="1143"/>
      <c r="AG415" s="1142"/>
      <c r="AH415" s="1142"/>
      <c r="AI415" s="1142"/>
      <c r="AJ415" s="1142"/>
      <c r="AK415" s="1142"/>
      <c r="AL415" s="1142"/>
      <c r="AM415" s="1142"/>
      <c r="AN415" s="1142"/>
      <c r="AO415" s="1142"/>
      <c r="AP415" s="1142"/>
      <c r="AQ415" s="1142"/>
      <c r="AR415" s="1142"/>
      <c r="AS415" s="1142"/>
    </row>
    <row r="416" spans="1:45" s="1136" customFormat="1">
      <c r="A416" s="1135"/>
      <c r="B416" s="1135"/>
      <c r="C416" s="1135"/>
      <c r="D416" s="1135"/>
      <c r="E416" s="1135"/>
      <c r="F416" s="1135"/>
      <c r="J416" s="1140"/>
      <c r="K416" s="1140"/>
      <c r="L416" s="1140"/>
      <c r="M416" s="1140"/>
      <c r="N416" s="1140"/>
      <c r="O416" s="1135"/>
      <c r="R416" s="1135"/>
      <c r="S416" s="1135"/>
      <c r="T416" s="1135"/>
      <c r="U416" s="1135"/>
      <c r="V416" s="1135"/>
      <c r="W416" s="1135"/>
      <c r="X416" s="1135"/>
      <c r="Y416" s="1135"/>
      <c r="Z416" s="1135"/>
      <c r="AA416" s="1135"/>
      <c r="AB416" s="1135"/>
      <c r="AC416" s="1135"/>
      <c r="AD416" s="1135"/>
      <c r="AE416" s="1135"/>
      <c r="AF416" s="1143"/>
      <c r="AG416" s="1142"/>
      <c r="AH416" s="1142"/>
      <c r="AI416" s="1142"/>
      <c r="AJ416" s="1142"/>
      <c r="AK416" s="1142"/>
      <c r="AL416" s="1142"/>
      <c r="AM416" s="1142"/>
      <c r="AN416" s="1142"/>
      <c r="AO416" s="1142"/>
      <c r="AP416" s="1142"/>
      <c r="AQ416" s="1142"/>
      <c r="AR416" s="1142"/>
      <c r="AS416" s="1142"/>
    </row>
    <row r="417" spans="1:45" s="1136" customFormat="1">
      <c r="A417" s="1135"/>
      <c r="B417" s="1135"/>
      <c r="C417" s="1135"/>
      <c r="D417" s="1135"/>
      <c r="E417" s="1135"/>
      <c r="F417" s="1135"/>
      <c r="J417" s="1140"/>
      <c r="K417" s="1140"/>
      <c r="L417" s="1140"/>
      <c r="M417" s="1140"/>
      <c r="N417" s="1140"/>
      <c r="O417" s="1135"/>
      <c r="R417" s="1135"/>
      <c r="S417" s="1135"/>
      <c r="T417" s="1135"/>
      <c r="U417" s="1135"/>
      <c r="V417" s="1135"/>
      <c r="W417" s="1135"/>
      <c r="X417" s="1135"/>
      <c r="Y417" s="1135"/>
      <c r="Z417" s="1135"/>
      <c r="AA417" s="1135"/>
      <c r="AB417" s="1135"/>
      <c r="AC417" s="1135"/>
      <c r="AD417" s="1135"/>
      <c r="AE417" s="1135"/>
      <c r="AF417" s="1143"/>
      <c r="AG417" s="1142"/>
      <c r="AH417" s="1142"/>
      <c r="AI417" s="1142"/>
      <c r="AJ417" s="1142"/>
      <c r="AK417" s="1142"/>
      <c r="AL417" s="1142"/>
      <c r="AM417" s="1142"/>
      <c r="AN417" s="1142"/>
      <c r="AO417" s="1142"/>
      <c r="AP417" s="1142"/>
      <c r="AQ417" s="1142"/>
      <c r="AR417" s="1142"/>
      <c r="AS417" s="1142"/>
    </row>
    <row r="418" spans="1:45" s="1136" customFormat="1">
      <c r="A418" s="1135"/>
      <c r="B418" s="1135"/>
      <c r="C418" s="1135"/>
      <c r="D418" s="1135"/>
      <c r="E418" s="1135"/>
      <c r="F418" s="1135"/>
      <c r="J418" s="1140"/>
      <c r="K418" s="1140"/>
      <c r="L418" s="1140"/>
      <c r="M418" s="1140"/>
      <c r="N418" s="1140"/>
      <c r="O418" s="1135"/>
      <c r="R418" s="1135"/>
      <c r="S418" s="1135"/>
      <c r="T418" s="1135"/>
      <c r="U418" s="1135"/>
      <c r="V418" s="1135"/>
      <c r="W418" s="1135"/>
      <c r="X418" s="1135"/>
      <c r="Y418" s="1135"/>
      <c r="Z418" s="1135"/>
      <c r="AA418" s="1135"/>
      <c r="AB418" s="1135"/>
      <c r="AC418" s="1135"/>
      <c r="AD418" s="1135"/>
      <c r="AE418" s="1135"/>
      <c r="AF418" s="1143"/>
      <c r="AG418" s="1142"/>
      <c r="AH418" s="1142"/>
      <c r="AI418" s="1142"/>
      <c r="AJ418" s="1142"/>
      <c r="AK418" s="1142"/>
      <c r="AL418" s="1142"/>
      <c r="AM418" s="1142"/>
      <c r="AN418" s="1142"/>
      <c r="AO418" s="1142"/>
      <c r="AP418" s="1142"/>
      <c r="AQ418" s="1142"/>
      <c r="AR418" s="1142"/>
      <c r="AS418" s="1142"/>
    </row>
    <row r="419" spans="1:45" s="1136" customFormat="1">
      <c r="A419" s="1135"/>
      <c r="B419" s="1135"/>
      <c r="C419" s="1135"/>
      <c r="D419" s="1135"/>
      <c r="E419" s="1135"/>
      <c r="F419" s="1135"/>
      <c r="J419" s="1140"/>
      <c r="K419" s="1140"/>
      <c r="L419" s="1140"/>
      <c r="M419" s="1140"/>
      <c r="N419" s="1140"/>
      <c r="O419" s="1135"/>
      <c r="R419" s="1135"/>
      <c r="S419" s="1135"/>
      <c r="T419" s="1135"/>
      <c r="U419" s="1135"/>
      <c r="V419" s="1135"/>
      <c r="W419" s="1135"/>
      <c r="X419" s="1135"/>
      <c r="Y419" s="1135"/>
      <c r="Z419" s="1135"/>
      <c r="AA419" s="1135"/>
      <c r="AB419" s="1135"/>
      <c r="AC419" s="1135"/>
      <c r="AD419" s="1135"/>
      <c r="AE419" s="1135"/>
      <c r="AF419" s="1143"/>
      <c r="AG419" s="1142"/>
      <c r="AH419" s="1142"/>
      <c r="AI419" s="1142"/>
      <c r="AJ419" s="1142"/>
      <c r="AK419" s="1142"/>
      <c r="AL419" s="1142"/>
      <c r="AM419" s="1142"/>
      <c r="AN419" s="1142"/>
      <c r="AO419" s="1142"/>
      <c r="AP419" s="1142"/>
      <c r="AQ419" s="1142"/>
      <c r="AR419" s="1142"/>
      <c r="AS419" s="1142"/>
    </row>
    <row r="420" spans="1:45" s="1136" customFormat="1">
      <c r="A420" s="1135"/>
      <c r="B420" s="1135"/>
      <c r="C420" s="1135"/>
      <c r="D420" s="1135"/>
      <c r="E420" s="1135"/>
      <c r="F420" s="1135"/>
      <c r="J420" s="1140"/>
      <c r="K420" s="1140"/>
      <c r="L420" s="1140"/>
      <c r="M420" s="1140"/>
      <c r="N420" s="1140"/>
      <c r="O420" s="1135"/>
      <c r="R420" s="1135"/>
      <c r="S420" s="1135"/>
      <c r="T420" s="1135"/>
      <c r="U420" s="1135"/>
      <c r="V420" s="1135"/>
      <c r="W420" s="1135"/>
      <c r="X420" s="1135"/>
      <c r="Y420" s="1135"/>
      <c r="Z420" s="1135"/>
      <c r="AA420" s="1135"/>
      <c r="AB420" s="1135"/>
      <c r="AC420" s="1135"/>
      <c r="AD420" s="1135"/>
      <c r="AE420" s="1135"/>
      <c r="AF420" s="1143"/>
      <c r="AG420" s="1142"/>
      <c r="AH420" s="1142"/>
      <c r="AI420" s="1142"/>
      <c r="AJ420" s="1142"/>
      <c r="AK420" s="1142"/>
      <c r="AL420" s="1142"/>
      <c r="AM420" s="1142"/>
      <c r="AN420" s="1142"/>
      <c r="AO420" s="1142"/>
      <c r="AP420" s="1142"/>
      <c r="AQ420" s="1142"/>
      <c r="AR420" s="1142"/>
      <c r="AS420" s="1142"/>
    </row>
    <row r="421" spans="1:45" s="1136" customFormat="1">
      <c r="A421" s="1135"/>
      <c r="B421" s="1135"/>
      <c r="C421" s="1135"/>
      <c r="D421" s="1135"/>
      <c r="E421" s="1135"/>
      <c r="F421" s="1135"/>
      <c r="J421" s="1140"/>
      <c r="K421" s="1140"/>
      <c r="L421" s="1140"/>
      <c r="M421" s="1140"/>
      <c r="N421" s="1140"/>
      <c r="O421" s="1135"/>
      <c r="R421" s="1135"/>
      <c r="S421" s="1135"/>
      <c r="T421" s="1135"/>
      <c r="U421" s="1135"/>
      <c r="V421" s="1135"/>
      <c r="W421" s="1135"/>
      <c r="X421" s="1135"/>
      <c r="Y421" s="1135"/>
      <c r="Z421" s="1135"/>
      <c r="AA421" s="1135"/>
      <c r="AB421" s="1135"/>
      <c r="AC421" s="1135"/>
      <c r="AD421" s="1135"/>
      <c r="AE421" s="1135"/>
      <c r="AF421" s="1143"/>
      <c r="AG421" s="1142"/>
      <c r="AH421" s="1142"/>
      <c r="AI421" s="1142"/>
      <c r="AJ421" s="1142"/>
      <c r="AK421" s="1142"/>
      <c r="AL421" s="1142"/>
      <c r="AM421" s="1142"/>
      <c r="AN421" s="1142"/>
      <c r="AO421" s="1142"/>
      <c r="AP421" s="1142"/>
      <c r="AQ421" s="1142"/>
      <c r="AR421" s="1142"/>
      <c r="AS421" s="1142"/>
    </row>
    <row r="422" spans="1:45" s="1136" customFormat="1">
      <c r="A422" s="1135"/>
      <c r="B422" s="1135"/>
      <c r="C422" s="1135"/>
      <c r="D422" s="1135"/>
      <c r="E422" s="1135"/>
      <c r="F422" s="1135"/>
      <c r="J422" s="1140"/>
      <c r="K422" s="1140"/>
      <c r="L422" s="1140"/>
      <c r="M422" s="1140"/>
      <c r="N422" s="1140"/>
      <c r="O422" s="1135"/>
      <c r="R422" s="1135"/>
      <c r="S422" s="1135"/>
      <c r="T422" s="1135"/>
      <c r="U422" s="1135"/>
      <c r="V422" s="1135"/>
      <c r="W422" s="1135"/>
      <c r="X422" s="1135"/>
      <c r="Y422" s="1135"/>
      <c r="Z422" s="1135"/>
      <c r="AA422" s="1135"/>
      <c r="AB422" s="1135"/>
      <c r="AC422" s="1135"/>
      <c r="AD422" s="1135"/>
      <c r="AE422" s="1135"/>
      <c r="AF422" s="1143"/>
      <c r="AG422" s="1142"/>
      <c r="AH422" s="1142"/>
      <c r="AI422" s="1142"/>
      <c r="AJ422" s="1142"/>
      <c r="AK422" s="1142"/>
      <c r="AL422" s="1142"/>
      <c r="AM422" s="1142"/>
      <c r="AN422" s="1142"/>
      <c r="AO422" s="1142"/>
      <c r="AP422" s="1142"/>
      <c r="AQ422" s="1142"/>
      <c r="AR422" s="1142"/>
      <c r="AS422" s="1142"/>
    </row>
    <row r="423" spans="1:45" s="1136" customFormat="1">
      <c r="A423" s="1135"/>
      <c r="B423" s="1135"/>
      <c r="C423" s="1135"/>
      <c r="D423" s="1135"/>
      <c r="E423" s="1135"/>
      <c r="F423" s="1135"/>
      <c r="J423" s="1140"/>
      <c r="K423" s="1140"/>
      <c r="L423" s="1140"/>
      <c r="M423" s="1140"/>
      <c r="N423" s="1140"/>
      <c r="O423" s="1135"/>
      <c r="R423" s="1135"/>
      <c r="S423" s="1135"/>
      <c r="T423" s="1135"/>
      <c r="U423" s="1135"/>
      <c r="V423" s="1135"/>
      <c r="W423" s="1135"/>
      <c r="X423" s="1135"/>
      <c r="Y423" s="1135"/>
      <c r="Z423" s="1135"/>
      <c r="AA423" s="1135"/>
      <c r="AB423" s="1135"/>
      <c r="AC423" s="1135"/>
      <c r="AD423" s="1135"/>
      <c r="AE423" s="1135"/>
      <c r="AF423" s="1143"/>
      <c r="AG423" s="1142"/>
      <c r="AH423" s="1142"/>
      <c r="AI423" s="1142"/>
      <c r="AJ423" s="1142"/>
      <c r="AK423" s="1142"/>
      <c r="AL423" s="1142"/>
      <c r="AM423" s="1142"/>
      <c r="AN423" s="1142"/>
      <c r="AO423" s="1142"/>
      <c r="AP423" s="1142"/>
      <c r="AQ423" s="1142"/>
      <c r="AR423" s="1142"/>
      <c r="AS423" s="1142"/>
    </row>
    <row r="424" spans="1:45" s="1136" customFormat="1">
      <c r="A424" s="1135"/>
      <c r="B424" s="1135"/>
      <c r="C424" s="1135"/>
      <c r="D424" s="1135"/>
      <c r="E424" s="1135"/>
      <c r="F424" s="1135"/>
      <c r="J424" s="1140"/>
      <c r="K424" s="1140"/>
      <c r="L424" s="1140"/>
      <c r="M424" s="1140"/>
      <c r="N424" s="1140"/>
      <c r="O424" s="1135"/>
      <c r="R424" s="1135"/>
      <c r="S424" s="1135"/>
      <c r="T424" s="1135"/>
      <c r="U424" s="1135"/>
      <c r="V424" s="1135"/>
      <c r="W424" s="1135"/>
      <c r="X424" s="1135"/>
      <c r="Y424" s="1135"/>
      <c r="Z424" s="1135"/>
      <c r="AA424" s="1135"/>
      <c r="AB424" s="1135"/>
      <c r="AC424" s="1135"/>
      <c r="AD424" s="1135"/>
      <c r="AE424" s="1135"/>
      <c r="AF424" s="1143"/>
      <c r="AG424" s="1142"/>
      <c r="AH424" s="1142"/>
      <c r="AI424" s="1142"/>
      <c r="AJ424" s="1142"/>
      <c r="AK424" s="1142"/>
      <c r="AL424" s="1142"/>
      <c r="AM424" s="1142"/>
      <c r="AN424" s="1142"/>
      <c r="AO424" s="1142"/>
      <c r="AP424" s="1142"/>
      <c r="AQ424" s="1142"/>
      <c r="AR424" s="1142"/>
      <c r="AS424" s="1142"/>
    </row>
    <row r="425" spans="1:45" s="1136" customFormat="1">
      <c r="A425" s="1135"/>
      <c r="B425" s="1135"/>
      <c r="C425" s="1135"/>
      <c r="D425" s="1135"/>
      <c r="E425" s="1135"/>
      <c r="F425" s="1135"/>
      <c r="J425" s="1140"/>
      <c r="K425" s="1140"/>
      <c r="L425" s="1140"/>
      <c r="M425" s="1140"/>
      <c r="N425" s="1140"/>
      <c r="O425" s="1135"/>
      <c r="R425" s="1135"/>
      <c r="S425" s="1135"/>
      <c r="T425" s="1135"/>
      <c r="U425" s="1135"/>
      <c r="V425" s="1135"/>
      <c r="W425" s="1135"/>
      <c r="X425" s="1135"/>
      <c r="Y425" s="1135"/>
      <c r="Z425" s="1135"/>
      <c r="AA425" s="1135"/>
      <c r="AB425" s="1135"/>
      <c r="AC425" s="1135"/>
      <c r="AD425" s="1135"/>
      <c r="AE425" s="1135"/>
      <c r="AF425" s="1143"/>
      <c r="AG425" s="1142"/>
      <c r="AH425" s="1142"/>
      <c r="AI425" s="1142"/>
      <c r="AJ425" s="1142"/>
      <c r="AK425" s="1142"/>
      <c r="AL425" s="1142"/>
      <c r="AM425" s="1142"/>
      <c r="AN425" s="1142"/>
      <c r="AO425" s="1142"/>
      <c r="AP425" s="1142"/>
      <c r="AQ425" s="1142"/>
      <c r="AR425" s="1142"/>
      <c r="AS425" s="1142"/>
    </row>
    <row r="426" spans="1:45" s="1136" customFormat="1">
      <c r="A426" s="1135"/>
      <c r="B426" s="1135"/>
      <c r="C426" s="1135"/>
      <c r="D426" s="1135"/>
      <c r="E426" s="1135"/>
      <c r="F426" s="1135"/>
      <c r="J426" s="1140"/>
      <c r="K426" s="1140"/>
      <c r="L426" s="1140"/>
      <c r="M426" s="1140"/>
      <c r="N426" s="1140"/>
      <c r="O426" s="1135"/>
      <c r="R426" s="1135"/>
      <c r="S426" s="1135"/>
      <c r="T426" s="1135"/>
      <c r="U426" s="1135"/>
      <c r="V426" s="1135"/>
      <c r="W426" s="1135"/>
      <c r="X426" s="1135"/>
      <c r="Y426" s="1135"/>
      <c r="Z426" s="1135"/>
      <c r="AA426" s="1135"/>
      <c r="AB426" s="1135"/>
      <c r="AC426" s="1135"/>
      <c r="AD426" s="1135"/>
      <c r="AE426" s="1135"/>
      <c r="AF426" s="1143"/>
      <c r="AG426" s="1142"/>
      <c r="AH426" s="1142"/>
      <c r="AI426" s="1142"/>
      <c r="AJ426" s="1142"/>
      <c r="AK426" s="1142"/>
      <c r="AL426" s="1142"/>
      <c r="AM426" s="1142"/>
      <c r="AN426" s="1142"/>
      <c r="AO426" s="1142"/>
      <c r="AP426" s="1142"/>
      <c r="AQ426" s="1142"/>
      <c r="AR426" s="1142"/>
      <c r="AS426" s="1142"/>
    </row>
    <row r="427" spans="1:45" s="1136" customFormat="1">
      <c r="A427" s="1135"/>
      <c r="B427" s="1135"/>
      <c r="C427" s="1135"/>
      <c r="D427" s="1135"/>
      <c r="E427" s="1135"/>
      <c r="F427" s="1135"/>
      <c r="J427" s="1140"/>
      <c r="K427" s="1140"/>
      <c r="L427" s="1140"/>
      <c r="M427" s="1140"/>
      <c r="N427" s="1140"/>
      <c r="O427" s="1135"/>
      <c r="R427" s="1135"/>
      <c r="S427" s="1135"/>
      <c r="T427" s="1135"/>
      <c r="U427" s="1135"/>
      <c r="V427" s="1135"/>
      <c r="W427" s="1135"/>
      <c r="X427" s="1135"/>
      <c r="Y427" s="1135"/>
      <c r="Z427" s="1135"/>
      <c r="AA427" s="1135"/>
      <c r="AB427" s="1135"/>
      <c r="AC427" s="1135"/>
      <c r="AD427" s="1135"/>
      <c r="AE427" s="1135"/>
      <c r="AF427" s="1143"/>
      <c r="AG427" s="1142"/>
      <c r="AH427" s="1142"/>
      <c r="AI427" s="1142"/>
      <c r="AJ427" s="1142"/>
      <c r="AK427" s="1142"/>
      <c r="AL427" s="1142"/>
      <c r="AM427" s="1142"/>
      <c r="AN427" s="1142"/>
      <c r="AO427" s="1142"/>
      <c r="AP427" s="1142"/>
      <c r="AQ427" s="1142"/>
      <c r="AR427" s="1142"/>
      <c r="AS427" s="1142"/>
    </row>
    <row r="428" spans="1:45" s="1136" customFormat="1">
      <c r="A428" s="1135"/>
      <c r="B428" s="1135"/>
      <c r="C428" s="1135"/>
      <c r="D428" s="1135"/>
      <c r="E428" s="1135"/>
      <c r="F428" s="1135"/>
      <c r="J428" s="1140"/>
      <c r="K428" s="1140"/>
      <c r="L428" s="1140"/>
      <c r="M428" s="1140"/>
      <c r="N428" s="1140"/>
      <c r="O428" s="1135"/>
      <c r="R428" s="1135"/>
      <c r="S428" s="1135"/>
      <c r="T428" s="1135"/>
      <c r="U428" s="1135"/>
      <c r="V428" s="1135"/>
      <c r="W428" s="1135"/>
      <c r="X428" s="1135"/>
      <c r="Y428" s="1135"/>
      <c r="Z428" s="1135"/>
      <c r="AA428" s="1135"/>
      <c r="AB428" s="1135"/>
      <c r="AC428" s="1135"/>
      <c r="AD428" s="1135"/>
      <c r="AE428" s="1135"/>
      <c r="AF428" s="1143"/>
      <c r="AG428" s="1142"/>
      <c r="AH428" s="1142"/>
      <c r="AI428" s="1142"/>
      <c r="AJ428" s="1142"/>
      <c r="AK428" s="1142"/>
      <c r="AL428" s="1142"/>
      <c r="AM428" s="1142"/>
      <c r="AN428" s="1142"/>
      <c r="AO428" s="1142"/>
      <c r="AP428" s="1142"/>
      <c r="AQ428" s="1142"/>
      <c r="AR428" s="1142"/>
      <c r="AS428" s="1142"/>
    </row>
    <row r="429" spans="1:45" s="1136" customFormat="1">
      <c r="A429" s="1135"/>
      <c r="B429" s="1135"/>
      <c r="C429" s="1135"/>
      <c r="D429" s="1135"/>
      <c r="E429" s="1135"/>
      <c r="F429" s="1135"/>
      <c r="J429" s="1140"/>
      <c r="K429" s="1140"/>
      <c r="L429" s="1140"/>
      <c r="M429" s="1140"/>
      <c r="N429" s="1140"/>
      <c r="O429" s="1135"/>
      <c r="R429" s="1135"/>
      <c r="S429" s="1135"/>
      <c r="T429" s="1135"/>
      <c r="U429" s="1135"/>
      <c r="V429" s="1135"/>
      <c r="W429" s="1135"/>
      <c r="X429" s="1135"/>
      <c r="Y429" s="1135"/>
      <c r="Z429" s="1135"/>
      <c r="AA429" s="1135"/>
      <c r="AB429" s="1135"/>
      <c r="AC429" s="1135"/>
      <c r="AD429" s="1135"/>
      <c r="AE429" s="1135"/>
      <c r="AF429" s="1143"/>
      <c r="AG429" s="1142"/>
      <c r="AH429" s="1142"/>
      <c r="AI429" s="1142"/>
      <c r="AJ429" s="1142"/>
      <c r="AK429" s="1142"/>
      <c r="AL429" s="1142"/>
      <c r="AM429" s="1142"/>
      <c r="AN429" s="1142"/>
      <c r="AO429" s="1142"/>
      <c r="AP429" s="1142"/>
      <c r="AQ429" s="1142"/>
      <c r="AR429" s="1142"/>
      <c r="AS429" s="1142"/>
    </row>
    <row r="430" spans="1:45" s="1136" customFormat="1">
      <c r="A430" s="1135"/>
      <c r="B430" s="1135"/>
      <c r="C430" s="1135"/>
      <c r="D430" s="1135"/>
      <c r="E430" s="1135"/>
      <c r="F430" s="1135"/>
      <c r="J430" s="1140"/>
      <c r="K430" s="1140"/>
      <c r="L430" s="1140"/>
      <c r="M430" s="1140"/>
      <c r="N430" s="1140"/>
      <c r="O430" s="1135"/>
      <c r="R430" s="1135"/>
      <c r="S430" s="1135"/>
      <c r="T430" s="1135"/>
      <c r="U430" s="1135"/>
      <c r="V430" s="1135"/>
      <c r="W430" s="1135"/>
      <c r="X430" s="1135"/>
      <c r="Y430" s="1135"/>
      <c r="Z430" s="1135"/>
      <c r="AA430" s="1135"/>
      <c r="AB430" s="1135"/>
      <c r="AC430" s="1135"/>
      <c r="AD430" s="1135"/>
      <c r="AE430" s="1135"/>
      <c r="AF430" s="1143"/>
      <c r="AG430" s="1142"/>
      <c r="AH430" s="1142"/>
      <c r="AI430" s="1142"/>
      <c r="AJ430" s="1142"/>
      <c r="AK430" s="1142"/>
      <c r="AL430" s="1142"/>
      <c r="AM430" s="1142"/>
      <c r="AN430" s="1142"/>
      <c r="AO430" s="1142"/>
      <c r="AP430" s="1142"/>
      <c r="AQ430" s="1142"/>
      <c r="AR430" s="1142"/>
      <c r="AS430" s="1142"/>
    </row>
    <row r="431" spans="1:45" s="1136" customFormat="1">
      <c r="A431" s="1135"/>
      <c r="B431" s="1135"/>
      <c r="C431" s="1135"/>
      <c r="D431" s="1135"/>
      <c r="E431" s="1135"/>
      <c r="F431" s="1135"/>
      <c r="J431" s="1140"/>
      <c r="K431" s="1140"/>
      <c r="L431" s="1140"/>
      <c r="M431" s="1140"/>
      <c r="N431" s="1140"/>
      <c r="O431" s="1135"/>
      <c r="R431" s="1135"/>
      <c r="S431" s="1135"/>
      <c r="T431" s="1135"/>
      <c r="U431" s="1135"/>
      <c r="V431" s="1135"/>
      <c r="W431" s="1135"/>
      <c r="X431" s="1135"/>
      <c r="Y431" s="1135"/>
      <c r="Z431" s="1135"/>
      <c r="AA431" s="1135"/>
      <c r="AB431" s="1135"/>
      <c r="AC431" s="1135"/>
      <c r="AD431" s="1135"/>
      <c r="AE431" s="1135"/>
      <c r="AF431" s="1143"/>
      <c r="AG431" s="1142"/>
      <c r="AH431" s="1142"/>
      <c r="AI431" s="1142"/>
      <c r="AJ431" s="1142"/>
      <c r="AK431" s="1142"/>
      <c r="AL431" s="1142"/>
      <c r="AM431" s="1142"/>
      <c r="AN431" s="1142"/>
      <c r="AO431" s="1142"/>
      <c r="AP431" s="1142"/>
      <c r="AQ431" s="1142"/>
      <c r="AR431" s="1142"/>
      <c r="AS431" s="1142"/>
    </row>
    <row r="432" spans="1:45" s="1136" customFormat="1">
      <c r="A432" s="1135"/>
      <c r="B432" s="1135"/>
      <c r="C432" s="1135"/>
      <c r="D432" s="1135"/>
      <c r="E432" s="1135"/>
      <c r="F432" s="1135"/>
      <c r="J432" s="1140"/>
      <c r="K432" s="1140"/>
      <c r="L432" s="1140"/>
      <c r="M432" s="1140"/>
      <c r="N432" s="1140"/>
      <c r="O432" s="1135"/>
      <c r="R432" s="1135"/>
      <c r="S432" s="1135"/>
      <c r="T432" s="1135"/>
      <c r="U432" s="1135"/>
      <c r="V432" s="1135"/>
      <c r="W432" s="1135"/>
      <c r="X432" s="1135"/>
      <c r="Y432" s="1135"/>
      <c r="Z432" s="1135"/>
      <c r="AA432" s="1135"/>
      <c r="AB432" s="1135"/>
      <c r="AC432" s="1135"/>
      <c r="AD432" s="1135"/>
      <c r="AE432" s="1135"/>
      <c r="AF432" s="1143"/>
      <c r="AG432" s="1142"/>
      <c r="AH432" s="1142"/>
      <c r="AI432" s="1142"/>
      <c r="AJ432" s="1142"/>
      <c r="AK432" s="1142"/>
      <c r="AL432" s="1142"/>
      <c r="AM432" s="1142"/>
      <c r="AN432" s="1142"/>
      <c r="AO432" s="1142"/>
      <c r="AP432" s="1142"/>
      <c r="AQ432" s="1142"/>
      <c r="AR432" s="1142"/>
      <c r="AS432" s="1142"/>
    </row>
    <row r="433" spans="1:45" s="1136" customFormat="1">
      <c r="A433" s="1135"/>
      <c r="B433" s="1135"/>
      <c r="C433" s="1135"/>
      <c r="D433" s="1135"/>
      <c r="E433" s="1135"/>
      <c r="F433" s="1135"/>
      <c r="J433" s="1140"/>
      <c r="K433" s="1140"/>
      <c r="L433" s="1140"/>
      <c r="M433" s="1140"/>
      <c r="N433" s="1140"/>
      <c r="O433" s="1135"/>
      <c r="R433" s="1135"/>
      <c r="S433" s="1135"/>
      <c r="T433" s="1135"/>
      <c r="U433" s="1135"/>
      <c r="V433" s="1135"/>
      <c r="W433" s="1135"/>
      <c r="X433" s="1135"/>
      <c r="Y433" s="1135"/>
      <c r="Z433" s="1135"/>
      <c r="AA433" s="1135"/>
      <c r="AB433" s="1135"/>
      <c r="AC433" s="1135"/>
      <c r="AD433" s="1135"/>
      <c r="AE433" s="1135"/>
      <c r="AF433" s="1143"/>
      <c r="AG433" s="1142"/>
      <c r="AH433" s="1142"/>
      <c r="AI433" s="1142"/>
      <c r="AJ433" s="1142"/>
      <c r="AK433" s="1142"/>
      <c r="AL433" s="1142"/>
      <c r="AM433" s="1142"/>
      <c r="AN433" s="1142"/>
      <c r="AO433" s="1142"/>
      <c r="AP433" s="1142"/>
      <c r="AQ433" s="1142"/>
      <c r="AR433" s="1142"/>
      <c r="AS433" s="1142"/>
    </row>
    <row r="434" spans="1:45" s="1136" customFormat="1">
      <c r="A434" s="1135"/>
      <c r="B434" s="1135"/>
      <c r="C434" s="1135"/>
      <c r="D434" s="1135"/>
      <c r="E434" s="1135"/>
      <c r="F434" s="1135"/>
      <c r="J434" s="1140"/>
      <c r="K434" s="1140"/>
      <c r="L434" s="1140"/>
      <c r="M434" s="1140"/>
      <c r="N434" s="1140"/>
      <c r="O434" s="1135"/>
      <c r="R434" s="1135"/>
      <c r="S434" s="1135"/>
      <c r="T434" s="1135"/>
      <c r="U434" s="1135"/>
      <c r="V434" s="1135"/>
      <c r="W434" s="1135"/>
      <c r="X434" s="1135"/>
      <c r="Y434" s="1135"/>
      <c r="Z434" s="1135"/>
      <c r="AA434" s="1135"/>
      <c r="AB434" s="1135"/>
      <c r="AC434" s="1135"/>
      <c r="AD434" s="1135"/>
      <c r="AE434" s="1135"/>
      <c r="AF434" s="1143"/>
      <c r="AG434" s="1142"/>
      <c r="AH434" s="1142"/>
      <c r="AI434" s="1142"/>
      <c r="AJ434" s="1142"/>
      <c r="AK434" s="1142"/>
      <c r="AL434" s="1142"/>
      <c r="AM434" s="1142"/>
      <c r="AN434" s="1142"/>
      <c r="AO434" s="1142"/>
      <c r="AP434" s="1142"/>
      <c r="AQ434" s="1142"/>
      <c r="AR434" s="1142"/>
      <c r="AS434" s="1142"/>
    </row>
    <row r="435" spans="1:45" s="1136" customFormat="1">
      <c r="A435" s="1135"/>
      <c r="B435" s="1135"/>
      <c r="C435" s="1135"/>
      <c r="D435" s="1135"/>
      <c r="E435" s="1135"/>
      <c r="F435" s="1135"/>
      <c r="J435" s="1140"/>
      <c r="K435" s="1140"/>
      <c r="L435" s="1140"/>
      <c r="M435" s="1140"/>
      <c r="N435" s="1140"/>
      <c r="O435" s="1135"/>
      <c r="R435" s="1135"/>
      <c r="S435" s="1135"/>
      <c r="T435" s="1135"/>
      <c r="U435" s="1135"/>
      <c r="V435" s="1135"/>
      <c r="W435" s="1135"/>
      <c r="X435" s="1135"/>
      <c r="Y435" s="1135"/>
      <c r="Z435" s="1135"/>
      <c r="AA435" s="1135"/>
      <c r="AB435" s="1135"/>
      <c r="AC435" s="1135"/>
      <c r="AD435" s="1135"/>
      <c r="AE435" s="1135"/>
      <c r="AF435" s="1143"/>
      <c r="AG435" s="1142"/>
      <c r="AH435" s="1142"/>
      <c r="AI435" s="1142"/>
      <c r="AJ435" s="1142"/>
      <c r="AK435" s="1142"/>
      <c r="AL435" s="1142"/>
      <c r="AM435" s="1142"/>
      <c r="AN435" s="1142"/>
      <c r="AO435" s="1142"/>
      <c r="AP435" s="1142"/>
      <c r="AQ435" s="1142"/>
      <c r="AR435" s="1142"/>
      <c r="AS435" s="1142"/>
    </row>
    <row r="436" spans="1:45" s="1136" customFormat="1">
      <c r="A436" s="1135"/>
      <c r="B436" s="1135"/>
      <c r="C436" s="1135"/>
      <c r="D436" s="1135"/>
      <c r="E436" s="1135"/>
      <c r="F436" s="1135"/>
      <c r="J436" s="1140"/>
      <c r="K436" s="1140"/>
      <c r="L436" s="1140"/>
      <c r="M436" s="1140"/>
      <c r="N436" s="1140"/>
      <c r="O436" s="1135"/>
      <c r="R436" s="1135"/>
      <c r="S436" s="1135"/>
      <c r="T436" s="1135"/>
      <c r="U436" s="1135"/>
      <c r="V436" s="1135"/>
      <c r="W436" s="1135"/>
      <c r="X436" s="1135"/>
      <c r="Y436" s="1135"/>
      <c r="Z436" s="1135"/>
      <c r="AA436" s="1135"/>
      <c r="AB436" s="1135"/>
      <c r="AC436" s="1135"/>
      <c r="AD436" s="1135"/>
      <c r="AE436" s="1135"/>
      <c r="AF436" s="1143"/>
      <c r="AG436" s="1142"/>
      <c r="AH436" s="1142"/>
      <c r="AI436" s="1142"/>
      <c r="AJ436" s="1142"/>
      <c r="AK436" s="1142"/>
      <c r="AL436" s="1142"/>
      <c r="AM436" s="1142"/>
      <c r="AN436" s="1142"/>
      <c r="AO436" s="1142"/>
      <c r="AP436" s="1142"/>
      <c r="AQ436" s="1142"/>
      <c r="AR436" s="1142"/>
      <c r="AS436" s="1142"/>
    </row>
    <row r="437" spans="1:45" s="1136" customFormat="1">
      <c r="A437" s="1135"/>
      <c r="B437" s="1135"/>
      <c r="C437" s="1135"/>
      <c r="D437" s="1135"/>
      <c r="E437" s="1135"/>
      <c r="F437" s="1135"/>
      <c r="J437" s="1140"/>
      <c r="K437" s="1140"/>
      <c r="L437" s="1140"/>
      <c r="M437" s="1140"/>
      <c r="N437" s="1140"/>
      <c r="O437" s="1135"/>
      <c r="R437" s="1135"/>
      <c r="S437" s="1135"/>
      <c r="T437" s="1135"/>
      <c r="U437" s="1135"/>
      <c r="V437" s="1135"/>
      <c r="W437" s="1135"/>
      <c r="X437" s="1135"/>
      <c r="Y437" s="1135"/>
      <c r="Z437" s="1135"/>
      <c r="AA437" s="1135"/>
      <c r="AB437" s="1135"/>
      <c r="AC437" s="1135"/>
      <c r="AD437" s="1135"/>
      <c r="AE437" s="1135"/>
      <c r="AF437" s="1143"/>
      <c r="AG437" s="1142"/>
      <c r="AH437" s="1142"/>
      <c r="AI437" s="1142"/>
      <c r="AJ437" s="1142"/>
      <c r="AK437" s="1142"/>
      <c r="AL437" s="1142"/>
      <c r="AM437" s="1142"/>
      <c r="AN437" s="1142"/>
      <c r="AO437" s="1142"/>
      <c r="AP437" s="1142"/>
      <c r="AQ437" s="1142"/>
      <c r="AR437" s="1142"/>
      <c r="AS437" s="1142"/>
    </row>
    <row r="438" spans="1:45" s="1136" customFormat="1">
      <c r="A438" s="1135"/>
      <c r="B438" s="1135"/>
      <c r="C438" s="1135"/>
      <c r="D438" s="1135"/>
      <c r="E438" s="1135"/>
      <c r="F438" s="1135"/>
      <c r="J438" s="1140"/>
      <c r="K438" s="1140"/>
      <c r="L438" s="1140"/>
      <c r="M438" s="1140"/>
      <c r="N438" s="1140"/>
      <c r="O438" s="1135"/>
      <c r="R438" s="1135"/>
      <c r="S438" s="1135"/>
      <c r="T438" s="1135"/>
      <c r="U438" s="1135"/>
      <c r="V438" s="1135"/>
      <c r="W438" s="1135"/>
      <c r="X438" s="1135"/>
      <c r="Y438" s="1135"/>
      <c r="Z438" s="1135"/>
      <c r="AA438" s="1135"/>
      <c r="AB438" s="1135"/>
      <c r="AC438" s="1135"/>
      <c r="AD438" s="1135"/>
      <c r="AE438" s="1135"/>
      <c r="AF438" s="1143"/>
      <c r="AG438" s="1142"/>
      <c r="AH438" s="1142"/>
      <c r="AI438" s="1142"/>
      <c r="AJ438" s="1142"/>
      <c r="AK438" s="1142"/>
      <c r="AL438" s="1142"/>
      <c r="AM438" s="1142"/>
      <c r="AN438" s="1142"/>
      <c r="AO438" s="1142"/>
      <c r="AP438" s="1142"/>
      <c r="AQ438" s="1142"/>
      <c r="AR438" s="1142"/>
      <c r="AS438" s="1142"/>
    </row>
    <row r="439" spans="1:45" s="1136" customFormat="1">
      <c r="A439" s="1135"/>
      <c r="B439" s="1135"/>
      <c r="C439" s="1135"/>
      <c r="D439" s="1135"/>
      <c r="E439" s="1135"/>
      <c r="F439" s="1135"/>
      <c r="J439" s="1140"/>
      <c r="K439" s="1140"/>
      <c r="L439" s="1140"/>
      <c r="M439" s="1140"/>
      <c r="N439" s="1140"/>
      <c r="O439" s="1135"/>
      <c r="R439" s="1135"/>
      <c r="S439" s="1135"/>
      <c r="T439" s="1135"/>
      <c r="U439" s="1135"/>
      <c r="V439" s="1135"/>
      <c r="W439" s="1135"/>
      <c r="X439" s="1135"/>
      <c r="Y439" s="1135"/>
      <c r="Z439" s="1135"/>
      <c r="AA439" s="1135"/>
      <c r="AB439" s="1135"/>
      <c r="AC439" s="1135"/>
      <c r="AD439" s="1135"/>
      <c r="AE439" s="1135"/>
      <c r="AF439" s="1143"/>
      <c r="AG439" s="1142"/>
      <c r="AH439" s="1142"/>
      <c r="AI439" s="1142"/>
      <c r="AJ439" s="1142"/>
      <c r="AK439" s="1142"/>
      <c r="AL439" s="1142"/>
      <c r="AM439" s="1142"/>
      <c r="AN439" s="1142"/>
      <c r="AO439" s="1142"/>
      <c r="AP439" s="1142"/>
      <c r="AQ439" s="1142"/>
      <c r="AR439" s="1142"/>
      <c r="AS439" s="1142"/>
    </row>
    <row r="440" spans="1:45" s="1136" customFormat="1">
      <c r="A440" s="1135"/>
      <c r="B440" s="1135"/>
      <c r="C440" s="1135"/>
      <c r="D440" s="1135"/>
      <c r="E440" s="1135"/>
      <c r="F440" s="1135"/>
      <c r="J440" s="1140"/>
      <c r="K440" s="1140"/>
      <c r="L440" s="1140"/>
      <c r="M440" s="1140"/>
      <c r="N440" s="1140"/>
      <c r="O440" s="1135"/>
      <c r="R440" s="1135"/>
      <c r="S440" s="1135"/>
      <c r="T440" s="1135"/>
      <c r="U440" s="1135"/>
      <c r="V440" s="1135"/>
      <c r="W440" s="1135"/>
      <c r="X440" s="1135"/>
      <c r="Y440" s="1135"/>
      <c r="Z440" s="1135"/>
      <c r="AA440" s="1135"/>
      <c r="AB440" s="1135"/>
      <c r="AC440" s="1135"/>
      <c r="AD440" s="1135"/>
      <c r="AE440" s="1135"/>
      <c r="AF440" s="1143"/>
      <c r="AG440" s="1142"/>
      <c r="AH440" s="1142"/>
      <c r="AI440" s="1142"/>
      <c r="AJ440" s="1142"/>
      <c r="AK440" s="1142"/>
      <c r="AL440" s="1142"/>
      <c r="AM440" s="1142"/>
      <c r="AN440" s="1142"/>
      <c r="AO440" s="1142"/>
      <c r="AP440" s="1142"/>
      <c r="AQ440" s="1142"/>
      <c r="AR440" s="1142"/>
      <c r="AS440" s="1142"/>
    </row>
    <row r="441" spans="1:45" s="1136" customFormat="1">
      <c r="A441" s="1135"/>
      <c r="B441" s="1135"/>
      <c r="C441" s="1135"/>
      <c r="D441" s="1135"/>
      <c r="E441" s="1135"/>
      <c r="F441" s="1135"/>
      <c r="J441" s="1140"/>
      <c r="K441" s="1140"/>
      <c r="L441" s="1140"/>
      <c r="M441" s="1140"/>
      <c r="N441" s="1140"/>
      <c r="O441" s="1135"/>
      <c r="R441" s="1135"/>
      <c r="S441" s="1135"/>
      <c r="T441" s="1135"/>
      <c r="U441" s="1135"/>
      <c r="V441" s="1135"/>
      <c r="W441" s="1135"/>
      <c r="X441" s="1135"/>
      <c r="Y441" s="1135"/>
      <c r="Z441" s="1135"/>
      <c r="AA441" s="1135"/>
      <c r="AB441" s="1135"/>
      <c r="AC441" s="1135"/>
      <c r="AD441" s="1135"/>
      <c r="AE441" s="1135"/>
      <c r="AF441" s="1143"/>
      <c r="AG441" s="1142"/>
      <c r="AH441" s="1142"/>
      <c r="AI441" s="1142"/>
      <c r="AJ441" s="1142"/>
      <c r="AK441" s="1142"/>
      <c r="AL441" s="1142"/>
      <c r="AM441" s="1142"/>
      <c r="AN441" s="1142"/>
      <c r="AO441" s="1142"/>
      <c r="AP441" s="1142"/>
      <c r="AQ441" s="1142"/>
      <c r="AR441" s="1142"/>
      <c r="AS441" s="1142"/>
    </row>
    <row r="442" spans="1:45" s="1136" customFormat="1">
      <c r="A442" s="1135"/>
      <c r="B442" s="1135"/>
      <c r="C442" s="1135"/>
      <c r="D442" s="1135"/>
      <c r="E442" s="1135"/>
      <c r="F442" s="1135"/>
      <c r="J442" s="1140"/>
      <c r="K442" s="1140"/>
      <c r="L442" s="1140"/>
      <c r="M442" s="1140"/>
      <c r="N442" s="1140"/>
      <c r="O442" s="1135"/>
      <c r="R442" s="1135"/>
      <c r="S442" s="1135"/>
      <c r="T442" s="1135"/>
      <c r="U442" s="1135"/>
      <c r="V442" s="1135"/>
      <c r="W442" s="1135"/>
      <c r="X442" s="1135"/>
      <c r="Y442" s="1135"/>
      <c r="Z442" s="1135"/>
      <c r="AA442" s="1135"/>
      <c r="AB442" s="1135"/>
      <c r="AC442" s="1135"/>
      <c r="AD442" s="1135"/>
      <c r="AE442" s="1135"/>
      <c r="AF442" s="1143"/>
      <c r="AG442" s="1142"/>
      <c r="AH442" s="1142"/>
      <c r="AI442" s="1142"/>
      <c r="AJ442" s="1142"/>
      <c r="AK442" s="1142"/>
      <c r="AL442" s="1142"/>
      <c r="AM442" s="1142"/>
      <c r="AN442" s="1142"/>
      <c r="AO442" s="1142"/>
      <c r="AP442" s="1142"/>
      <c r="AQ442" s="1142"/>
      <c r="AR442" s="1142"/>
      <c r="AS442" s="1142"/>
    </row>
    <row r="443" spans="1:45" s="1136" customFormat="1">
      <c r="A443" s="1135"/>
      <c r="B443" s="1135"/>
      <c r="C443" s="1135"/>
      <c r="D443" s="1135"/>
      <c r="E443" s="1135"/>
      <c r="F443" s="1135"/>
      <c r="J443" s="1140"/>
      <c r="K443" s="1140"/>
      <c r="L443" s="1140"/>
      <c r="M443" s="1140"/>
      <c r="N443" s="1140"/>
      <c r="O443" s="1135"/>
      <c r="R443" s="1135"/>
      <c r="S443" s="1135"/>
      <c r="T443" s="1135"/>
      <c r="U443" s="1135"/>
      <c r="V443" s="1135"/>
      <c r="W443" s="1135"/>
      <c r="X443" s="1135"/>
      <c r="Y443" s="1135"/>
      <c r="Z443" s="1135"/>
      <c r="AA443" s="1135"/>
      <c r="AB443" s="1135"/>
      <c r="AC443" s="1135"/>
      <c r="AD443" s="1135"/>
      <c r="AE443" s="1135"/>
      <c r="AF443" s="1143"/>
      <c r="AG443" s="1142"/>
      <c r="AH443" s="1142"/>
      <c r="AI443" s="1142"/>
      <c r="AJ443" s="1142"/>
      <c r="AK443" s="1142"/>
      <c r="AL443" s="1142"/>
      <c r="AM443" s="1142"/>
      <c r="AN443" s="1142"/>
      <c r="AO443" s="1142"/>
      <c r="AP443" s="1142"/>
      <c r="AQ443" s="1142"/>
      <c r="AR443" s="1142"/>
      <c r="AS443" s="1142"/>
    </row>
    <row r="444" spans="1:45" s="1136" customFormat="1">
      <c r="A444" s="1135"/>
      <c r="B444" s="1135"/>
      <c r="C444" s="1135"/>
      <c r="D444" s="1135"/>
      <c r="E444" s="1135"/>
      <c r="F444" s="1135"/>
      <c r="J444" s="1140"/>
      <c r="K444" s="1140"/>
      <c r="L444" s="1140"/>
      <c r="M444" s="1140"/>
      <c r="N444" s="1140"/>
      <c r="O444" s="1135"/>
      <c r="R444" s="1135"/>
      <c r="S444" s="1135"/>
      <c r="T444" s="1135"/>
      <c r="U444" s="1135"/>
      <c r="V444" s="1135"/>
      <c r="W444" s="1135"/>
      <c r="X444" s="1135"/>
      <c r="Y444" s="1135"/>
      <c r="Z444" s="1135"/>
      <c r="AA444" s="1135"/>
      <c r="AB444" s="1135"/>
      <c r="AC444" s="1135"/>
      <c r="AD444" s="1135"/>
      <c r="AE444" s="1135"/>
      <c r="AF444" s="1143"/>
      <c r="AG444" s="1142"/>
      <c r="AH444" s="1142"/>
      <c r="AI444" s="1142"/>
      <c r="AJ444" s="1142"/>
      <c r="AK444" s="1142"/>
      <c r="AL444" s="1142"/>
      <c r="AM444" s="1142"/>
      <c r="AN444" s="1142"/>
      <c r="AO444" s="1142"/>
      <c r="AP444" s="1142"/>
      <c r="AQ444" s="1142"/>
      <c r="AR444" s="1142"/>
      <c r="AS444" s="1142"/>
    </row>
    <row r="445" spans="1:45" s="1136" customFormat="1">
      <c r="A445" s="1135"/>
      <c r="B445" s="1135"/>
      <c r="C445" s="1135"/>
      <c r="D445" s="1135"/>
      <c r="E445" s="1135"/>
      <c r="F445" s="1135"/>
      <c r="J445" s="1140"/>
      <c r="K445" s="1140"/>
      <c r="L445" s="1140"/>
      <c r="M445" s="1140"/>
      <c r="N445" s="1140"/>
      <c r="O445" s="1135"/>
      <c r="R445" s="1135"/>
      <c r="S445" s="1135"/>
      <c r="T445" s="1135"/>
      <c r="U445" s="1135"/>
      <c r="V445" s="1135"/>
      <c r="W445" s="1135"/>
      <c r="X445" s="1135"/>
      <c r="Y445" s="1135"/>
      <c r="Z445" s="1135"/>
      <c r="AA445" s="1135"/>
      <c r="AB445" s="1135"/>
      <c r="AC445" s="1135"/>
      <c r="AD445" s="1135"/>
      <c r="AE445" s="1135"/>
      <c r="AF445" s="1143"/>
      <c r="AG445" s="1142"/>
      <c r="AH445" s="1142"/>
      <c r="AI445" s="1142"/>
      <c r="AJ445" s="1142"/>
      <c r="AK445" s="1142"/>
      <c r="AL445" s="1142"/>
      <c r="AM445" s="1142"/>
      <c r="AN445" s="1142"/>
      <c r="AO445" s="1142"/>
      <c r="AP445" s="1142"/>
      <c r="AQ445" s="1142"/>
      <c r="AR445" s="1142"/>
      <c r="AS445" s="1142"/>
    </row>
    <row r="446" spans="1:45" s="1136" customFormat="1">
      <c r="A446" s="1135"/>
      <c r="B446" s="1135"/>
      <c r="C446" s="1135"/>
      <c r="D446" s="1135"/>
      <c r="E446" s="1135"/>
      <c r="F446" s="1135"/>
      <c r="J446" s="1140"/>
      <c r="K446" s="1140"/>
      <c r="L446" s="1140"/>
      <c r="M446" s="1140"/>
      <c r="N446" s="1140"/>
      <c r="O446" s="1135"/>
      <c r="R446" s="1135"/>
      <c r="S446" s="1135"/>
      <c r="T446" s="1135"/>
      <c r="U446" s="1135"/>
      <c r="V446" s="1135"/>
      <c r="W446" s="1135"/>
      <c r="X446" s="1135"/>
      <c r="Y446" s="1135"/>
      <c r="Z446" s="1135"/>
      <c r="AA446" s="1135"/>
      <c r="AB446" s="1135"/>
      <c r="AC446" s="1135"/>
      <c r="AD446" s="1135"/>
      <c r="AE446" s="1135"/>
      <c r="AF446" s="1143"/>
      <c r="AG446" s="1142"/>
      <c r="AH446" s="1142"/>
      <c r="AI446" s="1142"/>
      <c r="AJ446" s="1142"/>
      <c r="AK446" s="1142"/>
      <c r="AL446" s="1142"/>
      <c r="AM446" s="1142"/>
      <c r="AN446" s="1142"/>
      <c r="AO446" s="1142"/>
      <c r="AP446" s="1142"/>
      <c r="AQ446" s="1142"/>
      <c r="AR446" s="1142"/>
      <c r="AS446" s="1142"/>
    </row>
    <row r="447" spans="1:45" s="1136" customFormat="1">
      <c r="A447" s="1135"/>
      <c r="B447" s="1135"/>
      <c r="C447" s="1135"/>
      <c r="D447" s="1135"/>
      <c r="E447" s="1135"/>
      <c r="F447" s="1135"/>
      <c r="J447" s="1140"/>
      <c r="K447" s="1140"/>
      <c r="L447" s="1140"/>
      <c r="M447" s="1140"/>
      <c r="N447" s="1140"/>
      <c r="O447" s="1135"/>
      <c r="R447" s="1135"/>
      <c r="S447" s="1135"/>
      <c r="T447" s="1135"/>
      <c r="U447" s="1135"/>
      <c r="V447" s="1135"/>
      <c r="W447" s="1135"/>
      <c r="X447" s="1135"/>
      <c r="Y447" s="1135"/>
      <c r="Z447" s="1135"/>
      <c r="AA447" s="1135"/>
      <c r="AB447" s="1135"/>
      <c r="AC447" s="1135"/>
      <c r="AD447" s="1135"/>
      <c r="AE447" s="1135"/>
      <c r="AF447" s="1143"/>
      <c r="AG447" s="1142"/>
      <c r="AH447" s="1142"/>
      <c r="AI447" s="1142"/>
      <c r="AJ447" s="1142"/>
      <c r="AK447" s="1142"/>
      <c r="AL447" s="1142"/>
      <c r="AM447" s="1142"/>
      <c r="AN447" s="1142"/>
      <c r="AO447" s="1142"/>
      <c r="AP447" s="1142"/>
      <c r="AQ447" s="1142"/>
      <c r="AR447" s="1142"/>
      <c r="AS447" s="1142"/>
    </row>
    <row r="448" spans="1:45" s="1136" customFormat="1">
      <c r="A448" s="1135"/>
      <c r="B448" s="1135"/>
      <c r="C448" s="1135"/>
      <c r="D448" s="1135"/>
      <c r="E448" s="1135"/>
      <c r="F448" s="1135"/>
      <c r="J448" s="1140"/>
      <c r="K448" s="1140"/>
      <c r="L448" s="1140"/>
      <c r="M448" s="1140"/>
      <c r="N448" s="1140"/>
      <c r="O448" s="1135"/>
      <c r="R448" s="1135"/>
      <c r="S448" s="1135"/>
      <c r="T448" s="1135"/>
      <c r="U448" s="1135"/>
      <c r="V448" s="1135"/>
      <c r="W448" s="1135"/>
      <c r="X448" s="1135"/>
      <c r="Y448" s="1135"/>
      <c r="Z448" s="1135"/>
      <c r="AA448" s="1135"/>
      <c r="AB448" s="1135"/>
      <c r="AC448" s="1135"/>
      <c r="AD448" s="1135"/>
      <c r="AE448" s="1135"/>
      <c r="AF448" s="1143"/>
      <c r="AG448" s="1142"/>
      <c r="AH448" s="1142"/>
      <c r="AI448" s="1142"/>
      <c r="AJ448" s="1142"/>
      <c r="AK448" s="1142"/>
      <c r="AL448" s="1142"/>
      <c r="AM448" s="1142"/>
      <c r="AN448" s="1142"/>
      <c r="AO448" s="1142"/>
      <c r="AP448" s="1142"/>
      <c r="AQ448" s="1142"/>
      <c r="AR448" s="1142"/>
      <c r="AS448" s="1142"/>
    </row>
    <row r="449" spans="1:45" s="1136" customFormat="1">
      <c r="A449" s="1135"/>
      <c r="B449" s="1135"/>
      <c r="C449" s="1135"/>
      <c r="D449" s="1135"/>
      <c r="E449" s="1135"/>
      <c r="F449" s="1135"/>
      <c r="J449" s="1140"/>
      <c r="K449" s="1140"/>
      <c r="L449" s="1140"/>
      <c r="M449" s="1140"/>
      <c r="N449" s="1140"/>
      <c r="O449" s="1135"/>
      <c r="R449" s="1135"/>
      <c r="S449" s="1135"/>
      <c r="T449" s="1135"/>
      <c r="U449" s="1135"/>
      <c r="V449" s="1135"/>
      <c r="W449" s="1135"/>
      <c r="X449" s="1135"/>
      <c r="Y449" s="1135"/>
      <c r="Z449" s="1135"/>
      <c r="AA449" s="1135"/>
      <c r="AB449" s="1135"/>
      <c r="AC449" s="1135"/>
      <c r="AD449" s="1135"/>
      <c r="AE449" s="1135"/>
      <c r="AF449" s="1143"/>
      <c r="AG449" s="1142"/>
      <c r="AH449" s="1142"/>
      <c r="AI449" s="1142"/>
      <c r="AJ449" s="1142"/>
      <c r="AK449" s="1142"/>
      <c r="AL449" s="1142"/>
      <c r="AM449" s="1142"/>
      <c r="AN449" s="1142"/>
      <c r="AO449" s="1142"/>
      <c r="AP449" s="1142"/>
      <c r="AQ449" s="1142"/>
      <c r="AR449" s="1142"/>
      <c r="AS449" s="1142"/>
    </row>
    <row r="450" spans="1:45" s="1136" customFormat="1">
      <c r="A450" s="1135"/>
      <c r="B450" s="1135"/>
      <c r="C450" s="1135"/>
      <c r="D450" s="1135"/>
      <c r="E450" s="1135"/>
      <c r="F450" s="1135"/>
      <c r="J450" s="1140"/>
      <c r="K450" s="1140"/>
      <c r="L450" s="1140"/>
      <c r="M450" s="1140"/>
      <c r="N450" s="1140"/>
      <c r="O450" s="1135"/>
      <c r="R450" s="1135"/>
      <c r="S450" s="1135"/>
      <c r="T450" s="1135"/>
      <c r="U450" s="1135"/>
      <c r="V450" s="1135"/>
      <c r="W450" s="1135"/>
      <c r="X450" s="1135"/>
      <c r="Y450" s="1135"/>
      <c r="Z450" s="1135"/>
      <c r="AA450" s="1135"/>
      <c r="AB450" s="1135"/>
      <c r="AC450" s="1135"/>
      <c r="AD450" s="1135"/>
      <c r="AE450" s="1135"/>
      <c r="AF450" s="1143"/>
      <c r="AG450" s="1142"/>
      <c r="AH450" s="1142"/>
      <c r="AI450" s="1142"/>
      <c r="AJ450" s="1142"/>
      <c r="AK450" s="1142"/>
      <c r="AL450" s="1142"/>
      <c r="AM450" s="1142"/>
      <c r="AN450" s="1142"/>
      <c r="AO450" s="1142"/>
      <c r="AP450" s="1142"/>
      <c r="AQ450" s="1142"/>
      <c r="AR450" s="1142"/>
      <c r="AS450" s="1142"/>
    </row>
    <row r="451" spans="1:45" s="1136" customFormat="1">
      <c r="A451" s="1135"/>
      <c r="B451" s="1135"/>
      <c r="C451" s="1135"/>
      <c r="D451" s="1135"/>
      <c r="E451" s="1135"/>
      <c r="F451" s="1135"/>
      <c r="J451" s="1140"/>
      <c r="K451" s="1140"/>
      <c r="L451" s="1140"/>
      <c r="M451" s="1140"/>
      <c r="N451" s="1140"/>
      <c r="O451" s="1135"/>
      <c r="R451" s="1135"/>
      <c r="S451" s="1135"/>
      <c r="T451" s="1135"/>
      <c r="U451" s="1135"/>
      <c r="V451" s="1135"/>
      <c r="W451" s="1135"/>
      <c r="X451" s="1135"/>
      <c r="Y451" s="1135"/>
      <c r="Z451" s="1135"/>
      <c r="AA451" s="1135"/>
      <c r="AB451" s="1135"/>
      <c r="AC451" s="1135"/>
      <c r="AD451" s="1135"/>
      <c r="AE451" s="1135"/>
      <c r="AF451" s="1143"/>
      <c r="AG451" s="1142"/>
      <c r="AH451" s="1142"/>
      <c r="AI451" s="1142"/>
      <c r="AJ451" s="1142"/>
      <c r="AK451" s="1142"/>
      <c r="AL451" s="1142"/>
      <c r="AM451" s="1142"/>
      <c r="AN451" s="1142"/>
      <c r="AO451" s="1142"/>
      <c r="AP451" s="1142"/>
      <c r="AQ451" s="1142"/>
      <c r="AR451" s="1142"/>
      <c r="AS451" s="1142"/>
    </row>
    <row r="452" spans="1:45" s="1136" customFormat="1">
      <c r="A452" s="1135"/>
      <c r="B452" s="1135"/>
      <c r="C452" s="1135"/>
      <c r="D452" s="1135"/>
      <c r="E452" s="1135"/>
      <c r="F452" s="1135"/>
      <c r="J452" s="1140"/>
      <c r="K452" s="1140"/>
      <c r="L452" s="1140"/>
      <c r="M452" s="1140"/>
      <c r="N452" s="1140"/>
      <c r="O452" s="1135"/>
      <c r="R452" s="1135"/>
      <c r="S452" s="1135"/>
      <c r="T452" s="1135"/>
      <c r="U452" s="1135"/>
      <c r="V452" s="1135"/>
      <c r="W452" s="1135"/>
      <c r="X452" s="1135"/>
      <c r="Y452" s="1135"/>
      <c r="Z452" s="1135"/>
      <c r="AA452" s="1135"/>
      <c r="AB452" s="1135"/>
      <c r="AC452" s="1135"/>
      <c r="AD452" s="1135"/>
      <c r="AE452" s="1135"/>
      <c r="AF452" s="1143"/>
      <c r="AG452" s="1142"/>
      <c r="AH452" s="1142"/>
      <c r="AI452" s="1142"/>
      <c r="AJ452" s="1142"/>
      <c r="AK452" s="1142"/>
      <c r="AL452" s="1142"/>
      <c r="AM452" s="1142"/>
      <c r="AN452" s="1142"/>
      <c r="AO452" s="1142"/>
      <c r="AP452" s="1142"/>
      <c r="AQ452" s="1142"/>
      <c r="AR452" s="1142"/>
      <c r="AS452" s="1142"/>
    </row>
    <row r="453" spans="1:45" s="1136" customFormat="1">
      <c r="A453" s="1135"/>
      <c r="B453" s="1135"/>
      <c r="C453" s="1135"/>
      <c r="D453" s="1135"/>
      <c r="E453" s="1135"/>
      <c r="F453" s="1135"/>
      <c r="J453" s="1140"/>
      <c r="K453" s="1140"/>
      <c r="L453" s="1140"/>
      <c r="M453" s="1140"/>
      <c r="N453" s="1140"/>
      <c r="O453" s="1135"/>
      <c r="R453" s="1135"/>
      <c r="S453" s="1135"/>
      <c r="T453" s="1135"/>
      <c r="U453" s="1135"/>
      <c r="V453" s="1135"/>
      <c r="W453" s="1135"/>
      <c r="X453" s="1135"/>
      <c r="Y453" s="1135"/>
      <c r="Z453" s="1135"/>
      <c r="AA453" s="1135"/>
      <c r="AB453" s="1135"/>
      <c r="AC453" s="1135"/>
      <c r="AD453" s="1135"/>
      <c r="AE453" s="1135"/>
      <c r="AF453" s="1143"/>
      <c r="AG453" s="1142"/>
      <c r="AH453" s="1142"/>
      <c r="AI453" s="1142"/>
      <c r="AJ453" s="1142"/>
      <c r="AK453" s="1142"/>
      <c r="AL453" s="1142"/>
      <c r="AM453" s="1142"/>
      <c r="AN453" s="1142"/>
      <c r="AO453" s="1142"/>
      <c r="AP453" s="1142"/>
      <c r="AQ453" s="1142"/>
      <c r="AR453" s="1142"/>
      <c r="AS453" s="1142"/>
    </row>
    <row r="454" spans="1:45" s="1136" customFormat="1">
      <c r="A454" s="1135"/>
      <c r="B454" s="1135"/>
      <c r="C454" s="1135"/>
      <c r="D454" s="1135"/>
      <c r="E454" s="1135"/>
      <c r="F454" s="1135"/>
      <c r="J454" s="1140"/>
      <c r="K454" s="1140"/>
      <c r="L454" s="1140"/>
      <c r="M454" s="1140"/>
      <c r="N454" s="1140"/>
      <c r="O454" s="1135"/>
      <c r="R454" s="1135"/>
      <c r="S454" s="1135"/>
      <c r="T454" s="1135"/>
      <c r="U454" s="1135"/>
      <c r="V454" s="1135"/>
      <c r="W454" s="1135"/>
      <c r="X454" s="1135"/>
      <c r="Y454" s="1135"/>
      <c r="Z454" s="1135"/>
      <c r="AA454" s="1135"/>
      <c r="AB454" s="1135"/>
      <c r="AC454" s="1135"/>
      <c r="AD454" s="1135"/>
      <c r="AE454" s="1135"/>
      <c r="AF454" s="1143"/>
      <c r="AG454" s="1142"/>
      <c r="AH454" s="1142"/>
      <c r="AI454" s="1142"/>
      <c r="AJ454" s="1142"/>
      <c r="AK454" s="1142"/>
      <c r="AL454" s="1142"/>
      <c r="AM454" s="1142"/>
      <c r="AN454" s="1142"/>
      <c r="AO454" s="1142"/>
      <c r="AP454" s="1142"/>
      <c r="AQ454" s="1142"/>
      <c r="AR454" s="1142"/>
      <c r="AS454" s="1142"/>
    </row>
    <row r="455" spans="1:45" s="1136" customFormat="1">
      <c r="A455" s="1135"/>
      <c r="B455" s="1135"/>
      <c r="C455" s="1135"/>
      <c r="D455" s="1135"/>
      <c r="E455" s="1135"/>
      <c r="F455" s="1135"/>
      <c r="J455" s="1140"/>
      <c r="K455" s="1140"/>
      <c r="L455" s="1140"/>
      <c r="M455" s="1140"/>
      <c r="N455" s="1140"/>
      <c r="O455" s="1135"/>
      <c r="R455" s="1135"/>
      <c r="S455" s="1135"/>
      <c r="T455" s="1135"/>
      <c r="U455" s="1135"/>
      <c r="V455" s="1135"/>
      <c r="W455" s="1135"/>
      <c r="X455" s="1135"/>
      <c r="Y455" s="1135"/>
      <c r="Z455" s="1135"/>
      <c r="AA455" s="1135"/>
      <c r="AB455" s="1135"/>
      <c r="AC455" s="1135"/>
      <c r="AD455" s="1135"/>
      <c r="AE455" s="1135"/>
      <c r="AF455" s="1143"/>
      <c r="AG455" s="1142"/>
      <c r="AH455" s="1142"/>
      <c r="AI455" s="1142"/>
      <c r="AJ455" s="1142"/>
      <c r="AK455" s="1142"/>
      <c r="AL455" s="1142"/>
      <c r="AM455" s="1142"/>
      <c r="AN455" s="1142"/>
      <c r="AO455" s="1142"/>
      <c r="AP455" s="1142"/>
      <c r="AQ455" s="1142"/>
      <c r="AR455" s="1142"/>
      <c r="AS455" s="1142"/>
    </row>
    <row r="456" spans="1:45" s="1136" customFormat="1">
      <c r="A456" s="1135"/>
      <c r="B456" s="1135"/>
      <c r="C456" s="1135"/>
      <c r="D456" s="1135"/>
      <c r="E456" s="1135"/>
      <c r="F456" s="1135"/>
      <c r="J456" s="1140"/>
      <c r="K456" s="1140"/>
      <c r="L456" s="1140"/>
      <c r="M456" s="1140"/>
      <c r="N456" s="1140"/>
      <c r="O456" s="1135"/>
      <c r="R456" s="1135"/>
      <c r="S456" s="1135"/>
      <c r="T456" s="1135"/>
      <c r="U456" s="1135"/>
      <c r="V456" s="1135"/>
      <c r="W456" s="1135"/>
      <c r="X456" s="1135"/>
      <c r="Y456" s="1135"/>
      <c r="Z456" s="1135"/>
      <c r="AA456" s="1135"/>
      <c r="AB456" s="1135"/>
      <c r="AC456" s="1135"/>
      <c r="AD456" s="1135"/>
      <c r="AE456" s="1135"/>
      <c r="AF456" s="1143"/>
      <c r="AG456" s="1142"/>
      <c r="AH456" s="1142"/>
      <c r="AI456" s="1142"/>
      <c r="AJ456" s="1142"/>
      <c r="AK456" s="1142"/>
      <c r="AL456" s="1142"/>
      <c r="AM456" s="1142"/>
      <c r="AN456" s="1142"/>
      <c r="AO456" s="1142"/>
      <c r="AP456" s="1142"/>
      <c r="AQ456" s="1142"/>
      <c r="AR456" s="1142"/>
      <c r="AS456" s="1142"/>
    </row>
    <row r="457" spans="1:45" s="1136" customFormat="1">
      <c r="A457" s="1135"/>
      <c r="B457" s="1135"/>
      <c r="C457" s="1135"/>
      <c r="D457" s="1135"/>
      <c r="E457" s="1135"/>
      <c r="F457" s="1135"/>
      <c r="J457" s="1140"/>
      <c r="K457" s="1140"/>
      <c r="L457" s="1140"/>
      <c r="M457" s="1140"/>
      <c r="N457" s="1140"/>
      <c r="O457" s="1135"/>
      <c r="R457" s="1135"/>
      <c r="S457" s="1135"/>
      <c r="T457" s="1135"/>
      <c r="U457" s="1135"/>
      <c r="V457" s="1135"/>
      <c r="W457" s="1135"/>
      <c r="X457" s="1135"/>
      <c r="Y457" s="1135"/>
      <c r="Z457" s="1135"/>
      <c r="AA457" s="1135"/>
      <c r="AB457" s="1135"/>
      <c r="AC457" s="1135"/>
      <c r="AD457" s="1135"/>
      <c r="AE457" s="1135"/>
      <c r="AF457" s="1143"/>
      <c r="AG457" s="1142"/>
      <c r="AH457" s="1142"/>
      <c r="AI457" s="1142"/>
      <c r="AJ457" s="1142"/>
      <c r="AK457" s="1142"/>
      <c r="AL457" s="1142"/>
      <c r="AM457" s="1142"/>
      <c r="AN457" s="1142"/>
      <c r="AO457" s="1142"/>
      <c r="AP457" s="1142"/>
      <c r="AQ457" s="1142"/>
      <c r="AR457" s="1142"/>
      <c r="AS457" s="1142"/>
    </row>
    <row r="458" spans="1:45" s="1136" customFormat="1">
      <c r="A458" s="1135"/>
      <c r="B458" s="1135"/>
      <c r="C458" s="1135"/>
      <c r="D458" s="1135"/>
      <c r="E458" s="1135"/>
      <c r="F458" s="1135"/>
      <c r="J458" s="1140"/>
      <c r="K458" s="1140"/>
      <c r="L458" s="1140"/>
      <c r="M458" s="1140"/>
      <c r="N458" s="1140"/>
      <c r="O458" s="1135"/>
      <c r="R458" s="1135"/>
      <c r="S458" s="1135"/>
      <c r="T458" s="1135"/>
      <c r="U458" s="1135"/>
      <c r="V458" s="1135"/>
      <c r="W458" s="1135"/>
      <c r="X458" s="1135"/>
      <c r="Y458" s="1135"/>
      <c r="Z458" s="1135"/>
      <c r="AA458" s="1135"/>
      <c r="AB458" s="1135"/>
      <c r="AC458" s="1135"/>
      <c r="AD458" s="1135"/>
      <c r="AE458" s="1135"/>
      <c r="AF458" s="1143"/>
      <c r="AG458" s="1142"/>
      <c r="AH458" s="1142"/>
      <c r="AI458" s="1142"/>
      <c r="AJ458" s="1142"/>
      <c r="AK458" s="1142"/>
      <c r="AL458" s="1142"/>
      <c r="AM458" s="1142"/>
      <c r="AN458" s="1142"/>
      <c r="AO458" s="1142"/>
      <c r="AP458" s="1142"/>
      <c r="AQ458" s="1142"/>
      <c r="AR458" s="1142"/>
      <c r="AS458" s="1142"/>
    </row>
    <row r="459" spans="1:45" s="1136" customFormat="1">
      <c r="A459" s="1135"/>
      <c r="B459" s="1135"/>
      <c r="C459" s="1135"/>
      <c r="D459" s="1135"/>
      <c r="E459" s="1135"/>
      <c r="F459" s="1135"/>
      <c r="J459" s="1140"/>
      <c r="K459" s="1140"/>
      <c r="L459" s="1140"/>
      <c r="M459" s="1140"/>
      <c r="N459" s="1140"/>
      <c r="O459" s="1135"/>
      <c r="R459" s="1135"/>
      <c r="S459" s="1135"/>
      <c r="T459" s="1135"/>
      <c r="U459" s="1135"/>
      <c r="V459" s="1135"/>
      <c r="W459" s="1135"/>
      <c r="X459" s="1135"/>
      <c r="Y459" s="1135"/>
      <c r="Z459" s="1135"/>
      <c r="AA459" s="1135"/>
      <c r="AB459" s="1135"/>
      <c r="AC459" s="1135"/>
      <c r="AD459" s="1135"/>
      <c r="AE459" s="1135"/>
      <c r="AF459" s="1143"/>
      <c r="AG459" s="1142"/>
      <c r="AH459" s="1142"/>
      <c r="AI459" s="1142"/>
      <c r="AJ459" s="1142"/>
      <c r="AK459" s="1142"/>
      <c r="AL459" s="1142"/>
      <c r="AM459" s="1142"/>
      <c r="AN459" s="1142"/>
      <c r="AO459" s="1142"/>
      <c r="AP459" s="1142"/>
      <c r="AQ459" s="1142"/>
      <c r="AR459" s="1142"/>
      <c r="AS459" s="1142"/>
    </row>
    <row r="460" spans="1:45" s="1136" customFormat="1">
      <c r="A460" s="1135"/>
      <c r="B460" s="1135"/>
      <c r="C460" s="1135"/>
      <c r="D460" s="1135"/>
      <c r="E460" s="1135"/>
      <c r="F460" s="1135"/>
      <c r="J460" s="1140"/>
      <c r="K460" s="1140"/>
      <c r="L460" s="1140"/>
      <c r="M460" s="1140"/>
      <c r="N460" s="1140"/>
      <c r="O460" s="1135"/>
      <c r="R460" s="1135"/>
      <c r="S460" s="1135"/>
      <c r="T460" s="1135"/>
      <c r="U460" s="1135"/>
      <c r="V460" s="1135"/>
      <c r="W460" s="1135"/>
      <c r="X460" s="1135"/>
      <c r="Y460" s="1135"/>
      <c r="Z460" s="1135"/>
      <c r="AA460" s="1135"/>
      <c r="AB460" s="1135"/>
      <c r="AC460" s="1135"/>
      <c r="AD460" s="1135"/>
      <c r="AE460" s="1135"/>
      <c r="AF460" s="1143"/>
      <c r="AG460" s="1142"/>
      <c r="AH460" s="1142"/>
      <c r="AI460" s="1142"/>
      <c r="AJ460" s="1142"/>
      <c r="AK460" s="1142"/>
      <c r="AL460" s="1142"/>
      <c r="AM460" s="1142"/>
      <c r="AN460" s="1142"/>
      <c r="AO460" s="1142"/>
      <c r="AP460" s="1142"/>
      <c r="AQ460" s="1142"/>
      <c r="AR460" s="1142"/>
      <c r="AS460" s="1142"/>
    </row>
    <row r="461" spans="1:45" s="1136" customFormat="1">
      <c r="A461" s="1135"/>
      <c r="B461" s="1135"/>
      <c r="C461" s="1135"/>
      <c r="D461" s="1135"/>
      <c r="E461" s="1135"/>
      <c r="F461" s="1135"/>
      <c r="J461" s="1135"/>
      <c r="K461" s="1135"/>
      <c r="L461" s="1135"/>
      <c r="M461" s="1135"/>
      <c r="N461" s="1135"/>
      <c r="O461" s="1135"/>
      <c r="R461" s="1135"/>
      <c r="S461" s="1135"/>
      <c r="T461" s="1135"/>
      <c r="U461" s="1135"/>
      <c r="V461" s="1135"/>
      <c r="W461" s="1135"/>
      <c r="X461" s="1135"/>
      <c r="Y461" s="1135"/>
      <c r="Z461" s="1135"/>
      <c r="AA461" s="1135"/>
      <c r="AB461" s="1135"/>
      <c r="AC461" s="1135"/>
      <c r="AD461" s="1135"/>
      <c r="AE461" s="1135"/>
      <c r="AF461" s="1143"/>
      <c r="AG461" s="1142"/>
      <c r="AH461" s="1142"/>
      <c r="AI461" s="1142"/>
      <c r="AJ461" s="1142"/>
      <c r="AK461" s="1142"/>
      <c r="AL461" s="1142"/>
      <c r="AM461" s="1142"/>
      <c r="AN461" s="1142"/>
      <c r="AO461" s="1142"/>
      <c r="AP461" s="1142"/>
      <c r="AQ461" s="1142"/>
      <c r="AR461" s="1142"/>
      <c r="AS461" s="1142"/>
    </row>
    <row r="462" spans="1:45" s="1136" customFormat="1">
      <c r="A462" s="1135"/>
      <c r="B462" s="1135"/>
      <c r="C462" s="1135"/>
      <c r="D462" s="1135"/>
      <c r="E462" s="1135"/>
      <c r="F462" s="1135"/>
      <c r="J462" s="1135"/>
      <c r="K462" s="1135"/>
      <c r="L462" s="1135"/>
      <c r="M462" s="1135"/>
      <c r="N462" s="1135"/>
      <c r="O462" s="1135"/>
      <c r="R462" s="1135"/>
      <c r="S462" s="1135"/>
      <c r="T462" s="1135"/>
      <c r="U462" s="1135"/>
      <c r="V462" s="1135"/>
      <c r="W462" s="1135"/>
      <c r="X462" s="1135"/>
      <c r="Y462" s="1135"/>
      <c r="Z462" s="1135"/>
      <c r="AA462" s="1135"/>
      <c r="AB462" s="1135"/>
      <c r="AC462" s="1135"/>
      <c r="AD462" s="1135"/>
      <c r="AE462" s="1135"/>
      <c r="AF462" s="1143"/>
      <c r="AG462" s="1142"/>
      <c r="AH462" s="1142"/>
      <c r="AI462" s="1142"/>
      <c r="AJ462" s="1142"/>
      <c r="AK462" s="1142"/>
      <c r="AL462" s="1142"/>
      <c r="AM462" s="1142"/>
      <c r="AN462" s="1142"/>
      <c r="AO462" s="1142"/>
      <c r="AP462" s="1142"/>
      <c r="AQ462" s="1142"/>
      <c r="AR462" s="1142"/>
      <c r="AS462" s="1142"/>
    </row>
    <row r="463" spans="1:45" s="1136" customFormat="1">
      <c r="A463" s="1135"/>
      <c r="B463" s="1135"/>
      <c r="C463" s="1135"/>
      <c r="D463" s="1135"/>
      <c r="E463" s="1135"/>
      <c r="F463" s="1135"/>
      <c r="J463" s="1135"/>
      <c r="K463" s="1135"/>
      <c r="L463" s="1135"/>
      <c r="M463" s="1135"/>
      <c r="N463" s="1135"/>
      <c r="O463" s="1135"/>
      <c r="R463" s="1135"/>
      <c r="S463" s="1135"/>
      <c r="T463" s="1135"/>
      <c r="U463" s="1135"/>
      <c r="V463" s="1135"/>
      <c r="W463" s="1135"/>
      <c r="X463" s="1135"/>
      <c r="Y463" s="1135"/>
      <c r="Z463" s="1135"/>
      <c r="AA463" s="1135"/>
      <c r="AB463" s="1135"/>
      <c r="AC463" s="1135"/>
      <c r="AD463" s="1135"/>
      <c r="AE463" s="1135"/>
      <c r="AF463" s="1143"/>
      <c r="AG463" s="1142"/>
      <c r="AH463" s="1142"/>
      <c r="AI463" s="1142"/>
      <c r="AJ463" s="1142"/>
      <c r="AK463" s="1142"/>
      <c r="AL463" s="1142"/>
      <c r="AM463" s="1142"/>
      <c r="AN463" s="1142"/>
      <c r="AO463" s="1142"/>
      <c r="AP463" s="1142"/>
      <c r="AQ463" s="1142"/>
      <c r="AR463" s="1142"/>
      <c r="AS463" s="1142"/>
    </row>
    <row r="464" spans="1:45" s="1136" customFormat="1">
      <c r="A464" s="1135"/>
      <c r="B464" s="1135"/>
      <c r="C464" s="1135"/>
      <c r="D464" s="1135"/>
      <c r="E464" s="1135"/>
      <c r="F464" s="1135"/>
      <c r="J464" s="1135"/>
      <c r="K464" s="1135"/>
      <c r="L464" s="1135"/>
      <c r="M464" s="1135"/>
      <c r="N464" s="1135"/>
      <c r="O464" s="1135"/>
      <c r="R464" s="1135"/>
      <c r="S464" s="1135"/>
      <c r="T464" s="1135"/>
      <c r="U464" s="1135"/>
      <c r="V464" s="1135"/>
      <c r="W464" s="1135"/>
      <c r="X464" s="1135"/>
      <c r="Y464" s="1135"/>
      <c r="Z464" s="1135"/>
      <c r="AA464" s="1135"/>
      <c r="AB464" s="1135"/>
      <c r="AC464" s="1135"/>
      <c r="AD464" s="1135"/>
      <c r="AE464" s="1135"/>
      <c r="AF464" s="1143"/>
      <c r="AG464" s="1142"/>
      <c r="AH464" s="1142"/>
      <c r="AI464" s="1142"/>
      <c r="AJ464" s="1142"/>
      <c r="AK464" s="1142"/>
      <c r="AL464" s="1142"/>
      <c r="AM464" s="1142"/>
      <c r="AN464" s="1142"/>
      <c r="AO464" s="1142"/>
      <c r="AP464" s="1142"/>
      <c r="AQ464" s="1142"/>
      <c r="AR464" s="1142"/>
      <c r="AS464" s="1142"/>
    </row>
    <row r="465" spans="1:45" s="1136" customFormat="1">
      <c r="A465" s="1135"/>
      <c r="B465" s="1135"/>
      <c r="C465" s="1135"/>
      <c r="D465" s="1135"/>
      <c r="E465" s="1135"/>
      <c r="F465" s="1135"/>
      <c r="J465" s="1135"/>
      <c r="K465" s="1135"/>
      <c r="L465" s="1135"/>
      <c r="M465" s="1135"/>
      <c r="N465" s="1135"/>
      <c r="O465" s="1135"/>
      <c r="R465" s="1135"/>
      <c r="S465" s="1135"/>
      <c r="T465" s="1135"/>
      <c r="U465" s="1135"/>
      <c r="V465" s="1135"/>
      <c r="W465" s="1135"/>
      <c r="X465" s="1135"/>
      <c r="Y465" s="1135"/>
      <c r="Z465" s="1135"/>
      <c r="AA465" s="1135"/>
      <c r="AB465" s="1135"/>
      <c r="AC465" s="1135"/>
      <c r="AD465" s="1135"/>
      <c r="AE465" s="1135"/>
      <c r="AF465" s="1143"/>
      <c r="AG465" s="1142"/>
      <c r="AH465" s="1142"/>
      <c r="AI465" s="1142"/>
      <c r="AJ465" s="1142"/>
      <c r="AK465" s="1142"/>
      <c r="AL465" s="1142"/>
      <c r="AM465" s="1142"/>
      <c r="AN465" s="1142"/>
      <c r="AO465" s="1142"/>
      <c r="AP465" s="1142"/>
      <c r="AQ465" s="1142"/>
      <c r="AR465" s="1142"/>
      <c r="AS465" s="1142"/>
    </row>
    <row r="466" spans="1:45" s="1136" customFormat="1">
      <c r="A466" s="1135"/>
      <c r="B466" s="1135"/>
      <c r="C466" s="1135"/>
      <c r="D466" s="1135"/>
      <c r="E466" s="1135"/>
      <c r="F466" s="1135"/>
      <c r="J466" s="1135"/>
      <c r="K466" s="1135"/>
      <c r="L466" s="1135"/>
      <c r="M466" s="1135"/>
      <c r="N466" s="1135"/>
      <c r="O466" s="1135"/>
      <c r="R466" s="1135"/>
      <c r="S466" s="1135"/>
      <c r="T466" s="1135"/>
      <c r="U466" s="1135"/>
      <c r="V466" s="1135"/>
      <c r="W466" s="1135"/>
      <c r="X466" s="1135"/>
      <c r="Y466" s="1135"/>
      <c r="Z466" s="1135"/>
      <c r="AA466" s="1135"/>
      <c r="AB466" s="1135"/>
      <c r="AC466" s="1135"/>
      <c r="AD466" s="1135"/>
      <c r="AE466" s="1135"/>
      <c r="AF466" s="1143"/>
      <c r="AG466" s="1142"/>
      <c r="AH466" s="1142"/>
      <c r="AI466" s="1142"/>
      <c r="AJ466" s="1142"/>
      <c r="AK466" s="1142"/>
      <c r="AL466" s="1142"/>
      <c r="AM466" s="1142"/>
      <c r="AN466" s="1142"/>
      <c r="AO466" s="1142"/>
      <c r="AP466" s="1142"/>
      <c r="AQ466" s="1142"/>
      <c r="AR466" s="1142"/>
      <c r="AS466" s="1142"/>
    </row>
    <row r="467" spans="1:45">
      <c r="S467" s="1135"/>
      <c r="T467" s="1135"/>
      <c r="U467" s="1135"/>
      <c r="V467" s="1135"/>
      <c r="W467" s="1135"/>
      <c r="X467" s="1135"/>
      <c r="Y467" s="1135"/>
      <c r="Z467" s="1135"/>
      <c r="AA467" s="1135"/>
    </row>
  </sheetData>
  <mergeCells count="17">
    <mergeCell ref="P163:P164"/>
    <mergeCell ref="Q163:Q164"/>
    <mergeCell ref="O7:O8"/>
    <mergeCell ref="Q7:Q8"/>
    <mergeCell ref="D5:J5"/>
    <mergeCell ref="P7:P8"/>
    <mergeCell ref="O163:O164"/>
    <mergeCell ref="A163:C165"/>
    <mergeCell ref="N7:N8"/>
    <mergeCell ref="N163:N164"/>
    <mergeCell ref="K7:K9"/>
    <mergeCell ref="K163:K165"/>
    <mergeCell ref="A7:C9"/>
    <mergeCell ref="L7:L8"/>
    <mergeCell ref="M7:M8"/>
    <mergeCell ref="L163:L164"/>
    <mergeCell ref="M163:M164"/>
  </mergeCells>
  <phoneticPr fontId="81"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59" max="16383" man="1"/>
  </rowBreaks>
</worksheet>
</file>

<file path=xl/worksheets/sheet14.xml><?xml version="1.0" encoding="utf-8"?>
<worksheet xmlns="http://schemas.openxmlformats.org/spreadsheetml/2006/main" xmlns:r="http://schemas.openxmlformats.org/officeDocument/2006/relationships">
  <sheetPr published="0">
    <tabColor rgb="FFFF0000"/>
  </sheetPr>
  <dimension ref="A1:AG285"/>
  <sheetViews>
    <sheetView showGridLines="0" zoomScale="80" zoomScaleNormal="80" workbookViewId="0"/>
  </sheetViews>
  <sheetFormatPr baseColWidth="10" defaultColWidth="8.85546875" defaultRowHeight="12.75"/>
  <cols>
    <col min="1" max="1" width="7.140625" style="2426" customWidth="1"/>
    <col min="2" max="2" width="8.7109375" style="2426" customWidth="1"/>
    <col min="3" max="3" width="35.5703125" style="2426" bestFit="1" customWidth="1"/>
    <col min="4" max="4" width="3.28515625" style="2426" customWidth="1"/>
    <col min="5" max="5" width="4.7109375" style="2426" customWidth="1"/>
    <col min="6" max="6" width="4" style="2426" customWidth="1"/>
    <col min="7" max="8" width="3.7109375" style="1170" customWidth="1"/>
    <col min="9" max="9" width="65" style="1170" customWidth="1"/>
    <col min="10" max="10" width="79.42578125" style="2426" customWidth="1"/>
    <col min="11" max="11" width="30.7109375" style="2426" customWidth="1"/>
    <col min="12" max="12" width="30.7109375" style="1170" customWidth="1"/>
    <col min="13" max="13" width="5.28515625" style="2426" customWidth="1"/>
    <col min="14" max="15" width="20.7109375" style="2426" customWidth="1"/>
    <col min="16" max="16" width="5.140625" style="2426" customWidth="1"/>
    <col min="17" max="17" width="30.7109375" style="2426" customWidth="1"/>
    <col min="18" max="18" width="30.7109375" style="1170" customWidth="1"/>
    <col min="19" max="19" width="30.7109375" style="1162" customWidth="1"/>
    <col min="20" max="20" width="30.7109375" style="2420" customWidth="1"/>
    <col min="21" max="32" width="8.85546875" style="2420"/>
    <col min="33" max="16384" width="8.85546875" style="1170"/>
  </cols>
  <sheetData>
    <row r="1" spans="1:33" s="2342" customFormat="1" ht="18">
      <c r="A1" s="1040" t="s">
        <v>1533</v>
      </c>
      <c r="B1" s="1040"/>
      <c r="C1" s="1040"/>
      <c r="D1" s="1040"/>
      <c r="E1" s="1040"/>
      <c r="F1" s="1040"/>
      <c r="G1" s="1041"/>
      <c r="H1" s="1041"/>
      <c r="I1" s="1040"/>
      <c r="J1" s="1042"/>
      <c r="K1" s="1040"/>
      <c r="L1" s="1040"/>
      <c r="M1" s="1040"/>
      <c r="N1" s="1040"/>
      <c r="O1" s="1040"/>
      <c r="P1" s="1040"/>
      <c r="Q1" s="1040"/>
      <c r="R1" s="1040"/>
      <c r="S1" s="2488"/>
      <c r="T1" s="2489"/>
      <c r="U1" s="2341"/>
      <c r="V1" s="2341"/>
      <c r="W1" s="2341"/>
      <c r="X1" s="2341"/>
      <c r="Y1" s="2341"/>
      <c r="Z1" s="2341"/>
      <c r="AA1" s="2341"/>
      <c r="AB1" s="2341"/>
      <c r="AC1" s="2341"/>
      <c r="AD1" s="2341"/>
      <c r="AE1" s="2341"/>
      <c r="AF1" s="2341"/>
    </row>
    <row r="2" spans="1:33" s="2344" customFormat="1" ht="11.25">
      <c r="A2" s="88" t="str">
        <f>'PAGE DE GARDE'!C8</f>
        <v>ELECTRICITE</v>
      </c>
      <c r="B2" s="124"/>
      <c r="C2" s="88"/>
      <c r="D2" s="1192" t="str">
        <f>'PAGE DE GARDE'!C10</f>
        <v>REALITE 2015 V0</v>
      </c>
      <c r="E2" s="1046"/>
      <c r="F2" s="1046"/>
      <c r="G2" s="1047"/>
      <c r="H2" s="1047"/>
      <c r="I2" s="1046"/>
      <c r="J2" s="1048"/>
      <c r="K2" s="1046"/>
      <c r="L2" s="1046"/>
      <c r="M2" s="1046"/>
      <c r="N2" s="1046"/>
      <c r="O2" s="1046"/>
      <c r="P2" s="1046"/>
      <c r="Q2" s="1046"/>
      <c r="R2" s="1046"/>
      <c r="S2" s="2490"/>
      <c r="T2" s="2491"/>
      <c r="U2" s="2343"/>
      <c r="V2" s="2343"/>
      <c r="W2" s="2343"/>
      <c r="X2" s="2343"/>
      <c r="Y2" s="2343"/>
      <c r="Z2" s="2343"/>
      <c r="AA2" s="2343"/>
      <c r="AB2" s="2343"/>
      <c r="AC2" s="2343"/>
      <c r="AD2" s="2343"/>
      <c r="AE2" s="2343"/>
      <c r="AF2" s="2343"/>
    </row>
    <row r="3" spans="1:33" s="2344" customFormat="1" ht="11.25">
      <c r="A3" s="481" t="str">
        <f>'PAGE DE GARDE'!C7</f>
        <v>GRD</v>
      </c>
      <c r="B3" s="99"/>
      <c r="C3" s="88"/>
      <c r="D3" s="89"/>
      <c r="E3" s="1046"/>
      <c r="F3" s="1046"/>
      <c r="G3" s="1047"/>
      <c r="H3" s="1047"/>
      <c r="I3" s="1046"/>
      <c r="J3" s="1048"/>
      <c r="K3" s="1046"/>
      <c r="L3" s="1046"/>
      <c r="M3" s="1046"/>
      <c r="N3" s="1046"/>
      <c r="O3" s="1046"/>
      <c r="P3" s="1046"/>
      <c r="Q3" s="1046"/>
      <c r="R3" s="1046"/>
      <c r="S3" s="2490"/>
      <c r="T3" s="2491"/>
      <c r="U3" s="2343"/>
      <c r="V3" s="2343"/>
      <c r="W3" s="2343"/>
      <c r="X3" s="2343"/>
      <c r="Y3" s="2343"/>
      <c r="Z3" s="2343"/>
      <c r="AA3" s="2343"/>
      <c r="AB3" s="2343"/>
      <c r="AC3" s="2343"/>
      <c r="AD3" s="2343"/>
      <c r="AE3" s="2343"/>
      <c r="AF3" s="2343"/>
    </row>
    <row r="4" spans="1:33" s="2345" customFormat="1" ht="13.5" thickBot="1">
      <c r="G4" s="2346"/>
      <c r="H4" s="2346"/>
      <c r="S4" s="2347"/>
      <c r="T4" s="2348"/>
      <c r="U4" s="2348"/>
      <c r="V4" s="2348"/>
      <c r="W4" s="2348"/>
      <c r="X4" s="2348"/>
      <c r="Y4" s="2348"/>
      <c r="Z4" s="2348"/>
      <c r="AA4" s="2348"/>
      <c r="AB4" s="2348"/>
      <c r="AC4" s="2348"/>
      <c r="AD4" s="2348"/>
      <c r="AE4" s="2348"/>
      <c r="AF4" s="2348"/>
    </row>
    <row r="5" spans="1:33" s="2351" customFormat="1" ht="14.25" thickTop="1" thickBot="1">
      <c r="A5" s="2349" t="s">
        <v>355</v>
      </c>
      <c r="B5" s="2350"/>
      <c r="C5" s="2350"/>
      <c r="D5" s="3015" t="s">
        <v>496</v>
      </c>
      <c r="E5" s="3016"/>
      <c r="F5" s="3016"/>
      <c r="G5" s="3016"/>
      <c r="H5" s="3016"/>
      <c r="I5" s="3016"/>
      <c r="J5" s="3016"/>
      <c r="K5" s="3012" t="s">
        <v>1525</v>
      </c>
      <c r="L5" s="3014"/>
      <c r="N5" s="2345"/>
      <c r="O5" s="2345"/>
      <c r="P5" s="2345"/>
      <c r="Q5" s="3012" t="s">
        <v>1526</v>
      </c>
      <c r="R5" s="3013"/>
      <c r="S5" s="3013"/>
      <c r="T5" s="3014"/>
      <c r="U5" s="2352"/>
      <c r="V5" s="2352"/>
      <c r="W5" s="2352"/>
      <c r="X5" s="2352"/>
      <c r="Y5" s="2352"/>
      <c r="Z5" s="2352"/>
      <c r="AA5" s="2352"/>
      <c r="AB5" s="2352"/>
      <c r="AC5" s="2352"/>
      <c r="AD5" s="2352"/>
      <c r="AE5" s="2352"/>
      <c r="AF5" s="2352"/>
      <c r="AG5" s="2352"/>
    </row>
    <row r="6" spans="1:33" s="2345" customFormat="1" ht="14.25" thickTop="1" thickBot="1">
      <c r="C6" s="2353"/>
      <c r="H6" s="2346"/>
      <c r="I6" s="2346"/>
      <c r="T6" s="2348"/>
      <c r="U6" s="2348"/>
      <c r="V6" s="2348"/>
      <c r="W6" s="2348"/>
      <c r="X6" s="2348"/>
      <c r="Y6" s="2348"/>
      <c r="Z6" s="2348"/>
      <c r="AA6" s="2348"/>
      <c r="AB6" s="2348"/>
      <c r="AC6" s="2348"/>
      <c r="AD6" s="2348"/>
      <c r="AE6" s="2348"/>
      <c r="AF6" s="2348"/>
      <c r="AG6" s="2348"/>
    </row>
    <row r="7" spans="1:33" s="2358" customFormat="1" ht="17.25" customHeight="1" thickBot="1">
      <c r="A7" s="3000" t="s">
        <v>327</v>
      </c>
      <c r="B7" s="3001"/>
      <c r="C7" s="3002"/>
      <c r="D7" s="2354"/>
      <c r="E7" s="2355"/>
      <c r="F7" s="2355"/>
      <c r="G7" s="2355"/>
      <c r="H7" s="2356"/>
      <c r="I7" s="2356"/>
      <c r="J7" s="2357"/>
      <c r="K7" s="3009" t="str">
        <f>'PAGE DE GARDE'!B14</f>
        <v>REALITE 2015</v>
      </c>
      <c r="L7" s="2995" t="str">
        <f>'PAGE DE GARDE'!B14</f>
        <v>REALITE 2015</v>
      </c>
      <c r="N7" s="2359"/>
      <c r="O7" s="2359"/>
      <c r="P7" s="2359"/>
      <c r="Q7" s="2995" t="str">
        <f>'PAGE DE GARDE'!B14</f>
        <v>REALITE 2015</v>
      </c>
      <c r="R7" s="2995" t="str">
        <f>'PAGE DE GARDE'!B14</f>
        <v>REALITE 2015</v>
      </c>
      <c r="S7" s="2995" t="str">
        <f>'PAGE DE GARDE'!B15</f>
        <v>BUDGET 2015</v>
      </c>
      <c r="T7" s="2995" t="str">
        <f>'PAGE DE GARDE'!B15</f>
        <v>BUDGET 2015</v>
      </c>
      <c r="U7" s="2360"/>
      <c r="V7" s="2360"/>
      <c r="W7" s="2360"/>
      <c r="X7" s="2360"/>
      <c r="Y7" s="2360"/>
      <c r="Z7" s="2360"/>
      <c r="AA7" s="2360"/>
      <c r="AB7" s="2360"/>
      <c r="AC7" s="2360"/>
      <c r="AD7" s="2360"/>
      <c r="AE7" s="2360"/>
      <c r="AF7" s="2360"/>
      <c r="AG7" s="2360"/>
    </row>
    <row r="8" spans="1:33" s="2358" customFormat="1" ht="16.5" customHeight="1" thickBot="1">
      <c r="A8" s="3003"/>
      <c r="B8" s="3004"/>
      <c r="C8" s="3005"/>
      <c r="D8" s="1068"/>
      <c r="E8" s="1069"/>
      <c r="F8" s="1069"/>
      <c r="G8" s="1069"/>
      <c r="H8" s="1070"/>
      <c r="I8" s="1070"/>
      <c r="J8" s="1071"/>
      <c r="K8" s="2996"/>
      <c r="L8" s="2996"/>
      <c r="N8" s="3010" t="s">
        <v>1527</v>
      </c>
      <c r="O8" s="3011"/>
      <c r="P8" s="2359"/>
      <c r="Q8" s="2996"/>
      <c r="R8" s="2996"/>
      <c r="S8" s="2996"/>
      <c r="T8" s="2996"/>
      <c r="U8" s="2360"/>
      <c r="V8" s="2360"/>
      <c r="W8" s="2360"/>
      <c r="X8" s="2360"/>
      <c r="Y8" s="2360"/>
      <c r="Z8" s="2360"/>
      <c r="AA8" s="2360"/>
      <c r="AB8" s="2360"/>
      <c r="AC8" s="2360"/>
      <c r="AD8" s="2360"/>
      <c r="AE8" s="2360"/>
      <c r="AF8" s="2360"/>
      <c r="AG8" s="2360"/>
    </row>
    <row r="9" spans="1:33" s="2358" customFormat="1" ht="15.75" thickBot="1">
      <c r="A9" s="3006"/>
      <c r="B9" s="3007"/>
      <c r="C9" s="3008"/>
      <c r="D9" s="2361"/>
      <c r="E9" s="2362"/>
      <c r="F9" s="2362"/>
      <c r="G9" s="2362"/>
      <c r="H9" s="2363"/>
      <c r="I9" s="2363"/>
      <c r="J9" s="2364"/>
      <c r="K9" s="2365" t="s">
        <v>475</v>
      </c>
      <c r="L9" s="2365" t="s">
        <v>499</v>
      </c>
      <c r="M9" s="2366"/>
      <c r="N9" s="2367" t="s">
        <v>1528</v>
      </c>
      <c r="O9" s="2368" t="s">
        <v>1529</v>
      </c>
      <c r="P9" s="2360"/>
      <c r="Q9" s="2365" t="s">
        <v>475</v>
      </c>
      <c r="R9" s="2365" t="s">
        <v>499</v>
      </c>
      <c r="S9" s="2365" t="s">
        <v>475</v>
      </c>
      <c r="T9" s="2365" t="s">
        <v>499</v>
      </c>
      <c r="U9" s="2360"/>
      <c r="V9" s="2360"/>
      <c r="W9" s="2360"/>
      <c r="X9" s="2360"/>
      <c r="Y9" s="2360"/>
      <c r="Z9" s="2360"/>
      <c r="AA9" s="2360"/>
      <c r="AB9" s="2360"/>
      <c r="AC9" s="2360"/>
    </row>
    <row r="10" spans="1:33" s="2358" customFormat="1" ht="15">
      <c r="A10" s="2369"/>
      <c r="B10" s="2370"/>
      <c r="C10" s="1720"/>
      <c r="D10" s="2371" t="s">
        <v>642</v>
      </c>
      <c r="F10" s="2372"/>
      <c r="G10" s="2373"/>
      <c r="H10" s="2373"/>
      <c r="I10" s="2373"/>
      <c r="J10" s="2373"/>
      <c r="K10" s="2374">
        <f>'Tableau 3A'!P10</f>
        <v>0</v>
      </c>
      <c r="L10" s="2374">
        <f>'Tableau 3A'!Q10</f>
        <v>0</v>
      </c>
      <c r="M10" s="1070"/>
      <c r="N10" s="1720"/>
      <c r="O10" s="2376"/>
      <c r="P10" s="2360"/>
      <c r="Q10" s="2377">
        <f>Q11+Q12</f>
        <v>0</v>
      </c>
      <c r="R10" s="2375">
        <f>R11+R12</f>
        <v>0</v>
      </c>
      <c r="S10" s="2485">
        <v>0</v>
      </c>
      <c r="T10" s="2485">
        <v>0</v>
      </c>
      <c r="U10" s="2360"/>
      <c r="V10" s="2360"/>
      <c r="W10" s="2360"/>
      <c r="X10" s="2360"/>
      <c r="Y10" s="2360"/>
      <c r="Z10" s="2360"/>
      <c r="AA10" s="2360"/>
      <c r="AB10" s="2360"/>
      <c r="AC10" s="2360"/>
    </row>
    <row r="11" spans="1:33" s="2358" customFormat="1" ht="15">
      <c r="A11" s="2369"/>
      <c r="B11" s="2370"/>
      <c r="C11" s="1720"/>
      <c r="D11" s="2371"/>
      <c r="E11" s="2373"/>
      <c r="F11" s="2373" t="s">
        <v>643</v>
      </c>
      <c r="G11" s="2373"/>
      <c r="H11" s="2373"/>
      <c r="I11" s="2373"/>
      <c r="J11" s="2370"/>
      <c r="K11" s="2378">
        <f>'Tableau 3A'!P11</f>
        <v>0</v>
      </c>
      <c r="L11" s="2378">
        <f>'Tableau 3A'!Q11</f>
        <v>0</v>
      </c>
      <c r="M11" s="1070"/>
      <c r="N11" s="1720"/>
      <c r="O11" s="2370"/>
      <c r="P11" s="2360"/>
      <c r="Q11" s="2379">
        <f>K11*N11</f>
        <v>0</v>
      </c>
      <c r="R11" s="2378">
        <f>L11*N11</f>
        <v>0</v>
      </c>
      <c r="S11" s="1082">
        <v>0</v>
      </c>
      <c r="T11" s="1082">
        <v>0</v>
      </c>
      <c r="U11" s="2360"/>
      <c r="V11" s="2360"/>
      <c r="W11" s="2360"/>
      <c r="X11" s="2360"/>
      <c r="Y11" s="2360"/>
      <c r="Z11" s="2360"/>
      <c r="AA11" s="2360"/>
      <c r="AB11" s="2360"/>
      <c r="AC11" s="2360"/>
    </row>
    <row r="12" spans="1:33" s="2358" customFormat="1" ht="15">
      <c r="A12" s="2369"/>
      <c r="B12" s="2370"/>
      <c r="C12" s="1720"/>
      <c r="D12" s="2371"/>
      <c r="E12" s="2373"/>
      <c r="F12" s="2373" t="s">
        <v>644</v>
      </c>
      <c r="G12" s="2373"/>
      <c r="H12" s="2373"/>
      <c r="I12" s="2373"/>
      <c r="J12" s="2370"/>
      <c r="K12" s="2378">
        <f>'Tableau 3A'!P12</f>
        <v>0</v>
      </c>
      <c r="L12" s="2378">
        <f>'Tableau 3A'!Q12</f>
        <v>0</v>
      </c>
      <c r="M12" s="1070"/>
      <c r="N12" s="1720"/>
      <c r="O12" s="2370"/>
      <c r="P12" s="2360"/>
      <c r="Q12" s="2379">
        <f>K12*N12</f>
        <v>0</v>
      </c>
      <c r="R12" s="2378">
        <f>L12*N12</f>
        <v>0</v>
      </c>
      <c r="S12" s="1082">
        <v>0</v>
      </c>
      <c r="T12" s="1082">
        <v>0</v>
      </c>
      <c r="U12" s="2360"/>
      <c r="V12" s="2360"/>
      <c r="W12" s="2360"/>
      <c r="X12" s="2360"/>
      <c r="Y12" s="2360"/>
      <c r="Z12" s="2360"/>
      <c r="AA12" s="2360"/>
      <c r="AB12" s="2360"/>
      <c r="AC12" s="2360"/>
    </row>
    <row r="13" spans="1:33" s="2358" customFormat="1" ht="15">
      <c r="A13" s="2369"/>
      <c r="B13" s="2370"/>
      <c r="C13" s="1720"/>
      <c r="D13" s="2371"/>
      <c r="E13" s="2373"/>
      <c r="F13" s="2373"/>
      <c r="G13" s="2373"/>
      <c r="H13" s="2373"/>
      <c r="I13" s="2373"/>
      <c r="J13" s="2370"/>
      <c r="K13" s="2380"/>
      <c r="L13" s="2380"/>
      <c r="M13" s="2366"/>
      <c r="N13" s="2381"/>
      <c r="O13" s="2376"/>
      <c r="P13" s="2360"/>
      <c r="Q13" s="2382"/>
      <c r="R13" s="2380"/>
      <c r="S13" s="2486"/>
      <c r="T13" s="2486"/>
      <c r="U13" s="2360"/>
      <c r="V13" s="2360"/>
      <c r="W13" s="2360"/>
      <c r="X13" s="2360"/>
      <c r="Y13" s="2360"/>
      <c r="Z13" s="2360"/>
      <c r="AA13" s="2360"/>
      <c r="AB13" s="2360"/>
      <c r="AC13" s="2360"/>
    </row>
    <row r="14" spans="1:33" s="2358" customFormat="1" ht="15" customHeight="1">
      <c r="A14" s="2369"/>
      <c r="B14" s="2370"/>
      <c r="C14" s="1720"/>
      <c r="D14" s="2372" t="s">
        <v>381</v>
      </c>
      <c r="F14" s="2373"/>
      <c r="G14" s="2373"/>
      <c r="H14" s="2373"/>
      <c r="I14" s="2373"/>
      <c r="J14" s="2370"/>
      <c r="K14" s="2378">
        <f>'Tableau 3A'!P14</f>
        <v>0</v>
      </c>
      <c r="L14" s="2378">
        <f>'Tableau 3A'!Q14</f>
        <v>0</v>
      </c>
      <c r="M14" s="2383"/>
      <c r="N14" s="1720"/>
      <c r="O14" s="2370"/>
      <c r="P14" s="2360"/>
      <c r="Q14" s="2379">
        <f>Q16+Q106+Q118+Q123+Q135</f>
        <v>0</v>
      </c>
      <c r="R14" s="2378">
        <f>R16+R106+R118+R123+R135</f>
        <v>0</v>
      </c>
      <c r="S14" s="1082">
        <v>0</v>
      </c>
      <c r="T14" s="1082">
        <v>0</v>
      </c>
      <c r="U14" s="2360"/>
      <c r="V14" s="2360"/>
      <c r="W14" s="2360"/>
      <c r="X14" s="2360"/>
      <c r="Y14" s="2360"/>
      <c r="Z14" s="2360"/>
      <c r="AA14" s="2360"/>
      <c r="AB14" s="2360"/>
      <c r="AC14" s="2360"/>
    </row>
    <row r="15" spans="1:33" s="2359" customFormat="1" ht="15" customHeight="1">
      <c r="A15" s="2369"/>
      <c r="B15" s="2370"/>
      <c r="C15" s="1720"/>
      <c r="D15" s="2371"/>
      <c r="E15" s="2373"/>
      <c r="F15" s="2373"/>
      <c r="G15" s="2373"/>
      <c r="H15" s="2373"/>
      <c r="I15" s="2373"/>
      <c r="J15" s="2370"/>
      <c r="K15" s="2378"/>
      <c r="L15" s="2378"/>
      <c r="M15" s="2384"/>
      <c r="N15" s="1720"/>
      <c r="O15" s="2370"/>
      <c r="P15" s="2385"/>
      <c r="Q15" s="2379"/>
      <c r="R15" s="2378"/>
      <c r="S15" s="1082"/>
      <c r="T15" s="1082"/>
      <c r="U15" s="2385"/>
      <c r="V15" s="2385"/>
      <c r="W15" s="2385"/>
      <c r="X15" s="2385"/>
      <c r="Y15" s="2385"/>
      <c r="Z15" s="2385"/>
      <c r="AA15" s="2385"/>
      <c r="AB15" s="2385"/>
      <c r="AC15" s="2385"/>
    </row>
    <row r="16" spans="1:33" s="2359" customFormat="1" ht="15">
      <c r="A16" s="2369"/>
      <c r="B16" s="2370"/>
      <c r="C16" s="1720"/>
      <c r="D16" s="2369"/>
      <c r="E16" s="2373" t="s">
        <v>579</v>
      </c>
      <c r="F16" s="2373" t="s">
        <v>382</v>
      </c>
      <c r="G16" s="2373"/>
      <c r="H16" s="2373"/>
      <c r="I16" s="2373"/>
      <c r="J16" s="2370"/>
      <c r="K16" s="2378">
        <f>'Tableau 3A'!P16</f>
        <v>0</v>
      </c>
      <c r="L16" s="2378">
        <f>'Tableau 3A'!Q16</f>
        <v>0</v>
      </c>
      <c r="M16" s="2383"/>
      <c r="N16" s="1720"/>
      <c r="O16" s="2370"/>
      <c r="P16" s="2385"/>
      <c r="Q16" s="2379">
        <f>Q18+Q81+Q98</f>
        <v>0</v>
      </c>
      <c r="R16" s="2378">
        <f>R18+R81+R98</f>
        <v>0</v>
      </c>
      <c r="S16" s="1082">
        <v>0</v>
      </c>
      <c r="T16" s="1082">
        <v>0</v>
      </c>
      <c r="U16" s="2385"/>
      <c r="V16" s="2385"/>
      <c r="W16" s="2385"/>
      <c r="X16" s="2385"/>
      <c r="Y16" s="2385"/>
      <c r="Z16" s="2385"/>
      <c r="AA16" s="2385"/>
      <c r="AB16" s="2385"/>
      <c r="AC16" s="2385"/>
    </row>
    <row r="17" spans="1:29" s="2359" customFormat="1" ht="15">
      <c r="A17" s="2369"/>
      <c r="B17" s="2370"/>
      <c r="C17" s="1720"/>
      <c r="D17" s="2369"/>
      <c r="E17" s="2386"/>
      <c r="F17" s="2373"/>
      <c r="G17" s="2373"/>
      <c r="H17" s="2373"/>
      <c r="I17" s="2373"/>
      <c r="J17" s="2370"/>
      <c r="K17" s="2378"/>
      <c r="L17" s="2378"/>
      <c r="M17" s="2384"/>
      <c r="N17" s="1720"/>
      <c r="O17" s="2370"/>
      <c r="P17" s="2385"/>
      <c r="Q17" s="2379"/>
      <c r="R17" s="2378"/>
      <c r="S17" s="1082"/>
      <c r="T17" s="1082"/>
      <c r="U17" s="2385"/>
      <c r="V17" s="2385"/>
      <c r="W17" s="2385"/>
      <c r="X17" s="2385"/>
      <c r="Y17" s="2385"/>
      <c r="Z17" s="2385"/>
      <c r="AA17" s="2385"/>
      <c r="AB17" s="2385"/>
      <c r="AC17" s="2385"/>
    </row>
    <row r="18" spans="1:29" s="2359" customFormat="1" ht="15">
      <c r="A18" s="2369"/>
      <c r="B18" s="2370"/>
      <c r="C18" s="1720"/>
      <c r="D18" s="2369"/>
      <c r="E18" s="2373"/>
      <c r="F18" s="2373" t="s">
        <v>488</v>
      </c>
      <c r="G18" s="2373" t="s">
        <v>383</v>
      </c>
      <c r="H18" s="2373"/>
      <c r="I18" s="2373"/>
      <c r="J18" s="2370"/>
      <c r="K18" s="2378">
        <f>'Tableau 3A'!P18</f>
        <v>0</v>
      </c>
      <c r="L18" s="2378">
        <f>'Tableau 3A'!Q18</f>
        <v>0</v>
      </c>
      <c r="M18" s="2383"/>
      <c r="N18" s="1720"/>
      <c r="O18" s="2370"/>
      <c r="P18" s="2385"/>
      <c r="Q18" s="2379">
        <f>Q20+Q41+Q45+Q72+Q74+Q76+Q78+Q79</f>
        <v>0</v>
      </c>
      <c r="R18" s="2378">
        <f>R20+R41+R45+R72+R74+R76+R78+R79</f>
        <v>0</v>
      </c>
      <c r="S18" s="1082">
        <v>0</v>
      </c>
      <c r="T18" s="1082">
        <v>0</v>
      </c>
      <c r="U18" s="2385"/>
      <c r="V18" s="2385"/>
      <c r="W18" s="2385"/>
      <c r="X18" s="2385"/>
      <c r="Y18" s="2385"/>
      <c r="Z18" s="2385"/>
      <c r="AA18" s="2385"/>
      <c r="AB18" s="2385"/>
      <c r="AC18" s="2385"/>
    </row>
    <row r="19" spans="1:29" s="2358" customFormat="1" ht="15">
      <c r="A19" s="2369"/>
      <c r="B19" s="2370"/>
      <c r="C19" s="1720"/>
      <c r="D19" s="2369"/>
      <c r="E19" s="2373"/>
      <c r="F19" s="2373"/>
      <c r="G19" s="2373"/>
      <c r="H19" s="2373"/>
      <c r="I19" s="2387"/>
      <c r="J19" s="2388"/>
      <c r="K19" s="2389"/>
      <c r="L19" s="2389"/>
      <c r="M19" s="2383"/>
      <c r="N19" s="1721"/>
      <c r="O19" s="2388"/>
      <c r="P19" s="2360"/>
      <c r="Q19" s="2390"/>
      <c r="R19" s="2389"/>
      <c r="S19" s="1097"/>
      <c r="T19" s="1097"/>
      <c r="U19" s="2360"/>
      <c r="V19" s="2360"/>
      <c r="W19" s="2360"/>
      <c r="X19" s="2360"/>
      <c r="Y19" s="2360"/>
      <c r="Z19" s="2360"/>
      <c r="AA19" s="2360"/>
      <c r="AB19" s="2360"/>
      <c r="AC19" s="2360"/>
    </row>
    <row r="20" spans="1:29" s="2358" customFormat="1" ht="15">
      <c r="A20" s="2369"/>
      <c r="B20" s="2370"/>
      <c r="C20" s="1720"/>
      <c r="D20" s="2369"/>
      <c r="E20" s="2373"/>
      <c r="F20" s="2373"/>
      <c r="G20" s="2373" t="s">
        <v>384</v>
      </c>
      <c r="H20" s="2387"/>
      <c r="I20" s="2387"/>
      <c r="J20" s="2388"/>
      <c r="K20" s="2378">
        <f>'Tableau 3A'!P20</f>
        <v>0</v>
      </c>
      <c r="L20" s="2378">
        <f>'Tableau 3A'!Q20</f>
        <v>0</v>
      </c>
      <c r="M20" s="2383"/>
      <c r="N20" s="1720"/>
      <c r="O20" s="1720"/>
      <c r="P20" s="2360"/>
      <c r="Q20" s="2379">
        <f>Q21+Q22+Q23+Q24+Q25+Q30+Q31+Q32+Q35+Q36+Q37+Q38+Q39</f>
        <v>0</v>
      </c>
      <c r="R20" s="2378">
        <f>R21+R22+R23+R24+R25+R30+R31+R32+R35+R36+R37+R38+R39</f>
        <v>0</v>
      </c>
      <c r="S20" s="1082">
        <v>0</v>
      </c>
      <c r="T20" s="1082">
        <v>0</v>
      </c>
      <c r="U20" s="2360"/>
      <c r="V20" s="2360"/>
      <c r="W20" s="2360"/>
      <c r="X20" s="2360"/>
      <c r="Y20" s="2360"/>
      <c r="Z20" s="2360"/>
      <c r="AA20" s="2360"/>
      <c r="AB20" s="2360"/>
      <c r="AC20" s="2360"/>
    </row>
    <row r="21" spans="1:29" s="2358" customFormat="1" ht="15">
      <c r="A21" s="2369"/>
      <c r="B21" s="2370"/>
      <c r="C21" s="1720" t="s">
        <v>328</v>
      </c>
      <c r="D21" s="2369"/>
      <c r="E21" s="2373"/>
      <c r="F21" s="2373"/>
      <c r="G21" s="2373"/>
      <c r="H21" s="2387" t="s">
        <v>385</v>
      </c>
      <c r="I21" s="2387"/>
      <c r="J21" s="2388"/>
      <c r="K21" s="2389">
        <f>'Tableau 3A'!P21</f>
        <v>0</v>
      </c>
      <c r="L21" s="2389">
        <f>'Tableau 3A'!Q21</f>
        <v>0</v>
      </c>
      <c r="M21" s="1070"/>
      <c r="N21" s="1721"/>
      <c r="O21" s="2388"/>
      <c r="P21" s="2360"/>
      <c r="Q21" s="2390">
        <f>K21*N21</f>
        <v>0</v>
      </c>
      <c r="R21" s="2389">
        <f>L21*N21</f>
        <v>0</v>
      </c>
      <c r="S21" s="1097">
        <v>0</v>
      </c>
      <c r="T21" s="1097">
        <v>0</v>
      </c>
      <c r="U21" s="2360"/>
      <c r="V21" s="2360"/>
      <c r="W21" s="2360"/>
      <c r="X21" s="2360"/>
      <c r="Y21" s="2360"/>
      <c r="Z21" s="2360"/>
      <c r="AA21" s="2360"/>
      <c r="AB21" s="2360"/>
      <c r="AC21" s="2360"/>
    </row>
    <row r="22" spans="1:29" s="2358" customFormat="1" ht="15">
      <c r="A22" s="2369"/>
      <c r="B22" s="2370"/>
      <c r="C22" s="1720" t="s">
        <v>328</v>
      </c>
      <c r="D22" s="2369"/>
      <c r="E22" s="2373"/>
      <c r="F22" s="2373"/>
      <c r="G22" s="2373"/>
      <c r="H22" s="2391" t="s">
        <v>386</v>
      </c>
      <c r="I22" s="2391"/>
      <c r="J22" s="2388"/>
      <c r="K22" s="2389">
        <f>'Tableau 3A'!P22</f>
        <v>0</v>
      </c>
      <c r="L22" s="2389">
        <f>'Tableau 3A'!Q22</f>
        <v>0</v>
      </c>
      <c r="M22" s="1070"/>
      <c r="N22" s="1721"/>
      <c r="O22" s="2388"/>
      <c r="P22" s="2360"/>
      <c r="Q22" s="2390">
        <f t="shared" ref="Q22:Q24" si="0">K22*N22</f>
        <v>0</v>
      </c>
      <c r="R22" s="2389">
        <f t="shared" ref="R22:R24" si="1">L22*N22</f>
        <v>0</v>
      </c>
      <c r="S22" s="1097">
        <v>0</v>
      </c>
      <c r="T22" s="1097">
        <v>0</v>
      </c>
      <c r="U22" s="2360"/>
      <c r="V22" s="2360"/>
      <c r="W22" s="2360"/>
      <c r="X22" s="2360"/>
      <c r="Y22" s="2360"/>
      <c r="Z22" s="2360"/>
      <c r="AA22" s="2360"/>
      <c r="AB22" s="2360"/>
      <c r="AC22" s="2360"/>
    </row>
    <row r="23" spans="1:29" s="2358" customFormat="1" ht="15">
      <c r="A23" s="2369"/>
      <c r="B23" s="2370"/>
      <c r="C23" s="1720" t="s">
        <v>329</v>
      </c>
      <c r="D23" s="2369"/>
      <c r="E23" s="2373"/>
      <c r="F23" s="2373"/>
      <c r="G23" s="2373"/>
      <c r="H23" s="2387" t="s">
        <v>387</v>
      </c>
      <c r="I23" s="2387"/>
      <c r="J23" s="2388"/>
      <c r="K23" s="2389">
        <f>'Tableau 3A'!P23</f>
        <v>0</v>
      </c>
      <c r="L23" s="2389">
        <f>'Tableau 3A'!Q23</f>
        <v>0</v>
      </c>
      <c r="M23" s="1070"/>
      <c r="N23" s="1721"/>
      <c r="O23" s="2388"/>
      <c r="P23" s="2360"/>
      <c r="Q23" s="2390">
        <f t="shared" si="0"/>
        <v>0</v>
      </c>
      <c r="R23" s="2389">
        <f t="shared" si="1"/>
        <v>0</v>
      </c>
      <c r="S23" s="1097">
        <v>0</v>
      </c>
      <c r="T23" s="1097">
        <v>0</v>
      </c>
      <c r="U23" s="2360"/>
      <c r="V23" s="2360"/>
      <c r="W23" s="2360"/>
      <c r="X23" s="2360"/>
      <c r="Y23" s="2360"/>
      <c r="Z23" s="2360"/>
      <c r="AA23" s="2360"/>
      <c r="AB23" s="2360"/>
      <c r="AC23" s="2360"/>
    </row>
    <row r="24" spans="1:29" s="2358" customFormat="1" ht="15">
      <c r="A24" s="2369"/>
      <c r="B24" s="2370"/>
      <c r="C24" s="1720" t="s">
        <v>328</v>
      </c>
      <c r="D24" s="2369"/>
      <c r="E24" s="2373"/>
      <c r="F24" s="2373"/>
      <c r="G24" s="2373"/>
      <c r="H24" s="2387" t="s">
        <v>388</v>
      </c>
      <c r="I24" s="2387"/>
      <c r="J24" s="2388"/>
      <c r="K24" s="2389">
        <f>'Tableau 3A'!P24</f>
        <v>0</v>
      </c>
      <c r="L24" s="2389">
        <f>'Tableau 3A'!Q24</f>
        <v>0</v>
      </c>
      <c r="M24" s="1070"/>
      <c r="N24" s="1721"/>
      <c r="O24" s="2388"/>
      <c r="P24" s="2360"/>
      <c r="Q24" s="2390">
        <f t="shared" si="0"/>
        <v>0</v>
      </c>
      <c r="R24" s="2389">
        <f t="shared" si="1"/>
        <v>0</v>
      </c>
      <c r="S24" s="1097">
        <v>0</v>
      </c>
      <c r="T24" s="1097">
        <v>0</v>
      </c>
      <c r="U24" s="2360"/>
      <c r="V24" s="2360"/>
      <c r="W24" s="2360"/>
      <c r="X24" s="2360"/>
      <c r="Y24" s="2360"/>
      <c r="Z24" s="2360"/>
      <c r="AA24" s="2360"/>
      <c r="AB24" s="2360"/>
      <c r="AC24" s="2360"/>
    </row>
    <row r="25" spans="1:29" s="2358" customFormat="1" ht="15">
      <c r="A25" s="2369"/>
      <c r="B25" s="2370"/>
      <c r="C25" s="1720"/>
      <c r="D25" s="2369"/>
      <c r="E25" s="2373"/>
      <c r="F25" s="2373"/>
      <c r="G25" s="2373"/>
      <c r="H25" s="2387" t="s">
        <v>389</v>
      </c>
      <c r="I25" s="2387"/>
      <c r="J25" s="2388"/>
      <c r="K25" s="2378">
        <f>'Tableau 3A'!P25</f>
        <v>0</v>
      </c>
      <c r="L25" s="2378">
        <f>'Tableau 3A'!Q25</f>
        <v>0</v>
      </c>
      <c r="M25" s="2383"/>
      <c r="N25" s="1720"/>
      <c r="O25" s="2370"/>
      <c r="P25" s="2360"/>
      <c r="Q25" s="2379">
        <f>Q26+Q27+Q28+Q29</f>
        <v>0</v>
      </c>
      <c r="R25" s="2378">
        <f>R26+R27+R28+R29</f>
        <v>0</v>
      </c>
      <c r="S25" s="1082">
        <v>0</v>
      </c>
      <c r="T25" s="1082">
        <v>0</v>
      </c>
      <c r="U25" s="2360"/>
      <c r="V25" s="2360"/>
      <c r="W25" s="2360"/>
      <c r="X25" s="2360"/>
      <c r="Y25" s="2360"/>
      <c r="Z25" s="2360"/>
      <c r="AA25" s="2360"/>
      <c r="AB25" s="2360"/>
      <c r="AC25" s="2360"/>
    </row>
    <row r="26" spans="1:29" s="2358" customFormat="1" ht="15">
      <c r="A26" s="2369"/>
      <c r="B26" s="2370"/>
      <c r="C26" s="1720" t="s">
        <v>328</v>
      </c>
      <c r="D26" s="2369"/>
      <c r="E26" s="2373"/>
      <c r="F26" s="2373"/>
      <c r="G26" s="2373"/>
      <c r="H26" s="2387"/>
      <c r="I26" s="2387" t="s">
        <v>390</v>
      </c>
      <c r="J26" s="2388"/>
      <c r="K26" s="2389">
        <f>'Tableau 3A'!P26</f>
        <v>0</v>
      </c>
      <c r="L26" s="2389">
        <f>'Tableau 3A'!Q26</f>
        <v>0</v>
      </c>
      <c r="M26" s="1070"/>
      <c r="N26" s="1721"/>
      <c r="O26" s="2388"/>
      <c r="P26" s="2360"/>
      <c r="Q26" s="2390">
        <f>K26*N26</f>
        <v>0</v>
      </c>
      <c r="R26" s="2389">
        <f t="shared" ref="R26:R31" si="2">L26*N26</f>
        <v>0</v>
      </c>
      <c r="S26" s="1097">
        <v>0</v>
      </c>
      <c r="T26" s="1097">
        <v>0</v>
      </c>
      <c r="U26" s="2360"/>
      <c r="V26" s="2360"/>
      <c r="W26" s="2360"/>
      <c r="X26" s="2360"/>
      <c r="Y26" s="2360"/>
      <c r="Z26" s="2360"/>
      <c r="AA26" s="2360"/>
      <c r="AB26" s="2360"/>
      <c r="AC26" s="2360"/>
    </row>
    <row r="27" spans="1:29" s="2358" customFormat="1" ht="15">
      <c r="A27" s="2369"/>
      <c r="B27" s="2370"/>
      <c r="C27" s="1720" t="s">
        <v>328</v>
      </c>
      <c r="D27" s="2369"/>
      <c r="E27" s="2373"/>
      <c r="F27" s="2373"/>
      <c r="G27" s="2373"/>
      <c r="H27" s="2387"/>
      <c r="I27" s="2387" t="s">
        <v>391</v>
      </c>
      <c r="J27" s="2388"/>
      <c r="K27" s="2389">
        <f>'Tableau 3A'!P27</f>
        <v>0</v>
      </c>
      <c r="L27" s="2389">
        <f>'Tableau 3A'!Q27</f>
        <v>0</v>
      </c>
      <c r="M27" s="1070"/>
      <c r="N27" s="1721"/>
      <c r="O27" s="2388"/>
      <c r="P27" s="2360"/>
      <c r="Q27" s="2390">
        <f t="shared" ref="Q27:Q31" si="3">K27*N27</f>
        <v>0</v>
      </c>
      <c r="R27" s="2389">
        <f t="shared" si="2"/>
        <v>0</v>
      </c>
      <c r="S27" s="1097">
        <v>0</v>
      </c>
      <c r="T27" s="1097">
        <v>0</v>
      </c>
      <c r="U27" s="2360"/>
      <c r="V27" s="2360"/>
      <c r="W27" s="2360"/>
      <c r="X27" s="2360"/>
      <c r="Y27" s="2360"/>
      <c r="Z27" s="2360"/>
      <c r="AA27" s="2360"/>
      <c r="AB27" s="2360"/>
      <c r="AC27" s="2360"/>
    </row>
    <row r="28" spans="1:29" s="2358" customFormat="1" ht="15">
      <c r="A28" s="2369"/>
      <c r="B28" s="2370"/>
      <c r="C28" s="1720" t="s">
        <v>329</v>
      </c>
      <c r="D28" s="2369"/>
      <c r="E28" s="2373"/>
      <c r="F28" s="2373"/>
      <c r="G28" s="2373"/>
      <c r="H28" s="2387"/>
      <c r="I28" s="2387" t="s">
        <v>38</v>
      </c>
      <c r="J28" s="2388"/>
      <c r="K28" s="2389">
        <f>'Tableau 3A'!P28</f>
        <v>0</v>
      </c>
      <c r="L28" s="2389">
        <f>'Tableau 3A'!Q28</f>
        <v>0</v>
      </c>
      <c r="M28" s="1070"/>
      <c r="N28" s="1721"/>
      <c r="O28" s="2388"/>
      <c r="P28" s="2360"/>
      <c r="Q28" s="2390">
        <f t="shared" si="3"/>
        <v>0</v>
      </c>
      <c r="R28" s="2389">
        <f t="shared" si="2"/>
        <v>0</v>
      </c>
      <c r="S28" s="1097">
        <v>0</v>
      </c>
      <c r="T28" s="1097">
        <v>0</v>
      </c>
      <c r="U28" s="2360"/>
      <c r="V28" s="2360"/>
      <c r="W28" s="2360"/>
      <c r="X28" s="2360"/>
      <c r="Y28" s="2360"/>
      <c r="Z28" s="2360"/>
      <c r="AA28" s="2360"/>
      <c r="AB28" s="2360"/>
      <c r="AC28" s="2360"/>
    </row>
    <row r="29" spans="1:29" s="2358" customFormat="1" ht="15">
      <c r="A29" s="2369"/>
      <c r="B29" s="2370"/>
      <c r="C29" s="1720" t="s">
        <v>328</v>
      </c>
      <c r="D29" s="2369"/>
      <c r="E29" s="2373"/>
      <c r="F29" s="2373"/>
      <c r="G29" s="2373"/>
      <c r="H29" s="2387"/>
      <c r="I29" s="2387" t="s">
        <v>392</v>
      </c>
      <c r="J29" s="2388"/>
      <c r="K29" s="2389">
        <f>'Tableau 3A'!P29</f>
        <v>0</v>
      </c>
      <c r="L29" s="2389">
        <f>'Tableau 3A'!Q29</f>
        <v>0</v>
      </c>
      <c r="M29" s="1070"/>
      <c r="N29" s="1721"/>
      <c r="O29" s="2388"/>
      <c r="P29" s="2360"/>
      <c r="Q29" s="2390">
        <f t="shared" si="3"/>
        <v>0</v>
      </c>
      <c r="R29" s="2389">
        <f t="shared" si="2"/>
        <v>0</v>
      </c>
      <c r="S29" s="1097">
        <v>0</v>
      </c>
      <c r="T29" s="1097">
        <v>0</v>
      </c>
      <c r="U29" s="2360"/>
      <c r="V29" s="2360"/>
      <c r="W29" s="2360"/>
      <c r="X29" s="2360"/>
      <c r="Y29" s="2360"/>
      <c r="Z29" s="2360"/>
      <c r="AA29" s="2360"/>
      <c r="AB29" s="2360"/>
      <c r="AC29" s="2360"/>
    </row>
    <row r="30" spans="1:29" s="2358" customFormat="1" ht="15">
      <c r="A30" s="2369"/>
      <c r="B30" s="2370"/>
      <c r="C30" s="1720" t="s">
        <v>328</v>
      </c>
      <c r="D30" s="2369"/>
      <c r="E30" s="2373"/>
      <c r="F30" s="2373"/>
      <c r="G30" s="2373"/>
      <c r="H30" s="2387" t="s">
        <v>393</v>
      </c>
      <c r="I30" s="2387"/>
      <c r="J30" s="2388"/>
      <c r="K30" s="2389">
        <f>'Tableau 3A'!P30</f>
        <v>0</v>
      </c>
      <c r="L30" s="2389">
        <f>'Tableau 3A'!Q30</f>
        <v>0</v>
      </c>
      <c r="M30" s="1070"/>
      <c r="N30" s="1721"/>
      <c r="O30" s="2388"/>
      <c r="P30" s="2360"/>
      <c r="Q30" s="2390">
        <f t="shared" si="3"/>
        <v>0</v>
      </c>
      <c r="R30" s="2389">
        <f t="shared" si="2"/>
        <v>0</v>
      </c>
      <c r="S30" s="1097">
        <v>0</v>
      </c>
      <c r="T30" s="1097">
        <v>0</v>
      </c>
      <c r="U30" s="2360"/>
      <c r="V30" s="2360"/>
      <c r="W30" s="2360"/>
      <c r="X30" s="2360"/>
      <c r="Y30" s="2360"/>
      <c r="Z30" s="2360"/>
      <c r="AA30" s="2360"/>
      <c r="AB30" s="2360"/>
      <c r="AC30" s="2360"/>
    </row>
    <row r="31" spans="1:29" s="2358" customFormat="1" ht="15">
      <c r="A31" s="2369"/>
      <c r="B31" s="2370"/>
      <c r="C31" s="1720" t="s">
        <v>328</v>
      </c>
      <c r="D31" s="2369"/>
      <c r="E31" s="2373"/>
      <c r="F31" s="2373"/>
      <c r="G31" s="2373"/>
      <c r="H31" s="2387" t="s">
        <v>394</v>
      </c>
      <c r="I31" s="2387"/>
      <c r="J31" s="2388"/>
      <c r="K31" s="2389">
        <f>'Tableau 3A'!P31</f>
        <v>0</v>
      </c>
      <c r="L31" s="2389">
        <f>'Tableau 3A'!Q31</f>
        <v>0</v>
      </c>
      <c r="M31" s="1070"/>
      <c r="N31" s="1721"/>
      <c r="O31" s="2388"/>
      <c r="P31" s="2360"/>
      <c r="Q31" s="2390">
        <f t="shared" si="3"/>
        <v>0</v>
      </c>
      <c r="R31" s="2389">
        <f t="shared" si="2"/>
        <v>0</v>
      </c>
      <c r="S31" s="1097">
        <v>0</v>
      </c>
      <c r="T31" s="1097">
        <v>0</v>
      </c>
      <c r="U31" s="2360"/>
      <c r="V31" s="2360"/>
      <c r="W31" s="2360"/>
      <c r="X31" s="2360"/>
      <c r="Y31" s="2360"/>
      <c r="Z31" s="2360"/>
      <c r="AA31" s="2360"/>
      <c r="AB31" s="2360"/>
      <c r="AC31" s="2360"/>
    </row>
    <row r="32" spans="1:29" s="2358" customFormat="1" ht="15">
      <c r="A32" s="2369"/>
      <c r="B32" s="2370"/>
      <c r="C32" s="1720"/>
      <c r="D32" s="2369"/>
      <c r="E32" s="2373"/>
      <c r="F32" s="2373"/>
      <c r="G32" s="2373"/>
      <c r="H32" s="2387" t="s">
        <v>395</v>
      </c>
      <c r="I32" s="2387"/>
      <c r="J32" s="2388"/>
      <c r="K32" s="2378">
        <f>'Tableau 3A'!P32</f>
        <v>0</v>
      </c>
      <c r="L32" s="2378">
        <f>'Tableau 3A'!Q32</f>
        <v>0</v>
      </c>
      <c r="M32" s="2383"/>
      <c r="N32" s="1720"/>
      <c r="O32" s="2370"/>
      <c r="P32" s="2360"/>
      <c r="Q32" s="2379">
        <f>Q33+Q34</f>
        <v>0</v>
      </c>
      <c r="R32" s="2378">
        <f>R33+R34</f>
        <v>0</v>
      </c>
      <c r="S32" s="1082">
        <v>0</v>
      </c>
      <c r="T32" s="1082">
        <v>0</v>
      </c>
      <c r="U32" s="2360"/>
      <c r="V32" s="2360"/>
      <c r="W32" s="2360"/>
      <c r="X32" s="2360"/>
      <c r="Y32" s="2360"/>
      <c r="Z32" s="2360"/>
      <c r="AA32" s="2360"/>
      <c r="AB32" s="2360"/>
      <c r="AC32" s="2360"/>
    </row>
    <row r="33" spans="1:29" s="2358" customFormat="1" ht="15">
      <c r="A33" s="2369"/>
      <c r="B33" s="2370"/>
      <c r="C33" s="1720" t="s">
        <v>328</v>
      </c>
      <c r="D33" s="2369"/>
      <c r="E33" s="2373"/>
      <c r="F33" s="2373"/>
      <c r="G33" s="2373"/>
      <c r="H33" s="2387"/>
      <c r="I33" s="2387" t="s">
        <v>396</v>
      </c>
      <c r="J33" s="2388"/>
      <c r="K33" s="2389">
        <f>'Tableau 3A'!P33</f>
        <v>0</v>
      </c>
      <c r="L33" s="2389">
        <f>'Tableau 3A'!Q33</f>
        <v>0</v>
      </c>
      <c r="M33" s="1070"/>
      <c r="N33" s="1721"/>
      <c r="O33" s="2388"/>
      <c r="P33" s="2360"/>
      <c r="Q33" s="2390">
        <f>K33*N33</f>
        <v>0</v>
      </c>
      <c r="R33" s="2389">
        <f t="shared" ref="R33:R39" si="4">L33*N33</f>
        <v>0</v>
      </c>
      <c r="S33" s="1097">
        <v>0</v>
      </c>
      <c r="T33" s="1097">
        <v>0</v>
      </c>
      <c r="U33" s="2360"/>
      <c r="V33" s="2360"/>
      <c r="W33" s="2360"/>
      <c r="X33" s="2360"/>
      <c r="Y33" s="2360"/>
      <c r="Z33" s="2360"/>
      <c r="AA33" s="2360"/>
      <c r="AB33" s="2360"/>
      <c r="AC33" s="2360"/>
    </row>
    <row r="34" spans="1:29" s="2358" customFormat="1" ht="15">
      <c r="A34" s="2369"/>
      <c r="B34" s="2370"/>
      <c r="C34" s="1720" t="s">
        <v>328</v>
      </c>
      <c r="D34" s="2369"/>
      <c r="E34" s="2373"/>
      <c r="F34" s="2373"/>
      <c r="G34" s="2373"/>
      <c r="H34" s="2387"/>
      <c r="I34" s="2387" t="s">
        <v>397</v>
      </c>
      <c r="J34" s="2388"/>
      <c r="K34" s="2389">
        <f>'Tableau 3A'!P34</f>
        <v>0</v>
      </c>
      <c r="L34" s="2389">
        <f>'Tableau 3A'!Q34</f>
        <v>0</v>
      </c>
      <c r="M34" s="1070"/>
      <c r="N34" s="1721"/>
      <c r="O34" s="2388"/>
      <c r="P34" s="2360"/>
      <c r="Q34" s="2390">
        <f t="shared" ref="Q34:Q39" si="5">K34*N34</f>
        <v>0</v>
      </c>
      <c r="R34" s="2389">
        <f t="shared" si="4"/>
        <v>0</v>
      </c>
      <c r="S34" s="1097">
        <v>0</v>
      </c>
      <c r="T34" s="1097">
        <v>0</v>
      </c>
      <c r="U34" s="2360"/>
      <c r="V34" s="2360"/>
      <c r="W34" s="2360"/>
      <c r="X34" s="2360"/>
      <c r="Y34" s="2360"/>
      <c r="Z34" s="2360"/>
      <c r="AA34" s="2360"/>
      <c r="AB34" s="2360"/>
      <c r="AC34" s="2360"/>
    </row>
    <row r="35" spans="1:29" s="2358" customFormat="1" ht="15">
      <c r="A35" s="2369"/>
      <c r="B35" s="2370"/>
      <c r="C35" s="1720" t="s">
        <v>329</v>
      </c>
      <c r="D35" s="2369"/>
      <c r="E35" s="2373"/>
      <c r="F35" s="2373"/>
      <c r="G35" s="2373"/>
      <c r="H35" s="2387" t="s">
        <v>398</v>
      </c>
      <c r="I35" s="2387"/>
      <c r="J35" s="2388"/>
      <c r="K35" s="2389">
        <f>'Tableau 3A'!P35</f>
        <v>0</v>
      </c>
      <c r="L35" s="2389">
        <f>'Tableau 3A'!Q35</f>
        <v>0</v>
      </c>
      <c r="M35" s="1070"/>
      <c r="N35" s="1721"/>
      <c r="O35" s="2388"/>
      <c r="P35" s="2360"/>
      <c r="Q35" s="2390">
        <f t="shared" si="5"/>
        <v>0</v>
      </c>
      <c r="R35" s="2389">
        <f t="shared" si="4"/>
        <v>0</v>
      </c>
      <c r="S35" s="1097">
        <v>0</v>
      </c>
      <c r="T35" s="1097">
        <v>0</v>
      </c>
      <c r="U35" s="2360"/>
      <c r="V35" s="2360"/>
      <c r="W35" s="2360"/>
      <c r="X35" s="2360"/>
      <c r="Y35" s="2360"/>
      <c r="Z35" s="2360"/>
      <c r="AA35" s="2360"/>
      <c r="AB35" s="2360"/>
      <c r="AC35" s="2360"/>
    </row>
    <row r="36" spans="1:29" s="2358" customFormat="1" ht="15">
      <c r="A36" s="2369"/>
      <c r="B36" s="2370"/>
      <c r="C36" s="1720" t="s">
        <v>329</v>
      </c>
      <c r="D36" s="2369"/>
      <c r="E36" s="2373"/>
      <c r="F36" s="2373"/>
      <c r="G36" s="2373"/>
      <c r="H36" s="2387" t="s">
        <v>399</v>
      </c>
      <c r="I36" s="2387"/>
      <c r="J36" s="2388"/>
      <c r="K36" s="2389">
        <f>'Tableau 3A'!P36</f>
        <v>0</v>
      </c>
      <c r="L36" s="2389">
        <f>'Tableau 3A'!Q36</f>
        <v>0</v>
      </c>
      <c r="M36" s="1070"/>
      <c r="N36" s="1721"/>
      <c r="O36" s="2388"/>
      <c r="P36" s="2360"/>
      <c r="Q36" s="2390">
        <f t="shared" si="5"/>
        <v>0</v>
      </c>
      <c r="R36" s="2389">
        <f t="shared" si="4"/>
        <v>0</v>
      </c>
      <c r="S36" s="1097">
        <v>0</v>
      </c>
      <c r="T36" s="1097">
        <v>0</v>
      </c>
      <c r="U36" s="2360"/>
      <c r="V36" s="2360"/>
      <c r="W36" s="2360"/>
      <c r="X36" s="2360"/>
      <c r="Y36" s="2360"/>
      <c r="Z36" s="2360"/>
      <c r="AA36" s="2360"/>
      <c r="AB36" s="2360"/>
      <c r="AC36" s="2360"/>
    </row>
    <row r="37" spans="1:29" s="2358" customFormat="1" ht="15">
      <c r="A37" s="2369"/>
      <c r="B37" s="2370"/>
      <c r="C37" s="1720" t="s">
        <v>329</v>
      </c>
      <c r="D37" s="2369"/>
      <c r="E37" s="2373"/>
      <c r="F37" s="2373"/>
      <c r="G37" s="2373"/>
      <c r="H37" s="2387" t="s">
        <v>400</v>
      </c>
      <c r="I37" s="2387"/>
      <c r="J37" s="2388"/>
      <c r="K37" s="2389">
        <f>'Tableau 3A'!P37</f>
        <v>0</v>
      </c>
      <c r="L37" s="2389">
        <f>'Tableau 3A'!Q37</f>
        <v>0</v>
      </c>
      <c r="M37" s="1070"/>
      <c r="N37" s="1721"/>
      <c r="O37" s="2388"/>
      <c r="P37" s="2360"/>
      <c r="Q37" s="2390">
        <f t="shared" si="5"/>
        <v>0</v>
      </c>
      <c r="R37" s="2389">
        <f t="shared" si="4"/>
        <v>0</v>
      </c>
      <c r="S37" s="1097">
        <v>0</v>
      </c>
      <c r="T37" s="1097">
        <v>0</v>
      </c>
      <c r="U37" s="2360"/>
      <c r="V37" s="2360"/>
      <c r="W37" s="2360"/>
      <c r="X37" s="2360"/>
      <c r="Y37" s="2360"/>
      <c r="Z37" s="2360"/>
      <c r="AA37" s="2360"/>
      <c r="AB37" s="2360"/>
      <c r="AC37" s="2360"/>
    </row>
    <row r="38" spans="1:29" s="2358" customFormat="1" ht="15">
      <c r="A38" s="2369"/>
      <c r="B38" s="2370"/>
      <c r="C38" s="1720" t="s">
        <v>329</v>
      </c>
      <c r="D38" s="2369"/>
      <c r="E38" s="2373"/>
      <c r="F38" s="2373"/>
      <c r="G38" s="2373"/>
      <c r="H38" s="2387" t="s">
        <v>401</v>
      </c>
      <c r="I38" s="2387"/>
      <c r="J38" s="2388"/>
      <c r="K38" s="2389">
        <f>'Tableau 3A'!P38</f>
        <v>0</v>
      </c>
      <c r="L38" s="2389">
        <f>'Tableau 3A'!Q38</f>
        <v>0</v>
      </c>
      <c r="M38" s="1070"/>
      <c r="N38" s="1721"/>
      <c r="O38" s="2388"/>
      <c r="P38" s="2360"/>
      <c r="Q38" s="2390">
        <f t="shared" si="5"/>
        <v>0</v>
      </c>
      <c r="R38" s="2389">
        <f t="shared" si="4"/>
        <v>0</v>
      </c>
      <c r="S38" s="1097">
        <v>0</v>
      </c>
      <c r="T38" s="1097">
        <v>0</v>
      </c>
      <c r="U38" s="2360"/>
      <c r="V38" s="2360"/>
      <c r="W38" s="2360"/>
      <c r="X38" s="2360"/>
      <c r="Y38" s="2360"/>
      <c r="Z38" s="2360"/>
      <c r="AA38" s="2360"/>
      <c r="AB38" s="2360"/>
      <c r="AC38" s="2360"/>
    </row>
    <row r="39" spans="1:29" s="2358" customFormat="1" ht="15">
      <c r="A39" s="2369"/>
      <c r="B39" s="2370"/>
      <c r="C39" s="1720" t="s">
        <v>329</v>
      </c>
      <c r="D39" s="2369"/>
      <c r="E39" s="2373"/>
      <c r="F39" s="2373"/>
      <c r="G39" s="2373"/>
      <c r="H39" s="1716" t="s">
        <v>1607</v>
      </c>
      <c r="I39" s="2387"/>
      <c r="J39" s="2388"/>
      <c r="K39" s="2389">
        <f>'Tableau 3A'!P39</f>
        <v>0</v>
      </c>
      <c r="L39" s="2389">
        <f>'Tableau 3A'!Q39</f>
        <v>0</v>
      </c>
      <c r="M39" s="1070"/>
      <c r="N39" s="1721"/>
      <c r="O39" s="2388"/>
      <c r="P39" s="2360"/>
      <c r="Q39" s="2390">
        <f t="shared" si="5"/>
        <v>0</v>
      </c>
      <c r="R39" s="2389">
        <f t="shared" si="4"/>
        <v>0</v>
      </c>
      <c r="S39" s="1097">
        <v>0</v>
      </c>
      <c r="T39" s="1097">
        <v>0</v>
      </c>
      <c r="U39" s="2360"/>
      <c r="V39" s="2360"/>
      <c r="W39" s="2360"/>
      <c r="X39" s="2360"/>
      <c r="Y39" s="2360"/>
      <c r="Z39" s="2360"/>
      <c r="AA39" s="2360"/>
      <c r="AB39" s="2360"/>
      <c r="AC39" s="2360"/>
    </row>
    <row r="40" spans="1:29" s="2358" customFormat="1" ht="15">
      <c r="A40" s="2369"/>
      <c r="B40" s="2370"/>
      <c r="C40" s="1720"/>
      <c r="D40" s="2369"/>
      <c r="E40" s="2373"/>
      <c r="F40" s="2373"/>
      <c r="G40" s="2373"/>
      <c r="H40" s="2387"/>
      <c r="I40" s="2387"/>
      <c r="J40" s="2388"/>
      <c r="K40" s="2389"/>
      <c r="L40" s="2389"/>
      <c r="M40" s="1070"/>
      <c r="N40" s="1721"/>
      <c r="O40" s="2388"/>
      <c r="P40" s="2360"/>
      <c r="Q40" s="2390"/>
      <c r="R40" s="2389"/>
      <c r="S40" s="1097"/>
      <c r="T40" s="1097"/>
      <c r="U40" s="2360"/>
      <c r="V40" s="2360"/>
      <c r="W40" s="2360"/>
      <c r="X40" s="2360"/>
      <c r="Y40" s="2360"/>
      <c r="Z40" s="2360"/>
      <c r="AA40" s="2360"/>
      <c r="AB40" s="2360"/>
      <c r="AC40" s="2360"/>
    </row>
    <row r="41" spans="1:29" s="2358" customFormat="1" ht="15">
      <c r="A41" s="2369"/>
      <c r="B41" s="2370"/>
      <c r="C41" s="1720"/>
      <c r="D41" s="2369"/>
      <c r="E41" s="2373"/>
      <c r="F41" s="2373"/>
      <c r="G41" s="2373" t="s">
        <v>402</v>
      </c>
      <c r="H41" s="2373"/>
      <c r="I41" s="2373"/>
      <c r="J41" s="2370"/>
      <c r="K41" s="2378">
        <f>'Tableau 3A'!P41</f>
        <v>0</v>
      </c>
      <c r="L41" s="2378">
        <f>'Tableau 3A'!Q41</f>
        <v>0</v>
      </c>
      <c r="M41" s="2383"/>
      <c r="N41" s="1720"/>
      <c r="O41" s="2370"/>
      <c r="P41" s="2360"/>
      <c r="Q41" s="2379">
        <f>Q42+Q43</f>
        <v>0</v>
      </c>
      <c r="R41" s="2378">
        <f>R42+R43</f>
        <v>0</v>
      </c>
      <c r="S41" s="1082">
        <v>0</v>
      </c>
      <c r="T41" s="1082">
        <v>0</v>
      </c>
      <c r="U41" s="2360"/>
      <c r="V41" s="2360"/>
      <c r="W41" s="2360"/>
      <c r="X41" s="2360"/>
      <c r="Y41" s="2360"/>
      <c r="Z41" s="2360"/>
      <c r="AA41" s="2360"/>
      <c r="AB41" s="2360"/>
      <c r="AC41" s="2360"/>
    </row>
    <row r="42" spans="1:29" s="2358" customFormat="1" ht="15">
      <c r="A42" s="2369"/>
      <c r="B42" s="2370"/>
      <c r="C42" s="1720" t="s">
        <v>329</v>
      </c>
      <c r="D42" s="2369"/>
      <c r="E42" s="2373"/>
      <c r="F42" s="2373"/>
      <c r="G42" s="2373"/>
      <c r="H42" s="2387" t="s">
        <v>403</v>
      </c>
      <c r="I42" s="2387"/>
      <c r="J42" s="2388"/>
      <c r="K42" s="2389">
        <f>'Tableau 3A'!P42</f>
        <v>0</v>
      </c>
      <c r="L42" s="2389">
        <f>'Tableau 3A'!Q42</f>
        <v>0</v>
      </c>
      <c r="M42" s="1070"/>
      <c r="N42" s="1721"/>
      <c r="O42" s="2388"/>
      <c r="P42" s="2360"/>
      <c r="Q42" s="2390">
        <f t="shared" ref="Q42:Q43" si="6">K42*N42</f>
        <v>0</v>
      </c>
      <c r="R42" s="2389">
        <f t="shared" ref="R42:R43" si="7">L42*N42</f>
        <v>0</v>
      </c>
      <c r="S42" s="1097">
        <v>0</v>
      </c>
      <c r="T42" s="1097">
        <v>0</v>
      </c>
      <c r="U42" s="2360"/>
      <c r="V42" s="2360"/>
      <c r="W42" s="2360"/>
      <c r="X42" s="2360"/>
      <c r="Y42" s="2360"/>
      <c r="Z42" s="2360"/>
      <c r="AA42" s="2360"/>
      <c r="AB42" s="2360"/>
      <c r="AC42" s="2360"/>
    </row>
    <row r="43" spans="1:29" s="2358" customFormat="1" ht="15">
      <c r="A43" s="2369"/>
      <c r="B43" s="2370"/>
      <c r="C43" s="1720" t="s">
        <v>328</v>
      </c>
      <c r="D43" s="2369"/>
      <c r="E43" s="2373"/>
      <c r="F43" s="2373"/>
      <c r="G43" s="2373"/>
      <c r="H43" s="2387" t="s">
        <v>404</v>
      </c>
      <c r="I43" s="2387"/>
      <c r="J43" s="2388"/>
      <c r="K43" s="2389">
        <f>'Tableau 3A'!P43</f>
        <v>0</v>
      </c>
      <c r="L43" s="2389">
        <f>'Tableau 3A'!Q43</f>
        <v>0</v>
      </c>
      <c r="M43" s="1070"/>
      <c r="N43" s="1721"/>
      <c r="O43" s="2388"/>
      <c r="P43" s="2360"/>
      <c r="Q43" s="2390">
        <f t="shared" si="6"/>
        <v>0</v>
      </c>
      <c r="R43" s="2389">
        <f t="shared" si="7"/>
        <v>0</v>
      </c>
      <c r="S43" s="1097">
        <v>0</v>
      </c>
      <c r="T43" s="1097">
        <v>0</v>
      </c>
      <c r="U43" s="2360"/>
      <c r="V43" s="2360"/>
      <c r="W43" s="2360"/>
      <c r="X43" s="2360"/>
      <c r="Y43" s="2360"/>
      <c r="Z43" s="2360"/>
      <c r="AA43" s="2360"/>
      <c r="AB43" s="2360"/>
      <c r="AC43" s="2360"/>
    </row>
    <row r="44" spans="1:29" s="2358" customFormat="1" ht="15">
      <c r="A44" s="2369"/>
      <c r="B44" s="2370"/>
      <c r="C44" s="1720"/>
      <c r="D44" s="2369"/>
      <c r="E44" s="2373"/>
      <c r="F44" s="2373"/>
      <c r="G44" s="2373"/>
      <c r="H44" s="2387"/>
      <c r="I44" s="2387"/>
      <c r="J44" s="2388"/>
      <c r="K44" s="2389"/>
      <c r="L44" s="2389"/>
      <c r="M44" s="1070"/>
      <c r="N44" s="1721"/>
      <c r="O44" s="2388"/>
      <c r="P44" s="2360"/>
      <c r="Q44" s="2390"/>
      <c r="R44" s="2389"/>
      <c r="S44" s="1097"/>
      <c r="T44" s="1097"/>
      <c r="U44" s="2360"/>
      <c r="V44" s="2360"/>
      <c r="W44" s="2360"/>
      <c r="X44" s="2360"/>
      <c r="Y44" s="2360"/>
      <c r="Z44" s="2360"/>
      <c r="AA44" s="2360"/>
      <c r="AB44" s="2360"/>
      <c r="AC44" s="2360"/>
    </row>
    <row r="45" spans="1:29" s="2358" customFormat="1" ht="15">
      <c r="A45" s="2369"/>
      <c r="B45" s="2370"/>
      <c r="C45" s="1720"/>
      <c r="D45" s="2369"/>
      <c r="E45" s="2373"/>
      <c r="F45" s="2373"/>
      <c r="G45" s="2373" t="s">
        <v>405</v>
      </c>
      <c r="H45" s="2373"/>
      <c r="I45" s="2373"/>
      <c r="J45" s="2370"/>
      <c r="K45" s="2378">
        <f>'Tableau 3A'!P45</f>
        <v>0</v>
      </c>
      <c r="L45" s="2378">
        <f>'Tableau 3A'!Q45</f>
        <v>0</v>
      </c>
      <c r="M45" s="2383"/>
      <c r="N45" s="1720"/>
      <c r="O45" s="2370"/>
      <c r="P45" s="2360"/>
      <c r="Q45" s="2379">
        <f>Q46+Q47+Q50+Q53+Q56+Q59+Q62+Q65+Q66</f>
        <v>0</v>
      </c>
      <c r="R45" s="2378">
        <f>R46+R47+R50+R53+R56+R59+R62+R65+R66</f>
        <v>0</v>
      </c>
      <c r="S45" s="1082">
        <v>0</v>
      </c>
      <c r="T45" s="1082">
        <v>0</v>
      </c>
      <c r="U45" s="2360"/>
      <c r="V45" s="2360"/>
      <c r="W45" s="2360"/>
      <c r="X45" s="2360"/>
      <c r="Y45" s="2360"/>
      <c r="Z45" s="2360"/>
      <c r="AA45" s="2360"/>
      <c r="AB45" s="2360"/>
      <c r="AC45" s="2360"/>
    </row>
    <row r="46" spans="1:29" s="2358" customFormat="1" ht="15">
      <c r="A46" s="2369"/>
      <c r="B46" s="2370"/>
      <c r="C46" s="1720" t="s">
        <v>328</v>
      </c>
      <c r="D46" s="2369"/>
      <c r="E46" s="2373"/>
      <c r="F46" s="2373"/>
      <c r="G46" s="2373"/>
      <c r="H46" s="2387" t="s">
        <v>406</v>
      </c>
      <c r="I46" s="2387"/>
      <c r="J46" s="2388"/>
      <c r="K46" s="2389">
        <f>'Tableau 3A'!P46</f>
        <v>0</v>
      </c>
      <c r="L46" s="2389">
        <f>'Tableau 3A'!Q46</f>
        <v>0</v>
      </c>
      <c r="M46" s="1070"/>
      <c r="N46" s="1721"/>
      <c r="O46" s="2388"/>
      <c r="P46" s="2360"/>
      <c r="Q46" s="2390">
        <f t="shared" ref="Q46" si="8">K46*N46</f>
        <v>0</v>
      </c>
      <c r="R46" s="2389">
        <f>L46*N46</f>
        <v>0</v>
      </c>
      <c r="S46" s="1097">
        <v>0</v>
      </c>
      <c r="T46" s="1097">
        <v>0</v>
      </c>
      <c r="U46" s="2360"/>
      <c r="V46" s="2360"/>
      <c r="W46" s="2360"/>
      <c r="X46" s="2360"/>
      <c r="Y46" s="2360"/>
      <c r="Z46" s="2360"/>
      <c r="AA46" s="2360"/>
      <c r="AB46" s="2360"/>
      <c r="AC46" s="2360"/>
    </row>
    <row r="47" spans="1:29" s="2358" customFormat="1" ht="15">
      <c r="A47" s="2369"/>
      <c r="B47" s="2370"/>
      <c r="C47" s="1720"/>
      <c r="D47" s="2369"/>
      <c r="E47" s="2373"/>
      <c r="F47" s="2373"/>
      <c r="G47" s="2373"/>
      <c r="H47" s="2387" t="s">
        <v>407</v>
      </c>
      <c r="I47" s="2387"/>
      <c r="J47" s="2388"/>
      <c r="K47" s="2389">
        <f>'Tableau 3A'!P47</f>
        <v>0</v>
      </c>
      <c r="L47" s="2389">
        <f>'Tableau 3A'!Q47</f>
        <v>0</v>
      </c>
      <c r="M47" s="2383"/>
      <c r="N47" s="1721"/>
      <c r="O47" s="2388"/>
      <c r="P47" s="2360"/>
      <c r="Q47" s="2390">
        <f>Q48+Q49</f>
        <v>0</v>
      </c>
      <c r="R47" s="2389">
        <f>R48+R49</f>
        <v>0</v>
      </c>
      <c r="S47" s="1097">
        <v>0</v>
      </c>
      <c r="T47" s="1097">
        <v>0</v>
      </c>
      <c r="U47" s="2360"/>
      <c r="V47" s="2360"/>
      <c r="W47" s="2360"/>
      <c r="X47" s="2360"/>
      <c r="Y47" s="2360"/>
      <c r="Z47" s="2360"/>
      <c r="AA47" s="2360"/>
      <c r="AB47" s="2360"/>
      <c r="AC47" s="2360"/>
    </row>
    <row r="48" spans="1:29" s="2358" customFormat="1" ht="15">
      <c r="A48" s="2369"/>
      <c r="B48" s="2370"/>
      <c r="C48" s="1720" t="s">
        <v>329</v>
      </c>
      <c r="D48" s="2369"/>
      <c r="E48" s="2373"/>
      <c r="F48" s="2373"/>
      <c r="G48" s="2373"/>
      <c r="H48" s="2387"/>
      <c r="I48" s="2387" t="s">
        <v>403</v>
      </c>
      <c r="J48" s="2388"/>
      <c r="K48" s="2389">
        <f>'Tableau 3A'!P48</f>
        <v>0</v>
      </c>
      <c r="L48" s="2389">
        <f>'Tableau 3A'!Q48</f>
        <v>0</v>
      </c>
      <c r="M48" s="1070"/>
      <c r="N48" s="1721"/>
      <c r="O48" s="2388"/>
      <c r="P48" s="2360"/>
      <c r="Q48" s="2390">
        <f t="shared" ref="Q48:Q49" si="9">K48*N48</f>
        <v>0</v>
      </c>
      <c r="R48" s="2389">
        <f>L48*N48</f>
        <v>0</v>
      </c>
      <c r="S48" s="1097">
        <v>0</v>
      </c>
      <c r="T48" s="1097">
        <v>0</v>
      </c>
      <c r="U48" s="2360"/>
      <c r="V48" s="2360"/>
      <c r="W48" s="2360"/>
      <c r="X48" s="2360"/>
      <c r="Y48" s="2360"/>
      <c r="Z48" s="2360"/>
      <c r="AA48" s="2360"/>
      <c r="AB48" s="2360"/>
      <c r="AC48" s="2360"/>
    </row>
    <row r="49" spans="1:29" s="2358" customFormat="1" ht="15">
      <c r="A49" s="2369"/>
      <c r="B49" s="2370"/>
      <c r="C49" s="1720" t="s">
        <v>328</v>
      </c>
      <c r="D49" s="2369"/>
      <c r="E49" s="2373"/>
      <c r="F49" s="2373"/>
      <c r="G49" s="2373"/>
      <c r="H49" s="2387"/>
      <c r="I49" s="2387" t="s">
        <v>408</v>
      </c>
      <c r="J49" s="2388"/>
      <c r="K49" s="2389">
        <f>'Tableau 3A'!P49</f>
        <v>0</v>
      </c>
      <c r="L49" s="2389">
        <f>'Tableau 3A'!Q49</f>
        <v>0</v>
      </c>
      <c r="M49" s="1070"/>
      <c r="N49" s="1721"/>
      <c r="O49" s="2388"/>
      <c r="P49" s="2360"/>
      <c r="Q49" s="2390">
        <f t="shared" si="9"/>
        <v>0</v>
      </c>
      <c r="R49" s="2389">
        <f>L49*N49</f>
        <v>0</v>
      </c>
      <c r="S49" s="1097">
        <v>0</v>
      </c>
      <c r="T49" s="1097">
        <v>0</v>
      </c>
      <c r="U49" s="2360"/>
      <c r="V49" s="2360"/>
      <c r="W49" s="2360"/>
      <c r="X49" s="2360"/>
      <c r="Y49" s="2360"/>
      <c r="Z49" s="2360"/>
      <c r="AA49" s="2360"/>
      <c r="AB49" s="2360"/>
      <c r="AC49" s="2360"/>
    </row>
    <row r="50" spans="1:29" s="2358" customFormat="1" ht="15">
      <c r="A50" s="2369"/>
      <c r="B50" s="2370"/>
      <c r="C50" s="1720"/>
      <c r="D50" s="2369"/>
      <c r="E50" s="2373"/>
      <c r="F50" s="2373"/>
      <c r="G50" s="2373"/>
      <c r="H50" s="2387" t="s">
        <v>409</v>
      </c>
      <c r="I50" s="2387"/>
      <c r="J50" s="2388"/>
      <c r="K50" s="2389">
        <f>'Tableau 3A'!P50</f>
        <v>0</v>
      </c>
      <c r="L50" s="2389">
        <f>'Tableau 3A'!Q50</f>
        <v>0</v>
      </c>
      <c r="M50" s="2383"/>
      <c r="N50" s="1721"/>
      <c r="O50" s="2388"/>
      <c r="P50" s="2360"/>
      <c r="Q50" s="2390">
        <f>Q51+Q52</f>
        <v>0</v>
      </c>
      <c r="R50" s="2389">
        <f>R51+R52</f>
        <v>0</v>
      </c>
      <c r="S50" s="1097">
        <v>0</v>
      </c>
      <c r="T50" s="1097">
        <v>0</v>
      </c>
      <c r="U50" s="2360"/>
      <c r="V50" s="2360"/>
      <c r="W50" s="2360"/>
      <c r="X50" s="2360"/>
      <c r="Y50" s="2360"/>
      <c r="Z50" s="2360"/>
      <c r="AA50" s="2360"/>
      <c r="AB50" s="2360"/>
      <c r="AC50" s="2360"/>
    </row>
    <row r="51" spans="1:29" s="2358" customFormat="1" ht="15">
      <c r="A51" s="2369"/>
      <c r="B51" s="2370"/>
      <c r="C51" s="1720" t="s">
        <v>329</v>
      </c>
      <c r="D51" s="2369"/>
      <c r="E51" s="2373"/>
      <c r="F51" s="2373"/>
      <c r="G51" s="2373"/>
      <c r="H51" s="2387"/>
      <c r="I51" s="2387" t="s">
        <v>403</v>
      </c>
      <c r="J51" s="2388"/>
      <c r="K51" s="2389">
        <f>'Tableau 3A'!P51</f>
        <v>0</v>
      </c>
      <c r="L51" s="2389">
        <f>'Tableau 3A'!Q51</f>
        <v>0</v>
      </c>
      <c r="M51" s="1070"/>
      <c r="N51" s="1721"/>
      <c r="O51" s="2388"/>
      <c r="P51" s="2360"/>
      <c r="Q51" s="2390">
        <f t="shared" ref="Q51:Q52" si="10">K51*N51</f>
        <v>0</v>
      </c>
      <c r="R51" s="2389">
        <f>L51*N51</f>
        <v>0</v>
      </c>
      <c r="S51" s="1097">
        <v>0</v>
      </c>
      <c r="T51" s="1097">
        <v>0</v>
      </c>
      <c r="U51" s="2360"/>
      <c r="V51" s="2360"/>
      <c r="W51" s="2360"/>
      <c r="X51" s="2360"/>
      <c r="Y51" s="2360"/>
      <c r="Z51" s="2360"/>
      <c r="AA51" s="2360"/>
      <c r="AB51" s="2360"/>
      <c r="AC51" s="2360"/>
    </row>
    <row r="52" spans="1:29" s="2358" customFormat="1" ht="15">
      <c r="A52" s="2369"/>
      <c r="B52" s="2370"/>
      <c r="C52" s="1720" t="s">
        <v>328</v>
      </c>
      <c r="D52" s="2369"/>
      <c r="E52" s="2373"/>
      <c r="F52" s="2373"/>
      <c r="G52" s="2373"/>
      <c r="H52" s="2387"/>
      <c r="I52" s="2387" t="s">
        <v>408</v>
      </c>
      <c r="J52" s="2388"/>
      <c r="K52" s="2389">
        <f>'Tableau 3A'!P52</f>
        <v>0</v>
      </c>
      <c r="L52" s="2389">
        <f>'Tableau 3A'!Q52</f>
        <v>0</v>
      </c>
      <c r="M52" s="1070"/>
      <c r="N52" s="1721"/>
      <c r="O52" s="2388"/>
      <c r="P52" s="2360"/>
      <c r="Q52" s="2390">
        <f t="shared" si="10"/>
        <v>0</v>
      </c>
      <c r="R52" s="2389">
        <f>L52*N52</f>
        <v>0</v>
      </c>
      <c r="S52" s="1097">
        <v>0</v>
      </c>
      <c r="T52" s="1097">
        <v>0</v>
      </c>
      <c r="U52" s="2360"/>
      <c r="V52" s="2360"/>
      <c r="W52" s="2360"/>
      <c r="X52" s="2360"/>
      <c r="Y52" s="2360"/>
      <c r="Z52" s="2360"/>
      <c r="AA52" s="2360"/>
      <c r="AB52" s="2360"/>
      <c r="AC52" s="2360"/>
    </row>
    <row r="53" spans="1:29" s="2358" customFormat="1" ht="15">
      <c r="A53" s="2369"/>
      <c r="B53" s="2370"/>
      <c r="C53" s="1720"/>
      <c r="D53" s="2369"/>
      <c r="E53" s="2373"/>
      <c r="F53" s="2373"/>
      <c r="G53" s="2373"/>
      <c r="H53" s="2387" t="s">
        <v>410</v>
      </c>
      <c r="I53" s="2387"/>
      <c r="J53" s="2388"/>
      <c r="K53" s="2389">
        <f>'Tableau 3A'!P53</f>
        <v>0</v>
      </c>
      <c r="L53" s="2389">
        <f>'Tableau 3A'!Q53</f>
        <v>0</v>
      </c>
      <c r="M53" s="2383"/>
      <c r="N53" s="1721"/>
      <c r="O53" s="2388"/>
      <c r="P53" s="2360"/>
      <c r="Q53" s="2390">
        <f>Q54+Q55</f>
        <v>0</v>
      </c>
      <c r="R53" s="2389">
        <f>R54+R55</f>
        <v>0</v>
      </c>
      <c r="S53" s="1097">
        <v>0</v>
      </c>
      <c r="T53" s="1097">
        <v>0</v>
      </c>
      <c r="U53" s="2360"/>
      <c r="V53" s="2360"/>
      <c r="W53" s="2360"/>
      <c r="X53" s="2360"/>
      <c r="Y53" s="2360"/>
      <c r="Z53" s="2360"/>
      <c r="AA53" s="2360"/>
      <c r="AB53" s="2360"/>
      <c r="AC53" s="2360"/>
    </row>
    <row r="54" spans="1:29" s="2358" customFormat="1" ht="15">
      <c r="A54" s="2369"/>
      <c r="B54" s="2370"/>
      <c r="C54" s="1720" t="s">
        <v>329</v>
      </c>
      <c r="D54" s="2369"/>
      <c r="E54" s="2373"/>
      <c r="F54" s="2373"/>
      <c r="G54" s="2373"/>
      <c r="H54" s="2387"/>
      <c r="I54" s="2387" t="s">
        <v>403</v>
      </c>
      <c r="J54" s="2388"/>
      <c r="K54" s="2389">
        <f>'Tableau 3A'!P54</f>
        <v>0</v>
      </c>
      <c r="L54" s="2389">
        <f>'Tableau 3A'!Q54</f>
        <v>0</v>
      </c>
      <c r="M54" s="1070"/>
      <c r="N54" s="1721"/>
      <c r="O54" s="2388"/>
      <c r="P54" s="2360"/>
      <c r="Q54" s="2390">
        <f t="shared" ref="Q54:Q55" si="11">K54*N54</f>
        <v>0</v>
      </c>
      <c r="R54" s="2389">
        <f t="shared" ref="R54:R55" si="12">L54*N54</f>
        <v>0</v>
      </c>
      <c r="S54" s="1097">
        <v>0</v>
      </c>
      <c r="T54" s="1097">
        <v>0</v>
      </c>
      <c r="U54" s="2360"/>
      <c r="V54" s="2360"/>
      <c r="W54" s="2360"/>
      <c r="X54" s="2360"/>
      <c r="Y54" s="2360"/>
      <c r="Z54" s="2360"/>
      <c r="AA54" s="2360"/>
      <c r="AB54" s="2360"/>
      <c r="AC54" s="2360"/>
    </row>
    <row r="55" spans="1:29" s="2358" customFormat="1" ht="15">
      <c r="A55" s="2369"/>
      <c r="B55" s="2370"/>
      <c r="C55" s="1720" t="s">
        <v>328</v>
      </c>
      <c r="D55" s="2369"/>
      <c r="E55" s="2373"/>
      <c r="F55" s="2373"/>
      <c r="G55" s="2373"/>
      <c r="H55" s="2387"/>
      <c r="I55" s="2387" t="s">
        <v>408</v>
      </c>
      <c r="J55" s="2388"/>
      <c r="K55" s="2389">
        <f>'Tableau 3A'!P55</f>
        <v>0</v>
      </c>
      <c r="L55" s="2389">
        <f>'Tableau 3A'!Q55</f>
        <v>0</v>
      </c>
      <c r="M55" s="1070"/>
      <c r="N55" s="1721"/>
      <c r="O55" s="2388"/>
      <c r="P55" s="2360"/>
      <c r="Q55" s="2390">
        <f t="shared" si="11"/>
        <v>0</v>
      </c>
      <c r="R55" s="2389">
        <f t="shared" si="12"/>
        <v>0</v>
      </c>
      <c r="S55" s="1097">
        <v>0</v>
      </c>
      <c r="T55" s="1097">
        <v>0</v>
      </c>
      <c r="U55" s="2360"/>
      <c r="V55" s="2360"/>
      <c r="W55" s="2360"/>
      <c r="X55" s="2360"/>
      <c r="Y55" s="2360"/>
      <c r="Z55" s="2360"/>
      <c r="AA55" s="2360"/>
      <c r="AB55" s="2360"/>
      <c r="AC55" s="2360"/>
    </row>
    <row r="56" spans="1:29" s="2358" customFormat="1" ht="15">
      <c r="A56" s="2369"/>
      <c r="B56" s="2370"/>
      <c r="C56" s="1720"/>
      <c r="D56" s="2369"/>
      <c r="E56" s="2373"/>
      <c r="F56" s="2373"/>
      <c r="G56" s="2373"/>
      <c r="H56" s="2387" t="s">
        <v>411</v>
      </c>
      <c r="I56" s="2387"/>
      <c r="J56" s="2388"/>
      <c r="K56" s="2389">
        <f>'Tableau 3A'!P56</f>
        <v>0</v>
      </c>
      <c r="L56" s="2389">
        <f>'Tableau 3A'!Q56</f>
        <v>0</v>
      </c>
      <c r="M56" s="2383"/>
      <c r="N56" s="1721"/>
      <c r="O56" s="2388"/>
      <c r="P56" s="2360"/>
      <c r="Q56" s="2390">
        <f>Q57+Q58</f>
        <v>0</v>
      </c>
      <c r="R56" s="2389">
        <f>R57+R58</f>
        <v>0</v>
      </c>
      <c r="S56" s="1097">
        <v>0</v>
      </c>
      <c r="T56" s="1097">
        <v>0</v>
      </c>
      <c r="U56" s="2360"/>
      <c r="V56" s="2360"/>
      <c r="W56" s="2360"/>
      <c r="X56" s="2360"/>
      <c r="Y56" s="2360"/>
      <c r="Z56" s="2360"/>
      <c r="AA56" s="2360"/>
      <c r="AB56" s="2360"/>
      <c r="AC56" s="2360"/>
    </row>
    <row r="57" spans="1:29" s="2358" customFormat="1" ht="15">
      <c r="A57" s="2369"/>
      <c r="B57" s="2370"/>
      <c r="C57" s="1720" t="s">
        <v>329</v>
      </c>
      <c r="D57" s="2369"/>
      <c r="E57" s="2373"/>
      <c r="F57" s="2373"/>
      <c r="G57" s="2373"/>
      <c r="H57" s="2387"/>
      <c r="I57" s="2387" t="s">
        <v>403</v>
      </c>
      <c r="J57" s="2388"/>
      <c r="K57" s="2389">
        <f>'Tableau 3A'!P57</f>
        <v>0</v>
      </c>
      <c r="L57" s="2389">
        <f>'Tableau 3A'!Q57</f>
        <v>0</v>
      </c>
      <c r="M57" s="1070"/>
      <c r="N57" s="1721"/>
      <c r="O57" s="2388"/>
      <c r="P57" s="2360"/>
      <c r="Q57" s="2390">
        <f t="shared" ref="Q57:Q58" si="13">K57*N57</f>
        <v>0</v>
      </c>
      <c r="R57" s="2389">
        <f t="shared" ref="R57:R58" si="14">L57*N57</f>
        <v>0</v>
      </c>
      <c r="S57" s="1097">
        <v>0</v>
      </c>
      <c r="T57" s="1097">
        <v>0</v>
      </c>
      <c r="U57" s="2360"/>
      <c r="V57" s="2360"/>
      <c r="W57" s="2360"/>
      <c r="X57" s="2360"/>
      <c r="Y57" s="2360"/>
      <c r="Z57" s="2360"/>
      <c r="AA57" s="2360"/>
      <c r="AB57" s="2360"/>
      <c r="AC57" s="2360"/>
    </row>
    <row r="58" spans="1:29" s="2358" customFormat="1" ht="15">
      <c r="A58" s="2369"/>
      <c r="B58" s="2370"/>
      <c r="C58" s="1720" t="s">
        <v>328</v>
      </c>
      <c r="D58" s="2369"/>
      <c r="E58" s="2373"/>
      <c r="F58" s="2373"/>
      <c r="G58" s="2373"/>
      <c r="H58" s="2387"/>
      <c r="I58" s="2387" t="s">
        <v>408</v>
      </c>
      <c r="J58" s="2388"/>
      <c r="K58" s="2389">
        <f>'Tableau 3A'!P58</f>
        <v>0</v>
      </c>
      <c r="L58" s="2389">
        <f>'Tableau 3A'!Q58</f>
        <v>0</v>
      </c>
      <c r="M58" s="1070"/>
      <c r="N58" s="1721"/>
      <c r="O58" s="2388"/>
      <c r="P58" s="2360"/>
      <c r="Q58" s="2390">
        <f t="shared" si="13"/>
        <v>0</v>
      </c>
      <c r="R58" s="2389">
        <f t="shared" si="14"/>
        <v>0</v>
      </c>
      <c r="S58" s="1097">
        <v>0</v>
      </c>
      <c r="T58" s="1097">
        <v>0</v>
      </c>
      <c r="U58" s="2360"/>
      <c r="V58" s="2360"/>
      <c r="W58" s="2360"/>
      <c r="X58" s="2360"/>
      <c r="Y58" s="2360"/>
      <c r="Z58" s="2360"/>
      <c r="AA58" s="2360"/>
      <c r="AB58" s="2360"/>
      <c r="AC58" s="2360"/>
    </row>
    <row r="59" spans="1:29" s="2358" customFormat="1" ht="15">
      <c r="A59" s="2369"/>
      <c r="B59" s="2370"/>
      <c r="C59" s="1720"/>
      <c r="D59" s="2369"/>
      <c r="E59" s="2373"/>
      <c r="F59" s="2373"/>
      <c r="G59" s="2373"/>
      <c r="H59" s="2387" t="s">
        <v>412</v>
      </c>
      <c r="I59" s="2387"/>
      <c r="J59" s="2388"/>
      <c r="K59" s="2389">
        <f>'Tableau 3A'!P59</f>
        <v>0</v>
      </c>
      <c r="L59" s="2389">
        <f>'Tableau 3A'!Q59</f>
        <v>0</v>
      </c>
      <c r="M59" s="2383"/>
      <c r="N59" s="1721"/>
      <c r="O59" s="2388"/>
      <c r="P59" s="2360"/>
      <c r="Q59" s="2390">
        <f>Q60+Q61</f>
        <v>0</v>
      </c>
      <c r="R59" s="2389">
        <f>R60+R61</f>
        <v>0</v>
      </c>
      <c r="S59" s="1097">
        <v>0</v>
      </c>
      <c r="T59" s="1097">
        <v>0</v>
      </c>
      <c r="U59" s="2360"/>
      <c r="V59" s="2360"/>
      <c r="W59" s="2360"/>
      <c r="X59" s="2360"/>
      <c r="Y59" s="2360"/>
      <c r="Z59" s="2360"/>
      <c r="AA59" s="2360"/>
      <c r="AB59" s="2360"/>
      <c r="AC59" s="2360"/>
    </row>
    <row r="60" spans="1:29" s="2358" customFormat="1" ht="15">
      <c r="A60" s="2369"/>
      <c r="B60" s="2370"/>
      <c r="C60" s="1720" t="s">
        <v>329</v>
      </c>
      <c r="D60" s="2369"/>
      <c r="E60" s="2373"/>
      <c r="F60" s="2373"/>
      <c r="G60" s="2373"/>
      <c r="H60" s="2387"/>
      <c r="I60" s="2387" t="s">
        <v>403</v>
      </c>
      <c r="J60" s="2388"/>
      <c r="K60" s="2389">
        <f>'Tableau 3A'!P60</f>
        <v>0</v>
      </c>
      <c r="L60" s="2389">
        <f>'Tableau 3A'!Q60</f>
        <v>0</v>
      </c>
      <c r="M60" s="1070"/>
      <c r="N60" s="1721"/>
      <c r="O60" s="2388"/>
      <c r="P60" s="2360"/>
      <c r="Q60" s="2390">
        <f t="shared" ref="Q60:Q61" si="15">K60*N60</f>
        <v>0</v>
      </c>
      <c r="R60" s="2389">
        <f t="shared" ref="R60:R61" si="16">L60*N60</f>
        <v>0</v>
      </c>
      <c r="S60" s="1097">
        <v>0</v>
      </c>
      <c r="T60" s="1097">
        <v>0</v>
      </c>
      <c r="U60" s="2360"/>
      <c r="V60" s="2360"/>
      <c r="W60" s="2360"/>
      <c r="X60" s="2360"/>
      <c r="Y60" s="2360"/>
      <c r="Z60" s="2360"/>
      <c r="AA60" s="2360"/>
      <c r="AB60" s="2360"/>
      <c r="AC60" s="2360"/>
    </row>
    <row r="61" spans="1:29" s="2358" customFormat="1" ht="15">
      <c r="A61" s="2369"/>
      <c r="B61" s="2370"/>
      <c r="C61" s="1720" t="s">
        <v>328</v>
      </c>
      <c r="D61" s="2369"/>
      <c r="E61" s="2373"/>
      <c r="F61" s="2373"/>
      <c r="G61" s="2373"/>
      <c r="H61" s="2387"/>
      <c r="I61" s="2387" t="s">
        <v>408</v>
      </c>
      <c r="J61" s="2388"/>
      <c r="K61" s="2389">
        <f>'Tableau 3A'!P61</f>
        <v>0</v>
      </c>
      <c r="L61" s="2389">
        <f>'Tableau 3A'!Q61</f>
        <v>0</v>
      </c>
      <c r="M61" s="1070"/>
      <c r="N61" s="1721"/>
      <c r="O61" s="2388"/>
      <c r="P61" s="2360"/>
      <c r="Q61" s="2390">
        <f t="shared" si="15"/>
        <v>0</v>
      </c>
      <c r="R61" s="2389">
        <f t="shared" si="16"/>
        <v>0</v>
      </c>
      <c r="S61" s="1097">
        <v>0</v>
      </c>
      <c r="T61" s="1097">
        <v>0</v>
      </c>
      <c r="U61" s="2360"/>
      <c r="V61" s="2360"/>
      <c r="W61" s="2360"/>
      <c r="X61" s="2360"/>
      <c r="Y61" s="2360"/>
      <c r="Z61" s="2360"/>
      <c r="AA61" s="2360"/>
      <c r="AB61" s="2360"/>
      <c r="AC61" s="2360"/>
    </row>
    <row r="62" spans="1:29" s="2358" customFormat="1" ht="15">
      <c r="A62" s="2369"/>
      <c r="B62" s="2370"/>
      <c r="C62" s="1720"/>
      <c r="D62" s="2369"/>
      <c r="E62" s="2373"/>
      <c r="F62" s="2373"/>
      <c r="G62" s="2373"/>
      <c r="H62" s="2387" t="s">
        <v>413</v>
      </c>
      <c r="I62" s="2387"/>
      <c r="J62" s="2388"/>
      <c r="K62" s="2389">
        <f>'Tableau 3A'!P62</f>
        <v>0</v>
      </c>
      <c r="L62" s="2389">
        <f>'Tableau 3A'!Q62</f>
        <v>0</v>
      </c>
      <c r="M62" s="2383"/>
      <c r="N62" s="1721"/>
      <c r="O62" s="2388"/>
      <c r="P62" s="2360"/>
      <c r="Q62" s="2390">
        <f>Q63+Q64</f>
        <v>0</v>
      </c>
      <c r="R62" s="2389">
        <f>R63+R64</f>
        <v>0</v>
      </c>
      <c r="S62" s="1097">
        <v>0</v>
      </c>
      <c r="T62" s="1097">
        <v>0</v>
      </c>
      <c r="U62" s="2360"/>
      <c r="V62" s="2360"/>
      <c r="W62" s="2360"/>
      <c r="X62" s="2360"/>
      <c r="Y62" s="2360"/>
      <c r="Z62" s="2360"/>
      <c r="AA62" s="2360"/>
      <c r="AB62" s="2360"/>
      <c r="AC62" s="2360"/>
    </row>
    <row r="63" spans="1:29" s="2358" customFormat="1" ht="15">
      <c r="A63" s="2369"/>
      <c r="B63" s="2370"/>
      <c r="C63" s="1720" t="s">
        <v>329</v>
      </c>
      <c r="D63" s="2369"/>
      <c r="E63" s="2373"/>
      <c r="F63" s="2373"/>
      <c r="G63" s="2373"/>
      <c r="H63" s="2387"/>
      <c r="I63" s="2387" t="s">
        <v>403</v>
      </c>
      <c r="J63" s="2388"/>
      <c r="K63" s="2389">
        <f>'Tableau 3A'!P63</f>
        <v>0</v>
      </c>
      <c r="L63" s="2389">
        <f>'Tableau 3A'!Q63</f>
        <v>0</v>
      </c>
      <c r="M63" s="1070"/>
      <c r="N63" s="1721"/>
      <c r="O63" s="2388"/>
      <c r="P63" s="2360"/>
      <c r="Q63" s="2390">
        <f t="shared" ref="Q63:Q65" si="17">K63*N63</f>
        <v>0</v>
      </c>
      <c r="R63" s="2389">
        <f t="shared" ref="R63:R65" si="18">L63*N63</f>
        <v>0</v>
      </c>
      <c r="S63" s="1097">
        <v>0</v>
      </c>
      <c r="T63" s="1097">
        <v>0</v>
      </c>
      <c r="U63" s="2360"/>
      <c r="V63" s="2360"/>
      <c r="W63" s="2360"/>
      <c r="X63" s="2360"/>
      <c r="Y63" s="2360"/>
      <c r="Z63" s="2360"/>
      <c r="AA63" s="2360"/>
      <c r="AB63" s="2360"/>
      <c r="AC63" s="2360"/>
    </row>
    <row r="64" spans="1:29" s="2358" customFormat="1" ht="15">
      <c r="A64" s="2369"/>
      <c r="B64" s="2370"/>
      <c r="C64" s="1720" t="s">
        <v>328</v>
      </c>
      <c r="D64" s="2369"/>
      <c r="E64" s="2373"/>
      <c r="F64" s="2373"/>
      <c r="G64" s="2373"/>
      <c r="H64" s="2387"/>
      <c r="I64" s="2387" t="s">
        <v>408</v>
      </c>
      <c r="J64" s="2388"/>
      <c r="K64" s="2389">
        <f>'Tableau 3A'!P64</f>
        <v>0</v>
      </c>
      <c r="L64" s="2389">
        <f>'Tableau 3A'!Q64</f>
        <v>0</v>
      </c>
      <c r="M64" s="1070"/>
      <c r="N64" s="1721"/>
      <c r="O64" s="2388"/>
      <c r="P64" s="2360"/>
      <c r="Q64" s="2390">
        <f t="shared" si="17"/>
        <v>0</v>
      </c>
      <c r="R64" s="2389">
        <f t="shared" si="18"/>
        <v>0</v>
      </c>
      <c r="S64" s="1097">
        <v>0</v>
      </c>
      <c r="T64" s="1097">
        <v>0</v>
      </c>
      <c r="U64" s="2360"/>
      <c r="V64" s="2360"/>
      <c r="W64" s="2360"/>
      <c r="X64" s="2360"/>
      <c r="Y64" s="2360"/>
      <c r="Z64" s="2360"/>
      <c r="AA64" s="2360"/>
      <c r="AB64" s="2360"/>
      <c r="AC64" s="2360"/>
    </row>
    <row r="65" spans="1:29" s="2358" customFormat="1" ht="15">
      <c r="A65" s="2369"/>
      <c r="B65" s="2370"/>
      <c r="C65" s="1720" t="s">
        <v>328</v>
      </c>
      <c r="D65" s="2369"/>
      <c r="E65" s="2373"/>
      <c r="F65" s="2373"/>
      <c r="G65" s="2373"/>
      <c r="H65" s="2387" t="s">
        <v>414</v>
      </c>
      <c r="I65" s="2387"/>
      <c r="J65" s="2388"/>
      <c r="K65" s="2389">
        <f>'Tableau 3A'!P65</f>
        <v>0</v>
      </c>
      <c r="L65" s="2389">
        <f>'Tableau 3A'!Q65</f>
        <v>0</v>
      </c>
      <c r="M65" s="1070"/>
      <c r="N65" s="1721"/>
      <c r="O65" s="2388"/>
      <c r="P65" s="2360"/>
      <c r="Q65" s="2390">
        <f t="shared" si="17"/>
        <v>0</v>
      </c>
      <c r="R65" s="2389">
        <f t="shared" si="18"/>
        <v>0</v>
      </c>
      <c r="S65" s="1097">
        <v>0</v>
      </c>
      <c r="T65" s="1097">
        <v>0</v>
      </c>
      <c r="U65" s="2360"/>
      <c r="V65" s="2360"/>
      <c r="W65" s="2360"/>
      <c r="X65" s="2360"/>
      <c r="Y65" s="2360"/>
      <c r="Z65" s="2360"/>
      <c r="AA65" s="2360"/>
      <c r="AB65" s="2360"/>
      <c r="AC65" s="2360"/>
    </row>
    <row r="66" spans="1:29" s="2358" customFormat="1" ht="15">
      <c r="A66" s="2369"/>
      <c r="B66" s="2370"/>
      <c r="C66" s="1720"/>
      <c r="D66" s="2369"/>
      <c r="E66" s="2373"/>
      <c r="F66" s="2373"/>
      <c r="G66" s="2373"/>
      <c r="H66" s="2387" t="s">
        <v>415</v>
      </c>
      <c r="I66" s="2387"/>
      <c r="J66" s="2388"/>
      <c r="K66" s="2389">
        <f>'Tableau 3A'!P66</f>
        <v>0</v>
      </c>
      <c r="L66" s="2389">
        <f>'Tableau 3A'!Q66</f>
        <v>0</v>
      </c>
      <c r="M66" s="2383"/>
      <c r="N66" s="1721"/>
      <c r="O66" s="2388"/>
      <c r="P66" s="2360"/>
      <c r="Q66" s="2390">
        <f>Q67+Q68+Q69+Q70</f>
        <v>0</v>
      </c>
      <c r="R66" s="2389">
        <f>R67+R68+R69+R70</f>
        <v>0</v>
      </c>
      <c r="S66" s="1097">
        <v>0</v>
      </c>
      <c r="T66" s="1097">
        <v>0</v>
      </c>
      <c r="U66" s="2360"/>
      <c r="V66" s="2360"/>
      <c r="W66" s="2360"/>
      <c r="X66" s="2360"/>
      <c r="Y66" s="2360"/>
      <c r="Z66" s="2360"/>
      <c r="AA66" s="2360"/>
      <c r="AB66" s="2360"/>
      <c r="AC66" s="2360"/>
    </row>
    <row r="67" spans="1:29" s="2358" customFormat="1" ht="15">
      <c r="A67" s="2369"/>
      <c r="B67" s="2370"/>
      <c r="C67" s="1720" t="s">
        <v>328</v>
      </c>
      <c r="D67" s="2369"/>
      <c r="E67" s="2373"/>
      <c r="F67" s="2373"/>
      <c r="G67" s="2373"/>
      <c r="H67" s="2387"/>
      <c r="I67" s="2387" t="s">
        <v>416</v>
      </c>
      <c r="J67" s="2388"/>
      <c r="K67" s="2389">
        <f>'Tableau 3A'!P67</f>
        <v>0</v>
      </c>
      <c r="L67" s="2389">
        <f>'Tableau 3A'!Q67</f>
        <v>0</v>
      </c>
      <c r="M67" s="1070"/>
      <c r="N67" s="1721"/>
      <c r="O67" s="2388"/>
      <c r="P67" s="2360"/>
      <c r="Q67" s="2390">
        <f t="shared" ref="Q67:Q70" si="19">K67*N67</f>
        <v>0</v>
      </c>
      <c r="R67" s="2389">
        <f t="shared" ref="R67:R70" si="20">L67*N67</f>
        <v>0</v>
      </c>
      <c r="S67" s="1097">
        <v>0</v>
      </c>
      <c r="T67" s="1097">
        <v>0</v>
      </c>
      <c r="U67" s="2360"/>
      <c r="V67" s="2360"/>
      <c r="W67" s="2360"/>
      <c r="X67" s="2360"/>
      <c r="Y67" s="2360"/>
      <c r="Z67" s="2360"/>
      <c r="AA67" s="2360"/>
      <c r="AB67" s="2360"/>
      <c r="AC67" s="2360"/>
    </row>
    <row r="68" spans="1:29" s="2358" customFormat="1" ht="15">
      <c r="A68" s="2369"/>
      <c r="B68" s="2370"/>
      <c r="C68" s="1720" t="s">
        <v>328</v>
      </c>
      <c r="D68" s="2369"/>
      <c r="E68" s="2373"/>
      <c r="F68" s="2373"/>
      <c r="G68" s="2373"/>
      <c r="H68" s="2387"/>
      <c r="I68" s="2387" t="s">
        <v>417</v>
      </c>
      <c r="J68" s="2388"/>
      <c r="K68" s="2389">
        <f>'Tableau 3A'!P68</f>
        <v>0</v>
      </c>
      <c r="L68" s="2389">
        <f>'Tableau 3A'!Q68</f>
        <v>0</v>
      </c>
      <c r="M68" s="1070"/>
      <c r="N68" s="1721"/>
      <c r="O68" s="2388"/>
      <c r="P68" s="2360"/>
      <c r="Q68" s="2390">
        <f t="shared" si="19"/>
        <v>0</v>
      </c>
      <c r="R68" s="2389">
        <f t="shared" si="20"/>
        <v>0</v>
      </c>
      <c r="S68" s="1097">
        <v>0</v>
      </c>
      <c r="T68" s="1097">
        <v>0</v>
      </c>
      <c r="U68" s="2360"/>
      <c r="V68" s="2360"/>
      <c r="W68" s="2360"/>
      <c r="X68" s="2360"/>
      <c r="Y68" s="2360"/>
      <c r="Z68" s="2360"/>
      <c r="AA68" s="2360"/>
      <c r="AB68" s="2360"/>
      <c r="AC68" s="2360"/>
    </row>
    <row r="69" spans="1:29" s="2358" customFormat="1" ht="15">
      <c r="A69" s="2369"/>
      <c r="B69" s="2370"/>
      <c r="C69" s="1720" t="s">
        <v>328</v>
      </c>
      <c r="D69" s="2369"/>
      <c r="E69" s="2373"/>
      <c r="F69" s="2373"/>
      <c r="G69" s="2373"/>
      <c r="H69" s="2387"/>
      <c r="I69" s="2387" t="s">
        <v>418</v>
      </c>
      <c r="J69" s="2388"/>
      <c r="K69" s="2389">
        <f>'Tableau 3A'!P69</f>
        <v>0</v>
      </c>
      <c r="L69" s="2389">
        <f>'Tableau 3A'!Q69</f>
        <v>0</v>
      </c>
      <c r="M69" s="1070"/>
      <c r="N69" s="1721"/>
      <c r="O69" s="2388"/>
      <c r="P69" s="2360"/>
      <c r="Q69" s="2390">
        <f t="shared" si="19"/>
        <v>0</v>
      </c>
      <c r="R69" s="2389">
        <f t="shared" si="20"/>
        <v>0</v>
      </c>
      <c r="S69" s="1097">
        <v>0</v>
      </c>
      <c r="T69" s="1097">
        <v>0</v>
      </c>
      <c r="U69" s="2360"/>
      <c r="V69" s="2360"/>
      <c r="W69" s="2360"/>
      <c r="X69" s="2360"/>
      <c r="Y69" s="2360"/>
      <c r="Z69" s="2360"/>
      <c r="AA69" s="2360"/>
      <c r="AB69" s="2360"/>
      <c r="AC69" s="2360"/>
    </row>
    <row r="70" spans="1:29" s="2358" customFormat="1" ht="15">
      <c r="A70" s="2369"/>
      <c r="B70" s="2370"/>
      <c r="C70" s="1720" t="s">
        <v>328</v>
      </c>
      <c r="D70" s="2369"/>
      <c r="E70" s="2373"/>
      <c r="F70" s="2373"/>
      <c r="G70" s="2373"/>
      <c r="H70" s="2387"/>
      <c r="I70" s="2387" t="s">
        <v>419</v>
      </c>
      <c r="J70" s="2388"/>
      <c r="K70" s="2389">
        <f>'Tableau 3A'!P70</f>
        <v>0</v>
      </c>
      <c r="L70" s="2389">
        <f>'Tableau 3A'!Q70</f>
        <v>0</v>
      </c>
      <c r="M70" s="1070"/>
      <c r="N70" s="1721"/>
      <c r="O70" s="2388"/>
      <c r="P70" s="2360"/>
      <c r="Q70" s="2390">
        <f t="shared" si="19"/>
        <v>0</v>
      </c>
      <c r="R70" s="2389">
        <f t="shared" si="20"/>
        <v>0</v>
      </c>
      <c r="S70" s="1097">
        <v>0</v>
      </c>
      <c r="T70" s="1097">
        <v>0</v>
      </c>
      <c r="U70" s="2360"/>
      <c r="V70" s="2360"/>
      <c r="W70" s="2360"/>
      <c r="X70" s="2360"/>
      <c r="Y70" s="2360"/>
      <c r="Z70" s="2360"/>
      <c r="AA70" s="2360"/>
      <c r="AB70" s="2360"/>
      <c r="AC70" s="2360"/>
    </row>
    <row r="71" spans="1:29" s="2358" customFormat="1" ht="15">
      <c r="A71" s="2369"/>
      <c r="B71" s="2370"/>
      <c r="C71" s="1720"/>
      <c r="D71" s="2369"/>
      <c r="E71" s="2373"/>
      <c r="F71" s="2373"/>
      <c r="G71" s="2373"/>
      <c r="H71" s="2387"/>
      <c r="I71" s="2387"/>
      <c r="J71" s="2388"/>
      <c r="K71" s="2389"/>
      <c r="L71" s="2389"/>
      <c r="M71" s="1070"/>
      <c r="N71" s="1721"/>
      <c r="O71" s="2388"/>
      <c r="P71" s="2360"/>
      <c r="Q71" s="2390"/>
      <c r="R71" s="2389"/>
      <c r="S71" s="1097"/>
      <c r="T71" s="1097"/>
      <c r="U71" s="2360"/>
      <c r="V71" s="2360"/>
      <c r="W71" s="2360"/>
      <c r="X71" s="2360"/>
      <c r="Y71" s="2360"/>
      <c r="Z71" s="2360"/>
      <c r="AA71" s="2360"/>
      <c r="AB71" s="2360"/>
      <c r="AC71" s="2360"/>
    </row>
    <row r="72" spans="1:29" s="2358" customFormat="1" ht="15">
      <c r="A72" s="2369"/>
      <c r="B72" s="2370"/>
      <c r="C72" s="1720" t="s">
        <v>329</v>
      </c>
      <c r="D72" s="2369"/>
      <c r="E72" s="2373"/>
      <c r="F72" s="2373"/>
      <c r="G72" s="2373" t="s">
        <v>41</v>
      </c>
      <c r="H72" s="2387"/>
      <c r="I72" s="2373"/>
      <c r="J72" s="2370"/>
      <c r="K72" s="2378">
        <f>'Tableau 3A'!P72</f>
        <v>0</v>
      </c>
      <c r="L72" s="2378">
        <f>'Tableau 3A'!Q72</f>
        <v>0</v>
      </c>
      <c r="M72" s="1070"/>
      <c r="N72" s="1720"/>
      <c r="O72" s="2370"/>
      <c r="P72" s="2360"/>
      <c r="Q72" s="2379">
        <f t="shared" ref="Q72" si="21">K72*N72</f>
        <v>0</v>
      </c>
      <c r="R72" s="2378">
        <f>L72*N72</f>
        <v>0</v>
      </c>
      <c r="S72" s="1082">
        <v>0</v>
      </c>
      <c r="T72" s="1082">
        <v>0</v>
      </c>
      <c r="U72" s="2360"/>
      <c r="V72" s="2360"/>
      <c r="W72" s="2360"/>
      <c r="X72" s="2360"/>
      <c r="Y72" s="2360"/>
      <c r="Z72" s="2360"/>
      <c r="AA72" s="2360"/>
      <c r="AB72" s="2360"/>
      <c r="AC72" s="2360"/>
    </row>
    <row r="73" spans="1:29" s="2358" customFormat="1" ht="15">
      <c r="A73" s="2369"/>
      <c r="B73" s="2370"/>
      <c r="C73" s="1720"/>
      <c r="D73" s="2369"/>
      <c r="E73" s="2373"/>
      <c r="F73" s="2373"/>
      <c r="G73" s="2373"/>
      <c r="H73" s="2387"/>
      <c r="I73" s="2387"/>
      <c r="J73" s="2388"/>
      <c r="K73" s="2389"/>
      <c r="L73" s="2389"/>
      <c r="M73" s="1070"/>
      <c r="N73" s="1721"/>
      <c r="O73" s="2388"/>
      <c r="P73" s="2360"/>
      <c r="Q73" s="2390"/>
      <c r="R73" s="2389"/>
      <c r="S73" s="1097"/>
      <c r="T73" s="1097"/>
      <c r="U73" s="2360"/>
      <c r="V73" s="2360"/>
      <c r="W73" s="2360"/>
      <c r="X73" s="2360"/>
      <c r="Y73" s="2360"/>
      <c r="Z73" s="2360"/>
      <c r="AA73" s="2360"/>
      <c r="AB73" s="2360"/>
      <c r="AC73" s="2360"/>
    </row>
    <row r="74" spans="1:29" s="1070" customFormat="1" ht="15">
      <c r="A74" s="2369"/>
      <c r="B74" s="2370"/>
      <c r="C74" s="1720" t="s">
        <v>329</v>
      </c>
      <c r="D74" s="2369"/>
      <c r="E74" s="2373"/>
      <c r="F74" s="2373"/>
      <c r="G74" s="1715" t="s">
        <v>1608</v>
      </c>
      <c r="H74" s="2387"/>
      <c r="I74" s="2373"/>
      <c r="J74" s="2370"/>
      <c r="K74" s="2378">
        <f>'Tableau 3A'!P74</f>
        <v>0</v>
      </c>
      <c r="L74" s="2378">
        <f>'Tableau 3A'!Q74</f>
        <v>0</v>
      </c>
      <c r="N74" s="1720"/>
      <c r="O74" s="2370"/>
      <c r="P74" s="1171"/>
      <c r="Q74" s="2379">
        <f t="shared" ref="Q74" si="22">K74*N74</f>
        <v>0</v>
      </c>
      <c r="R74" s="2378">
        <f>L74*N74</f>
        <v>0</v>
      </c>
      <c r="S74" s="1082">
        <v>0</v>
      </c>
      <c r="T74" s="1082">
        <v>0</v>
      </c>
      <c r="U74" s="1171"/>
      <c r="V74" s="1171"/>
      <c r="W74" s="1171"/>
      <c r="X74" s="1171"/>
      <c r="Y74" s="1171"/>
      <c r="Z74" s="1171"/>
      <c r="AA74" s="1171"/>
      <c r="AB74" s="1171"/>
      <c r="AC74" s="1171"/>
    </row>
    <row r="75" spans="1:29" s="1070" customFormat="1" ht="15">
      <c r="A75" s="2369"/>
      <c r="B75" s="2370"/>
      <c r="C75" s="1720"/>
      <c r="D75" s="2369"/>
      <c r="E75" s="2373"/>
      <c r="F75" s="2373"/>
      <c r="G75" s="2373"/>
      <c r="H75" s="2387"/>
      <c r="I75" s="2493" t="s">
        <v>1609</v>
      </c>
      <c r="J75" s="2388"/>
      <c r="K75" s="2389"/>
      <c r="L75" s="2389"/>
      <c r="N75" s="1721"/>
      <c r="O75" s="2388"/>
      <c r="P75" s="1171"/>
      <c r="Q75" s="2390"/>
      <c r="R75" s="2389"/>
      <c r="S75" s="1097"/>
      <c r="T75" s="1097"/>
      <c r="U75" s="1171"/>
      <c r="V75" s="1171"/>
      <c r="W75" s="1171"/>
      <c r="X75" s="1171"/>
      <c r="Y75" s="1171"/>
      <c r="Z75" s="1171"/>
      <c r="AA75" s="1171"/>
      <c r="AB75" s="1171"/>
      <c r="AC75" s="1171"/>
    </row>
    <row r="76" spans="1:29" s="2358" customFormat="1" ht="15">
      <c r="A76" s="2369"/>
      <c r="B76" s="2370"/>
      <c r="C76" s="1720" t="s">
        <v>328</v>
      </c>
      <c r="D76" s="2369"/>
      <c r="E76" s="2392"/>
      <c r="F76" s="2392"/>
      <c r="G76" s="2392" t="s">
        <v>357</v>
      </c>
      <c r="H76" s="2391"/>
      <c r="I76" s="2391"/>
      <c r="J76" s="2388"/>
      <c r="K76" s="2378">
        <f>'Tableau 3A'!P76</f>
        <v>0</v>
      </c>
      <c r="L76" s="2378">
        <f>'Tableau 3A'!Q76</f>
        <v>0</v>
      </c>
      <c r="M76" s="1070"/>
      <c r="N76" s="1721"/>
      <c r="O76" s="2388"/>
      <c r="P76" s="2360"/>
      <c r="Q76" s="2379">
        <f t="shared" ref="Q76" si="23">K76*N76</f>
        <v>0</v>
      </c>
      <c r="R76" s="2378">
        <f>L76*N76</f>
        <v>0</v>
      </c>
      <c r="S76" s="1082">
        <v>0</v>
      </c>
      <c r="T76" s="1082">
        <v>0</v>
      </c>
      <c r="U76" s="2360"/>
      <c r="V76" s="2360"/>
      <c r="W76" s="2360"/>
      <c r="X76" s="2360"/>
      <c r="Y76" s="2360"/>
      <c r="Z76" s="2360"/>
      <c r="AA76" s="2360"/>
      <c r="AB76" s="2360"/>
      <c r="AC76" s="2360"/>
    </row>
    <row r="77" spans="1:29" s="2358" customFormat="1" ht="15">
      <c r="A77" s="2369"/>
      <c r="B77" s="2370"/>
      <c r="C77" s="1720"/>
      <c r="D77" s="2369"/>
      <c r="E77" s="2373"/>
      <c r="F77" s="2373"/>
      <c r="G77" s="2373"/>
      <c r="H77" s="2387"/>
      <c r="I77" s="2387"/>
      <c r="J77" s="2388"/>
      <c r="K77" s="2378"/>
      <c r="L77" s="2378"/>
      <c r="M77" s="1070"/>
      <c r="N77" s="1721"/>
      <c r="O77" s="2388"/>
      <c r="P77" s="2360"/>
      <c r="Q77" s="2390"/>
      <c r="R77" s="2389"/>
      <c r="S77" s="1097"/>
      <c r="T77" s="1097"/>
      <c r="U77" s="2360"/>
      <c r="V77" s="2360"/>
      <c r="W77" s="2360"/>
      <c r="X77" s="2360"/>
      <c r="Y77" s="2360"/>
      <c r="Z77" s="2360"/>
      <c r="AA77" s="2360"/>
      <c r="AB77" s="2360"/>
      <c r="AC77" s="2360"/>
    </row>
    <row r="78" spans="1:29" s="2358" customFormat="1" ht="15">
      <c r="A78" s="2369"/>
      <c r="B78" s="2370"/>
      <c r="C78" s="1720" t="s">
        <v>329</v>
      </c>
      <c r="D78" s="2369"/>
      <c r="E78" s="2373"/>
      <c r="F78" s="2373"/>
      <c r="G78" s="2373" t="s">
        <v>36</v>
      </c>
      <c r="H78" s="2387"/>
      <c r="I78" s="2387"/>
      <c r="J78" s="2388"/>
      <c r="K78" s="2378">
        <f>'Tableau 3A'!P78</f>
        <v>0</v>
      </c>
      <c r="L78" s="2378">
        <f>'Tableau 3A'!Q78</f>
        <v>0</v>
      </c>
      <c r="M78" s="1070"/>
      <c r="N78" s="1721"/>
      <c r="O78" s="2388"/>
      <c r="P78" s="2360"/>
      <c r="Q78" s="2379">
        <f t="shared" ref="Q78:Q79" si="24">K78*N78</f>
        <v>0</v>
      </c>
      <c r="R78" s="2378">
        <f>L78*N78</f>
        <v>0</v>
      </c>
      <c r="S78" s="1082">
        <v>0</v>
      </c>
      <c r="T78" s="1082">
        <v>0</v>
      </c>
      <c r="U78" s="2360"/>
      <c r="V78" s="2360"/>
      <c r="W78" s="2360"/>
      <c r="X78" s="2360"/>
      <c r="Y78" s="2360"/>
      <c r="Z78" s="2360"/>
      <c r="AA78" s="2360"/>
      <c r="AB78" s="2360"/>
      <c r="AC78" s="2360"/>
    </row>
    <row r="79" spans="1:29" s="2358" customFormat="1" ht="15">
      <c r="A79" s="2369"/>
      <c r="B79" s="2370"/>
      <c r="C79" s="1720" t="s">
        <v>329</v>
      </c>
      <c r="D79" s="2369"/>
      <c r="E79" s="2373"/>
      <c r="F79" s="2373"/>
      <c r="G79" s="2373" t="s">
        <v>592</v>
      </c>
      <c r="H79" s="2387"/>
      <c r="I79" s="2387"/>
      <c r="J79" s="2388"/>
      <c r="K79" s="2378">
        <f>'Tableau 3A'!P79</f>
        <v>0</v>
      </c>
      <c r="L79" s="2378">
        <f>'Tableau 3A'!Q79</f>
        <v>0</v>
      </c>
      <c r="M79" s="1070"/>
      <c r="N79" s="1721"/>
      <c r="O79" s="2388"/>
      <c r="P79" s="2360"/>
      <c r="Q79" s="2379">
        <f t="shared" si="24"/>
        <v>0</v>
      </c>
      <c r="R79" s="2378">
        <f>L79*N79</f>
        <v>0</v>
      </c>
      <c r="S79" s="1082">
        <v>0</v>
      </c>
      <c r="T79" s="1082">
        <v>0</v>
      </c>
      <c r="U79" s="2360"/>
      <c r="V79" s="2360"/>
      <c r="W79" s="2360"/>
      <c r="X79" s="2360"/>
      <c r="Y79" s="2360"/>
      <c r="Z79" s="2360"/>
      <c r="AA79" s="2360"/>
      <c r="AB79" s="2360"/>
      <c r="AC79" s="2360"/>
    </row>
    <row r="80" spans="1:29" s="2358" customFormat="1" ht="15">
      <c r="A80" s="2369"/>
      <c r="B80" s="2370"/>
      <c r="C80" s="1720"/>
      <c r="D80" s="2369"/>
      <c r="E80" s="2373"/>
      <c r="F80" s="2373"/>
      <c r="G80" s="2373"/>
      <c r="H80" s="2387"/>
      <c r="I80" s="2387"/>
      <c r="J80" s="2388"/>
      <c r="K80" s="2389"/>
      <c r="L80" s="2389"/>
      <c r="M80" s="1070"/>
      <c r="N80" s="1721"/>
      <c r="O80" s="2388"/>
      <c r="P80" s="2360"/>
      <c r="Q80" s="2390"/>
      <c r="R80" s="2389"/>
      <c r="S80" s="1097"/>
      <c r="T80" s="1097"/>
      <c r="U80" s="2360"/>
      <c r="V80" s="2360"/>
      <c r="W80" s="2360"/>
      <c r="X80" s="2360"/>
      <c r="Y80" s="2360"/>
      <c r="Z80" s="2360"/>
      <c r="AA80" s="2360"/>
      <c r="AB80" s="2360"/>
      <c r="AC80" s="2360"/>
    </row>
    <row r="81" spans="1:29" s="2358" customFormat="1" ht="15">
      <c r="A81" s="2369"/>
      <c r="B81" s="2370"/>
      <c r="C81" s="1720"/>
      <c r="D81" s="2369"/>
      <c r="E81" s="2373"/>
      <c r="F81" s="2373" t="s">
        <v>588</v>
      </c>
      <c r="G81" s="2373" t="s">
        <v>358</v>
      </c>
      <c r="H81" s="2373"/>
      <c r="I81" s="2373"/>
      <c r="J81" s="2370"/>
      <c r="K81" s="2378">
        <f>'Tableau 3A'!P81</f>
        <v>0</v>
      </c>
      <c r="L81" s="2378">
        <f>'Tableau 3A'!Q81</f>
        <v>0</v>
      </c>
      <c r="M81" s="2383"/>
      <c r="N81" s="1720"/>
      <c r="O81" s="2370"/>
      <c r="P81" s="2360"/>
      <c r="Q81" s="2379">
        <f>Q83+Q92+Q95+Q96</f>
        <v>0</v>
      </c>
      <c r="R81" s="2378">
        <f>R83+R92+R95+R96</f>
        <v>0</v>
      </c>
      <c r="S81" s="1082">
        <v>0</v>
      </c>
      <c r="T81" s="1082">
        <v>0</v>
      </c>
      <c r="U81" s="2360"/>
      <c r="V81" s="2360"/>
      <c r="W81" s="2360"/>
      <c r="X81" s="2360"/>
      <c r="Y81" s="2360"/>
      <c r="Z81" s="2360"/>
      <c r="AA81" s="2360"/>
      <c r="AB81" s="2360"/>
      <c r="AC81" s="2360"/>
    </row>
    <row r="82" spans="1:29" s="2358" customFormat="1" ht="15">
      <c r="A82" s="2369"/>
      <c r="B82" s="2370"/>
      <c r="C82" s="1720"/>
      <c r="D82" s="2369"/>
      <c r="E82" s="2373"/>
      <c r="F82" s="2373"/>
      <c r="G82" s="2373"/>
      <c r="H82" s="2373"/>
      <c r="I82" s="2373"/>
      <c r="J82" s="2370"/>
      <c r="K82" s="2378"/>
      <c r="L82" s="2378"/>
      <c r="M82" s="1070"/>
      <c r="N82" s="1720"/>
      <c r="O82" s="2370"/>
      <c r="P82" s="2360"/>
      <c r="Q82" s="2379"/>
      <c r="R82" s="2378"/>
      <c r="S82" s="1082"/>
      <c r="T82" s="1082"/>
      <c r="U82" s="2360"/>
      <c r="V82" s="2360"/>
      <c r="W82" s="2360"/>
      <c r="X82" s="2360"/>
      <c r="Y82" s="2360"/>
      <c r="Z82" s="2360"/>
      <c r="AA82" s="2360"/>
      <c r="AB82" s="2360"/>
      <c r="AC82" s="2360"/>
    </row>
    <row r="83" spans="1:29" s="2358" customFormat="1" ht="15">
      <c r="A83" s="2369"/>
      <c r="B83" s="2370"/>
      <c r="C83" s="1720"/>
      <c r="D83" s="2369"/>
      <c r="E83" s="2373"/>
      <c r="F83" s="2373"/>
      <c r="G83" s="2386" t="s">
        <v>525</v>
      </c>
      <c r="H83" s="2373" t="s">
        <v>359</v>
      </c>
      <c r="I83" s="2373"/>
      <c r="J83" s="2370"/>
      <c r="K83" s="2378">
        <f>'Tableau 3A'!P83</f>
        <v>0</v>
      </c>
      <c r="L83" s="2378">
        <f>'Tableau 3A'!Q83</f>
        <v>0</v>
      </c>
      <c r="M83" s="2383"/>
      <c r="N83" s="1720"/>
      <c r="O83" s="2370"/>
      <c r="P83" s="2360"/>
      <c r="Q83" s="2379">
        <f>Q84+Q85+Q86+Q90</f>
        <v>0</v>
      </c>
      <c r="R83" s="2378">
        <f>R84+R85+R86+R90</f>
        <v>0</v>
      </c>
      <c r="S83" s="1082">
        <v>0</v>
      </c>
      <c r="T83" s="1082">
        <v>0</v>
      </c>
      <c r="U83" s="2360"/>
      <c r="V83" s="2360"/>
      <c r="W83" s="2360"/>
      <c r="X83" s="2360"/>
      <c r="Y83" s="2360"/>
      <c r="Z83" s="2360"/>
      <c r="AA83" s="2360"/>
      <c r="AB83" s="2360"/>
      <c r="AC83" s="2360"/>
    </row>
    <row r="84" spans="1:29" s="2358" customFormat="1" ht="15">
      <c r="A84" s="2369"/>
      <c r="B84" s="2370"/>
      <c r="C84" s="1720" t="s">
        <v>328</v>
      </c>
      <c r="D84" s="2369"/>
      <c r="E84" s="2373"/>
      <c r="F84" s="2373"/>
      <c r="G84" s="2373"/>
      <c r="H84" s="2387" t="s">
        <v>360</v>
      </c>
      <c r="I84" s="2387"/>
      <c r="J84" s="2388"/>
      <c r="K84" s="2389">
        <f>'Tableau 3A'!P84</f>
        <v>0</v>
      </c>
      <c r="L84" s="2389">
        <f>'Tableau 3A'!Q84</f>
        <v>0</v>
      </c>
      <c r="M84" s="1070"/>
      <c r="N84" s="1721"/>
      <c r="O84" s="2388"/>
      <c r="P84" s="2360"/>
      <c r="Q84" s="2390">
        <f t="shared" ref="Q84:Q90" si="25">K84*N84</f>
        <v>0</v>
      </c>
      <c r="R84" s="2389">
        <f t="shared" ref="R84:R90" si="26">L84*N84</f>
        <v>0</v>
      </c>
      <c r="S84" s="1097">
        <v>0</v>
      </c>
      <c r="T84" s="1097">
        <v>0</v>
      </c>
      <c r="U84" s="2360"/>
      <c r="V84" s="2360"/>
      <c r="W84" s="2360"/>
      <c r="X84" s="2360"/>
      <c r="Y84" s="2360"/>
      <c r="Z84" s="2360"/>
      <c r="AA84" s="2360"/>
      <c r="AB84" s="2360"/>
      <c r="AC84" s="2360"/>
    </row>
    <row r="85" spans="1:29" s="2358" customFormat="1" ht="15">
      <c r="A85" s="2369"/>
      <c r="B85" s="2370"/>
      <c r="C85" s="1720" t="s">
        <v>328</v>
      </c>
      <c r="D85" s="2369"/>
      <c r="E85" s="2373"/>
      <c r="F85" s="2373"/>
      <c r="G85" s="2373"/>
      <c r="H85" s="2387" t="s">
        <v>361</v>
      </c>
      <c r="I85" s="2387"/>
      <c r="J85" s="2388"/>
      <c r="K85" s="2389">
        <f>'Tableau 3A'!P85</f>
        <v>0</v>
      </c>
      <c r="L85" s="2389">
        <f>'Tableau 3A'!Q85</f>
        <v>0</v>
      </c>
      <c r="M85" s="1070"/>
      <c r="N85" s="1721"/>
      <c r="O85" s="2388"/>
      <c r="P85" s="2360"/>
      <c r="Q85" s="2390">
        <f t="shared" si="25"/>
        <v>0</v>
      </c>
      <c r="R85" s="2389">
        <f t="shared" si="26"/>
        <v>0</v>
      </c>
      <c r="S85" s="1097">
        <v>0</v>
      </c>
      <c r="T85" s="1097">
        <v>0</v>
      </c>
      <c r="U85" s="2360"/>
      <c r="V85" s="2360"/>
      <c r="W85" s="2360"/>
      <c r="X85" s="2360"/>
      <c r="Y85" s="2360"/>
      <c r="Z85" s="2360"/>
      <c r="AA85" s="2360"/>
      <c r="AB85" s="2360"/>
      <c r="AC85" s="2360"/>
    </row>
    <row r="86" spans="1:29" s="2358" customFormat="1" ht="15">
      <c r="A86" s="2369"/>
      <c r="B86" s="2370"/>
      <c r="C86" s="1720"/>
      <c r="D86" s="2369"/>
      <c r="E86" s="2373"/>
      <c r="F86" s="2373"/>
      <c r="G86" s="2373"/>
      <c r="H86" s="2387" t="s">
        <v>362</v>
      </c>
      <c r="I86" s="2387"/>
      <c r="J86" s="2388"/>
      <c r="K86" s="2389">
        <f>'Tableau 3A'!P86</f>
        <v>0</v>
      </c>
      <c r="L86" s="2389">
        <f>'Tableau 3A'!Q86</f>
        <v>0</v>
      </c>
      <c r="M86" s="2383"/>
      <c r="N86" s="1721"/>
      <c r="O86" s="2388"/>
      <c r="P86" s="2360"/>
      <c r="Q86" s="2390">
        <f t="shared" si="25"/>
        <v>0</v>
      </c>
      <c r="R86" s="2389">
        <f t="shared" si="26"/>
        <v>0</v>
      </c>
      <c r="S86" s="1097">
        <v>0</v>
      </c>
      <c r="T86" s="1097">
        <v>0</v>
      </c>
      <c r="U86" s="2360"/>
      <c r="V86" s="2360"/>
      <c r="W86" s="2360"/>
      <c r="X86" s="2360"/>
      <c r="Y86" s="2360"/>
      <c r="Z86" s="2360"/>
      <c r="AA86" s="2360"/>
      <c r="AB86" s="2360"/>
      <c r="AC86" s="2360"/>
    </row>
    <row r="87" spans="1:29" s="2358" customFormat="1" ht="15">
      <c r="A87" s="2369"/>
      <c r="B87" s="2370"/>
      <c r="C87" s="1720" t="s">
        <v>328</v>
      </c>
      <c r="D87" s="2369"/>
      <c r="E87" s="2373"/>
      <c r="F87" s="2373"/>
      <c r="G87" s="2373"/>
      <c r="H87" s="2387"/>
      <c r="I87" s="2387" t="s">
        <v>363</v>
      </c>
      <c r="J87" s="2388"/>
      <c r="K87" s="2389">
        <f>'Tableau 3A'!P87</f>
        <v>0</v>
      </c>
      <c r="L87" s="2389">
        <f>'Tableau 3A'!Q87</f>
        <v>0</v>
      </c>
      <c r="M87" s="1070"/>
      <c r="N87" s="1721"/>
      <c r="O87" s="2388"/>
      <c r="P87" s="2360"/>
      <c r="Q87" s="2390">
        <f t="shared" si="25"/>
        <v>0</v>
      </c>
      <c r="R87" s="2389">
        <f t="shared" si="26"/>
        <v>0</v>
      </c>
      <c r="S87" s="1097">
        <v>0</v>
      </c>
      <c r="T87" s="1097">
        <v>0</v>
      </c>
      <c r="U87" s="2360"/>
      <c r="V87" s="2360"/>
      <c r="W87" s="2360"/>
      <c r="X87" s="2360"/>
      <c r="Y87" s="2360"/>
      <c r="Z87" s="2360"/>
      <c r="AA87" s="2360"/>
      <c r="AB87" s="2360"/>
      <c r="AC87" s="2360"/>
    </row>
    <row r="88" spans="1:29" s="2358" customFormat="1" ht="15">
      <c r="A88" s="2369"/>
      <c r="B88" s="2370"/>
      <c r="C88" s="1720" t="s">
        <v>329</v>
      </c>
      <c r="D88" s="2369"/>
      <c r="E88" s="2373"/>
      <c r="F88" s="2373"/>
      <c r="G88" s="2373"/>
      <c r="H88" s="2387"/>
      <c r="I88" s="2387" t="s">
        <v>403</v>
      </c>
      <c r="J88" s="2388"/>
      <c r="K88" s="2389">
        <f>'Tableau 3A'!P88</f>
        <v>0</v>
      </c>
      <c r="L88" s="2389">
        <f>'Tableau 3A'!Q88</f>
        <v>0</v>
      </c>
      <c r="M88" s="1070"/>
      <c r="N88" s="1721"/>
      <c r="O88" s="2388"/>
      <c r="P88" s="2360"/>
      <c r="Q88" s="2390">
        <f t="shared" si="25"/>
        <v>0</v>
      </c>
      <c r="R88" s="2389">
        <f t="shared" si="26"/>
        <v>0</v>
      </c>
      <c r="S88" s="1097">
        <v>0</v>
      </c>
      <c r="T88" s="1097">
        <v>0</v>
      </c>
      <c r="U88" s="2360"/>
      <c r="V88" s="2360"/>
      <c r="W88" s="2360"/>
      <c r="X88" s="2360"/>
      <c r="Y88" s="2360"/>
      <c r="Z88" s="2360"/>
      <c r="AA88" s="2360"/>
      <c r="AB88" s="2360"/>
      <c r="AC88" s="2360"/>
    </row>
    <row r="89" spans="1:29" s="2358" customFormat="1" ht="15">
      <c r="A89" s="2369"/>
      <c r="B89" s="2370"/>
      <c r="C89" s="1720" t="s">
        <v>329</v>
      </c>
      <c r="D89" s="2369"/>
      <c r="E89" s="2373"/>
      <c r="F89" s="2373"/>
      <c r="G89" s="2373"/>
      <c r="H89" s="2387"/>
      <c r="I89" s="2387" t="s">
        <v>364</v>
      </c>
      <c r="J89" s="2388"/>
      <c r="K89" s="2389">
        <f>'Tableau 3A'!P89</f>
        <v>0</v>
      </c>
      <c r="L89" s="2389">
        <f>'Tableau 3A'!Q89</f>
        <v>0</v>
      </c>
      <c r="M89" s="1070"/>
      <c r="N89" s="1721"/>
      <c r="O89" s="2388"/>
      <c r="P89" s="2360"/>
      <c r="Q89" s="2390">
        <f t="shared" si="25"/>
        <v>0</v>
      </c>
      <c r="R89" s="2389">
        <f t="shared" si="26"/>
        <v>0</v>
      </c>
      <c r="S89" s="1097">
        <v>0</v>
      </c>
      <c r="T89" s="1097">
        <v>0</v>
      </c>
      <c r="U89" s="2360"/>
      <c r="V89" s="2360"/>
      <c r="W89" s="2360"/>
      <c r="X89" s="2360"/>
      <c r="Y89" s="2360"/>
      <c r="Z89" s="2360"/>
      <c r="AA89" s="2360"/>
      <c r="AB89" s="2360"/>
      <c r="AC89" s="2360"/>
    </row>
    <row r="90" spans="1:29" s="2358" customFormat="1" ht="15">
      <c r="A90" s="2369"/>
      <c r="B90" s="2370"/>
      <c r="C90" s="1720" t="s">
        <v>328</v>
      </c>
      <c r="D90" s="2369"/>
      <c r="E90" s="2373"/>
      <c r="F90" s="2373"/>
      <c r="G90" s="2373"/>
      <c r="H90" s="2387" t="s">
        <v>365</v>
      </c>
      <c r="I90" s="2387"/>
      <c r="J90" s="2388"/>
      <c r="K90" s="2389">
        <f>'Tableau 3A'!P90</f>
        <v>0</v>
      </c>
      <c r="L90" s="2389">
        <f>'Tableau 3A'!Q90</f>
        <v>0</v>
      </c>
      <c r="M90" s="1070"/>
      <c r="N90" s="1721"/>
      <c r="O90" s="2388"/>
      <c r="P90" s="2360"/>
      <c r="Q90" s="2390">
        <f t="shared" si="25"/>
        <v>0</v>
      </c>
      <c r="R90" s="2389">
        <f t="shared" si="26"/>
        <v>0</v>
      </c>
      <c r="S90" s="1097">
        <v>0</v>
      </c>
      <c r="T90" s="1097">
        <v>0</v>
      </c>
      <c r="U90" s="2360"/>
      <c r="V90" s="2360"/>
      <c r="W90" s="2360"/>
      <c r="X90" s="2360"/>
      <c r="Y90" s="2360"/>
      <c r="Z90" s="2360"/>
      <c r="AA90" s="2360"/>
      <c r="AB90" s="2360"/>
      <c r="AC90" s="2360"/>
    </row>
    <row r="91" spans="1:29" s="2358" customFormat="1" ht="15">
      <c r="A91" s="2369"/>
      <c r="B91" s="2370"/>
      <c r="C91" s="1720"/>
      <c r="D91" s="2369"/>
      <c r="E91" s="2373"/>
      <c r="F91" s="2373"/>
      <c r="G91" s="2373"/>
      <c r="H91" s="2387"/>
      <c r="I91" s="2387"/>
      <c r="J91" s="2388"/>
      <c r="K91" s="2389"/>
      <c r="L91" s="2389"/>
      <c r="M91" s="1070"/>
      <c r="N91" s="1721"/>
      <c r="O91" s="2388"/>
      <c r="P91" s="2360"/>
      <c r="Q91" s="2390"/>
      <c r="R91" s="2389"/>
      <c r="S91" s="1097"/>
      <c r="T91" s="1097"/>
      <c r="U91" s="2360"/>
      <c r="V91" s="2360"/>
      <c r="W91" s="2360"/>
      <c r="X91" s="2360"/>
      <c r="Y91" s="2360"/>
      <c r="Z91" s="2360"/>
      <c r="AA91" s="2360"/>
      <c r="AB91" s="2360"/>
      <c r="AC91" s="2360"/>
    </row>
    <row r="92" spans="1:29" s="2358" customFormat="1" ht="15">
      <c r="A92" s="2369"/>
      <c r="B92" s="2370"/>
      <c r="C92" s="1720" t="s">
        <v>328</v>
      </c>
      <c r="D92" s="2369"/>
      <c r="E92" s="2373"/>
      <c r="F92" s="2373"/>
      <c r="G92" s="2386" t="s">
        <v>525</v>
      </c>
      <c r="H92" s="2373" t="s">
        <v>366</v>
      </c>
      <c r="I92" s="2373"/>
      <c r="J92" s="2388"/>
      <c r="K92" s="2378">
        <f>'Tableau 3A'!P92</f>
        <v>0</v>
      </c>
      <c r="L92" s="2378">
        <f>'Tableau 3A'!Q92</f>
        <v>0</v>
      </c>
      <c r="M92" s="1070"/>
      <c r="N92" s="1721"/>
      <c r="O92" s="2388"/>
      <c r="P92" s="2360"/>
      <c r="Q92" s="2379">
        <f t="shared" ref="Q92" si="27">K92*N92</f>
        <v>0</v>
      </c>
      <c r="R92" s="2378">
        <f>L92*N92</f>
        <v>0</v>
      </c>
      <c r="S92" s="1082">
        <v>0</v>
      </c>
      <c r="T92" s="1082">
        <v>0</v>
      </c>
      <c r="U92" s="2360"/>
      <c r="V92" s="2360"/>
      <c r="W92" s="2360"/>
      <c r="X92" s="2360"/>
      <c r="Y92" s="2360"/>
      <c r="Z92" s="2360"/>
      <c r="AA92" s="2360"/>
      <c r="AB92" s="2360"/>
      <c r="AC92" s="2360"/>
    </row>
    <row r="93" spans="1:29" s="2358" customFormat="1" ht="15">
      <c r="A93" s="2369"/>
      <c r="B93" s="2370"/>
      <c r="C93" s="1720"/>
      <c r="D93" s="2369"/>
      <c r="E93" s="2373"/>
      <c r="F93" s="2373"/>
      <c r="G93" s="2373"/>
      <c r="H93" s="2373" t="s">
        <v>367</v>
      </c>
      <c r="I93" s="2373"/>
      <c r="J93" s="2388"/>
      <c r="K93" s="2378">
        <f>'Tableau 3A'!P93</f>
        <v>0</v>
      </c>
      <c r="L93" s="2378">
        <f>'Tableau 3A'!Q93</f>
        <v>0</v>
      </c>
      <c r="M93" s="1070"/>
      <c r="N93" s="1721"/>
      <c r="O93" s="2388"/>
      <c r="P93" s="2360"/>
      <c r="Q93" s="2390"/>
      <c r="R93" s="2389"/>
      <c r="S93" s="1097"/>
      <c r="T93" s="1097"/>
      <c r="U93" s="2360"/>
      <c r="V93" s="2360"/>
      <c r="W93" s="2360"/>
      <c r="X93" s="2360"/>
      <c r="Y93" s="2360"/>
      <c r="Z93" s="2360"/>
      <c r="AA93" s="2360"/>
      <c r="AB93" s="2360"/>
      <c r="AC93" s="2360"/>
    </row>
    <row r="94" spans="1:29" s="2358" customFormat="1" ht="15">
      <c r="A94" s="2369"/>
      <c r="B94" s="2370"/>
      <c r="C94" s="1720"/>
      <c r="D94" s="2369"/>
      <c r="E94" s="2373"/>
      <c r="F94" s="2373"/>
      <c r="G94" s="2373"/>
      <c r="H94" s="2373"/>
      <c r="I94" s="2373"/>
      <c r="J94" s="2388"/>
      <c r="K94" s="2389"/>
      <c r="L94" s="2389"/>
      <c r="M94" s="1070"/>
      <c r="N94" s="1721"/>
      <c r="O94" s="2388"/>
      <c r="P94" s="2360"/>
      <c r="Q94" s="2390"/>
      <c r="R94" s="2389"/>
      <c r="S94" s="1097"/>
      <c r="T94" s="1097"/>
      <c r="U94" s="2360"/>
      <c r="V94" s="2360"/>
      <c r="W94" s="2360"/>
      <c r="X94" s="2360"/>
      <c r="Y94" s="2360"/>
      <c r="Z94" s="2360"/>
      <c r="AA94" s="2360"/>
      <c r="AB94" s="2360"/>
      <c r="AC94" s="2360"/>
    </row>
    <row r="95" spans="1:29" s="2358" customFormat="1" ht="15">
      <c r="A95" s="2369"/>
      <c r="B95" s="2370"/>
      <c r="C95" s="1720" t="s">
        <v>329</v>
      </c>
      <c r="D95" s="2369"/>
      <c r="E95" s="2373"/>
      <c r="F95" s="2373"/>
      <c r="G95" s="2373" t="s">
        <v>1066</v>
      </c>
      <c r="H95" s="2387"/>
      <c r="I95" s="2373"/>
      <c r="J95" s="2388"/>
      <c r="K95" s="2378">
        <f>'Tableau 3A'!P95</f>
        <v>0</v>
      </c>
      <c r="L95" s="2378">
        <f>'Tableau 3A'!Q95</f>
        <v>0</v>
      </c>
      <c r="M95" s="1070"/>
      <c r="N95" s="1721"/>
      <c r="O95" s="2388"/>
      <c r="P95" s="2360"/>
      <c r="Q95" s="2379">
        <f t="shared" ref="Q95:Q96" si="28">K95*N95</f>
        <v>0</v>
      </c>
      <c r="R95" s="2378">
        <f>L95*N95</f>
        <v>0</v>
      </c>
      <c r="S95" s="1082">
        <v>0</v>
      </c>
      <c r="T95" s="1082">
        <v>0</v>
      </c>
      <c r="U95" s="2360"/>
      <c r="V95" s="2360"/>
      <c r="W95" s="2360"/>
      <c r="X95" s="2360"/>
      <c r="Y95" s="2360"/>
      <c r="Z95" s="2360"/>
      <c r="AA95" s="2360"/>
      <c r="AB95" s="2360"/>
      <c r="AC95" s="2360"/>
    </row>
    <row r="96" spans="1:29" s="2358" customFormat="1" ht="15">
      <c r="A96" s="2369"/>
      <c r="B96" s="2370"/>
      <c r="C96" s="1720" t="s">
        <v>329</v>
      </c>
      <c r="D96" s="2369"/>
      <c r="E96" s="2373"/>
      <c r="F96" s="2373"/>
      <c r="G96" s="2373" t="s">
        <v>592</v>
      </c>
      <c r="H96" s="2387"/>
      <c r="I96" s="2373"/>
      <c r="J96" s="2388"/>
      <c r="K96" s="2378">
        <f>'Tableau 3A'!P96</f>
        <v>0</v>
      </c>
      <c r="L96" s="2378">
        <f>'Tableau 3A'!Q96</f>
        <v>0</v>
      </c>
      <c r="M96" s="1070"/>
      <c r="N96" s="1721"/>
      <c r="O96" s="2388"/>
      <c r="P96" s="2360"/>
      <c r="Q96" s="2379">
        <f t="shared" si="28"/>
        <v>0</v>
      </c>
      <c r="R96" s="2378">
        <f>L96*N96</f>
        <v>0</v>
      </c>
      <c r="S96" s="1082">
        <v>0</v>
      </c>
      <c r="T96" s="1082">
        <v>0</v>
      </c>
      <c r="U96" s="2360"/>
      <c r="V96" s="2360"/>
      <c r="W96" s="2360"/>
      <c r="X96" s="2360"/>
      <c r="Y96" s="2360"/>
      <c r="Z96" s="2360"/>
      <c r="AA96" s="2360"/>
      <c r="AB96" s="2360"/>
      <c r="AC96" s="2360"/>
    </row>
    <row r="97" spans="1:29" s="2358" customFormat="1" ht="15">
      <c r="A97" s="2369"/>
      <c r="B97" s="2370"/>
      <c r="C97" s="1720"/>
      <c r="D97" s="2369"/>
      <c r="E97" s="2373"/>
      <c r="F97" s="2373"/>
      <c r="G97" s="2373"/>
      <c r="H97" s="2387"/>
      <c r="I97" s="2387"/>
      <c r="J97" s="2388"/>
      <c r="K97" s="2389"/>
      <c r="L97" s="2389"/>
      <c r="M97" s="1070"/>
      <c r="N97" s="1721"/>
      <c r="O97" s="2388"/>
      <c r="P97" s="2360"/>
      <c r="Q97" s="2390"/>
      <c r="R97" s="2389"/>
      <c r="S97" s="1097"/>
      <c r="T97" s="1097"/>
      <c r="U97" s="2360"/>
      <c r="V97" s="2360"/>
      <c r="W97" s="2360"/>
      <c r="X97" s="2360"/>
      <c r="Y97" s="2360"/>
      <c r="Z97" s="2360"/>
      <c r="AA97" s="2360"/>
      <c r="AB97" s="2360"/>
      <c r="AC97" s="2360"/>
    </row>
    <row r="98" spans="1:29" s="2358" customFormat="1" ht="15">
      <c r="A98" s="2369"/>
      <c r="B98" s="2370"/>
      <c r="C98" s="1720"/>
      <c r="D98" s="2369"/>
      <c r="E98" s="2373"/>
      <c r="F98" s="2373" t="s">
        <v>589</v>
      </c>
      <c r="G98" s="2373" t="s">
        <v>368</v>
      </c>
      <c r="H98" s="2387"/>
      <c r="I98" s="2387"/>
      <c r="J98" s="2388"/>
      <c r="K98" s="2378">
        <f>'Tableau 3A'!P98</f>
        <v>0</v>
      </c>
      <c r="L98" s="2378">
        <f>'Tableau 3A'!Q98</f>
        <v>0</v>
      </c>
      <c r="M98" s="2383"/>
      <c r="N98" s="1721"/>
      <c r="O98" s="2388"/>
      <c r="P98" s="2360"/>
      <c r="Q98" s="2379">
        <f>Q100+Q101+Q103+Q104</f>
        <v>0</v>
      </c>
      <c r="R98" s="2378">
        <f>R100+R101+R103+R104</f>
        <v>0</v>
      </c>
      <c r="S98" s="1082">
        <v>0</v>
      </c>
      <c r="T98" s="1082">
        <v>0</v>
      </c>
      <c r="U98" s="2360"/>
      <c r="V98" s="2360"/>
      <c r="W98" s="2360"/>
      <c r="X98" s="2360"/>
      <c r="Y98" s="2360"/>
      <c r="Z98" s="2360"/>
      <c r="AA98" s="2360"/>
      <c r="AB98" s="2360"/>
      <c r="AC98" s="2360"/>
    </row>
    <row r="99" spans="1:29" s="2358" customFormat="1" ht="15">
      <c r="A99" s="2369"/>
      <c r="B99" s="2370"/>
      <c r="C99" s="1720"/>
      <c r="D99" s="2369"/>
      <c r="E99" s="2373"/>
      <c r="F99" s="2373"/>
      <c r="G99" s="2373" t="s">
        <v>369</v>
      </c>
      <c r="H99" s="2387"/>
      <c r="I99" s="2387"/>
      <c r="J99" s="2388"/>
      <c r="K99" s="2389">
        <f>'Tableau 3A'!P99</f>
        <v>0</v>
      </c>
      <c r="L99" s="2389">
        <f>'Tableau 3A'!Q99</f>
        <v>0</v>
      </c>
      <c r="M99" s="1070"/>
      <c r="N99" s="1721"/>
      <c r="O99" s="2388"/>
      <c r="P99" s="2360"/>
      <c r="Q99" s="2390"/>
      <c r="R99" s="2389"/>
      <c r="S99" s="1097"/>
      <c r="T99" s="1097"/>
      <c r="U99" s="2360"/>
      <c r="V99" s="2360"/>
      <c r="W99" s="2360"/>
      <c r="X99" s="2360"/>
      <c r="Y99" s="2360"/>
      <c r="Z99" s="2360"/>
      <c r="AA99" s="2360"/>
      <c r="AB99" s="2360"/>
      <c r="AC99" s="2360"/>
    </row>
    <row r="100" spans="1:29" s="2358" customFormat="1" ht="15">
      <c r="A100" s="2369"/>
      <c r="B100" s="2370"/>
      <c r="C100" s="1720" t="s">
        <v>329</v>
      </c>
      <c r="D100" s="2369"/>
      <c r="E100" s="2373"/>
      <c r="F100" s="2373"/>
      <c r="G100" s="2373"/>
      <c r="H100" s="2387" t="s">
        <v>403</v>
      </c>
      <c r="I100" s="2387"/>
      <c r="J100" s="2388"/>
      <c r="K100" s="2389">
        <f>'Tableau 3A'!P100</f>
        <v>0</v>
      </c>
      <c r="L100" s="2389">
        <f>'Tableau 3A'!Q100</f>
        <v>0</v>
      </c>
      <c r="M100" s="1070"/>
      <c r="N100" s="1721"/>
      <c r="O100" s="2388"/>
      <c r="P100" s="2360"/>
      <c r="Q100" s="2390">
        <f t="shared" ref="Q100:Q101" si="29">K100*N100</f>
        <v>0</v>
      </c>
      <c r="R100" s="2389">
        <f>L100*N100</f>
        <v>0</v>
      </c>
      <c r="S100" s="1097">
        <v>0</v>
      </c>
      <c r="T100" s="1097">
        <v>0</v>
      </c>
      <c r="U100" s="2360"/>
      <c r="V100" s="2360"/>
      <c r="W100" s="2360"/>
      <c r="X100" s="2360"/>
      <c r="Y100" s="2360"/>
      <c r="Z100" s="2360"/>
      <c r="AA100" s="2360"/>
      <c r="AB100" s="2360"/>
      <c r="AC100" s="2360"/>
    </row>
    <row r="101" spans="1:29" s="2358" customFormat="1" ht="15">
      <c r="A101" s="2369"/>
      <c r="B101" s="2370"/>
      <c r="C101" s="1720" t="s">
        <v>328</v>
      </c>
      <c r="D101" s="2369"/>
      <c r="E101" s="2373"/>
      <c r="F101" s="2373"/>
      <c r="G101" s="2373"/>
      <c r="H101" s="2387" t="s">
        <v>404</v>
      </c>
      <c r="I101" s="2387"/>
      <c r="J101" s="2388"/>
      <c r="K101" s="2389">
        <f>'Tableau 3A'!P101</f>
        <v>0</v>
      </c>
      <c r="L101" s="2389">
        <f>'Tableau 3A'!Q101</f>
        <v>0</v>
      </c>
      <c r="M101" s="1070"/>
      <c r="N101" s="1721"/>
      <c r="O101" s="2388"/>
      <c r="P101" s="2360"/>
      <c r="Q101" s="2390">
        <f t="shared" si="29"/>
        <v>0</v>
      </c>
      <c r="R101" s="2389">
        <f>L101*N101</f>
        <v>0</v>
      </c>
      <c r="S101" s="1097">
        <v>0</v>
      </c>
      <c r="T101" s="1097">
        <v>0</v>
      </c>
      <c r="U101" s="2360"/>
      <c r="V101" s="2360"/>
      <c r="W101" s="2360"/>
      <c r="X101" s="2360"/>
      <c r="Y101" s="2360"/>
      <c r="Z101" s="2360"/>
      <c r="AA101" s="2360"/>
      <c r="AB101" s="2360"/>
      <c r="AC101" s="2360"/>
    </row>
    <row r="102" spans="1:29" s="2358" customFormat="1" ht="15">
      <c r="A102" s="2369"/>
      <c r="B102" s="2370"/>
      <c r="C102" s="1720"/>
      <c r="D102" s="2369"/>
      <c r="E102" s="2373"/>
      <c r="F102" s="2373"/>
      <c r="G102" s="2373"/>
      <c r="H102" s="2387"/>
      <c r="I102" s="2387"/>
      <c r="J102" s="2388"/>
      <c r="K102" s="2389"/>
      <c r="L102" s="2389"/>
      <c r="M102" s="1070"/>
      <c r="N102" s="1721"/>
      <c r="O102" s="2388"/>
      <c r="P102" s="2360"/>
      <c r="Q102" s="2390"/>
      <c r="R102" s="2389"/>
      <c r="S102" s="1097"/>
      <c r="T102" s="1097"/>
      <c r="U102" s="2360"/>
      <c r="V102" s="2360"/>
      <c r="W102" s="2360"/>
      <c r="X102" s="2360"/>
      <c r="Y102" s="2360"/>
      <c r="Z102" s="2360"/>
      <c r="AA102" s="2360"/>
      <c r="AB102" s="2360"/>
      <c r="AC102" s="2360"/>
    </row>
    <row r="103" spans="1:29" s="2358" customFormat="1" ht="15">
      <c r="A103" s="2369"/>
      <c r="B103" s="2370"/>
      <c r="C103" s="1720" t="s">
        <v>329</v>
      </c>
      <c r="D103" s="2369"/>
      <c r="E103" s="2373"/>
      <c r="F103" s="2373"/>
      <c r="G103" s="2373" t="s">
        <v>1066</v>
      </c>
      <c r="H103" s="2387"/>
      <c r="I103" s="2387"/>
      <c r="J103" s="2388"/>
      <c r="K103" s="2378">
        <f>'Tableau 3A'!P103</f>
        <v>0</v>
      </c>
      <c r="L103" s="2378">
        <f>'Tableau 3A'!Q103</f>
        <v>0</v>
      </c>
      <c r="M103" s="1070"/>
      <c r="N103" s="1721"/>
      <c r="O103" s="2388"/>
      <c r="P103" s="2360"/>
      <c r="Q103" s="2379">
        <f t="shared" ref="Q103:Q104" si="30">K103*N103</f>
        <v>0</v>
      </c>
      <c r="R103" s="2378">
        <f>L103*N103</f>
        <v>0</v>
      </c>
      <c r="S103" s="1082">
        <v>0</v>
      </c>
      <c r="T103" s="1082">
        <v>0</v>
      </c>
      <c r="U103" s="2360"/>
      <c r="V103" s="2360"/>
      <c r="W103" s="2360"/>
      <c r="X103" s="2360"/>
      <c r="Y103" s="2360"/>
      <c r="Z103" s="2360"/>
      <c r="AA103" s="2360"/>
      <c r="AB103" s="2360"/>
      <c r="AC103" s="2360"/>
    </row>
    <row r="104" spans="1:29" s="2358" customFormat="1" ht="15">
      <c r="A104" s="2369"/>
      <c r="B104" s="2370"/>
      <c r="C104" s="1720" t="s">
        <v>329</v>
      </c>
      <c r="D104" s="2369"/>
      <c r="E104" s="2373"/>
      <c r="F104" s="2373"/>
      <c r="G104" s="2373" t="s">
        <v>592</v>
      </c>
      <c r="H104" s="2387"/>
      <c r="I104" s="2387"/>
      <c r="J104" s="2388"/>
      <c r="K104" s="2378">
        <f>'Tableau 3A'!P104</f>
        <v>0</v>
      </c>
      <c r="L104" s="2378">
        <f>'Tableau 3A'!Q104</f>
        <v>0</v>
      </c>
      <c r="M104" s="1070"/>
      <c r="N104" s="1721"/>
      <c r="O104" s="2388"/>
      <c r="P104" s="2360"/>
      <c r="Q104" s="2379">
        <f t="shared" si="30"/>
        <v>0</v>
      </c>
      <c r="R104" s="2378">
        <f>L104*N104</f>
        <v>0</v>
      </c>
      <c r="S104" s="1082">
        <v>0</v>
      </c>
      <c r="T104" s="1082">
        <v>0</v>
      </c>
      <c r="U104" s="2360"/>
      <c r="V104" s="2360"/>
      <c r="W104" s="2360"/>
      <c r="X104" s="2360"/>
      <c r="Y104" s="2360"/>
      <c r="Z104" s="2360"/>
      <c r="AA104" s="2360"/>
      <c r="AB104" s="2360"/>
      <c r="AC104" s="2360"/>
    </row>
    <row r="105" spans="1:29" s="2358" customFormat="1" ht="15">
      <c r="A105" s="2369"/>
      <c r="B105" s="2370"/>
      <c r="C105" s="1720"/>
      <c r="D105" s="2369"/>
      <c r="E105" s="2373"/>
      <c r="F105" s="2373"/>
      <c r="G105" s="2373"/>
      <c r="H105" s="2387"/>
      <c r="I105" s="2387"/>
      <c r="J105" s="2388"/>
      <c r="K105" s="2389"/>
      <c r="L105" s="2389"/>
      <c r="M105" s="1070"/>
      <c r="N105" s="1721"/>
      <c r="O105" s="2388"/>
      <c r="P105" s="2360"/>
      <c r="Q105" s="2390"/>
      <c r="R105" s="2389"/>
      <c r="S105" s="1097"/>
      <c r="T105" s="1097"/>
      <c r="U105" s="2360"/>
      <c r="V105" s="2360"/>
      <c r="W105" s="2360"/>
      <c r="X105" s="2360"/>
      <c r="Y105" s="2360"/>
      <c r="Z105" s="2360"/>
      <c r="AA105" s="2360"/>
      <c r="AB105" s="2360"/>
      <c r="AC105" s="2360"/>
    </row>
    <row r="106" spans="1:29" s="2358" customFormat="1" ht="15">
      <c r="A106" s="2369"/>
      <c r="B106" s="2370"/>
      <c r="C106" s="1720"/>
      <c r="D106" s="2369"/>
      <c r="E106" s="2373" t="s">
        <v>580</v>
      </c>
      <c r="F106" s="2373" t="s">
        <v>370</v>
      </c>
      <c r="G106" s="2373"/>
      <c r="H106" s="2373"/>
      <c r="I106" s="2373"/>
      <c r="J106" s="2370"/>
      <c r="K106" s="2378">
        <f>'Tableau 3A'!P106</f>
        <v>0</v>
      </c>
      <c r="L106" s="2378">
        <f>'Tableau 3A'!Q106</f>
        <v>0</v>
      </c>
      <c r="M106" s="1070"/>
      <c r="N106" s="1721"/>
      <c r="O106" s="2370"/>
      <c r="P106" s="2360"/>
      <c r="Q106" s="2379">
        <f>Q108+Q109+Q110+Q111+Q112+Q113+Q114+Q116</f>
        <v>0</v>
      </c>
      <c r="R106" s="2378">
        <f>R108+R109+R110+R111+R112+R113+R114+R116</f>
        <v>0</v>
      </c>
      <c r="S106" s="1082">
        <v>0</v>
      </c>
      <c r="T106" s="1082">
        <v>0</v>
      </c>
      <c r="U106" s="2360"/>
      <c r="V106" s="2360"/>
      <c r="W106" s="2360"/>
      <c r="X106" s="2360"/>
      <c r="Y106" s="2360"/>
      <c r="Z106" s="2360"/>
      <c r="AA106" s="2360"/>
      <c r="AB106" s="2360"/>
      <c r="AC106" s="2360"/>
    </row>
    <row r="107" spans="1:29" s="2358" customFormat="1" ht="15">
      <c r="A107" s="2369"/>
      <c r="B107" s="2370"/>
      <c r="C107" s="1720"/>
      <c r="D107" s="2369"/>
      <c r="E107" s="2373"/>
      <c r="F107" s="2373"/>
      <c r="G107" s="2373"/>
      <c r="H107" s="2373"/>
      <c r="I107" s="2373"/>
      <c r="J107" s="2370"/>
      <c r="K107" s="2378"/>
      <c r="L107" s="2378"/>
      <c r="M107" s="1070"/>
      <c r="N107" s="1720"/>
      <c r="O107" s="2370"/>
      <c r="P107" s="2360"/>
      <c r="Q107" s="2379"/>
      <c r="R107" s="2378"/>
      <c r="S107" s="1082"/>
      <c r="T107" s="1082"/>
      <c r="U107" s="2360"/>
      <c r="V107" s="2360"/>
      <c r="W107" s="2360"/>
      <c r="X107" s="2360"/>
      <c r="Y107" s="2360"/>
      <c r="Z107" s="2360"/>
      <c r="AA107" s="2360"/>
      <c r="AB107" s="2360"/>
      <c r="AC107" s="2360"/>
    </row>
    <row r="108" spans="1:29" s="2358" customFormat="1" ht="15">
      <c r="A108" s="2369"/>
      <c r="B108" s="2370"/>
      <c r="C108" s="2393" t="s">
        <v>329</v>
      </c>
      <c r="D108" s="2394"/>
      <c r="E108" s="2394"/>
      <c r="F108" s="2394"/>
      <c r="G108" s="2394" t="s">
        <v>647</v>
      </c>
      <c r="H108" s="2394"/>
      <c r="I108" s="2394"/>
      <c r="J108" s="2370"/>
      <c r="K108" s="2378">
        <f>'Tableau 3A'!P108</f>
        <v>0</v>
      </c>
      <c r="L108" s="2378">
        <f>'Tableau 3A'!Q108</f>
        <v>0</v>
      </c>
      <c r="M108" s="1070"/>
      <c r="N108" s="1720"/>
      <c r="O108" s="2370"/>
      <c r="P108" s="2360"/>
      <c r="Q108" s="2379">
        <f t="shared" ref="Q108:Q114" si="31">K108*N108</f>
        <v>0</v>
      </c>
      <c r="R108" s="2378">
        <f>L108*N108</f>
        <v>0</v>
      </c>
      <c r="S108" s="1082">
        <v>0</v>
      </c>
      <c r="T108" s="1082">
        <v>0</v>
      </c>
      <c r="U108" s="2360"/>
      <c r="V108" s="2360"/>
      <c r="W108" s="2360"/>
      <c r="X108" s="2360"/>
      <c r="Y108" s="2360"/>
      <c r="Z108" s="2360"/>
      <c r="AA108" s="2360"/>
      <c r="AB108" s="2360"/>
      <c r="AC108" s="2360"/>
    </row>
    <row r="109" spans="1:29" s="2358" customFormat="1" ht="15">
      <c r="A109" s="2369"/>
      <c r="B109" s="2370"/>
      <c r="C109" s="2393" t="s">
        <v>329</v>
      </c>
      <c r="D109" s="2394"/>
      <c r="E109" s="2394"/>
      <c r="F109" s="2394"/>
      <c r="G109" s="2394" t="s">
        <v>648</v>
      </c>
      <c r="H109" s="2395"/>
      <c r="I109" s="2395"/>
      <c r="J109" s="2388"/>
      <c r="K109" s="2378">
        <f>'Tableau 3A'!P109</f>
        <v>0</v>
      </c>
      <c r="L109" s="2378">
        <f>'Tableau 3A'!Q109</f>
        <v>0</v>
      </c>
      <c r="M109" s="1070"/>
      <c r="N109" s="1721"/>
      <c r="O109" s="2388"/>
      <c r="P109" s="2360"/>
      <c r="Q109" s="2379">
        <f t="shared" si="31"/>
        <v>0</v>
      </c>
      <c r="R109" s="2378">
        <f t="shared" ref="R109:R114" si="32">L109*N109</f>
        <v>0</v>
      </c>
      <c r="S109" s="1082">
        <v>0</v>
      </c>
      <c r="T109" s="1082">
        <v>0</v>
      </c>
      <c r="U109" s="2360"/>
      <c r="V109" s="2360"/>
      <c r="W109" s="2360"/>
      <c r="X109" s="2360"/>
      <c r="Y109" s="2360"/>
      <c r="Z109" s="2360"/>
      <c r="AA109" s="2360"/>
      <c r="AB109" s="2360"/>
      <c r="AC109" s="2360"/>
    </row>
    <row r="110" spans="1:29" s="2358" customFormat="1" ht="15">
      <c r="A110" s="2369"/>
      <c r="B110" s="2370"/>
      <c r="C110" s="2393" t="s">
        <v>649</v>
      </c>
      <c r="D110" s="2394"/>
      <c r="E110" s="2394"/>
      <c r="F110" s="2394"/>
      <c r="G110" s="2394" t="s">
        <v>650</v>
      </c>
      <c r="H110" s="2395"/>
      <c r="I110" s="2395"/>
      <c r="J110" s="2388"/>
      <c r="K110" s="2378">
        <f>'Tableau 3A'!P110</f>
        <v>0</v>
      </c>
      <c r="L110" s="2378">
        <f>'Tableau 3A'!Q110</f>
        <v>0</v>
      </c>
      <c r="M110" s="1070"/>
      <c r="N110" s="1721"/>
      <c r="O110" s="2388"/>
      <c r="P110" s="2360"/>
      <c r="Q110" s="2379">
        <f t="shared" si="31"/>
        <v>0</v>
      </c>
      <c r="R110" s="2378">
        <f t="shared" si="32"/>
        <v>0</v>
      </c>
      <c r="S110" s="1082">
        <v>0</v>
      </c>
      <c r="T110" s="1082">
        <v>0</v>
      </c>
      <c r="U110" s="2360"/>
      <c r="V110" s="2360"/>
      <c r="W110" s="2360"/>
      <c r="X110" s="2360"/>
      <c r="Y110" s="2360"/>
      <c r="Z110" s="2360"/>
      <c r="AA110" s="2360"/>
      <c r="AB110" s="2360"/>
      <c r="AC110" s="2360"/>
    </row>
    <row r="111" spans="1:29" s="2358" customFormat="1" ht="15">
      <c r="A111" s="2369"/>
      <c r="B111" s="2370"/>
      <c r="C111" s="2393" t="s">
        <v>329</v>
      </c>
      <c r="D111" s="2394"/>
      <c r="E111" s="2394"/>
      <c r="F111" s="2394"/>
      <c r="G111" s="2394" t="s">
        <v>1070</v>
      </c>
      <c r="H111" s="2394"/>
      <c r="I111" s="2394"/>
      <c r="J111" s="2370"/>
      <c r="K111" s="2378">
        <f>'Tableau 3A'!P111</f>
        <v>0</v>
      </c>
      <c r="L111" s="2378">
        <f>'Tableau 3A'!Q111</f>
        <v>0</v>
      </c>
      <c r="M111" s="1070"/>
      <c r="N111" s="1720"/>
      <c r="O111" s="2370"/>
      <c r="P111" s="2360"/>
      <c r="Q111" s="2379">
        <f t="shared" si="31"/>
        <v>0</v>
      </c>
      <c r="R111" s="2378">
        <f t="shared" si="32"/>
        <v>0</v>
      </c>
      <c r="S111" s="1082">
        <v>0</v>
      </c>
      <c r="T111" s="1082">
        <v>0</v>
      </c>
      <c r="U111" s="2360"/>
      <c r="V111" s="2360"/>
      <c r="W111" s="2360"/>
      <c r="X111" s="2360"/>
      <c r="Y111" s="2360"/>
      <c r="Z111" s="2360"/>
      <c r="AA111" s="2360"/>
      <c r="AB111" s="2360"/>
      <c r="AC111" s="2360"/>
    </row>
    <row r="112" spans="1:29" s="2358" customFormat="1" ht="15">
      <c r="A112" s="2369"/>
      <c r="B112" s="2370"/>
      <c r="C112" s="2393" t="s">
        <v>329</v>
      </c>
      <c r="D112" s="2394"/>
      <c r="E112" s="2394"/>
      <c r="F112" s="2394"/>
      <c r="G112" s="2394" t="s">
        <v>651</v>
      </c>
      <c r="H112" s="2394"/>
      <c r="I112" s="2394"/>
      <c r="J112" s="2370"/>
      <c r="K112" s="2378">
        <f>'Tableau 3A'!P112</f>
        <v>0</v>
      </c>
      <c r="L112" s="2378">
        <f>'Tableau 3A'!Q112</f>
        <v>0</v>
      </c>
      <c r="M112" s="1070"/>
      <c r="N112" s="1720"/>
      <c r="O112" s="2370"/>
      <c r="P112" s="2360"/>
      <c r="Q112" s="2379">
        <f t="shared" si="31"/>
        <v>0</v>
      </c>
      <c r="R112" s="2378">
        <f t="shared" si="32"/>
        <v>0</v>
      </c>
      <c r="S112" s="1082">
        <v>0</v>
      </c>
      <c r="T112" s="1082">
        <v>0</v>
      </c>
      <c r="U112" s="2360"/>
      <c r="V112" s="2360"/>
      <c r="W112" s="2360"/>
      <c r="X112" s="2360"/>
      <c r="Y112" s="2360"/>
      <c r="Z112" s="2360"/>
      <c r="AA112" s="2360"/>
      <c r="AB112" s="2360"/>
      <c r="AC112" s="2360"/>
    </row>
    <row r="113" spans="1:29" s="2358" customFormat="1" ht="15">
      <c r="A113" s="2369"/>
      <c r="B113" s="2370"/>
      <c r="C113" s="2393" t="s">
        <v>329</v>
      </c>
      <c r="D113" s="2394"/>
      <c r="E113" s="2394"/>
      <c r="F113" s="2394"/>
      <c r="G113" s="2394" t="s">
        <v>1530</v>
      </c>
      <c r="H113" s="2394"/>
      <c r="I113" s="2394"/>
      <c r="J113" s="2370"/>
      <c r="K113" s="2378">
        <f>'Tableau 3A'!P113</f>
        <v>0</v>
      </c>
      <c r="L113" s="2378">
        <f>'Tableau 3A'!Q113</f>
        <v>0</v>
      </c>
      <c r="M113" s="1070"/>
      <c r="N113" s="1720"/>
      <c r="O113" s="2370"/>
      <c r="P113" s="2360"/>
      <c r="Q113" s="2379">
        <f t="shared" si="31"/>
        <v>0</v>
      </c>
      <c r="R113" s="2378">
        <f t="shared" si="32"/>
        <v>0</v>
      </c>
      <c r="S113" s="1082">
        <v>0</v>
      </c>
      <c r="T113" s="1082">
        <v>0</v>
      </c>
      <c r="U113" s="2360"/>
      <c r="V113" s="2360"/>
      <c r="W113" s="2360"/>
      <c r="X113" s="2360"/>
      <c r="Y113" s="2360"/>
      <c r="Z113" s="2360"/>
      <c r="AA113" s="2360"/>
      <c r="AB113" s="2360"/>
      <c r="AC113" s="2360"/>
    </row>
    <row r="114" spans="1:29" s="2358" customFormat="1" ht="15">
      <c r="A114" s="2369"/>
      <c r="B114" s="2370"/>
      <c r="C114" s="2393" t="s">
        <v>329</v>
      </c>
      <c r="D114" s="2394"/>
      <c r="E114" s="2394"/>
      <c r="F114" s="2394"/>
      <c r="G114" s="2394" t="s">
        <v>652</v>
      </c>
      <c r="H114" s="2394"/>
      <c r="I114" s="2394"/>
      <c r="J114" s="2370"/>
      <c r="K114" s="2378">
        <f>'Tableau 3A'!P114</f>
        <v>0</v>
      </c>
      <c r="L114" s="2378">
        <f>'Tableau 3A'!Q114</f>
        <v>0</v>
      </c>
      <c r="M114" s="1070"/>
      <c r="N114" s="1720"/>
      <c r="O114" s="2370"/>
      <c r="P114" s="2360"/>
      <c r="Q114" s="2379">
        <f t="shared" si="31"/>
        <v>0</v>
      </c>
      <c r="R114" s="2378">
        <f t="shared" si="32"/>
        <v>0</v>
      </c>
      <c r="S114" s="1082">
        <v>0</v>
      </c>
      <c r="T114" s="1082">
        <v>0</v>
      </c>
      <c r="U114" s="2360"/>
      <c r="V114" s="2360"/>
      <c r="W114" s="2360"/>
      <c r="X114" s="2360"/>
      <c r="Y114" s="2360"/>
      <c r="Z114" s="2360"/>
      <c r="AA114" s="2360"/>
      <c r="AB114" s="2360"/>
      <c r="AC114" s="2360"/>
    </row>
    <row r="115" spans="1:29" s="2358" customFormat="1" ht="15">
      <c r="A115" s="2369"/>
      <c r="B115" s="2370"/>
      <c r="C115" s="1720"/>
      <c r="D115" s="2369"/>
      <c r="E115" s="2373"/>
      <c r="F115" s="2373"/>
      <c r="G115" s="2387"/>
      <c r="H115" s="2387"/>
      <c r="I115" s="2387"/>
      <c r="J115" s="2388"/>
      <c r="K115" s="2389"/>
      <c r="L115" s="2389"/>
      <c r="M115" s="1070"/>
      <c r="N115" s="1721"/>
      <c r="O115" s="2388"/>
      <c r="P115" s="2360"/>
      <c r="Q115" s="2379"/>
      <c r="R115" s="2378"/>
      <c r="S115" s="1082"/>
      <c r="T115" s="1082"/>
      <c r="U115" s="2360"/>
      <c r="V115" s="2360"/>
      <c r="W115" s="2360"/>
      <c r="X115" s="2360"/>
      <c r="Y115" s="2360"/>
      <c r="Z115" s="2360"/>
      <c r="AA115" s="2360"/>
      <c r="AB115" s="2360"/>
      <c r="AC115" s="2360"/>
    </row>
    <row r="116" spans="1:29" s="1070" customFormat="1" ht="15">
      <c r="A116" s="2369"/>
      <c r="B116" s="2370"/>
      <c r="C116" s="1720" t="s">
        <v>329</v>
      </c>
      <c r="D116" s="2369"/>
      <c r="E116" s="2373"/>
      <c r="F116" s="2373"/>
      <c r="G116" s="2373" t="s">
        <v>1066</v>
      </c>
      <c r="H116" s="2387"/>
      <c r="I116" s="2373"/>
      <c r="J116" s="2370"/>
      <c r="K116" s="2378">
        <f>'Tableau 3A'!P116</f>
        <v>0</v>
      </c>
      <c r="L116" s="2378">
        <f>'Tableau 3A'!Q116</f>
        <v>0</v>
      </c>
      <c r="N116" s="1720"/>
      <c r="O116" s="2370"/>
      <c r="P116" s="1171"/>
      <c r="Q116" s="2379">
        <f t="shared" ref="Q116" si="33">K116*N116</f>
        <v>0</v>
      </c>
      <c r="R116" s="2378">
        <f>L116*N116</f>
        <v>0</v>
      </c>
      <c r="S116" s="1082">
        <v>0</v>
      </c>
      <c r="T116" s="1082">
        <v>0</v>
      </c>
      <c r="U116" s="1171"/>
      <c r="V116" s="1171"/>
      <c r="W116" s="1171"/>
      <c r="X116" s="1171"/>
      <c r="Y116" s="1171"/>
      <c r="Z116" s="1171"/>
      <c r="AA116" s="1171"/>
      <c r="AB116" s="1171"/>
      <c r="AC116" s="1171"/>
    </row>
    <row r="117" spans="1:29" s="2358" customFormat="1" ht="15">
      <c r="A117" s="2369"/>
      <c r="B117" s="2370"/>
      <c r="C117" s="1720"/>
      <c r="D117" s="2369"/>
      <c r="E117" s="2373"/>
      <c r="F117" s="2373"/>
      <c r="G117" s="2387"/>
      <c r="H117" s="2387"/>
      <c r="I117" s="2387"/>
      <c r="J117" s="2388"/>
      <c r="K117" s="2389"/>
      <c r="L117" s="2389"/>
      <c r="M117" s="1070"/>
      <c r="N117" s="1721"/>
      <c r="O117" s="2388"/>
      <c r="P117" s="2360"/>
      <c r="Q117" s="2390"/>
      <c r="R117" s="2389"/>
      <c r="S117" s="1097"/>
      <c r="T117" s="1097"/>
      <c r="U117" s="2360"/>
      <c r="V117" s="2360"/>
      <c r="W117" s="2360"/>
      <c r="X117" s="2360"/>
      <c r="Y117" s="2360"/>
      <c r="Z117" s="2360"/>
      <c r="AA117" s="2360"/>
      <c r="AB117" s="2360"/>
      <c r="AC117" s="2360"/>
    </row>
    <row r="118" spans="1:29" s="2358" customFormat="1" ht="15">
      <c r="A118" s="2369"/>
      <c r="B118" s="2370"/>
      <c r="C118" s="1720"/>
      <c r="D118" s="2369"/>
      <c r="E118" s="2373" t="s">
        <v>581</v>
      </c>
      <c r="F118" s="2373" t="s">
        <v>371</v>
      </c>
      <c r="G118" s="2373"/>
      <c r="H118" s="2373"/>
      <c r="I118" s="2373"/>
      <c r="J118" s="2370"/>
      <c r="K118" s="2378">
        <f>'Tableau 3A'!P118</f>
        <v>0</v>
      </c>
      <c r="L118" s="2378">
        <f>'Tableau 3A'!Q118</f>
        <v>0</v>
      </c>
      <c r="M118" s="2383"/>
      <c r="N118" s="1720"/>
      <c r="O118" s="2370"/>
      <c r="P118" s="2360"/>
      <c r="Q118" s="2379">
        <f>Q120+Q121</f>
        <v>0</v>
      </c>
      <c r="R118" s="2378">
        <f>R120+R121</f>
        <v>0</v>
      </c>
      <c r="S118" s="1082">
        <v>0</v>
      </c>
      <c r="T118" s="1082">
        <v>0</v>
      </c>
      <c r="U118" s="2360"/>
      <c r="V118" s="2360"/>
      <c r="W118" s="2360"/>
      <c r="X118" s="2360"/>
      <c r="Y118" s="2360"/>
      <c r="Z118" s="2360"/>
      <c r="AA118" s="2360"/>
      <c r="AB118" s="2360"/>
      <c r="AC118" s="2360"/>
    </row>
    <row r="119" spans="1:29" s="2358" customFormat="1" ht="15">
      <c r="A119" s="2369"/>
      <c r="B119" s="2370"/>
      <c r="C119" s="1720"/>
      <c r="D119" s="2369"/>
      <c r="E119" s="2373"/>
      <c r="F119" s="2373"/>
      <c r="G119" s="2373"/>
      <c r="H119" s="2373"/>
      <c r="I119" s="2373"/>
      <c r="J119" s="2370"/>
      <c r="K119" s="2378"/>
      <c r="L119" s="2378"/>
      <c r="M119" s="1070"/>
      <c r="N119" s="1720"/>
      <c r="O119" s="2370"/>
      <c r="P119" s="2360"/>
      <c r="Q119" s="2379"/>
      <c r="R119" s="2378"/>
      <c r="S119" s="1082"/>
      <c r="T119" s="1082"/>
      <c r="U119" s="2360"/>
      <c r="V119" s="2360"/>
      <c r="W119" s="2360"/>
      <c r="X119" s="2360"/>
      <c r="Y119" s="2360"/>
      <c r="Z119" s="2360"/>
      <c r="AA119" s="2360"/>
      <c r="AB119" s="2360"/>
      <c r="AC119" s="2360"/>
    </row>
    <row r="120" spans="1:29" s="2358" customFormat="1" ht="15">
      <c r="A120" s="2369"/>
      <c r="B120" s="2370"/>
      <c r="C120" s="1720" t="s">
        <v>329</v>
      </c>
      <c r="D120" s="2369"/>
      <c r="E120" s="2373"/>
      <c r="F120" s="2373"/>
      <c r="G120" s="2387" t="s">
        <v>1531</v>
      </c>
      <c r="H120" s="2387"/>
      <c r="I120" s="2387"/>
      <c r="J120" s="2388"/>
      <c r="K120" s="2389">
        <f>'Tableau 3A'!P120</f>
        <v>0</v>
      </c>
      <c r="L120" s="2389">
        <f>'Tableau 3A'!Q120</f>
        <v>0</v>
      </c>
      <c r="M120" s="1070"/>
      <c r="N120" s="1721"/>
      <c r="O120" s="2388"/>
      <c r="P120" s="2360"/>
      <c r="Q120" s="2390">
        <f t="shared" ref="Q120:Q121" si="34">K120*N120</f>
        <v>0</v>
      </c>
      <c r="R120" s="2389">
        <f t="shared" ref="R120:R121" si="35">L120*N120</f>
        <v>0</v>
      </c>
      <c r="S120" s="1097">
        <v>0</v>
      </c>
      <c r="T120" s="1097">
        <v>0</v>
      </c>
      <c r="U120" s="2360"/>
      <c r="V120" s="2360"/>
      <c r="W120" s="2360"/>
      <c r="X120" s="2360"/>
      <c r="Y120" s="2360"/>
      <c r="Z120" s="2360"/>
      <c r="AA120" s="2360"/>
      <c r="AB120" s="2360"/>
      <c r="AC120" s="2360"/>
    </row>
    <row r="121" spans="1:29" s="2358" customFormat="1" ht="15">
      <c r="A121" s="2369"/>
      <c r="B121" s="2370"/>
      <c r="C121" s="1720" t="s">
        <v>329</v>
      </c>
      <c r="D121" s="2396"/>
      <c r="E121" s="2387"/>
      <c r="F121" s="2387"/>
      <c r="G121" s="2387" t="s">
        <v>1066</v>
      </c>
      <c r="H121" s="2387"/>
      <c r="I121" s="2387"/>
      <c r="J121" s="2388"/>
      <c r="K121" s="2389">
        <f>'Tableau 3A'!P121</f>
        <v>0</v>
      </c>
      <c r="L121" s="2389">
        <f>'Tableau 3A'!Q121</f>
        <v>0</v>
      </c>
      <c r="M121" s="1070"/>
      <c r="N121" s="1721"/>
      <c r="O121" s="2388"/>
      <c r="P121" s="2360"/>
      <c r="Q121" s="2390">
        <f t="shared" si="34"/>
        <v>0</v>
      </c>
      <c r="R121" s="2389">
        <f t="shared" si="35"/>
        <v>0</v>
      </c>
      <c r="S121" s="1097">
        <v>0</v>
      </c>
      <c r="T121" s="1097">
        <v>0</v>
      </c>
      <c r="U121" s="2360"/>
      <c r="V121" s="2360"/>
      <c r="W121" s="2360"/>
      <c r="X121" s="2360"/>
      <c r="Y121" s="2360"/>
      <c r="Z121" s="2360"/>
      <c r="AA121" s="2360"/>
      <c r="AB121" s="2360"/>
      <c r="AC121" s="2360"/>
    </row>
    <row r="122" spans="1:29" s="2358" customFormat="1" ht="15">
      <c r="A122" s="2369"/>
      <c r="B122" s="2370"/>
      <c r="C122" s="1720"/>
      <c r="D122" s="2369"/>
      <c r="E122" s="2373"/>
      <c r="F122" s="2373"/>
      <c r="G122" s="2373"/>
      <c r="H122" s="2387"/>
      <c r="I122" s="2387"/>
      <c r="J122" s="2388"/>
      <c r="K122" s="2389"/>
      <c r="L122" s="2389"/>
      <c r="M122" s="1070"/>
      <c r="N122" s="1721"/>
      <c r="O122" s="2388"/>
      <c r="P122" s="2360"/>
      <c r="Q122" s="2390"/>
      <c r="R122" s="2389"/>
      <c r="S122" s="1097"/>
      <c r="T122" s="1097"/>
      <c r="U122" s="2360"/>
      <c r="V122" s="2360"/>
      <c r="W122" s="2360"/>
      <c r="X122" s="2360"/>
      <c r="Y122" s="2360"/>
      <c r="Z122" s="2360"/>
      <c r="AA122" s="2360"/>
      <c r="AB122" s="2360"/>
      <c r="AC122" s="2360"/>
    </row>
    <row r="123" spans="1:29" s="2358" customFormat="1" ht="15">
      <c r="A123" s="2369"/>
      <c r="B123" s="2370"/>
      <c r="C123" s="1720"/>
      <c r="D123" s="2369"/>
      <c r="E123" s="2373" t="s">
        <v>582</v>
      </c>
      <c r="F123" s="2373" t="s">
        <v>372</v>
      </c>
      <c r="G123" s="2373"/>
      <c r="H123" s="2387"/>
      <c r="I123" s="2387"/>
      <c r="J123" s="2388"/>
      <c r="K123" s="2378">
        <f>'Tableau 3A'!P123</f>
        <v>0</v>
      </c>
      <c r="L123" s="2378">
        <f>'Tableau 3A'!Q123</f>
        <v>0</v>
      </c>
      <c r="M123" s="2383"/>
      <c r="N123" s="1720"/>
      <c r="O123" s="2370"/>
      <c r="P123" s="2360"/>
      <c r="Q123" s="2379">
        <f>Q125+Q127+Q133</f>
        <v>0</v>
      </c>
      <c r="R123" s="2378">
        <f>R125+R127+R133</f>
        <v>0</v>
      </c>
      <c r="S123" s="1082">
        <v>0</v>
      </c>
      <c r="T123" s="1082">
        <v>0</v>
      </c>
      <c r="U123" s="2360"/>
      <c r="V123" s="2360"/>
      <c r="W123" s="2360"/>
      <c r="X123" s="2360"/>
      <c r="Y123" s="2360"/>
      <c r="Z123" s="2360"/>
      <c r="AA123" s="2360"/>
      <c r="AB123" s="2360"/>
      <c r="AC123" s="2360"/>
    </row>
    <row r="124" spans="1:29" s="2358" customFormat="1" ht="15">
      <c r="A124" s="2369"/>
      <c r="B124" s="2370"/>
      <c r="C124" s="1720"/>
      <c r="D124" s="2369"/>
      <c r="E124" s="2373"/>
      <c r="F124" s="2373"/>
      <c r="G124" s="2373"/>
      <c r="H124" s="2387"/>
      <c r="I124" s="2387"/>
      <c r="J124" s="2388"/>
      <c r="K124" s="2389"/>
      <c r="L124" s="2389"/>
      <c r="M124" s="1070"/>
      <c r="N124" s="1721"/>
      <c r="O124" s="2388"/>
      <c r="P124" s="2360"/>
      <c r="Q124" s="2390"/>
      <c r="R124" s="2389"/>
      <c r="S124" s="1097"/>
      <c r="T124" s="1097"/>
      <c r="U124" s="2360"/>
      <c r="V124" s="2360"/>
      <c r="W124" s="2360"/>
      <c r="X124" s="2360"/>
      <c r="Y124" s="2360"/>
      <c r="Z124" s="2360"/>
      <c r="AA124" s="2360"/>
      <c r="AB124" s="2360"/>
      <c r="AC124" s="2360"/>
    </row>
    <row r="125" spans="1:29" s="2358" customFormat="1" ht="15">
      <c r="A125" s="2369"/>
      <c r="B125" s="2370"/>
      <c r="C125" s="1720" t="s">
        <v>329</v>
      </c>
      <c r="D125" s="2369"/>
      <c r="E125" s="2373"/>
      <c r="F125" s="2373" t="s">
        <v>583</v>
      </c>
      <c r="G125" s="2373" t="s">
        <v>373</v>
      </c>
      <c r="H125" s="2387"/>
      <c r="I125" s="2387"/>
      <c r="J125" s="2388"/>
      <c r="K125" s="2378">
        <f>'Tableau 3A'!P125</f>
        <v>0</v>
      </c>
      <c r="L125" s="2378">
        <f>'Tableau 3A'!Q125</f>
        <v>0</v>
      </c>
      <c r="M125" s="1070"/>
      <c r="N125" s="1721"/>
      <c r="O125" s="2388"/>
      <c r="P125" s="2360"/>
      <c r="Q125" s="2379">
        <f t="shared" ref="Q125" si="36">K125*N125</f>
        <v>0</v>
      </c>
      <c r="R125" s="2378">
        <f>L125*N125</f>
        <v>0</v>
      </c>
      <c r="S125" s="1082">
        <v>0</v>
      </c>
      <c r="T125" s="1082">
        <v>0</v>
      </c>
      <c r="U125" s="2360"/>
      <c r="V125" s="2360"/>
      <c r="W125" s="2360"/>
      <c r="X125" s="2360"/>
      <c r="Y125" s="2360"/>
      <c r="Z125" s="2360"/>
      <c r="AA125" s="2360"/>
      <c r="AB125" s="2360"/>
      <c r="AC125" s="2360"/>
    </row>
    <row r="126" spans="1:29" s="2358" customFormat="1" ht="15">
      <c r="A126" s="2369"/>
      <c r="B126" s="2370"/>
      <c r="C126" s="1720"/>
      <c r="D126" s="2369"/>
      <c r="E126" s="2373"/>
      <c r="F126" s="2373"/>
      <c r="G126" s="2373"/>
      <c r="H126" s="2387"/>
      <c r="I126" s="2387"/>
      <c r="J126" s="2388"/>
      <c r="K126" s="2389"/>
      <c r="L126" s="2389"/>
      <c r="M126" s="1070"/>
      <c r="N126" s="1721"/>
      <c r="O126" s="2388"/>
      <c r="P126" s="2360"/>
      <c r="Q126" s="2390"/>
      <c r="R126" s="2389"/>
      <c r="S126" s="1097"/>
      <c r="T126" s="1097"/>
      <c r="U126" s="2360"/>
      <c r="V126" s="2360"/>
      <c r="W126" s="2360"/>
      <c r="X126" s="2360"/>
      <c r="Y126" s="2360"/>
      <c r="Z126" s="2360"/>
      <c r="AA126" s="2360"/>
      <c r="AB126" s="2360"/>
      <c r="AC126" s="2360"/>
    </row>
    <row r="127" spans="1:29" s="2358" customFormat="1" ht="15">
      <c r="A127" s="2369"/>
      <c r="B127" s="2370"/>
      <c r="C127" s="1720"/>
      <c r="D127" s="2369"/>
      <c r="E127" s="2373"/>
      <c r="F127" s="2373" t="s">
        <v>584</v>
      </c>
      <c r="G127" s="2373" t="s">
        <v>374</v>
      </c>
      <c r="H127" s="2387"/>
      <c r="I127" s="2387"/>
      <c r="J127" s="2388"/>
      <c r="K127" s="2378">
        <f>'Tableau 3A'!P127</f>
        <v>0</v>
      </c>
      <c r="L127" s="2378">
        <f>'Tableau 3A'!Q127</f>
        <v>0</v>
      </c>
      <c r="M127" s="2383"/>
      <c r="N127" s="1721"/>
      <c r="O127" s="2388"/>
      <c r="P127" s="2360"/>
      <c r="Q127" s="2379">
        <f>Q128+Q129+Q130+Q131</f>
        <v>0</v>
      </c>
      <c r="R127" s="2378">
        <f>R128+R129+R130+R131</f>
        <v>0</v>
      </c>
      <c r="S127" s="1082">
        <v>0</v>
      </c>
      <c r="T127" s="1082">
        <v>0</v>
      </c>
      <c r="U127" s="2360"/>
      <c r="V127" s="2360"/>
      <c r="W127" s="2360"/>
      <c r="X127" s="2360"/>
      <c r="Y127" s="2360"/>
      <c r="Z127" s="2360"/>
      <c r="AA127" s="2360"/>
      <c r="AB127" s="2360"/>
      <c r="AC127" s="2360"/>
    </row>
    <row r="128" spans="1:29" s="2358" customFormat="1" ht="15">
      <c r="A128" s="2369"/>
      <c r="B128" s="2370"/>
      <c r="C128" s="1720" t="s">
        <v>329</v>
      </c>
      <c r="D128" s="2369"/>
      <c r="E128" s="2373"/>
      <c r="F128" s="2373"/>
      <c r="G128" s="2387" t="s">
        <v>375</v>
      </c>
      <c r="H128" s="2387"/>
      <c r="I128" s="2387"/>
      <c r="J128" s="2388"/>
      <c r="K128" s="2389">
        <f>'Tableau 3A'!P128</f>
        <v>0</v>
      </c>
      <c r="L128" s="2389">
        <f>'Tableau 3A'!Q128</f>
        <v>0</v>
      </c>
      <c r="M128" s="1070"/>
      <c r="N128" s="1721"/>
      <c r="O128" s="2388"/>
      <c r="P128" s="2360"/>
      <c r="Q128" s="2390">
        <f t="shared" ref="Q128:Q131" si="37">K128*N128</f>
        <v>0</v>
      </c>
      <c r="R128" s="2389">
        <f t="shared" ref="R128:R130" si="38">L128*N128</f>
        <v>0</v>
      </c>
      <c r="S128" s="1097">
        <v>0</v>
      </c>
      <c r="T128" s="1097">
        <v>0</v>
      </c>
      <c r="U128" s="2360"/>
      <c r="V128" s="2360"/>
      <c r="W128" s="2360"/>
      <c r="X128" s="2360"/>
      <c r="Y128" s="2360"/>
      <c r="Z128" s="2360"/>
      <c r="AA128" s="2360"/>
      <c r="AB128" s="2360"/>
      <c r="AC128" s="2360"/>
    </row>
    <row r="129" spans="1:29" s="2358" customFormat="1" ht="15">
      <c r="A129" s="2369"/>
      <c r="B129" s="2370"/>
      <c r="C129" s="1720" t="s">
        <v>329</v>
      </c>
      <c r="D129" s="2369"/>
      <c r="E129" s="2373"/>
      <c r="F129" s="2373"/>
      <c r="G129" s="2387" t="s">
        <v>376</v>
      </c>
      <c r="H129" s="2387"/>
      <c r="I129" s="2387"/>
      <c r="J129" s="2388"/>
      <c r="K129" s="2389">
        <f>'Tableau 3A'!P129</f>
        <v>0</v>
      </c>
      <c r="L129" s="2389">
        <f>'Tableau 3A'!Q129</f>
        <v>0</v>
      </c>
      <c r="M129" s="1070"/>
      <c r="N129" s="1721"/>
      <c r="O129" s="2388"/>
      <c r="P129" s="2360"/>
      <c r="Q129" s="2390">
        <f t="shared" si="37"/>
        <v>0</v>
      </c>
      <c r="R129" s="2389">
        <f t="shared" si="38"/>
        <v>0</v>
      </c>
      <c r="S129" s="1097">
        <v>0</v>
      </c>
      <c r="T129" s="1097">
        <v>0</v>
      </c>
      <c r="U129" s="2360"/>
      <c r="V129" s="2360"/>
      <c r="W129" s="2360"/>
      <c r="X129" s="2360"/>
      <c r="Y129" s="2360"/>
      <c r="Z129" s="2360"/>
      <c r="AA129" s="2360"/>
      <c r="AB129" s="2360"/>
      <c r="AC129" s="2360"/>
    </row>
    <row r="130" spans="1:29" s="2358" customFormat="1" ht="15">
      <c r="A130" s="2369"/>
      <c r="B130" s="2370"/>
      <c r="C130" s="1720" t="s">
        <v>329</v>
      </c>
      <c r="D130" s="2369"/>
      <c r="E130" s="2373"/>
      <c r="F130" s="2373"/>
      <c r="G130" s="2387" t="s">
        <v>377</v>
      </c>
      <c r="H130" s="2387"/>
      <c r="I130" s="2387"/>
      <c r="J130" s="2388"/>
      <c r="K130" s="2389">
        <f>'Tableau 3A'!P130</f>
        <v>0</v>
      </c>
      <c r="L130" s="2389">
        <f>'Tableau 3A'!Q130</f>
        <v>0</v>
      </c>
      <c r="M130" s="1070"/>
      <c r="N130" s="1721"/>
      <c r="O130" s="2388"/>
      <c r="P130" s="2360"/>
      <c r="Q130" s="2390">
        <f t="shared" si="37"/>
        <v>0</v>
      </c>
      <c r="R130" s="2389">
        <f t="shared" si="38"/>
        <v>0</v>
      </c>
      <c r="S130" s="1097">
        <v>0</v>
      </c>
      <c r="T130" s="1097">
        <v>0</v>
      </c>
      <c r="U130" s="2360"/>
      <c r="V130" s="2360"/>
      <c r="W130" s="2360"/>
      <c r="X130" s="2360"/>
      <c r="Y130" s="2360"/>
      <c r="Z130" s="2360"/>
      <c r="AA130" s="2360"/>
      <c r="AB130" s="2360"/>
      <c r="AC130" s="2360"/>
    </row>
    <row r="131" spans="1:29" s="2358" customFormat="1" ht="15">
      <c r="A131" s="2369"/>
      <c r="B131" s="2370"/>
      <c r="C131" s="1720" t="s">
        <v>329</v>
      </c>
      <c r="D131" s="2369"/>
      <c r="E131" s="2373"/>
      <c r="F131" s="2373"/>
      <c r="G131" s="2387" t="s">
        <v>1069</v>
      </c>
      <c r="H131" s="2387"/>
      <c r="I131" s="2387"/>
      <c r="J131" s="2388"/>
      <c r="K131" s="2389">
        <f>'Tableau 3A'!P131</f>
        <v>0</v>
      </c>
      <c r="L131" s="2389">
        <f>'Tableau 3A'!Q131</f>
        <v>0</v>
      </c>
      <c r="M131" s="1070"/>
      <c r="N131" s="1721"/>
      <c r="O131" s="2388"/>
      <c r="P131" s="2360"/>
      <c r="Q131" s="2390">
        <f t="shared" si="37"/>
        <v>0</v>
      </c>
      <c r="R131" s="2389">
        <f>L131*N131</f>
        <v>0</v>
      </c>
      <c r="S131" s="1097">
        <v>0</v>
      </c>
      <c r="T131" s="1097">
        <v>0</v>
      </c>
      <c r="U131" s="2360"/>
      <c r="V131" s="2360"/>
      <c r="W131" s="2360"/>
      <c r="X131" s="2360"/>
      <c r="Y131" s="2360"/>
      <c r="Z131" s="2360"/>
      <c r="AA131" s="2360"/>
      <c r="AB131" s="2360"/>
      <c r="AC131" s="2360"/>
    </row>
    <row r="132" spans="1:29" s="2358" customFormat="1" ht="15">
      <c r="A132" s="2369"/>
      <c r="B132" s="2370"/>
      <c r="C132" s="1720"/>
      <c r="D132" s="2369"/>
      <c r="E132" s="2373"/>
      <c r="F132" s="2373"/>
      <c r="G132" s="2387"/>
      <c r="H132" s="2387"/>
      <c r="I132" s="2387"/>
      <c r="J132" s="2388"/>
      <c r="K132" s="2378"/>
      <c r="L132" s="2378"/>
      <c r="M132" s="1070"/>
      <c r="N132" s="1721"/>
      <c r="O132" s="2388"/>
      <c r="P132" s="2360"/>
      <c r="Q132" s="2390"/>
      <c r="R132" s="2389"/>
      <c r="S132" s="1097"/>
      <c r="T132" s="1097"/>
      <c r="U132" s="2360"/>
      <c r="V132" s="2360"/>
      <c r="W132" s="2360"/>
      <c r="X132" s="2360"/>
      <c r="Y132" s="2360"/>
      <c r="Z132" s="2360"/>
      <c r="AA132" s="2360"/>
      <c r="AB132" s="2360"/>
      <c r="AC132" s="2360"/>
    </row>
    <row r="133" spans="1:29" s="2358" customFormat="1" ht="15">
      <c r="A133" s="2369"/>
      <c r="B133" s="2370"/>
      <c r="C133" s="1720" t="s">
        <v>329</v>
      </c>
      <c r="D133" s="2369"/>
      <c r="E133" s="2373"/>
      <c r="F133" s="2373" t="s">
        <v>585</v>
      </c>
      <c r="G133" s="2373" t="s">
        <v>378</v>
      </c>
      <c r="H133" s="2387"/>
      <c r="I133" s="2387"/>
      <c r="J133" s="2388"/>
      <c r="K133" s="2378">
        <f>'Tableau 3A'!P133</f>
        <v>0</v>
      </c>
      <c r="L133" s="2378">
        <f>'Tableau 3A'!Q133</f>
        <v>0</v>
      </c>
      <c r="M133" s="1070"/>
      <c r="N133" s="1721"/>
      <c r="O133" s="2388"/>
      <c r="P133" s="2360"/>
      <c r="Q133" s="2379">
        <f t="shared" ref="Q133" si="39">K133*N133</f>
        <v>0</v>
      </c>
      <c r="R133" s="2378">
        <f>L133*N133</f>
        <v>0</v>
      </c>
      <c r="S133" s="1082">
        <v>0</v>
      </c>
      <c r="T133" s="1082">
        <v>0</v>
      </c>
      <c r="U133" s="2360"/>
      <c r="V133" s="2360"/>
      <c r="W133" s="2360"/>
      <c r="X133" s="2360"/>
      <c r="Y133" s="2360"/>
      <c r="Z133" s="2360"/>
      <c r="AA133" s="2360"/>
      <c r="AB133" s="2360"/>
      <c r="AC133" s="2360"/>
    </row>
    <row r="134" spans="1:29" s="2358" customFormat="1" ht="15">
      <c r="A134" s="2369"/>
      <c r="B134" s="2370"/>
      <c r="C134" s="1720"/>
      <c r="D134" s="2369"/>
      <c r="E134" s="2373"/>
      <c r="F134" s="2373"/>
      <c r="G134" s="2373"/>
      <c r="H134" s="2387"/>
      <c r="I134" s="2387"/>
      <c r="J134" s="2388"/>
      <c r="K134" s="2389"/>
      <c r="L134" s="2389"/>
      <c r="M134" s="1070"/>
      <c r="N134" s="1721"/>
      <c r="O134" s="2388"/>
      <c r="P134" s="2360"/>
      <c r="Q134" s="2379"/>
      <c r="R134" s="2378"/>
      <c r="S134" s="1082"/>
      <c r="T134" s="1082"/>
      <c r="U134" s="2360"/>
      <c r="V134" s="2360"/>
      <c r="W134" s="2360"/>
      <c r="X134" s="2360"/>
      <c r="Y134" s="2360"/>
      <c r="Z134" s="2360"/>
      <c r="AA134" s="2360"/>
      <c r="AB134" s="2360"/>
      <c r="AC134" s="2360"/>
    </row>
    <row r="135" spans="1:29" s="2358" customFormat="1" ht="15">
      <c r="A135" s="2369"/>
      <c r="B135" s="2370"/>
      <c r="C135" s="1720"/>
      <c r="D135" s="2369"/>
      <c r="E135" s="2373" t="s">
        <v>489</v>
      </c>
      <c r="F135" s="2373" t="s">
        <v>379</v>
      </c>
      <c r="G135" s="2373"/>
      <c r="H135" s="2373"/>
      <c r="I135" s="2373"/>
      <c r="J135" s="2370"/>
      <c r="K135" s="2378">
        <f>'Tableau 3A'!P135</f>
        <v>0</v>
      </c>
      <c r="L135" s="2378">
        <f>'Tableau 3A'!Q135</f>
        <v>0</v>
      </c>
      <c r="M135" s="2383"/>
      <c r="N135" s="1721"/>
      <c r="O135" s="2370"/>
      <c r="P135" s="2360"/>
      <c r="Q135" s="2379">
        <f>Q137+Q138+Q139+Q140+Q146+Q150+Q151+Q153+Q152</f>
        <v>0</v>
      </c>
      <c r="R135" s="2378">
        <f>R137+R138+R139+R140+R146+R150+R151+R153+R152</f>
        <v>0</v>
      </c>
      <c r="S135" s="1082">
        <v>0</v>
      </c>
      <c r="T135" s="1082">
        <v>0</v>
      </c>
      <c r="U135" s="2360"/>
      <c r="V135" s="2360"/>
      <c r="W135" s="2360"/>
      <c r="X135" s="2360"/>
      <c r="Y135" s="2360"/>
      <c r="Z135" s="2360"/>
      <c r="AA135" s="2360"/>
      <c r="AB135" s="2360"/>
      <c r="AC135" s="2360"/>
    </row>
    <row r="136" spans="1:29" s="2358" customFormat="1" ht="15">
      <c r="A136" s="2369"/>
      <c r="B136" s="2370"/>
      <c r="C136" s="1720"/>
      <c r="D136" s="2369"/>
      <c r="E136" s="2373"/>
      <c r="F136" s="2373"/>
      <c r="G136" s="2373"/>
      <c r="H136" s="2373"/>
      <c r="I136" s="2373"/>
      <c r="J136" s="2370"/>
      <c r="K136" s="2378"/>
      <c r="L136" s="2378"/>
      <c r="M136" s="1070"/>
      <c r="N136" s="1720"/>
      <c r="O136" s="2370"/>
      <c r="P136" s="2360"/>
      <c r="Q136" s="2379"/>
      <c r="R136" s="2378"/>
      <c r="S136" s="1082"/>
      <c r="T136" s="1082"/>
      <c r="U136" s="2360"/>
      <c r="V136" s="2360"/>
      <c r="W136" s="2360"/>
      <c r="X136" s="2360"/>
      <c r="Y136" s="2360"/>
      <c r="Z136" s="2360"/>
      <c r="AA136" s="2360"/>
      <c r="AB136" s="2360"/>
      <c r="AC136" s="2360"/>
    </row>
    <row r="137" spans="1:29" s="2358" customFormat="1" ht="15">
      <c r="A137" s="2369"/>
      <c r="B137" s="2370"/>
      <c r="C137" s="1720" t="s">
        <v>329</v>
      </c>
      <c r="D137" s="2369"/>
      <c r="E137" s="2373"/>
      <c r="F137" s="2373" t="s">
        <v>593</v>
      </c>
      <c r="G137" s="2373" t="s">
        <v>380</v>
      </c>
      <c r="I137" s="2387"/>
      <c r="J137" s="2388"/>
      <c r="K137" s="2378">
        <f>'Tableau 3A'!P137</f>
        <v>0</v>
      </c>
      <c r="L137" s="2378">
        <f>'Tableau 3A'!Q137</f>
        <v>0</v>
      </c>
      <c r="M137" s="1070"/>
      <c r="N137" s="1721"/>
      <c r="O137" s="2388"/>
      <c r="P137" s="2360"/>
      <c r="Q137" s="2379">
        <f t="shared" ref="Q137:Q152" si="40">K137*N137</f>
        <v>0</v>
      </c>
      <c r="R137" s="2378">
        <f t="shared" ref="R137:R139" si="41">L137*N137</f>
        <v>0</v>
      </c>
      <c r="S137" s="1082">
        <v>0</v>
      </c>
      <c r="T137" s="1082">
        <v>0</v>
      </c>
      <c r="U137" s="2360"/>
      <c r="V137" s="2360"/>
      <c r="W137" s="2360"/>
      <c r="X137" s="2360"/>
      <c r="Y137" s="2360"/>
      <c r="Z137" s="2360"/>
      <c r="AA137" s="2360"/>
      <c r="AB137" s="2360"/>
      <c r="AC137" s="2360"/>
    </row>
    <row r="138" spans="1:29" s="2358" customFormat="1" ht="15">
      <c r="A138" s="2369"/>
      <c r="B138" s="2370"/>
      <c r="C138" s="1720" t="s">
        <v>329</v>
      </c>
      <c r="D138" s="2369"/>
      <c r="E138" s="2373"/>
      <c r="F138" s="2373" t="s">
        <v>594</v>
      </c>
      <c r="G138" s="2373" t="s">
        <v>342</v>
      </c>
      <c r="H138" s="2373"/>
      <c r="I138" s="2387"/>
      <c r="J138" s="2388"/>
      <c r="K138" s="2378">
        <f>'Tableau 3A'!P138</f>
        <v>0</v>
      </c>
      <c r="L138" s="2378">
        <f>'Tableau 3A'!Q138</f>
        <v>0</v>
      </c>
      <c r="M138" s="1070"/>
      <c r="N138" s="1721"/>
      <c r="O138" s="2388"/>
      <c r="P138" s="2360"/>
      <c r="Q138" s="2379">
        <f t="shared" si="40"/>
        <v>0</v>
      </c>
      <c r="R138" s="2378">
        <f t="shared" si="41"/>
        <v>0</v>
      </c>
      <c r="S138" s="1082">
        <v>0</v>
      </c>
      <c r="T138" s="1082">
        <v>0</v>
      </c>
      <c r="U138" s="2360"/>
      <c r="V138" s="2360"/>
      <c r="W138" s="2360"/>
      <c r="X138" s="2360"/>
      <c r="Y138" s="2360"/>
      <c r="Z138" s="2360"/>
      <c r="AA138" s="2360"/>
      <c r="AB138" s="2360"/>
      <c r="AC138" s="2360"/>
    </row>
    <row r="139" spans="1:29" s="2358" customFormat="1" ht="15">
      <c r="A139" s="2369"/>
      <c r="B139" s="2370"/>
      <c r="C139" s="1720" t="s">
        <v>329</v>
      </c>
      <c r="D139" s="2369"/>
      <c r="E139" s="2373"/>
      <c r="F139" s="2373" t="s">
        <v>595</v>
      </c>
      <c r="G139" s="2373" t="s">
        <v>343</v>
      </c>
      <c r="H139" s="2373"/>
      <c r="I139" s="2387"/>
      <c r="J139" s="2388"/>
      <c r="K139" s="2378">
        <f>'Tableau 3A'!P139</f>
        <v>0</v>
      </c>
      <c r="L139" s="2378">
        <f>'Tableau 3A'!Q139</f>
        <v>0</v>
      </c>
      <c r="M139" s="1070"/>
      <c r="N139" s="1721"/>
      <c r="O139" s="2388"/>
      <c r="P139" s="2360"/>
      <c r="Q139" s="2379">
        <f t="shared" si="40"/>
        <v>0</v>
      </c>
      <c r="R139" s="2378">
        <f t="shared" si="41"/>
        <v>0</v>
      </c>
      <c r="S139" s="1082">
        <v>0</v>
      </c>
      <c r="T139" s="1082">
        <v>0</v>
      </c>
      <c r="U139" s="2360"/>
      <c r="V139" s="2360"/>
      <c r="W139" s="2360"/>
      <c r="X139" s="2360"/>
      <c r="Y139" s="2360"/>
      <c r="Z139" s="2360"/>
      <c r="AA139" s="2360"/>
      <c r="AB139" s="2360"/>
      <c r="AC139" s="2360"/>
    </row>
    <row r="140" spans="1:29" s="2358" customFormat="1" ht="15">
      <c r="A140" s="2369"/>
      <c r="B140" s="2370"/>
      <c r="C140" s="1720" t="s">
        <v>329</v>
      </c>
      <c r="D140" s="2369"/>
      <c r="E140" s="2373"/>
      <c r="F140" s="2373" t="s">
        <v>596</v>
      </c>
      <c r="G140" s="2373" t="s">
        <v>344</v>
      </c>
      <c r="H140" s="2373"/>
      <c r="I140" s="2387"/>
      <c r="J140" s="2388"/>
      <c r="K140" s="2378">
        <f>'Tableau 3A'!P140</f>
        <v>0</v>
      </c>
      <c r="L140" s="2378">
        <f>'Tableau 3A'!Q140</f>
        <v>0</v>
      </c>
      <c r="M140" s="2383"/>
      <c r="N140" s="1721"/>
      <c r="O140" s="2388"/>
      <c r="P140" s="2360"/>
      <c r="Q140" s="2379">
        <f>Q141+Q142+Q143+Q144+Q145</f>
        <v>0</v>
      </c>
      <c r="R140" s="2378">
        <f>R141+R142+R143+R144+R145</f>
        <v>0</v>
      </c>
      <c r="S140" s="1082">
        <v>0</v>
      </c>
      <c r="T140" s="1082">
        <v>0</v>
      </c>
      <c r="U140" s="2360"/>
      <c r="V140" s="2360"/>
      <c r="W140" s="2360"/>
      <c r="X140" s="2360"/>
      <c r="Y140" s="2360"/>
      <c r="Z140" s="2360"/>
      <c r="AA140" s="2360"/>
      <c r="AB140" s="2360"/>
      <c r="AC140" s="2360"/>
    </row>
    <row r="141" spans="1:29" s="2358" customFormat="1" ht="15">
      <c r="A141" s="2369"/>
      <c r="B141" s="2370"/>
      <c r="C141" s="1720" t="s">
        <v>329</v>
      </c>
      <c r="D141" s="2369"/>
      <c r="E141" s="2373"/>
      <c r="F141" s="2373"/>
      <c r="G141" s="2386" t="s">
        <v>345</v>
      </c>
      <c r="H141" s="2373"/>
      <c r="I141" s="2387"/>
      <c r="J141" s="2388"/>
      <c r="K141" s="2378">
        <f>'Tableau 3A'!P141</f>
        <v>0</v>
      </c>
      <c r="L141" s="2378">
        <f>'Tableau 3A'!Q141</f>
        <v>0</v>
      </c>
      <c r="M141" s="1070"/>
      <c r="N141" s="1721"/>
      <c r="O141" s="2388"/>
      <c r="P141" s="2360"/>
      <c r="Q141" s="2379">
        <f t="shared" si="40"/>
        <v>0</v>
      </c>
      <c r="R141" s="2378">
        <f t="shared" ref="R141:R145" si="42">L141*N141</f>
        <v>0</v>
      </c>
      <c r="S141" s="1082">
        <v>0</v>
      </c>
      <c r="T141" s="1082">
        <v>0</v>
      </c>
      <c r="U141" s="2360"/>
      <c r="V141" s="2360"/>
      <c r="W141" s="2360"/>
      <c r="X141" s="2360"/>
      <c r="Y141" s="2360"/>
      <c r="Z141" s="2360"/>
      <c r="AA141" s="2360"/>
      <c r="AB141" s="2360"/>
      <c r="AC141" s="2360"/>
    </row>
    <row r="142" spans="1:29" s="2358" customFormat="1" ht="15">
      <c r="A142" s="2369"/>
      <c r="B142" s="2370"/>
      <c r="C142" s="1720" t="s">
        <v>329</v>
      </c>
      <c r="D142" s="2369"/>
      <c r="E142" s="2373"/>
      <c r="F142" s="2373"/>
      <c r="G142" s="2386" t="s">
        <v>346</v>
      </c>
      <c r="H142" s="2373"/>
      <c r="I142" s="2387"/>
      <c r="J142" s="2388"/>
      <c r="K142" s="2378">
        <f>'Tableau 3A'!P142</f>
        <v>0</v>
      </c>
      <c r="L142" s="2378">
        <f>'Tableau 3A'!Q142</f>
        <v>0</v>
      </c>
      <c r="M142" s="1070"/>
      <c r="N142" s="1721"/>
      <c r="O142" s="2388"/>
      <c r="P142" s="2360"/>
      <c r="Q142" s="2379">
        <f t="shared" si="40"/>
        <v>0</v>
      </c>
      <c r="R142" s="2378">
        <f t="shared" si="42"/>
        <v>0</v>
      </c>
      <c r="S142" s="1082">
        <v>0</v>
      </c>
      <c r="T142" s="1082">
        <v>0</v>
      </c>
      <c r="U142" s="2360"/>
      <c r="V142" s="2360"/>
      <c r="W142" s="2360"/>
      <c r="X142" s="2360"/>
      <c r="Y142" s="2360"/>
      <c r="Z142" s="2360"/>
      <c r="AA142" s="2360"/>
      <c r="AB142" s="2360"/>
      <c r="AC142" s="2360"/>
    </row>
    <row r="143" spans="1:29" s="2358" customFormat="1" ht="15">
      <c r="A143" s="2369"/>
      <c r="B143" s="2370"/>
      <c r="C143" s="1720" t="s">
        <v>329</v>
      </c>
      <c r="D143" s="2369"/>
      <c r="E143" s="2373"/>
      <c r="F143" s="2373"/>
      <c r="G143" s="2386" t="s">
        <v>347</v>
      </c>
      <c r="H143" s="2373"/>
      <c r="I143" s="2387"/>
      <c r="J143" s="2388"/>
      <c r="K143" s="2378">
        <f>'Tableau 3A'!P143</f>
        <v>0</v>
      </c>
      <c r="L143" s="2378">
        <f>'Tableau 3A'!Q143</f>
        <v>0</v>
      </c>
      <c r="M143" s="1070"/>
      <c r="N143" s="1721"/>
      <c r="O143" s="2388"/>
      <c r="P143" s="2360"/>
      <c r="Q143" s="2379">
        <f t="shared" si="40"/>
        <v>0</v>
      </c>
      <c r="R143" s="2378">
        <f t="shared" si="42"/>
        <v>0</v>
      </c>
      <c r="S143" s="1082">
        <v>0</v>
      </c>
      <c r="T143" s="1082">
        <v>0</v>
      </c>
      <c r="U143" s="2360"/>
      <c r="V143" s="2360"/>
      <c r="W143" s="2360"/>
      <c r="X143" s="2360"/>
      <c r="Y143" s="2360"/>
      <c r="Z143" s="2360"/>
      <c r="AA143" s="2360"/>
      <c r="AB143" s="2360"/>
      <c r="AC143" s="2360"/>
    </row>
    <row r="144" spans="1:29" s="2358" customFormat="1" ht="15">
      <c r="A144" s="2369"/>
      <c r="B144" s="2370"/>
      <c r="C144" s="1720" t="s">
        <v>329</v>
      </c>
      <c r="D144" s="2369"/>
      <c r="E144" s="2373"/>
      <c r="F144" s="2373"/>
      <c r="G144" s="2386" t="s">
        <v>1067</v>
      </c>
      <c r="H144" s="2373"/>
      <c r="I144" s="2387"/>
      <c r="J144" s="2388"/>
      <c r="K144" s="2378">
        <f>'Tableau 3A'!P144</f>
        <v>0</v>
      </c>
      <c r="L144" s="2378">
        <f>'Tableau 3A'!Q144</f>
        <v>0</v>
      </c>
      <c r="M144" s="1070"/>
      <c r="N144" s="1721"/>
      <c r="O144" s="2388"/>
      <c r="P144" s="2360"/>
      <c r="Q144" s="2379">
        <f t="shared" si="40"/>
        <v>0</v>
      </c>
      <c r="R144" s="2378">
        <f t="shared" si="42"/>
        <v>0</v>
      </c>
      <c r="S144" s="1082">
        <v>0</v>
      </c>
      <c r="T144" s="1082">
        <v>0</v>
      </c>
      <c r="U144" s="2360"/>
      <c r="V144" s="2360"/>
      <c r="W144" s="2360"/>
      <c r="X144" s="2360"/>
      <c r="Y144" s="2360"/>
      <c r="Z144" s="2360"/>
      <c r="AA144" s="2360"/>
      <c r="AB144" s="2360"/>
      <c r="AC144" s="2360"/>
    </row>
    <row r="145" spans="1:32" s="2358" customFormat="1" ht="15">
      <c r="A145" s="2369"/>
      <c r="B145" s="2370"/>
      <c r="C145" s="1720" t="s">
        <v>329</v>
      </c>
      <c r="D145" s="2369"/>
      <c r="E145" s="2373"/>
      <c r="F145" s="2373"/>
      <c r="G145" s="2373" t="s">
        <v>348</v>
      </c>
      <c r="H145" s="2373"/>
      <c r="I145" s="2387"/>
      <c r="J145" s="2388"/>
      <c r="K145" s="2378">
        <f>'Tableau 3A'!P145</f>
        <v>0</v>
      </c>
      <c r="L145" s="2378">
        <f>'Tableau 3A'!Q145</f>
        <v>0</v>
      </c>
      <c r="M145" s="1070"/>
      <c r="N145" s="1721"/>
      <c r="O145" s="2388"/>
      <c r="P145" s="2360"/>
      <c r="Q145" s="2379">
        <f t="shared" si="40"/>
        <v>0</v>
      </c>
      <c r="R145" s="2378">
        <f t="shared" si="42"/>
        <v>0</v>
      </c>
      <c r="S145" s="1082">
        <v>0</v>
      </c>
      <c r="T145" s="1082">
        <v>0</v>
      </c>
      <c r="U145" s="2360"/>
      <c r="V145" s="2360"/>
      <c r="W145" s="2360"/>
      <c r="X145" s="2360"/>
      <c r="Y145" s="2360"/>
      <c r="Z145" s="2360"/>
      <c r="AA145" s="2360"/>
      <c r="AB145" s="2360"/>
      <c r="AC145" s="2360"/>
    </row>
    <row r="146" spans="1:32" s="2358" customFormat="1" ht="15">
      <c r="A146" s="2369"/>
      <c r="B146" s="2370"/>
      <c r="C146" s="1720" t="s">
        <v>329</v>
      </c>
      <c r="D146" s="2369"/>
      <c r="E146" s="2373"/>
      <c r="F146" s="2373"/>
      <c r="G146" s="2373" t="s">
        <v>349</v>
      </c>
      <c r="H146" s="2373"/>
      <c r="I146" s="2387"/>
      <c r="J146" s="2388"/>
      <c r="K146" s="2378">
        <f>'Tableau 3A'!P146</f>
        <v>0</v>
      </c>
      <c r="L146" s="2378">
        <f>'Tableau 3A'!Q146</f>
        <v>0</v>
      </c>
      <c r="M146" s="2383"/>
      <c r="N146" s="1721"/>
      <c r="O146" s="2388"/>
      <c r="P146" s="2360"/>
      <c r="Q146" s="2379">
        <f>Q147+Q148+Q149</f>
        <v>0</v>
      </c>
      <c r="R146" s="2378">
        <f>R147+R148+R149</f>
        <v>0</v>
      </c>
      <c r="S146" s="1082">
        <v>0</v>
      </c>
      <c r="T146" s="1082">
        <v>0</v>
      </c>
      <c r="U146" s="2360"/>
      <c r="V146" s="2360"/>
      <c r="W146" s="2360"/>
      <c r="X146" s="2360"/>
      <c r="Y146" s="2360"/>
      <c r="Z146" s="2360"/>
      <c r="AA146" s="2360"/>
      <c r="AB146" s="2360"/>
      <c r="AC146" s="2360"/>
    </row>
    <row r="147" spans="1:32" s="2358" customFormat="1" ht="15">
      <c r="A147" s="2369"/>
      <c r="B147" s="2370"/>
      <c r="C147" s="1720" t="s">
        <v>329</v>
      </c>
      <c r="D147" s="2369"/>
      <c r="E147" s="2373"/>
      <c r="F147" s="2373"/>
      <c r="G147" s="2386" t="s">
        <v>350</v>
      </c>
      <c r="H147" s="2373"/>
      <c r="I147" s="2387"/>
      <c r="J147" s="2388"/>
      <c r="K147" s="2378">
        <f>'Tableau 3A'!P147</f>
        <v>0</v>
      </c>
      <c r="L147" s="2378">
        <f>'Tableau 3A'!Q147</f>
        <v>0</v>
      </c>
      <c r="M147" s="1070"/>
      <c r="N147" s="1721"/>
      <c r="O147" s="2388"/>
      <c r="P147" s="2360"/>
      <c r="Q147" s="2379">
        <f t="shared" si="40"/>
        <v>0</v>
      </c>
      <c r="R147" s="2378">
        <f t="shared" ref="R147:R153" si="43">L147*N147</f>
        <v>0</v>
      </c>
      <c r="S147" s="1082">
        <v>0</v>
      </c>
      <c r="T147" s="1082">
        <v>0</v>
      </c>
      <c r="U147" s="2360"/>
      <c r="V147" s="2360"/>
      <c r="W147" s="2360"/>
      <c r="X147" s="2360"/>
      <c r="Y147" s="2360"/>
      <c r="Z147" s="2360"/>
      <c r="AA147" s="2360"/>
      <c r="AB147" s="2360"/>
      <c r="AC147" s="2360"/>
    </row>
    <row r="148" spans="1:32" s="2358" customFormat="1" ht="15">
      <c r="A148" s="2369"/>
      <c r="B148" s="2370"/>
      <c r="C148" s="1720" t="s">
        <v>329</v>
      </c>
      <c r="D148" s="2369"/>
      <c r="E148" s="2373"/>
      <c r="F148" s="2373"/>
      <c r="G148" s="2386" t="s">
        <v>347</v>
      </c>
      <c r="H148" s="2373"/>
      <c r="I148" s="2387"/>
      <c r="J148" s="2388"/>
      <c r="K148" s="2378">
        <f>'Tableau 3A'!P148</f>
        <v>0</v>
      </c>
      <c r="L148" s="2378">
        <f>'Tableau 3A'!Q148</f>
        <v>0</v>
      </c>
      <c r="M148" s="1070"/>
      <c r="N148" s="1721"/>
      <c r="O148" s="2388"/>
      <c r="P148" s="2360"/>
      <c r="Q148" s="2379">
        <f t="shared" si="40"/>
        <v>0</v>
      </c>
      <c r="R148" s="2378">
        <f t="shared" si="43"/>
        <v>0</v>
      </c>
      <c r="S148" s="1082">
        <v>0</v>
      </c>
      <c r="T148" s="1082">
        <v>0</v>
      </c>
      <c r="U148" s="2360"/>
      <c r="V148" s="2360"/>
      <c r="W148" s="2360"/>
      <c r="X148" s="2360"/>
      <c r="Y148" s="2360"/>
      <c r="Z148" s="2360"/>
      <c r="AA148" s="2360"/>
      <c r="AB148" s="2360"/>
      <c r="AC148" s="2360"/>
    </row>
    <row r="149" spans="1:32" s="2358" customFormat="1" ht="15">
      <c r="A149" s="2369"/>
      <c r="B149" s="2370"/>
      <c r="C149" s="1720" t="s">
        <v>329</v>
      </c>
      <c r="D149" s="2369"/>
      <c r="E149" s="2373"/>
      <c r="F149" s="2373"/>
      <c r="G149" s="2386" t="s">
        <v>1067</v>
      </c>
      <c r="H149" s="2373"/>
      <c r="I149" s="2387"/>
      <c r="J149" s="2388"/>
      <c r="K149" s="2378">
        <f>'Tableau 3A'!P149</f>
        <v>0</v>
      </c>
      <c r="L149" s="2378">
        <f>'Tableau 3A'!Q149</f>
        <v>0</v>
      </c>
      <c r="M149" s="1070"/>
      <c r="N149" s="1721"/>
      <c r="O149" s="2388"/>
      <c r="P149" s="2360"/>
      <c r="Q149" s="2379">
        <f t="shared" si="40"/>
        <v>0</v>
      </c>
      <c r="R149" s="2378">
        <f t="shared" si="43"/>
        <v>0</v>
      </c>
      <c r="S149" s="1082">
        <v>0</v>
      </c>
      <c r="T149" s="1082">
        <v>0</v>
      </c>
      <c r="U149" s="2360"/>
      <c r="V149" s="2360"/>
      <c r="W149" s="2360"/>
      <c r="X149" s="2360"/>
      <c r="Y149" s="2360"/>
      <c r="Z149" s="2360"/>
      <c r="AA149" s="2360"/>
      <c r="AB149" s="2360"/>
      <c r="AC149" s="2360"/>
    </row>
    <row r="150" spans="1:32" s="2358" customFormat="1" ht="15">
      <c r="A150" s="2369"/>
      <c r="B150" s="2370"/>
      <c r="C150" s="1720" t="s">
        <v>329</v>
      </c>
      <c r="D150" s="2369"/>
      <c r="E150" s="2373"/>
      <c r="F150" s="2373" t="s">
        <v>597</v>
      </c>
      <c r="G150" s="2373" t="s">
        <v>351</v>
      </c>
      <c r="H150" s="2373"/>
      <c r="I150" s="2387"/>
      <c r="J150" s="2388"/>
      <c r="K150" s="2378">
        <f>'Tableau 3A'!P150</f>
        <v>0</v>
      </c>
      <c r="L150" s="2378">
        <f>'Tableau 3A'!Q150</f>
        <v>0</v>
      </c>
      <c r="M150" s="1070"/>
      <c r="N150" s="1721"/>
      <c r="O150" s="2388"/>
      <c r="P150" s="2360"/>
      <c r="Q150" s="2379">
        <f t="shared" si="40"/>
        <v>0</v>
      </c>
      <c r="R150" s="2378">
        <f t="shared" si="43"/>
        <v>0</v>
      </c>
      <c r="S150" s="1082">
        <v>0</v>
      </c>
      <c r="T150" s="1082">
        <v>0</v>
      </c>
      <c r="U150" s="2360"/>
      <c r="V150" s="2360"/>
      <c r="W150" s="2360"/>
      <c r="X150" s="2360"/>
      <c r="Y150" s="2360"/>
      <c r="Z150" s="2360"/>
      <c r="AA150" s="2360"/>
      <c r="AB150" s="2360"/>
      <c r="AC150" s="2360"/>
    </row>
    <row r="151" spans="1:32" s="2358" customFormat="1" ht="15">
      <c r="A151" s="2369"/>
      <c r="B151" s="2370"/>
      <c r="C151" s="1720" t="s">
        <v>329</v>
      </c>
      <c r="D151" s="2394"/>
      <c r="E151" s="2394"/>
      <c r="F151" s="2394" t="s">
        <v>653</v>
      </c>
      <c r="G151" s="2394"/>
      <c r="H151" s="2394"/>
      <c r="I151" s="2395"/>
      <c r="J151" s="2397"/>
      <c r="K151" s="2378">
        <f>'Tableau 3A'!P151</f>
        <v>0</v>
      </c>
      <c r="L151" s="2378">
        <f>'Tableau 3A'!Q151</f>
        <v>0</v>
      </c>
      <c r="M151" s="1070"/>
      <c r="N151" s="1721"/>
      <c r="O151" s="2388"/>
      <c r="P151" s="2360"/>
      <c r="Q151" s="2379">
        <f t="shared" si="40"/>
        <v>0</v>
      </c>
      <c r="R151" s="2378">
        <f t="shared" si="43"/>
        <v>0</v>
      </c>
      <c r="S151" s="1082">
        <v>0</v>
      </c>
      <c r="T151" s="1082">
        <v>0</v>
      </c>
      <c r="U151" s="2360"/>
      <c r="V151" s="2360"/>
      <c r="W151" s="2360"/>
      <c r="X151" s="2360"/>
      <c r="Y151" s="2360"/>
      <c r="Z151" s="2360"/>
      <c r="AA151" s="2360"/>
      <c r="AB151" s="2360"/>
      <c r="AC151" s="2360"/>
    </row>
    <row r="152" spans="1:32" s="2358" customFormat="1" ht="15">
      <c r="A152" s="2369"/>
      <c r="B152" s="2370"/>
      <c r="C152" s="1720" t="s">
        <v>329</v>
      </c>
      <c r="D152" s="2394"/>
      <c r="E152" s="2394"/>
      <c r="F152" s="2394" t="s">
        <v>654</v>
      </c>
      <c r="G152" s="2394" t="s">
        <v>352</v>
      </c>
      <c r="H152" s="2395"/>
      <c r="I152" s="2395"/>
      <c r="J152" s="2397"/>
      <c r="K152" s="2378">
        <f>'Tableau 3A'!P152</f>
        <v>0</v>
      </c>
      <c r="L152" s="2378">
        <f>'Tableau 3A'!Q152</f>
        <v>0</v>
      </c>
      <c r="M152" s="1070"/>
      <c r="N152" s="1721"/>
      <c r="O152" s="2388"/>
      <c r="P152" s="2360"/>
      <c r="Q152" s="2379">
        <f t="shared" si="40"/>
        <v>0</v>
      </c>
      <c r="R152" s="2378">
        <f t="shared" si="43"/>
        <v>0</v>
      </c>
      <c r="S152" s="1082">
        <v>0</v>
      </c>
      <c r="T152" s="1082">
        <v>0</v>
      </c>
      <c r="U152" s="2360"/>
      <c r="V152" s="2360"/>
      <c r="W152" s="2360"/>
      <c r="X152" s="2360"/>
      <c r="Y152" s="2360"/>
      <c r="Z152" s="2360"/>
      <c r="AA152" s="2360"/>
      <c r="AB152" s="2360"/>
      <c r="AC152" s="2360"/>
    </row>
    <row r="153" spans="1:32" s="2358" customFormat="1" ht="15">
      <c r="A153" s="2369"/>
      <c r="B153" s="2370"/>
      <c r="C153" s="1720" t="s">
        <v>329</v>
      </c>
      <c r="D153" s="2369"/>
      <c r="E153" s="2373"/>
      <c r="F153" s="2373" t="s">
        <v>1066</v>
      </c>
      <c r="G153" s="2373"/>
      <c r="H153" s="2387"/>
      <c r="I153" s="2387"/>
      <c r="J153" s="2388"/>
      <c r="K153" s="2378">
        <f>'Tableau 3A'!P153</f>
        <v>0</v>
      </c>
      <c r="L153" s="2378">
        <f>'Tableau 3A'!Q153</f>
        <v>0</v>
      </c>
      <c r="M153" s="1070"/>
      <c r="N153" s="1721"/>
      <c r="O153" s="2388"/>
      <c r="P153" s="2360"/>
      <c r="Q153" s="2379">
        <f>K153*N153</f>
        <v>0</v>
      </c>
      <c r="R153" s="2378">
        <f t="shared" si="43"/>
        <v>0</v>
      </c>
      <c r="S153" s="1082">
        <v>0</v>
      </c>
      <c r="T153" s="1082">
        <v>0</v>
      </c>
      <c r="U153" s="2360"/>
      <c r="V153" s="2360"/>
      <c r="W153" s="2360"/>
      <c r="X153" s="2360"/>
      <c r="Y153" s="2360"/>
      <c r="Z153" s="2360"/>
      <c r="AA153" s="2360"/>
      <c r="AB153" s="2360"/>
      <c r="AC153" s="2360"/>
    </row>
    <row r="154" spans="1:32" s="2358" customFormat="1" ht="15">
      <c r="A154" s="2398"/>
      <c r="B154" s="2399"/>
      <c r="C154" s="2400"/>
      <c r="D154" s="2398"/>
      <c r="E154" s="2401"/>
      <c r="F154" s="2401"/>
      <c r="G154" s="2401"/>
      <c r="H154" s="2402"/>
      <c r="I154" s="2402"/>
      <c r="J154" s="2403"/>
      <c r="K154" s="2697"/>
      <c r="L154" s="2697"/>
      <c r="M154" s="1070"/>
      <c r="N154" s="1722"/>
      <c r="O154" s="2403"/>
      <c r="P154" s="2360"/>
      <c r="Q154" s="1722"/>
      <c r="R154" s="2403"/>
      <c r="S154" s="2487"/>
      <c r="T154" s="2487"/>
      <c r="U154" s="2360"/>
      <c r="V154" s="2360"/>
      <c r="W154" s="2360"/>
      <c r="X154" s="2360"/>
      <c r="Y154" s="2360"/>
      <c r="Z154" s="2360"/>
      <c r="AA154" s="2360"/>
      <c r="AB154" s="2360"/>
      <c r="AC154" s="2360"/>
    </row>
    <row r="155" spans="1:32" s="2358" customFormat="1" ht="15.75" thickBot="1">
      <c r="A155" s="1068"/>
      <c r="B155" s="2404"/>
      <c r="C155" s="2405"/>
      <c r="D155" s="1068"/>
      <c r="E155" s="1069"/>
      <c r="F155" s="1069"/>
      <c r="G155" s="1069"/>
      <c r="H155" s="1070"/>
      <c r="I155" s="1070"/>
      <c r="J155" s="1071"/>
      <c r="K155" s="2698"/>
      <c r="L155" s="2698"/>
      <c r="M155" s="1070"/>
      <c r="N155" s="2406"/>
      <c r="O155" s="2364"/>
      <c r="P155" s="2360"/>
      <c r="Q155" s="2588"/>
      <c r="R155" s="1071"/>
      <c r="S155" s="1116"/>
      <c r="T155" s="1116"/>
      <c r="U155" s="2360"/>
      <c r="V155" s="2360"/>
      <c r="W155" s="2360"/>
      <c r="X155" s="2360"/>
      <c r="Y155" s="2360"/>
      <c r="Z155" s="2360"/>
      <c r="AA155" s="2360"/>
      <c r="AB155" s="2360"/>
      <c r="AC155" s="2360"/>
    </row>
    <row r="156" spans="1:32" s="2358" customFormat="1" ht="15.75" thickBot="1">
      <c r="A156" s="2407"/>
      <c r="B156" s="2408"/>
      <c r="C156" s="2409"/>
      <c r="D156" s="2407"/>
      <c r="E156" s="2410" t="s">
        <v>353</v>
      </c>
      <c r="F156" s="2410"/>
      <c r="G156" s="2410"/>
      <c r="H156" s="2411"/>
      <c r="I156" s="2411"/>
      <c r="J156" s="2412"/>
      <c r="K156" s="2413">
        <f>'Tableau 3A'!P156</f>
        <v>0</v>
      </c>
      <c r="L156" s="2413">
        <f>'Tableau 3A'!Q156</f>
        <v>0</v>
      </c>
      <c r="M156" s="2383"/>
      <c r="N156" s="2414"/>
      <c r="O156" s="2414"/>
      <c r="P156" s="2360"/>
      <c r="Q156" s="2415">
        <f>Q14</f>
        <v>0</v>
      </c>
      <c r="R156" s="2415">
        <f>R14</f>
        <v>0</v>
      </c>
      <c r="S156" s="2409">
        <f t="shared" ref="S156:T156" si="44">S14</f>
        <v>0</v>
      </c>
      <c r="T156" s="2409">
        <f t="shared" si="44"/>
        <v>0</v>
      </c>
      <c r="U156" s="2360"/>
      <c r="V156" s="2360"/>
      <c r="W156" s="2360"/>
      <c r="X156" s="2360"/>
      <c r="Y156" s="2360"/>
      <c r="Z156" s="2360"/>
      <c r="AA156" s="2360"/>
      <c r="AB156" s="2360"/>
      <c r="AC156" s="2360"/>
    </row>
    <row r="157" spans="1:32" s="2358" customFormat="1" ht="15.75" thickBot="1">
      <c r="A157" s="2354"/>
      <c r="B157" s="2566"/>
      <c r="C157" s="2567"/>
      <c r="D157" s="2354"/>
      <c r="E157" s="2410" t="s">
        <v>1657</v>
      </c>
      <c r="F157" s="2355"/>
      <c r="G157" s="2355"/>
      <c r="H157" s="2356"/>
      <c r="I157" s="2356"/>
      <c r="J157" s="2357"/>
      <c r="K157" s="2568">
        <f>'Tableau 3A'!P157</f>
        <v>0</v>
      </c>
      <c r="L157" s="2568">
        <f>'Tableau 3A'!Q157</f>
        <v>0</v>
      </c>
      <c r="M157" s="2383"/>
      <c r="N157" s="2414"/>
      <c r="O157" s="2414"/>
      <c r="P157" s="2360"/>
      <c r="Q157" s="2415">
        <f>Q10</f>
        <v>0</v>
      </c>
      <c r="R157" s="2416">
        <f t="shared" ref="R157:T157" si="45">R10</f>
        <v>0</v>
      </c>
      <c r="S157" s="1119">
        <f t="shared" si="45"/>
        <v>0</v>
      </c>
      <c r="T157" s="1119">
        <f t="shared" si="45"/>
        <v>0</v>
      </c>
      <c r="U157" s="2360"/>
      <c r="V157" s="2360"/>
      <c r="W157" s="2360"/>
      <c r="X157" s="2360"/>
      <c r="Y157" s="2360"/>
      <c r="Z157" s="2360"/>
      <c r="AA157" s="2360"/>
      <c r="AB157" s="2360"/>
      <c r="AC157" s="2360"/>
    </row>
    <row r="158" spans="1:32">
      <c r="A158" s="2686"/>
      <c r="B158" s="2687"/>
      <c r="C158" s="2688"/>
      <c r="D158" s="2686"/>
      <c r="E158" s="2689"/>
      <c r="F158" s="2689"/>
      <c r="G158" s="2689"/>
      <c r="H158" s="2690"/>
      <c r="I158" s="2690"/>
      <c r="J158" s="2691"/>
      <c r="K158" s="2691"/>
      <c r="L158" s="2691"/>
      <c r="M158" s="1163"/>
      <c r="N158" s="2414"/>
      <c r="O158" s="2414"/>
      <c r="P158" s="2420"/>
      <c r="Q158" s="2692"/>
      <c r="R158" s="2691"/>
      <c r="S158" s="2692"/>
      <c r="T158" s="2692"/>
      <c r="AD158" s="1170"/>
      <c r="AE158" s="1170"/>
      <c r="AF158" s="1170"/>
    </row>
    <row r="159" spans="1:32" s="2422" customFormat="1" ht="15.75">
      <c r="A159" s="2671"/>
      <c r="B159" s="2672"/>
      <c r="C159" s="2673"/>
      <c r="D159" s="2671"/>
      <c r="E159" s="2674"/>
      <c r="F159" s="2674"/>
      <c r="G159" s="2674"/>
      <c r="H159" s="2675"/>
      <c r="I159" s="2675"/>
      <c r="J159" s="2676" t="s">
        <v>354</v>
      </c>
      <c r="K159" s="2676">
        <f>'Tableau 3A'!P158</f>
        <v>0</v>
      </c>
      <c r="L159" s="2676">
        <f>'Tableau 3A'!Q158</f>
        <v>0</v>
      </c>
      <c r="M159" s="2383"/>
      <c r="N159" s="2414"/>
      <c r="O159" s="2414"/>
      <c r="P159" s="2421"/>
      <c r="Q159" s="2693">
        <f>Q156+Q157</f>
        <v>0</v>
      </c>
      <c r="R159" s="2676">
        <f>R156+R157</f>
        <v>0</v>
      </c>
      <c r="S159" s="2676">
        <f t="shared" ref="S159:T159" si="46">S156+S157</f>
        <v>0</v>
      </c>
      <c r="T159" s="2676">
        <f t="shared" si="46"/>
        <v>0</v>
      </c>
      <c r="U159" s="2421"/>
      <c r="V159" s="2421"/>
      <c r="W159" s="2421"/>
      <c r="X159" s="2421"/>
      <c r="Y159" s="2421"/>
      <c r="Z159" s="2421"/>
      <c r="AA159" s="2421"/>
      <c r="AB159" s="2421"/>
      <c r="AC159" s="2421"/>
    </row>
    <row r="160" spans="1:32" ht="13.5" thickBot="1">
      <c r="A160" s="2665"/>
      <c r="B160" s="2666"/>
      <c r="C160" s="2667"/>
      <c r="D160" s="2665"/>
      <c r="E160" s="2666"/>
      <c r="F160" s="2666"/>
      <c r="G160" s="2666"/>
      <c r="H160" s="2668"/>
      <c r="I160" s="2668"/>
      <c r="J160" s="2669"/>
      <c r="K160" s="2669"/>
      <c r="L160" s="2669"/>
      <c r="M160" s="1163"/>
      <c r="N160" s="2414"/>
      <c r="O160" s="2414"/>
      <c r="P160" s="2420"/>
      <c r="Q160" s="2670"/>
      <c r="R160" s="2669"/>
      <c r="S160" s="2670"/>
      <c r="T160" s="2670"/>
      <c r="AD160" s="1170"/>
      <c r="AE160" s="1170"/>
      <c r="AF160" s="1170"/>
    </row>
    <row r="161" spans="1:32" ht="13.5" thickBot="1">
      <c r="M161" s="2414"/>
      <c r="N161" s="2414"/>
      <c r="O161" s="2414"/>
      <c r="P161" s="2414"/>
      <c r="S161" s="2426"/>
      <c r="T161" s="1170"/>
    </row>
    <row r="162" spans="1:32" ht="16.5" thickBot="1">
      <c r="J162" s="2680" t="s">
        <v>1172</v>
      </c>
      <c r="K162" s="2694">
        <f>K159+L159</f>
        <v>0</v>
      </c>
      <c r="L162" s="2696"/>
      <c r="M162" s="2414"/>
      <c r="N162" s="2414"/>
      <c r="O162" s="2414"/>
      <c r="P162" s="2414"/>
      <c r="Q162" s="2694">
        <f>Q159+R159</f>
        <v>0</v>
      </c>
      <c r="R162" s="2695"/>
      <c r="S162" s="2694">
        <f>S159+T159</f>
        <v>0</v>
      </c>
      <c r="T162" s="2696"/>
    </row>
    <row r="163" spans="1:32">
      <c r="A163" s="1162"/>
      <c r="B163" s="1162"/>
      <c r="C163" s="1162"/>
      <c r="D163" s="1162"/>
      <c r="E163" s="1162"/>
      <c r="F163" s="1162"/>
      <c r="G163" s="1162"/>
      <c r="H163" s="1163"/>
      <c r="I163" s="1163"/>
      <c r="J163" s="1163"/>
      <c r="K163" s="2427"/>
      <c r="L163" s="2427"/>
      <c r="M163" s="1162"/>
      <c r="N163" s="2414"/>
      <c r="O163" s="2414"/>
      <c r="P163" s="2420"/>
      <c r="Q163" s="2427"/>
      <c r="R163" s="2427"/>
      <c r="S163" s="2427"/>
      <c r="T163" s="2427"/>
      <c r="U163" s="1170"/>
      <c r="V163" s="1170"/>
      <c r="W163" s="1170"/>
      <c r="X163" s="1170"/>
      <c r="Y163" s="1170"/>
      <c r="Z163" s="1170"/>
      <c r="AA163" s="1170"/>
      <c r="AB163" s="1170"/>
      <c r="AC163" s="1170"/>
      <c r="AD163" s="1170"/>
      <c r="AE163" s="1170"/>
      <c r="AF163" s="1170"/>
    </row>
    <row r="164" spans="1:32">
      <c r="J164" s="2414"/>
      <c r="N164" s="2414"/>
      <c r="O164" s="2414"/>
    </row>
    <row r="165" spans="1:32" s="2358" customFormat="1" ht="15">
      <c r="A165" s="2359"/>
      <c r="B165" s="2359"/>
      <c r="C165" s="2359"/>
      <c r="D165" s="2684" t="s">
        <v>1747</v>
      </c>
      <c r="E165" s="2359"/>
      <c r="F165" s="2359"/>
      <c r="J165" s="2359"/>
      <c r="K165" s="2359"/>
      <c r="M165" s="2359"/>
      <c r="N165" s="2359"/>
      <c r="O165" s="2359"/>
      <c r="P165" s="2359"/>
      <c r="Q165" s="2359"/>
      <c r="S165" s="1069"/>
      <c r="T165" s="2360"/>
      <c r="U165" s="2360"/>
      <c r="V165" s="2360"/>
      <c r="W165" s="2360"/>
      <c r="X165" s="2360"/>
      <c r="Y165" s="2360"/>
      <c r="Z165" s="2360"/>
      <c r="AA165" s="2360"/>
      <c r="AB165" s="2360"/>
      <c r="AC165" s="2360"/>
      <c r="AD165" s="2360"/>
      <c r="AE165" s="2360"/>
      <c r="AF165" s="2360"/>
    </row>
    <row r="166" spans="1:32" s="2358" customFormat="1" ht="15">
      <c r="A166" s="2359"/>
      <c r="B166" s="2359"/>
      <c r="C166" s="2359"/>
      <c r="D166" s="2685" t="s">
        <v>1748</v>
      </c>
      <c r="E166" s="2359"/>
      <c r="F166" s="2359"/>
      <c r="J166" s="2428" t="str">
        <f>+'PAGE DE GARDE'!B15</f>
        <v>BUDGET 2015</v>
      </c>
      <c r="K166" s="2428" t="str">
        <f>+'PAGE DE GARDE'!B14</f>
        <v>REALITE 2015</v>
      </c>
      <c r="L166" s="1371" t="s">
        <v>1746</v>
      </c>
      <c r="M166" s="2359"/>
      <c r="N166" s="2359"/>
      <c r="O166" s="2359"/>
      <c r="P166" s="2359"/>
      <c r="Q166" s="2359"/>
      <c r="S166" s="1069"/>
      <c r="T166" s="2360"/>
      <c r="U166" s="2360"/>
      <c r="V166" s="2360"/>
      <c r="W166" s="2360"/>
      <c r="X166" s="2360"/>
      <c r="Y166" s="2360"/>
      <c r="Z166" s="2360"/>
      <c r="AA166" s="2360"/>
      <c r="AB166" s="2360"/>
      <c r="AC166" s="2360"/>
      <c r="AD166" s="2360"/>
      <c r="AE166" s="2360"/>
      <c r="AF166" s="2360"/>
    </row>
    <row r="167" spans="1:32" s="2358" customFormat="1" ht="15">
      <c r="A167" s="2359"/>
      <c r="B167" s="2359"/>
      <c r="C167" s="2359"/>
      <c r="D167" s="2556" t="s">
        <v>925</v>
      </c>
      <c r="E167" s="2557"/>
      <c r="F167" s="2557"/>
      <c r="G167" s="2558"/>
      <c r="H167" s="2558"/>
      <c r="I167" s="2558"/>
      <c r="J167" s="2558"/>
      <c r="K167" s="2558"/>
      <c r="L167" s="2558">
        <f>+J167-K167</f>
        <v>0</v>
      </c>
      <c r="M167" s="2359"/>
      <c r="N167" s="2359"/>
      <c r="O167" s="2359"/>
      <c r="P167" s="2359"/>
      <c r="Q167" s="2359"/>
      <c r="S167" s="1069"/>
      <c r="T167" s="2360"/>
      <c r="U167" s="2360"/>
      <c r="V167" s="2360"/>
      <c r="W167" s="2360"/>
      <c r="X167" s="2360"/>
      <c r="Y167" s="2360"/>
      <c r="Z167" s="2360"/>
      <c r="AA167" s="2360"/>
      <c r="AB167" s="2360"/>
      <c r="AC167" s="2360"/>
      <c r="AD167" s="2360"/>
      <c r="AE167" s="2360"/>
      <c r="AF167" s="2360"/>
    </row>
    <row r="168" spans="1:32" s="2358" customFormat="1" ht="15">
      <c r="A168" s="2385"/>
      <c r="B168" s="2385"/>
      <c r="C168" s="2385"/>
      <c r="D168" s="2559" t="s">
        <v>926</v>
      </c>
      <c r="E168" s="2560"/>
      <c r="F168" s="2560"/>
      <c r="G168" s="2560"/>
      <c r="H168" s="2560"/>
      <c r="I168" s="2560"/>
      <c r="J168" s="2560"/>
      <c r="K168" s="2560"/>
      <c r="L168" s="2558">
        <f>+J168-K168</f>
        <v>0</v>
      </c>
      <c r="M168" s="2359"/>
      <c r="N168" s="2359"/>
      <c r="O168" s="2359"/>
      <c r="P168" s="2359"/>
      <c r="Q168" s="2359"/>
      <c r="S168" s="1069"/>
      <c r="T168" s="2360"/>
      <c r="U168" s="2360"/>
      <c r="V168" s="2360"/>
      <c r="W168" s="2360"/>
      <c r="X168" s="2360"/>
      <c r="Y168" s="2360"/>
      <c r="Z168" s="2360"/>
      <c r="AA168" s="2360"/>
      <c r="AB168" s="2360"/>
      <c r="AC168" s="2360"/>
      <c r="AD168" s="2360"/>
      <c r="AE168" s="2360"/>
      <c r="AF168" s="2360"/>
    </row>
    <row r="169" spans="1:32" s="2358" customFormat="1" ht="15">
      <c r="A169" s="2359"/>
      <c r="B169" s="2359"/>
      <c r="C169" s="2359"/>
      <c r="D169" s="1093"/>
      <c r="E169" s="1093" t="s">
        <v>1646</v>
      </c>
      <c r="F169" s="1093"/>
      <c r="G169" s="1093"/>
      <c r="H169" s="1093"/>
      <c r="I169" s="1093"/>
      <c r="J169" s="1093"/>
      <c r="K169" s="1093"/>
      <c r="L169" s="1093"/>
      <c r="M169" s="2359"/>
      <c r="N169" s="2359"/>
      <c r="O169" s="2359"/>
      <c r="P169" s="2359"/>
      <c r="Q169" s="2359"/>
      <c r="S169" s="1069"/>
      <c r="T169" s="2360"/>
      <c r="U169" s="2360"/>
      <c r="V169" s="2360"/>
      <c r="W169" s="2360"/>
      <c r="X169" s="2360"/>
      <c r="Y169" s="2360"/>
      <c r="Z169" s="2360"/>
      <c r="AA169" s="2360"/>
      <c r="AB169" s="2360"/>
      <c r="AC169" s="2360"/>
      <c r="AD169" s="2360"/>
      <c r="AE169" s="2360"/>
      <c r="AF169" s="2360"/>
    </row>
    <row r="170" spans="1:32" s="2358" customFormat="1" ht="15">
      <c r="A170" s="2359"/>
      <c r="B170" s="2359"/>
      <c r="C170" s="2359"/>
      <c r="D170" s="1093"/>
      <c r="E170" s="1093" t="s">
        <v>57</v>
      </c>
      <c r="F170" s="1093"/>
      <c r="G170" s="1093"/>
      <c r="H170" s="1093"/>
      <c r="I170" s="1092"/>
      <c r="J170" s="1092"/>
      <c r="K170" s="1092"/>
      <c r="L170" s="1092"/>
      <c r="M170" s="2359"/>
      <c r="N170" s="2359"/>
      <c r="O170" s="2359"/>
      <c r="P170" s="2359"/>
      <c r="Q170" s="2359"/>
      <c r="S170" s="1069"/>
      <c r="T170" s="2360"/>
      <c r="U170" s="2360"/>
      <c r="V170" s="2360"/>
      <c r="W170" s="2360"/>
      <c r="X170" s="2360"/>
      <c r="Y170" s="2360"/>
      <c r="Z170" s="2360"/>
      <c r="AA170" s="2360"/>
      <c r="AB170" s="2360"/>
      <c r="AC170" s="2360"/>
      <c r="AD170" s="2360"/>
      <c r="AE170" s="2360"/>
      <c r="AF170" s="2360"/>
    </row>
    <row r="171" spans="1:32" s="2358" customFormat="1" ht="15">
      <c r="A171" s="2359"/>
      <c r="B171" s="2359"/>
      <c r="C171" s="2359"/>
      <c r="D171" s="1093"/>
      <c r="E171" s="1093" t="s">
        <v>1647</v>
      </c>
      <c r="F171" s="1093"/>
      <c r="G171" s="1093"/>
      <c r="H171" s="1093"/>
      <c r="I171" s="1092"/>
      <c r="J171" s="1092"/>
      <c r="K171" s="1092"/>
      <c r="L171" s="1092"/>
      <c r="M171" s="2359"/>
      <c r="N171" s="2359"/>
      <c r="O171" s="2359"/>
      <c r="P171" s="2359"/>
      <c r="Q171" s="2359"/>
      <c r="S171" s="1069"/>
      <c r="T171" s="2360"/>
      <c r="U171" s="2360"/>
      <c r="V171" s="2360"/>
      <c r="W171" s="2360"/>
      <c r="X171" s="2360"/>
      <c r="Y171" s="2360"/>
      <c r="Z171" s="2360"/>
      <c r="AA171" s="2360"/>
      <c r="AB171" s="2360"/>
      <c r="AC171" s="2360"/>
      <c r="AD171" s="2360"/>
      <c r="AE171" s="2360"/>
      <c r="AF171" s="2360"/>
    </row>
    <row r="172" spans="1:32" s="2358" customFormat="1" ht="15">
      <c r="A172" s="2359"/>
      <c r="B172" s="2359"/>
      <c r="C172" s="2359"/>
      <c r="D172" s="1093"/>
      <c r="E172" s="1093" t="s">
        <v>1648</v>
      </c>
      <c r="F172" s="1093"/>
      <c r="G172" s="1093"/>
      <c r="H172" s="1093"/>
      <c r="I172" s="1092"/>
      <c r="J172" s="1092"/>
      <c r="K172" s="1092"/>
      <c r="L172" s="1092"/>
      <c r="M172" s="2359"/>
      <c r="N172" s="2359"/>
      <c r="O172" s="2359"/>
      <c r="P172" s="2359"/>
      <c r="Q172" s="2359"/>
      <c r="S172" s="1069"/>
      <c r="T172" s="2360"/>
      <c r="U172" s="2360"/>
      <c r="V172" s="2360"/>
      <c r="W172" s="2360"/>
      <c r="X172" s="2360"/>
      <c r="Y172" s="2360"/>
      <c r="Z172" s="2360"/>
      <c r="AA172" s="2360"/>
      <c r="AB172" s="2360"/>
      <c r="AC172" s="2360"/>
      <c r="AD172" s="2360"/>
      <c r="AE172" s="2360"/>
      <c r="AF172" s="2360"/>
    </row>
    <row r="173" spans="1:32" s="2358" customFormat="1" ht="15">
      <c r="A173" s="2359"/>
      <c r="B173" s="2359"/>
      <c r="C173" s="2359"/>
      <c r="D173" s="2559" t="s">
        <v>944</v>
      </c>
      <c r="E173" s="2560"/>
      <c r="F173" s="2560"/>
      <c r="G173" s="2560"/>
      <c r="H173" s="2560"/>
      <c r="I173" s="2560"/>
      <c r="J173" s="2560"/>
      <c r="K173" s="2560"/>
      <c r="L173" s="2558">
        <f>+J173-K173</f>
        <v>0</v>
      </c>
      <c r="M173" s="2359"/>
      <c r="N173" s="2359"/>
      <c r="O173" s="2359"/>
      <c r="P173" s="2359"/>
      <c r="Q173" s="2359"/>
      <c r="S173" s="1069"/>
      <c r="T173" s="2360"/>
      <c r="U173" s="2360"/>
      <c r="V173" s="2360"/>
      <c r="W173" s="2360"/>
      <c r="X173" s="2360"/>
      <c r="Y173" s="2360"/>
      <c r="Z173" s="2360"/>
      <c r="AA173" s="2360"/>
      <c r="AB173" s="2360"/>
      <c r="AC173" s="2360"/>
      <c r="AD173" s="2360"/>
      <c r="AE173" s="2360"/>
      <c r="AF173" s="2360"/>
    </row>
    <row r="174" spans="1:32" s="2358" customFormat="1" ht="15">
      <c r="A174" s="2359"/>
      <c r="B174" s="2359"/>
      <c r="C174" s="2359"/>
      <c r="D174" s="1093"/>
      <c r="E174" s="1093" t="s">
        <v>1649</v>
      </c>
      <c r="F174" s="1093"/>
      <c r="G174" s="1093"/>
      <c r="H174" s="1093"/>
      <c r="I174" s="1093"/>
      <c r="J174" s="1093"/>
      <c r="K174" s="1093"/>
      <c r="L174" s="1093"/>
      <c r="M174" s="2359"/>
      <c r="N174" s="2359"/>
      <c r="O174" s="2359"/>
      <c r="P174" s="2359"/>
      <c r="Q174" s="2359"/>
      <c r="S174" s="1069"/>
      <c r="T174" s="2360"/>
      <c r="U174" s="2360"/>
      <c r="V174" s="2360"/>
      <c r="W174" s="2360"/>
      <c r="X174" s="2360"/>
      <c r="Y174" s="2360"/>
      <c r="Z174" s="2360"/>
      <c r="AA174" s="2360"/>
      <c r="AB174" s="2360"/>
      <c r="AC174" s="2360"/>
      <c r="AD174" s="2360"/>
      <c r="AE174" s="2360"/>
      <c r="AF174" s="2360"/>
    </row>
    <row r="175" spans="1:32" s="2358" customFormat="1" ht="15">
      <c r="A175" s="2359"/>
      <c r="B175" s="2359"/>
      <c r="C175" s="2359"/>
      <c r="D175" s="1093"/>
      <c r="E175" s="1093" t="s">
        <v>1650</v>
      </c>
      <c r="F175" s="1093"/>
      <c r="G175" s="1093"/>
      <c r="H175" s="1093"/>
      <c r="I175" s="1093"/>
      <c r="J175" s="1093"/>
      <c r="K175" s="1093"/>
      <c r="L175" s="1093"/>
      <c r="M175" s="2359"/>
      <c r="N175" s="2359"/>
      <c r="O175" s="2359"/>
      <c r="P175" s="2359"/>
      <c r="Q175" s="2359"/>
      <c r="S175" s="1069"/>
      <c r="T175" s="2360"/>
      <c r="U175" s="2360"/>
      <c r="V175" s="2360"/>
      <c r="W175" s="2360"/>
      <c r="X175" s="2360"/>
      <c r="Y175" s="2360"/>
      <c r="Z175" s="2360"/>
      <c r="AA175" s="2360"/>
      <c r="AB175" s="2360"/>
      <c r="AC175" s="2360"/>
      <c r="AD175" s="2360"/>
      <c r="AE175" s="2360"/>
      <c r="AF175" s="2360"/>
    </row>
    <row r="176" spans="1:32" s="2358" customFormat="1" ht="15">
      <c r="A176" s="2359"/>
      <c r="B176" s="2359"/>
      <c r="C176" s="2359"/>
      <c r="D176" s="1093"/>
      <c r="E176" s="1093" t="s">
        <v>1651</v>
      </c>
      <c r="F176" s="1093"/>
      <c r="G176" s="1093"/>
      <c r="H176" s="1093"/>
      <c r="I176" s="1093"/>
      <c r="J176" s="1093"/>
      <c r="K176" s="1093"/>
      <c r="L176" s="1093"/>
      <c r="M176" s="2359"/>
      <c r="N176" s="2359"/>
      <c r="O176" s="2359"/>
      <c r="P176" s="2359"/>
      <c r="Q176" s="2359"/>
      <c r="S176" s="1069"/>
      <c r="T176" s="2360"/>
      <c r="U176" s="2360"/>
      <c r="V176" s="2360"/>
      <c r="W176" s="2360"/>
      <c r="X176" s="2360"/>
      <c r="Y176" s="2360"/>
      <c r="Z176" s="2360"/>
      <c r="AA176" s="2360"/>
      <c r="AB176" s="2360"/>
      <c r="AC176" s="2360"/>
      <c r="AD176" s="2360"/>
      <c r="AE176" s="2360"/>
      <c r="AF176" s="2360"/>
    </row>
    <row r="177" spans="1:32" s="2358" customFormat="1" ht="15">
      <c r="A177" s="2359"/>
      <c r="B177" s="2359"/>
      <c r="C177" s="2359"/>
      <c r="D177" s="2559" t="s">
        <v>1652</v>
      </c>
      <c r="E177" s="2560"/>
      <c r="F177" s="2560"/>
      <c r="G177" s="2560"/>
      <c r="H177" s="2560"/>
      <c r="I177" s="2560"/>
      <c r="J177" s="2560"/>
      <c r="K177" s="2560"/>
      <c r="L177" s="2558">
        <f>+J177-K177</f>
        <v>0</v>
      </c>
      <c r="M177" s="2359"/>
      <c r="N177" s="2359"/>
      <c r="O177" s="2359"/>
      <c r="P177" s="2359"/>
      <c r="Q177" s="2359"/>
      <c r="S177" s="1069"/>
      <c r="T177" s="2360"/>
      <c r="U177" s="2360"/>
      <c r="V177" s="2360"/>
      <c r="W177" s="2360"/>
      <c r="X177" s="2360"/>
      <c r="Y177" s="2360"/>
      <c r="Z177" s="2360"/>
      <c r="AA177" s="2360"/>
      <c r="AB177" s="2360"/>
      <c r="AC177" s="2360"/>
      <c r="AD177" s="2360"/>
      <c r="AE177" s="2360"/>
      <c r="AF177" s="2360"/>
    </row>
    <row r="178" spans="1:32" s="2358" customFormat="1" ht="15">
      <c r="A178" s="2359"/>
      <c r="B178" s="2359"/>
      <c r="C178" s="2359"/>
      <c r="D178" s="2559" t="s">
        <v>1653</v>
      </c>
      <c r="E178" s="2560"/>
      <c r="F178" s="2560"/>
      <c r="G178" s="2560"/>
      <c r="H178" s="2560"/>
      <c r="I178" s="2560"/>
      <c r="J178" s="2560"/>
      <c r="K178" s="2560"/>
      <c r="L178" s="2558">
        <f>+J178-K178</f>
        <v>0</v>
      </c>
      <c r="M178" s="2359"/>
      <c r="N178" s="2359"/>
      <c r="O178" s="2359"/>
      <c r="P178" s="2359"/>
      <c r="Q178" s="2359"/>
      <c r="S178" s="1069"/>
      <c r="T178" s="2360"/>
      <c r="U178" s="2360"/>
      <c r="V178" s="2360"/>
      <c r="W178" s="2360"/>
      <c r="X178" s="2360"/>
      <c r="Y178" s="2360"/>
      <c r="Z178" s="2360"/>
      <c r="AA178" s="2360"/>
      <c r="AB178" s="2360"/>
      <c r="AC178" s="2360"/>
      <c r="AD178" s="2360"/>
      <c r="AE178" s="2360"/>
      <c r="AF178" s="2360"/>
    </row>
    <row r="179" spans="1:32" s="2358" customFormat="1" ht="15">
      <c r="A179" s="2359"/>
      <c r="B179" s="2359"/>
      <c r="C179" s="2359"/>
      <c r="D179" s="2559" t="s">
        <v>1654</v>
      </c>
      <c r="E179" s="2560"/>
      <c r="F179" s="2560"/>
      <c r="G179" s="2560"/>
      <c r="H179" s="2560"/>
      <c r="I179" s="2560"/>
      <c r="J179" s="2560"/>
      <c r="K179" s="2560"/>
      <c r="L179" s="2558">
        <f>+J179-K179</f>
        <v>0</v>
      </c>
      <c r="M179" s="2359"/>
      <c r="N179" s="2359"/>
      <c r="O179" s="2359"/>
      <c r="P179" s="2359"/>
      <c r="Q179" s="2359"/>
      <c r="S179" s="1069"/>
      <c r="T179" s="2360"/>
      <c r="U179" s="2360"/>
      <c r="V179" s="2360"/>
      <c r="W179" s="2360"/>
      <c r="X179" s="2360"/>
      <c r="Y179" s="2360"/>
      <c r="Z179" s="2360"/>
      <c r="AA179" s="2360"/>
      <c r="AB179" s="2360"/>
      <c r="AC179" s="2360"/>
      <c r="AD179" s="2360"/>
      <c r="AE179" s="2360"/>
      <c r="AF179" s="2360"/>
    </row>
    <row r="180" spans="1:32" s="2358" customFormat="1" ht="15">
      <c r="A180" s="2359"/>
      <c r="B180" s="2359"/>
      <c r="C180" s="2359"/>
      <c r="D180" s="1093"/>
      <c r="E180" s="1093"/>
      <c r="F180" s="1093"/>
      <c r="G180" s="1090"/>
      <c r="H180" s="1090"/>
      <c r="I180" s="1090"/>
      <c r="J180" s="1090"/>
      <c r="K180" s="1090"/>
      <c r="L180" s="1090"/>
      <c r="M180" s="2359"/>
      <c r="N180" s="2359"/>
      <c r="O180" s="2359"/>
      <c r="P180" s="2359"/>
      <c r="Q180" s="2359"/>
      <c r="S180" s="1069"/>
      <c r="T180" s="2360"/>
      <c r="U180" s="2360"/>
      <c r="V180" s="2360"/>
      <c r="W180" s="2360"/>
      <c r="X180" s="2360"/>
      <c r="Y180" s="2360"/>
      <c r="Z180" s="2360"/>
      <c r="AA180" s="2360"/>
      <c r="AB180" s="2360"/>
      <c r="AC180" s="2360"/>
      <c r="AD180" s="2360"/>
      <c r="AE180" s="2360"/>
      <c r="AF180" s="2360"/>
    </row>
    <row r="181" spans="1:32" s="2358" customFormat="1" ht="15">
      <c r="A181" s="2359"/>
      <c r="B181" s="2359"/>
      <c r="C181" s="2359"/>
      <c r="D181" s="2561" t="s">
        <v>1655</v>
      </c>
      <c r="E181" s="2562"/>
      <c r="F181" s="2562"/>
      <c r="G181" s="2563"/>
      <c r="H181" s="2563"/>
      <c r="I181" s="2563"/>
      <c r="J181" s="2563">
        <f>J167+J168+J173+J177+J178+J179</f>
        <v>0</v>
      </c>
      <c r="K181" s="2563">
        <f>K167+K168+K173+K177+K178+K179</f>
        <v>0</v>
      </c>
      <c r="L181" s="2563">
        <f>L167+L168+L173+L177+L178+L179</f>
        <v>0</v>
      </c>
      <c r="M181" s="2359"/>
      <c r="N181" s="2359"/>
      <c r="O181" s="2359"/>
      <c r="P181" s="2359"/>
      <c r="Q181" s="2359"/>
      <c r="S181" s="1069"/>
      <c r="T181" s="2360"/>
      <c r="U181" s="2360"/>
      <c r="V181" s="2360"/>
      <c r="W181" s="2360"/>
      <c r="X181" s="2360"/>
      <c r="Y181" s="2360"/>
      <c r="Z181" s="2360"/>
      <c r="AA181" s="2360"/>
      <c r="AB181" s="2360"/>
      <c r="AC181" s="2360"/>
      <c r="AD181" s="2360"/>
      <c r="AE181" s="2360"/>
      <c r="AF181" s="2360"/>
    </row>
    <row r="182" spans="1:32" s="2358" customFormat="1" ht="15">
      <c r="A182" s="2359"/>
      <c r="B182" s="2359"/>
      <c r="C182" s="2359"/>
      <c r="D182" s="2561" t="s">
        <v>1656</v>
      </c>
      <c r="E182" s="2564"/>
      <c r="F182" s="2564"/>
      <c r="G182" s="2565"/>
      <c r="H182" s="2565"/>
      <c r="I182" s="2565"/>
      <c r="J182" s="2574">
        <f>J181-J171</f>
        <v>0</v>
      </c>
      <c r="K182" s="2574">
        <f>K181-K171</f>
        <v>0</v>
      </c>
      <c r="L182" s="2574">
        <f>L181-L171</f>
        <v>0</v>
      </c>
      <c r="M182" s="2359"/>
      <c r="N182" s="2359"/>
      <c r="O182" s="2359"/>
      <c r="P182" s="2359"/>
      <c r="Q182" s="2359"/>
      <c r="S182" s="1069"/>
      <c r="T182" s="2360"/>
      <c r="U182" s="2360"/>
      <c r="V182" s="2360"/>
      <c r="W182" s="2360"/>
      <c r="X182" s="2360"/>
      <c r="Y182" s="2360"/>
      <c r="Z182" s="2360"/>
      <c r="AA182" s="2360"/>
      <c r="AB182" s="2360"/>
      <c r="AC182" s="2360"/>
      <c r="AD182" s="2360"/>
      <c r="AE182" s="2360"/>
      <c r="AF182" s="2360"/>
    </row>
    <row r="183" spans="1:32">
      <c r="J183" s="2414"/>
    </row>
    <row r="184" spans="1:32">
      <c r="J184" s="2414"/>
    </row>
    <row r="185" spans="1:32">
      <c r="J185" s="2414"/>
    </row>
    <row r="186" spans="1:32">
      <c r="J186" s="2414"/>
    </row>
    <row r="187" spans="1:32">
      <c r="J187" s="2414"/>
    </row>
    <row r="188" spans="1:32">
      <c r="J188" s="2414"/>
    </row>
    <row r="189" spans="1:32">
      <c r="J189" s="2414"/>
    </row>
    <row r="190" spans="1:32">
      <c r="J190" s="2414"/>
    </row>
    <row r="191" spans="1:32">
      <c r="J191" s="2414"/>
    </row>
    <row r="192" spans="1:32">
      <c r="J192" s="2414"/>
    </row>
    <row r="193" spans="10:10">
      <c r="J193" s="2414"/>
    </row>
    <row r="194" spans="10:10">
      <c r="J194" s="2414"/>
    </row>
    <row r="195" spans="10:10">
      <c r="J195" s="2414"/>
    </row>
    <row r="196" spans="10:10">
      <c r="J196" s="2414"/>
    </row>
    <row r="197" spans="10:10">
      <c r="J197" s="2414"/>
    </row>
    <row r="198" spans="10:10">
      <c r="J198" s="2414"/>
    </row>
    <row r="199" spans="10:10">
      <c r="J199" s="2414"/>
    </row>
    <row r="200" spans="10:10">
      <c r="J200" s="2414"/>
    </row>
    <row r="201" spans="10:10">
      <c r="J201" s="2414"/>
    </row>
    <row r="202" spans="10:10">
      <c r="J202" s="2414"/>
    </row>
    <row r="203" spans="10:10">
      <c r="J203" s="2414"/>
    </row>
    <row r="204" spans="10:10">
      <c r="J204" s="2414"/>
    </row>
    <row r="205" spans="10:10">
      <c r="J205" s="2414"/>
    </row>
    <row r="206" spans="10:10">
      <c r="J206" s="2414"/>
    </row>
    <row r="207" spans="10:10">
      <c r="J207" s="2414"/>
    </row>
    <row r="208" spans="10:10">
      <c r="J208" s="2414"/>
    </row>
    <row r="209" spans="10:10">
      <c r="J209" s="2414"/>
    </row>
    <row r="210" spans="10:10">
      <c r="J210" s="2414"/>
    </row>
    <row r="211" spans="10:10">
      <c r="J211" s="2414"/>
    </row>
    <row r="212" spans="10:10">
      <c r="J212" s="2414"/>
    </row>
    <row r="213" spans="10:10">
      <c r="J213" s="2414"/>
    </row>
    <row r="214" spans="10:10">
      <c r="J214" s="2414"/>
    </row>
    <row r="215" spans="10:10">
      <c r="J215" s="2414"/>
    </row>
    <row r="216" spans="10:10">
      <c r="J216" s="2414"/>
    </row>
    <row r="217" spans="10:10">
      <c r="J217" s="2414"/>
    </row>
    <row r="218" spans="10:10">
      <c r="J218" s="2414"/>
    </row>
    <row r="219" spans="10:10">
      <c r="J219" s="2414"/>
    </row>
    <row r="220" spans="10:10">
      <c r="J220" s="2414"/>
    </row>
    <row r="221" spans="10:10">
      <c r="J221" s="2414"/>
    </row>
    <row r="222" spans="10:10">
      <c r="J222" s="2414"/>
    </row>
    <row r="223" spans="10:10">
      <c r="J223" s="2414"/>
    </row>
    <row r="224" spans="10:10">
      <c r="J224" s="2414"/>
    </row>
    <row r="225" spans="10:10">
      <c r="J225" s="2414"/>
    </row>
    <row r="226" spans="10:10">
      <c r="J226" s="2414"/>
    </row>
    <row r="227" spans="10:10">
      <c r="J227" s="2414"/>
    </row>
    <row r="228" spans="10:10">
      <c r="J228" s="2414"/>
    </row>
    <row r="229" spans="10:10">
      <c r="J229" s="2414"/>
    </row>
    <row r="230" spans="10:10">
      <c r="J230" s="2414"/>
    </row>
    <row r="231" spans="10:10">
      <c r="J231" s="2414"/>
    </row>
    <row r="232" spans="10:10">
      <c r="J232" s="2414"/>
    </row>
    <row r="233" spans="10:10">
      <c r="J233" s="2414"/>
    </row>
    <row r="234" spans="10:10">
      <c r="J234" s="2414"/>
    </row>
    <row r="235" spans="10:10">
      <c r="J235" s="2414"/>
    </row>
    <row r="236" spans="10:10">
      <c r="J236" s="2414"/>
    </row>
    <row r="237" spans="10:10">
      <c r="J237" s="2414"/>
    </row>
    <row r="238" spans="10:10">
      <c r="J238" s="2414"/>
    </row>
    <row r="239" spans="10:10">
      <c r="J239" s="2414"/>
    </row>
    <row r="240" spans="10:10">
      <c r="J240" s="2414"/>
    </row>
    <row r="241" spans="10:10">
      <c r="J241" s="2414"/>
    </row>
    <row r="242" spans="10:10">
      <c r="J242" s="2414"/>
    </row>
    <row r="243" spans="10:10">
      <c r="J243" s="2414"/>
    </row>
    <row r="244" spans="10:10">
      <c r="J244" s="2414"/>
    </row>
    <row r="245" spans="10:10">
      <c r="J245" s="2414"/>
    </row>
    <row r="246" spans="10:10">
      <c r="J246" s="2414"/>
    </row>
    <row r="247" spans="10:10">
      <c r="J247" s="2414"/>
    </row>
    <row r="248" spans="10:10">
      <c r="J248" s="2414"/>
    </row>
    <row r="249" spans="10:10">
      <c r="J249" s="2414"/>
    </row>
    <row r="250" spans="10:10">
      <c r="J250" s="2414"/>
    </row>
    <row r="251" spans="10:10">
      <c r="J251" s="2414"/>
    </row>
    <row r="252" spans="10:10">
      <c r="J252" s="2414"/>
    </row>
    <row r="253" spans="10:10">
      <c r="J253" s="2414"/>
    </row>
    <row r="254" spans="10:10">
      <c r="J254" s="2414"/>
    </row>
    <row r="255" spans="10:10">
      <c r="J255" s="2414"/>
    </row>
    <row r="256" spans="10:10">
      <c r="J256" s="2414"/>
    </row>
    <row r="257" spans="10:10">
      <c r="J257" s="2414"/>
    </row>
    <row r="258" spans="10:10">
      <c r="J258" s="2414"/>
    </row>
    <row r="259" spans="10:10">
      <c r="J259" s="2414"/>
    </row>
    <row r="260" spans="10:10">
      <c r="J260" s="2414"/>
    </row>
    <row r="261" spans="10:10">
      <c r="J261" s="2414"/>
    </row>
    <row r="262" spans="10:10">
      <c r="J262" s="2414"/>
    </row>
    <row r="263" spans="10:10">
      <c r="J263" s="2414"/>
    </row>
    <row r="264" spans="10:10">
      <c r="J264" s="2414"/>
    </row>
    <row r="265" spans="10:10">
      <c r="J265" s="2414"/>
    </row>
    <row r="266" spans="10:10">
      <c r="J266" s="2414"/>
    </row>
    <row r="267" spans="10:10">
      <c r="J267" s="2414"/>
    </row>
    <row r="268" spans="10:10">
      <c r="J268" s="2414"/>
    </row>
    <row r="269" spans="10:10">
      <c r="J269" s="2414"/>
    </row>
    <row r="270" spans="10:10">
      <c r="J270" s="2414"/>
    </row>
    <row r="271" spans="10:10">
      <c r="J271" s="2414"/>
    </row>
    <row r="272" spans="10:10">
      <c r="J272" s="2414"/>
    </row>
    <row r="273" spans="10:10">
      <c r="J273" s="2414"/>
    </row>
    <row r="274" spans="10:10">
      <c r="J274" s="2414"/>
    </row>
    <row r="275" spans="10:10">
      <c r="J275" s="2414"/>
    </row>
    <row r="276" spans="10:10">
      <c r="J276" s="2414"/>
    </row>
    <row r="277" spans="10:10">
      <c r="J277" s="2414"/>
    </row>
    <row r="278" spans="10:10">
      <c r="J278" s="2414"/>
    </row>
    <row r="279" spans="10:10">
      <c r="J279" s="2414"/>
    </row>
    <row r="280" spans="10:10">
      <c r="J280" s="2414"/>
    </row>
    <row r="281" spans="10:10">
      <c r="J281" s="2414"/>
    </row>
    <row r="282" spans="10:10">
      <c r="J282" s="2414"/>
    </row>
    <row r="283" spans="10:10">
      <c r="J283" s="2414"/>
    </row>
    <row r="284" spans="10:10">
      <c r="J284" s="2414"/>
    </row>
    <row r="285" spans="10:10">
      <c r="J285" s="2414"/>
    </row>
  </sheetData>
  <mergeCells count="11">
    <mergeCell ref="S7:S8"/>
    <mergeCell ref="T7:T8"/>
    <mergeCell ref="Q5:T5"/>
    <mergeCell ref="D5:J5"/>
    <mergeCell ref="K5:L5"/>
    <mergeCell ref="A7:C9"/>
    <mergeCell ref="K7:K8"/>
    <mergeCell ref="L7:L8"/>
    <mergeCell ref="Q7:Q8"/>
    <mergeCell ref="R7:R8"/>
    <mergeCell ref="N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sheetPr published="0" enableFormatConditionsCalculation="0"/>
  <dimension ref="A1:AN170"/>
  <sheetViews>
    <sheetView showGridLines="0" zoomScale="75" zoomScaleNormal="75" zoomScaleSheetLayoutView="75" workbookViewId="0"/>
  </sheetViews>
  <sheetFormatPr baseColWidth="10" defaultColWidth="8.85546875" defaultRowHeight="12.75"/>
  <cols>
    <col min="1" max="1" width="7.28515625" style="1135" customWidth="1"/>
    <col min="2" max="2" width="8.7109375" style="1135" customWidth="1"/>
    <col min="3" max="3" width="35.5703125" style="1135" customWidth="1"/>
    <col min="4" max="4" width="3.85546875" style="1135" customWidth="1"/>
    <col min="5" max="5" width="4.7109375" style="1135" customWidth="1"/>
    <col min="6" max="6" width="4" style="1135" customWidth="1"/>
    <col min="7" max="7" width="3.7109375" style="1136" customWidth="1"/>
    <col min="8" max="8" width="14.140625" style="1136" customWidth="1"/>
    <col min="9" max="9" width="152.42578125" style="1136" customWidth="1"/>
    <col min="10" max="10" width="13.7109375" style="1125" customWidth="1"/>
    <col min="11" max="11" width="13.42578125" style="1125" customWidth="1"/>
    <col min="12" max="21" width="13.7109375" style="1125" customWidth="1"/>
    <col min="22" max="22" width="24.42578125" style="1125" customWidth="1"/>
    <col min="23" max="23" width="10.7109375" style="1135" customWidth="1"/>
    <col min="24" max="35" width="10.7109375" style="1125" customWidth="1"/>
    <col min="36" max="40" width="8.85546875" style="1125"/>
    <col min="41" max="16384" width="8.85546875" style="1032"/>
  </cols>
  <sheetData>
    <row r="1" spans="1:40" s="1043" customFormat="1" ht="18">
      <c r="A1" s="1040" t="s">
        <v>1439</v>
      </c>
      <c r="B1" s="1040"/>
      <c r="C1" s="1040"/>
      <c r="D1" s="1040"/>
      <c r="E1" s="1040"/>
      <c r="F1" s="1040"/>
      <c r="G1" s="1041"/>
      <c r="H1" s="1041"/>
      <c r="I1" s="1040"/>
      <c r="J1" s="1045"/>
      <c r="K1" s="1045"/>
      <c r="L1" s="1045"/>
      <c r="M1" s="1045"/>
      <c r="N1" s="1045"/>
      <c r="O1" s="1045"/>
      <c r="P1" s="1045"/>
      <c r="Q1" s="1045"/>
      <c r="R1" s="1045"/>
      <c r="S1" s="1045"/>
      <c r="T1" s="1045"/>
      <c r="U1" s="1045"/>
      <c r="V1" s="1045"/>
      <c r="X1" s="1045"/>
      <c r="Y1" s="1045"/>
      <c r="Z1" s="1045"/>
      <c r="AA1" s="1045"/>
      <c r="AB1" s="1045"/>
      <c r="AC1" s="1045"/>
      <c r="AD1" s="1045"/>
      <c r="AE1" s="1045"/>
      <c r="AF1" s="1045"/>
      <c r="AG1" s="1045"/>
      <c r="AH1" s="1045"/>
      <c r="AI1" s="1045"/>
      <c r="AJ1" s="1045"/>
      <c r="AK1" s="1045"/>
      <c r="AL1" s="1045"/>
      <c r="AM1" s="1045"/>
      <c r="AN1" s="1045"/>
    </row>
    <row r="2" spans="1:40" s="1049" customFormat="1" ht="11.25">
      <c r="A2" s="88" t="str">
        <f>'PAGE DE GARDE'!C8</f>
        <v>ELECTRICITE</v>
      </c>
      <c r="B2" s="124"/>
      <c r="C2" s="88"/>
      <c r="D2" s="1192" t="str">
        <f>'PAGE DE GARDE'!C10</f>
        <v>REALITE 2015 V0</v>
      </c>
      <c r="E2" s="1046"/>
      <c r="F2" s="1046"/>
      <c r="G2" s="1047"/>
      <c r="H2" s="1047"/>
      <c r="I2" s="1046"/>
      <c r="J2" s="1051"/>
      <c r="K2" s="1051"/>
      <c r="L2" s="1051"/>
      <c r="M2" s="1051"/>
      <c r="N2" s="1051"/>
      <c r="O2" s="1051"/>
      <c r="P2" s="1051"/>
      <c r="Q2" s="1051"/>
      <c r="R2" s="1051"/>
      <c r="S2" s="1051"/>
      <c r="T2" s="1051"/>
      <c r="U2" s="1051"/>
      <c r="V2" s="1051"/>
      <c r="X2" s="1051"/>
      <c r="Y2" s="1051"/>
      <c r="Z2" s="1051"/>
      <c r="AA2" s="1051"/>
      <c r="AB2" s="1051"/>
      <c r="AC2" s="1051"/>
      <c r="AD2" s="1051"/>
      <c r="AE2" s="1051"/>
      <c r="AF2" s="1051"/>
      <c r="AG2" s="1051"/>
      <c r="AH2" s="1051"/>
      <c r="AI2" s="1051"/>
      <c r="AJ2" s="1051"/>
      <c r="AK2" s="1051"/>
      <c r="AL2" s="1051"/>
      <c r="AM2" s="1051"/>
      <c r="AN2" s="1051"/>
    </row>
    <row r="3" spans="1:40" s="1049" customFormat="1" ht="11.25">
      <c r="A3" s="481" t="str">
        <f>'PAGE DE GARDE'!C7</f>
        <v>GRD</v>
      </c>
      <c r="B3" s="99"/>
      <c r="C3" s="88"/>
      <c r="D3" s="89"/>
      <c r="E3" s="1046"/>
      <c r="F3" s="1046"/>
      <c r="G3" s="1047"/>
      <c r="H3" s="1047"/>
      <c r="I3" s="1046"/>
      <c r="J3" s="1051"/>
      <c r="K3" s="1051"/>
      <c r="L3" s="1051"/>
      <c r="M3" s="1051"/>
      <c r="N3" s="1051"/>
      <c r="O3" s="1051"/>
      <c r="P3" s="1051"/>
      <c r="Q3" s="1051"/>
      <c r="R3" s="1051"/>
      <c r="S3" s="1051"/>
      <c r="T3" s="1051"/>
      <c r="U3" s="1051"/>
      <c r="V3" s="1051"/>
      <c r="X3" s="1051"/>
      <c r="Y3" s="1051"/>
      <c r="Z3" s="1051"/>
      <c r="AA3" s="1051"/>
      <c r="AB3" s="1051"/>
      <c r="AC3" s="1051"/>
      <c r="AD3" s="1051"/>
      <c r="AE3" s="1051"/>
      <c r="AF3" s="1051"/>
      <c r="AG3" s="1051"/>
      <c r="AH3" s="1051"/>
      <c r="AI3" s="1051"/>
      <c r="AJ3" s="1051"/>
      <c r="AK3" s="1051"/>
      <c r="AL3" s="1051"/>
      <c r="AM3" s="1051"/>
      <c r="AN3" s="1051"/>
    </row>
    <row r="4" spans="1:40" s="1052" customFormat="1" ht="13.5" thickBot="1">
      <c r="G4" s="1053"/>
      <c r="H4" s="1053"/>
      <c r="J4" s="1055"/>
      <c r="K4" s="1055"/>
      <c r="L4" s="1055"/>
      <c r="M4" s="1055"/>
      <c r="N4" s="1055"/>
      <c r="O4" s="1055"/>
      <c r="P4" s="1055"/>
      <c r="Q4" s="1055"/>
      <c r="R4" s="1055"/>
      <c r="S4" s="1055"/>
      <c r="T4" s="1055"/>
      <c r="U4" s="1055"/>
      <c r="V4" s="1055"/>
      <c r="X4" s="1055"/>
      <c r="Y4" s="1055"/>
      <c r="Z4" s="1055"/>
      <c r="AA4" s="1055"/>
      <c r="AB4" s="1055"/>
      <c r="AC4" s="1055"/>
      <c r="AD4" s="1055"/>
      <c r="AE4" s="1055"/>
      <c r="AF4" s="1055"/>
      <c r="AG4" s="1055"/>
      <c r="AH4" s="1055"/>
      <c r="AI4" s="1055"/>
      <c r="AJ4" s="1055"/>
      <c r="AK4" s="1055"/>
      <c r="AL4" s="1055"/>
      <c r="AM4" s="1055"/>
      <c r="AN4" s="1055"/>
    </row>
    <row r="5" spans="1:40" s="1136" customFormat="1" ht="14.25" thickTop="1" thickBot="1">
      <c r="A5" s="1056" t="s">
        <v>355</v>
      </c>
      <c r="B5" s="1057"/>
      <c r="C5" s="1057"/>
      <c r="D5" s="2997" t="str">
        <f>'PAGE DE GARDE'!C7</f>
        <v>GRD</v>
      </c>
      <c r="E5" s="2998"/>
      <c r="F5" s="2998"/>
      <c r="G5" s="2998"/>
      <c r="H5" s="2998"/>
      <c r="I5" s="2999"/>
      <c r="J5" s="1052"/>
      <c r="K5" s="1052"/>
      <c r="L5" s="1052"/>
      <c r="M5" s="1052"/>
      <c r="N5" s="1052"/>
      <c r="O5" s="1052"/>
      <c r="P5" s="1052"/>
      <c r="Q5" s="1052"/>
      <c r="R5" s="1052"/>
      <c r="S5" s="1059"/>
      <c r="T5" s="1059"/>
      <c r="U5" s="1052"/>
      <c r="V5" s="1052"/>
      <c r="W5" s="1052"/>
      <c r="X5" s="1052"/>
      <c r="Y5" s="1052"/>
      <c r="Z5" s="1052"/>
      <c r="AA5" s="1052"/>
      <c r="AB5" s="1052"/>
      <c r="AC5" s="1052"/>
      <c r="AD5" s="1052"/>
      <c r="AE5" s="1052"/>
      <c r="AF5" s="1052"/>
      <c r="AG5" s="1059"/>
      <c r="AH5" s="1059"/>
      <c r="AI5" s="1052"/>
      <c r="AJ5" s="1142"/>
      <c r="AK5" s="1142"/>
      <c r="AL5" s="1142"/>
      <c r="AM5" s="1142"/>
      <c r="AN5" s="1142"/>
    </row>
    <row r="6" spans="1:40" s="1136" customFormat="1" ht="14.25" thickTop="1" thickBot="1">
      <c r="A6" s="1052"/>
      <c r="B6" s="1052"/>
      <c r="C6" s="1052"/>
      <c r="D6" s="1052"/>
      <c r="E6" s="1052"/>
      <c r="F6" s="1052"/>
      <c r="G6" s="1053"/>
      <c r="H6" s="1053"/>
      <c r="I6" s="1052"/>
      <c r="J6" s="1052"/>
      <c r="K6" s="1052"/>
      <c r="L6" s="1052"/>
      <c r="M6" s="1052"/>
      <c r="N6" s="1052"/>
      <c r="O6" s="1052"/>
      <c r="P6" s="1052"/>
      <c r="Q6" s="1052"/>
      <c r="R6" s="1052"/>
      <c r="S6" s="1059"/>
      <c r="T6" s="1059"/>
      <c r="U6" s="1052"/>
      <c r="V6" s="1052"/>
      <c r="W6" s="1052"/>
      <c r="X6" s="1052"/>
      <c r="Y6" s="1052"/>
      <c r="Z6" s="1052"/>
      <c r="AA6" s="1052"/>
      <c r="AB6" s="1052"/>
      <c r="AC6" s="1052"/>
      <c r="AD6" s="1052"/>
      <c r="AE6" s="1052"/>
      <c r="AF6" s="1052"/>
      <c r="AG6" s="1059"/>
      <c r="AH6" s="1059"/>
      <c r="AI6" s="1052"/>
      <c r="AJ6" s="1142"/>
      <c r="AK6" s="1142"/>
      <c r="AL6" s="1142"/>
      <c r="AM6" s="1142"/>
      <c r="AN6" s="1142"/>
    </row>
    <row r="7" spans="1:40" s="1136" customFormat="1">
      <c r="A7" s="2981" t="s">
        <v>327</v>
      </c>
      <c r="B7" s="2982"/>
      <c r="C7" s="2983"/>
      <c r="D7" s="1029"/>
      <c r="E7" s="1124"/>
      <c r="F7" s="1124"/>
      <c r="G7" s="1124"/>
      <c r="H7" s="1030"/>
      <c r="I7" s="1030"/>
      <c r="J7" s="3017" t="str">
        <f>'PAGE DE GARDE'!B14</f>
        <v>REALITE 2015</v>
      </c>
      <c r="K7" s="3018"/>
      <c r="L7" s="3019"/>
      <c r="M7" s="3017" t="str">
        <f>'PAGE DE GARDE'!B14</f>
        <v>REALITE 2015</v>
      </c>
      <c r="N7" s="3018"/>
      <c r="O7" s="3019"/>
      <c r="P7" s="3017" t="str">
        <f>'PAGE DE GARDE'!$B$14</f>
        <v>REALITE 2015</v>
      </c>
      <c r="Q7" s="3018"/>
      <c r="R7" s="3019"/>
      <c r="S7" s="3017" t="str">
        <f>'PAGE DE GARDE'!$B$14</f>
        <v>REALITE 2015</v>
      </c>
      <c r="T7" s="3018"/>
      <c r="U7" s="3019"/>
      <c r="V7" s="2699" t="str">
        <f>'PAGE DE GARDE'!B14</f>
        <v>REALITE 2015</v>
      </c>
      <c r="W7" s="1142"/>
      <c r="X7" s="1142"/>
      <c r="Y7" s="1142"/>
      <c r="Z7" s="1142"/>
    </row>
    <row r="8" spans="1:40" s="1136" customFormat="1" ht="13.5" thickBot="1">
      <c r="A8" s="2984"/>
      <c r="B8" s="2985"/>
      <c r="C8" s="2986"/>
      <c r="D8" s="1161"/>
      <c r="E8" s="1162"/>
      <c r="F8" s="1162"/>
      <c r="G8" s="1162"/>
      <c r="H8" s="1163"/>
      <c r="I8" s="1163"/>
      <c r="J8" s="3020" t="s">
        <v>330</v>
      </c>
      <c r="K8" s="3021"/>
      <c r="L8" s="3022"/>
      <c r="M8" s="3023" t="s">
        <v>578</v>
      </c>
      <c r="N8" s="3021"/>
      <c r="O8" s="3022"/>
      <c r="P8" s="3020" t="s">
        <v>331</v>
      </c>
      <c r="Q8" s="3021"/>
      <c r="R8" s="3022"/>
      <c r="S8" s="3020" t="s">
        <v>332</v>
      </c>
      <c r="T8" s="3021"/>
      <c r="U8" s="3022"/>
      <c r="V8" s="2700"/>
      <c r="W8" s="1142"/>
      <c r="X8" s="1142"/>
      <c r="Y8" s="1142"/>
      <c r="Z8" s="1142"/>
    </row>
    <row r="9" spans="1:40" s="1136" customFormat="1" ht="26.25" thickBot="1">
      <c r="A9" s="2987"/>
      <c r="B9" s="2988"/>
      <c r="C9" s="2989"/>
      <c r="D9" s="1133"/>
      <c r="E9" s="1134"/>
      <c r="F9" s="1134"/>
      <c r="G9" s="1134"/>
      <c r="H9" s="1028"/>
      <c r="I9" s="1028"/>
      <c r="J9" s="1164" t="s">
        <v>333</v>
      </c>
      <c r="K9" s="1190" t="s">
        <v>334</v>
      </c>
      <c r="L9" s="1164" t="s">
        <v>498</v>
      </c>
      <c r="M9" s="1164" t="s">
        <v>333</v>
      </c>
      <c r="N9" s="1190" t="s">
        <v>334</v>
      </c>
      <c r="O9" s="1164" t="s">
        <v>498</v>
      </c>
      <c r="P9" s="1164" t="s">
        <v>333</v>
      </c>
      <c r="Q9" s="1190" t="s">
        <v>334</v>
      </c>
      <c r="R9" s="1164" t="s">
        <v>498</v>
      </c>
      <c r="S9" s="1164" t="s">
        <v>333</v>
      </c>
      <c r="T9" s="1190" t="s">
        <v>334</v>
      </c>
      <c r="U9" s="1164" t="s">
        <v>498</v>
      </c>
      <c r="V9" s="2701" t="s">
        <v>498</v>
      </c>
      <c r="W9" s="1142"/>
      <c r="X9" s="1142"/>
      <c r="Y9" s="1142"/>
      <c r="Z9" s="1142"/>
    </row>
    <row r="10" spans="1:40" s="1136" customFormat="1" ht="15">
      <c r="A10" s="1080"/>
      <c r="B10" s="1081"/>
      <c r="C10" s="1082"/>
      <c r="D10" s="1033" t="s">
        <v>642</v>
      </c>
      <c r="E10" s="1034"/>
      <c r="F10" s="1035"/>
      <c r="G10" s="1036"/>
      <c r="H10" s="1036"/>
      <c r="I10" s="1036"/>
      <c r="J10" s="1082">
        <f>J11+J12</f>
        <v>0</v>
      </c>
      <c r="K10" s="1082">
        <f t="shared" ref="K10:T10" si="0">K11+K12</f>
        <v>0</v>
      </c>
      <c r="L10" s="1082">
        <f>J10+K10</f>
        <v>0</v>
      </c>
      <c r="M10" s="1082">
        <f t="shared" si="0"/>
        <v>0</v>
      </c>
      <c r="N10" s="1082">
        <f t="shared" si="0"/>
        <v>0</v>
      </c>
      <c r="O10" s="1082">
        <f>M10+N10</f>
        <v>0</v>
      </c>
      <c r="P10" s="1082">
        <f t="shared" si="0"/>
        <v>0</v>
      </c>
      <c r="Q10" s="1082">
        <f t="shared" si="0"/>
        <v>0</v>
      </c>
      <c r="R10" s="1082">
        <f>P10+Q10</f>
        <v>0</v>
      </c>
      <c r="S10" s="1082">
        <f t="shared" si="0"/>
        <v>0</v>
      </c>
      <c r="T10" s="1082">
        <f t="shared" si="0"/>
        <v>0</v>
      </c>
      <c r="U10" s="1082">
        <f>S10+T10</f>
        <v>0</v>
      </c>
      <c r="V10" s="2379">
        <f>L10+O10+R10+U10</f>
        <v>0</v>
      </c>
      <c r="W10" s="1142"/>
      <c r="X10" s="1142"/>
      <c r="Y10" s="1142"/>
      <c r="Z10" s="1142"/>
    </row>
    <row r="11" spans="1:40" s="1136" customFormat="1" ht="15">
      <c r="A11" s="1080"/>
      <c r="B11" s="1081"/>
      <c r="C11" s="1082"/>
      <c r="D11" s="1033"/>
      <c r="E11" s="1036"/>
      <c r="F11" s="1036" t="s">
        <v>643</v>
      </c>
      <c r="G11" s="1036"/>
      <c r="H11" s="1036"/>
      <c r="I11" s="1036"/>
      <c r="J11" s="1082"/>
      <c r="K11" s="1082"/>
      <c r="L11" s="1081"/>
      <c r="M11" s="1082"/>
      <c r="N11" s="1082"/>
      <c r="O11" s="1081"/>
      <c r="P11" s="1082"/>
      <c r="Q11" s="1082"/>
      <c r="R11" s="1081"/>
      <c r="S11" s="1082"/>
      <c r="T11" s="1082"/>
      <c r="U11" s="1081"/>
      <c r="V11" s="2702"/>
      <c r="W11" s="1142"/>
      <c r="X11" s="1142"/>
      <c r="Y11" s="1142"/>
      <c r="Z11" s="1142"/>
    </row>
    <row r="12" spans="1:40" s="1136" customFormat="1" ht="15">
      <c r="A12" s="1080"/>
      <c r="B12" s="1081"/>
      <c r="C12" s="1082"/>
      <c r="D12" s="1033"/>
      <c r="E12" s="1036"/>
      <c r="F12" s="1036" t="s">
        <v>644</v>
      </c>
      <c r="G12" s="1036"/>
      <c r="H12" s="1036"/>
      <c r="I12" s="1036"/>
      <c r="J12" s="1082"/>
      <c r="K12" s="1082"/>
      <c r="L12" s="1081"/>
      <c r="M12" s="1082"/>
      <c r="N12" s="1082"/>
      <c r="O12" s="1081"/>
      <c r="P12" s="1082"/>
      <c r="Q12" s="1082"/>
      <c r="R12" s="1081"/>
      <c r="S12" s="1082"/>
      <c r="T12" s="1082"/>
      <c r="U12" s="1081"/>
      <c r="V12" s="2702"/>
      <c r="W12" s="1142"/>
      <c r="X12" s="1142"/>
      <c r="Y12" s="1142"/>
      <c r="Z12" s="1142"/>
    </row>
    <row r="13" spans="1:40" s="1136" customFormat="1" ht="15">
      <c r="A13" s="1080"/>
      <c r="B13" s="1081"/>
      <c r="C13" s="1082"/>
      <c r="D13" s="1031"/>
      <c r="E13" s="1143"/>
      <c r="F13" s="1143"/>
      <c r="G13" s="1143"/>
      <c r="H13" s="1026"/>
      <c r="I13" s="1026"/>
      <c r="J13" s="1082"/>
      <c r="K13" s="1082"/>
      <c r="L13" s="1081"/>
      <c r="M13" s="1082"/>
      <c r="N13" s="1082"/>
      <c r="O13" s="1081"/>
      <c r="P13" s="1082"/>
      <c r="Q13" s="1082"/>
      <c r="R13" s="1081"/>
      <c r="S13" s="1082"/>
      <c r="T13" s="1082"/>
      <c r="U13" s="1081"/>
      <c r="V13" s="2702"/>
      <c r="W13" s="1142"/>
      <c r="X13" s="1142"/>
      <c r="Y13" s="1142"/>
      <c r="Z13" s="1142"/>
    </row>
    <row r="14" spans="1:40" s="1136" customFormat="1" ht="15">
      <c r="A14" s="1080"/>
      <c r="B14" s="1081"/>
      <c r="C14" s="1082"/>
      <c r="D14" s="1035" t="s">
        <v>381</v>
      </c>
      <c r="E14" s="2493"/>
      <c r="F14" s="1036"/>
      <c r="G14" s="1036"/>
      <c r="H14" s="1036"/>
      <c r="I14" s="1036"/>
      <c r="J14" s="1082">
        <f>J16+J106+J118+J123+J135</f>
        <v>0</v>
      </c>
      <c r="K14" s="1082">
        <f>K16+K106+K118+K123+K135</f>
        <v>0</v>
      </c>
      <c r="L14" s="1081">
        <f>J14+K14</f>
        <v>0</v>
      </c>
      <c r="M14" s="1082">
        <f>M16+M106+M118+M123+M135</f>
        <v>0</v>
      </c>
      <c r="N14" s="1082">
        <f>N16+N106+N118+N123+N135</f>
        <v>0</v>
      </c>
      <c r="O14" s="1081">
        <f>M14+N14</f>
        <v>0</v>
      </c>
      <c r="P14" s="1082">
        <f>P16+P106+P118+P123+P135</f>
        <v>0</v>
      </c>
      <c r="Q14" s="1082">
        <f>Q16+Q106+Q118+Q123+Q135</f>
        <v>0</v>
      </c>
      <c r="R14" s="1081">
        <f>P14+Q14</f>
        <v>0</v>
      </c>
      <c r="S14" s="1082">
        <f>S16+S106+S118+S123+S135</f>
        <v>0</v>
      </c>
      <c r="T14" s="1082">
        <f>T16+T106+T118+T123+T135</f>
        <v>0</v>
      </c>
      <c r="U14" s="1081">
        <f>S14+T14</f>
        <v>0</v>
      </c>
      <c r="V14" s="2702">
        <f>U14+R14+O14+L14</f>
        <v>0</v>
      </c>
      <c r="W14" s="1142"/>
      <c r="X14" s="1142"/>
      <c r="Y14" s="1142"/>
      <c r="Z14" s="1142"/>
    </row>
    <row r="15" spans="1:40" s="1136" customFormat="1" ht="15">
      <c r="A15" s="1080"/>
      <c r="B15" s="1081"/>
      <c r="C15" s="1082"/>
      <c r="D15" s="1033"/>
      <c r="E15" s="1036"/>
      <c r="F15" s="1036"/>
      <c r="G15" s="1036"/>
      <c r="H15" s="1036"/>
      <c r="I15" s="1036"/>
      <c r="J15" s="1082"/>
      <c r="K15" s="1082"/>
      <c r="L15" s="1081"/>
      <c r="M15" s="1082"/>
      <c r="N15" s="1082"/>
      <c r="O15" s="1081"/>
      <c r="P15" s="1082"/>
      <c r="Q15" s="1082"/>
      <c r="R15" s="1081"/>
      <c r="S15" s="1082"/>
      <c r="T15" s="1082"/>
      <c r="U15" s="1081"/>
      <c r="V15" s="2702"/>
      <c r="W15" s="1142"/>
      <c r="X15" s="1142"/>
      <c r="Y15" s="1142"/>
      <c r="Z15" s="1142"/>
    </row>
    <row r="16" spans="1:40" s="1136" customFormat="1" ht="15">
      <c r="A16" s="1080"/>
      <c r="B16" s="1081"/>
      <c r="C16" s="1082"/>
      <c r="D16" s="1080"/>
      <c r="E16" s="1036" t="s">
        <v>579</v>
      </c>
      <c r="F16" s="1036" t="s">
        <v>382</v>
      </c>
      <c r="G16" s="1036"/>
      <c r="H16" s="1036"/>
      <c r="I16" s="1036"/>
      <c r="J16" s="1082">
        <f>J18+J81+J98</f>
        <v>0</v>
      </c>
      <c r="K16" s="1082">
        <f>K18+K81+K98</f>
        <v>0</v>
      </c>
      <c r="L16" s="1081">
        <f>J16+K16</f>
        <v>0</v>
      </c>
      <c r="M16" s="1082">
        <f>M18+M81+M98</f>
        <v>0</v>
      </c>
      <c r="N16" s="1082">
        <f>N18+N81+N98</f>
        <v>0</v>
      </c>
      <c r="O16" s="1081">
        <f>M16+N16</f>
        <v>0</v>
      </c>
      <c r="P16" s="1082">
        <f>P18+P81+P98</f>
        <v>0</v>
      </c>
      <c r="Q16" s="1082">
        <f>Q18+Q81+Q98</f>
        <v>0</v>
      </c>
      <c r="R16" s="1081">
        <f>P16+Q16</f>
        <v>0</v>
      </c>
      <c r="S16" s="1082">
        <f>S18+S81+S98</f>
        <v>0</v>
      </c>
      <c r="T16" s="1082">
        <f>T18+T81+T98</f>
        <v>0</v>
      </c>
      <c r="U16" s="1081">
        <f>S16+T16</f>
        <v>0</v>
      </c>
      <c r="V16" s="2702">
        <f>U16+R16+O16+L16</f>
        <v>0</v>
      </c>
      <c r="W16" s="1142"/>
      <c r="X16" s="1142"/>
      <c r="Y16" s="1142"/>
      <c r="Z16" s="1142"/>
    </row>
    <row r="17" spans="1:26" s="1136" customFormat="1" ht="15">
      <c r="A17" s="1080"/>
      <c r="B17" s="1081"/>
      <c r="C17" s="1082"/>
      <c r="D17" s="1080"/>
      <c r="E17" s="1094"/>
      <c r="F17" s="1036"/>
      <c r="G17" s="1036"/>
      <c r="H17" s="1036"/>
      <c r="I17" s="1036"/>
      <c r="J17" s="1082"/>
      <c r="K17" s="1082"/>
      <c r="L17" s="1081"/>
      <c r="M17" s="1082"/>
      <c r="N17" s="1082"/>
      <c r="O17" s="1081"/>
      <c r="P17" s="1082"/>
      <c r="Q17" s="1082"/>
      <c r="R17" s="1081"/>
      <c r="S17" s="1082"/>
      <c r="T17" s="1082"/>
      <c r="U17" s="1081"/>
      <c r="V17" s="2702"/>
      <c r="W17" s="1142"/>
      <c r="X17" s="1142"/>
      <c r="Y17" s="1142"/>
      <c r="Z17" s="1142"/>
    </row>
    <row r="18" spans="1:26" s="1136" customFormat="1" ht="15">
      <c r="A18" s="1080"/>
      <c r="B18" s="1081"/>
      <c r="C18" s="1082"/>
      <c r="D18" s="1080"/>
      <c r="E18" s="1036"/>
      <c r="F18" s="1036" t="s">
        <v>488</v>
      </c>
      <c r="G18" s="1036" t="s">
        <v>383</v>
      </c>
      <c r="H18" s="1036"/>
      <c r="I18" s="1036"/>
      <c r="J18" s="1082">
        <f>J20+J41+J45+J72+J74+J76+J78+J79</f>
        <v>0</v>
      </c>
      <c r="K18" s="1082">
        <f>K20+K41+K45+K72+K74+K76+K78+K79</f>
        <v>0</v>
      </c>
      <c r="L18" s="1081">
        <f>J18+K18</f>
        <v>0</v>
      </c>
      <c r="M18" s="1082">
        <f>M20+M41+M45+M72+M74+M76+M78+M79</f>
        <v>0</v>
      </c>
      <c r="N18" s="1082">
        <f>N20+N41+N45+N72+N74+N76+N78+N79</f>
        <v>0</v>
      </c>
      <c r="O18" s="1081">
        <f>M18+N18</f>
        <v>0</v>
      </c>
      <c r="P18" s="1082">
        <f>P20+P41+P45+P72+P74+P76+P78+P79</f>
        <v>0</v>
      </c>
      <c r="Q18" s="1082">
        <f>Q20+Q41+Q45+Q72+Q74+Q76+Q78+Q79</f>
        <v>0</v>
      </c>
      <c r="R18" s="1081">
        <f>P18+Q18</f>
        <v>0</v>
      </c>
      <c r="S18" s="1082">
        <f>S20+S41+S45+S72+S74+S76+S78+S79</f>
        <v>0</v>
      </c>
      <c r="T18" s="1082">
        <f>T20+T41+T45+T72+T74+T76+T78+T79</f>
        <v>0</v>
      </c>
      <c r="U18" s="1081">
        <f>S18+T18</f>
        <v>0</v>
      </c>
      <c r="V18" s="2702">
        <f>U18+R18+O18+L18</f>
        <v>0</v>
      </c>
      <c r="W18" s="1142"/>
      <c r="X18" s="1142"/>
      <c r="Y18" s="1142"/>
      <c r="Z18" s="1142"/>
    </row>
    <row r="19" spans="1:26" s="1136" customFormat="1" ht="15">
      <c r="A19" s="1080"/>
      <c r="B19" s="1081"/>
      <c r="C19" s="1082"/>
      <c r="D19" s="1080"/>
      <c r="E19" s="1036"/>
      <c r="F19" s="1036"/>
      <c r="G19" s="1036"/>
      <c r="H19" s="1036"/>
      <c r="I19" s="1095"/>
      <c r="J19" s="1097"/>
      <c r="K19" s="1097"/>
      <c r="L19" s="1096"/>
      <c r="M19" s="1097"/>
      <c r="N19" s="1097"/>
      <c r="O19" s="1096"/>
      <c r="P19" s="1097"/>
      <c r="Q19" s="1097"/>
      <c r="R19" s="1096"/>
      <c r="S19" s="1097"/>
      <c r="T19" s="1097"/>
      <c r="U19" s="1096"/>
      <c r="V19" s="2703"/>
      <c r="W19" s="1142"/>
      <c r="X19" s="1142"/>
      <c r="Y19" s="1142"/>
      <c r="Z19" s="1142"/>
    </row>
    <row r="20" spans="1:26" s="1136" customFormat="1" ht="15">
      <c r="A20" s="1080"/>
      <c r="B20" s="1081"/>
      <c r="C20" s="1082"/>
      <c r="D20" s="1080"/>
      <c r="E20" s="1036"/>
      <c r="F20" s="1036"/>
      <c r="G20" s="1036" t="s">
        <v>384</v>
      </c>
      <c r="H20" s="1095"/>
      <c r="I20" s="1095"/>
      <c r="J20" s="1082">
        <f>J21+J22+J23+J24+J25+J30+J31+J32+J35+J36+J37+J38+J39</f>
        <v>0</v>
      </c>
      <c r="K20" s="1082">
        <f t="shared" ref="K20:T20" si="1">K21+K22+K23+K24+K25+K30+K31+K32+K35+K36+K37+K38+K39</f>
        <v>0</v>
      </c>
      <c r="L20" s="1082">
        <f t="shared" si="1"/>
        <v>0</v>
      </c>
      <c r="M20" s="1082">
        <f t="shared" si="1"/>
        <v>0</v>
      </c>
      <c r="N20" s="1082">
        <f t="shared" si="1"/>
        <v>0</v>
      </c>
      <c r="O20" s="1082">
        <f t="shared" si="1"/>
        <v>0</v>
      </c>
      <c r="P20" s="1082">
        <f t="shared" si="1"/>
        <v>0</v>
      </c>
      <c r="Q20" s="1082">
        <f t="shared" si="1"/>
        <v>0</v>
      </c>
      <c r="R20" s="1082">
        <f t="shared" si="1"/>
        <v>0</v>
      </c>
      <c r="S20" s="1082">
        <f t="shared" si="1"/>
        <v>0</v>
      </c>
      <c r="T20" s="1082">
        <f t="shared" si="1"/>
        <v>0</v>
      </c>
      <c r="U20" s="1082">
        <f>U21+U22+U23+U24+U25+U30+U31+U32+U35+U36+U37+U38+U39</f>
        <v>0</v>
      </c>
      <c r="V20" s="2379">
        <f>V21+V22+V23+V24+V25+V30+V31+V32+V35+V36+V37+V38+V39</f>
        <v>0</v>
      </c>
      <c r="W20" s="1142"/>
      <c r="X20" s="1142"/>
      <c r="Y20" s="1142"/>
      <c r="Z20" s="1142"/>
    </row>
    <row r="21" spans="1:26" s="1136" customFormat="1" ht="15">
      <c r="A21" s="1080"/>
      <c r="B21" s="1081"/>
      <c r="C21" s="1082" t="s">
        <v>328</v>
      </c>
      <c r="D21" s="1080"/>
      <c r="E21" s="1036"/>
      <c r="F21" s="1036"/>
      <c r="G21" s="1036"/>
      <c r="H21" s="1095" t="s">
        <v>385</v>
      </c>
      <c r="I21" s="1095"/>
      <c r="J21" s="1097"/>
      <c r="K21" s="1097"/>
      <c r="L21" s="1096">
        <f t="shared" ref="L21:L39" si="2">J21+K21</f>
        <v>0</v>
      </c>
      <c r="M21" s="1097"/>
      <c r="N21" s="1097"/>
      <c r="O21" s="1096">
        <f t="shared" ref="O21:O39" si="3">M21+N21</f>
        <v>0</v>
      </c>
      <c r="P21" s="1097"/>
      <c r="Q21" s="1097"/>
      <c r="R21" s="1096">
        <f t="shared" ref="R21:R39" si="4">P21+Q21</f>
        <v>0</v>
      </c>
      <c r="S21" s="1097"/>
      <c r="T21" s="1097"/>
      <c r="U21" s="1096">
        <f t="shared" ref="U21:U39" si="5">S21+T21</f>
        <v>0</v>
      </c>
      <c r="V21" s="2703">
        <f t="shared" ref="V21:V39" si="6">U21+R21+O21+L21</f>
        <v>0</v>
      </c>
      <c r="W21" s="1142"/>
      <c r="X21" s="1142"/>
      <c r="Y21" s="1142"/>
      <c r="Z21" s="1142"/>
    </row>
    <row r="22" spans="1:26" s="1136" customFormat="1" ht="15">
      <c r="A22" s="1080"/>
      <c r="B22" s="1081"/>
      <c r="C22" s="1082" t="s">
        <v>328</v>
      </c>
      <c r="D22" s="1080"/>
      <c r="E22" s="1036"/>
      <c r="F22" s="1036"/>
      <c r="G22" s="1036"/>
      <c r="H22" s="1098" t="s">
        <v>386</v>
      </c>
      <c r="I22" s="1098"/>
      <c r="J22" s="1097"/>
      <c r="K22" s="1097"/>
      <c r="L22" s="1096">
        <f t="shared" si="2"/>
        <v>0</v>
      </c>
      <c r="M22" s="1097"/>
      <c r="N22" s="1097"/>
      <c r="O22" s="1096">
        <f t="shared" si="3"/>
        <v>0</v>
      </c>
      <c r="P22" s="1097"/>
      <c r="Q22" s="1097"/>
      <c r="R22" s="1096">
        <f t="shared" si="4"/>
        <v>0</v>
      </c>
      <c r="S22" s="1097"/>
      <c r="T22" s="1097"/>
      <c r="U22" s="1096">
        <f t="shared" si="5"/>
        <v>0</v>
      </c>
      <c r="V22" s="2703">
        <f t="shared" si="6"/>
        <v>0</v>
      </c>
      <c r="W22" s="1142"/>
      <c r="X22" s="1142"/>
      <c r="Y22" s="1142"/>
      <c r="Z22" s="1142"/>
    </row>
    <row r="23" spans="1:26" s="1136" customFormat="1" ht="15">
      <c r="A23" s="1080"/>
      <c r="B23" s="1081"/>
      <c r="C23" s="1082" t="s">
        <v>329</v>
      </c>
      <c r="D23" s="1080"/>
      <c r="E23" s="1036"/>
      <c r="F23" s="1036"/>
      <c r="G23" s="1036"/>
      <c r="H23" s="1095" t="s">
        <v>387</v>
      </c>
      <c r="I23" s="1095"/>
      <c r="J23" s="1097"/>
      <c r="K23" s="1097"/>
      <c r="L23" s="1096">
        <f t="shared" si="2"/>
        <v>0</v>
      </c>
      <c r="M23" s="1097"/>
      <c r="N23" s="1097"/>
      <c r="O23" s="1096">
        <f t="shared" si="3"/>
        <v>0</v>
      </c>
      <c r="P23" s="1097"/>
      <c r="Q23" s="1097"/>
      <c r="R23" s="1096">
        <f t="shared" si="4"/>
        <v>0</v>
      </c>
      <c r="S23" s="1097"/>
      <c r="T23" s="1097"/>
      <c r="U23" s="1096">
        <f t="shared" si="5"/>
        <v>0</v>
      </c>
      <c r="V23" s="2703">
        <f t="shared" si="6"/>
        <v>0</v>
      </c>
      <c r="W23" s="1142"/>
      <c r="X23" s="1142"/>
      <c r="Y23" s="1142"/>
      <c r="Z23" s="1142"/>
    </row>
    <row r="24" spans="1:26" s="1136" customFormat="1" ht="15">
      <c r="A24" s="1080"/>
      <c r="B24" s="1081"/>
      <c r="C24" s="1082" t="s">
        <v>328</v>
      </c>
      <c r="D24" s="1080"/>
      <c r="E24" s="1036"/>
      <c r="F24" s="1036"/>
      <c r="G24" s="1036"/>
      <c r="H24" s="1095" t="s">
        <v>388</v>
      </c>
      <c r="I24" s="1095"/>
      <c r="J24" s="1097"/>
      <c r="K24" s="1097"/>
      <c r="L24" s="1096">
        <f t="shared" si="2"/>
        <v>0</v>
      </c>
      <c r="M24" s="1097"/>
      <c r="N24" s="1097"/>
      <c r="O24" s="1096">
        <f t="shared" si="3"/>
        <v>0</v>
      </c>
      <c r="P24" s="1097"/>
      <c r="Q24" s="1097"/>
      <c r="R24" s="1096">
        <f t="shared" si="4"/>
        <v>0</v>
      </c>
      <c r="S24" s="1097"/>
      <c r="T24" s="1097"/>
      <c r="U24" s="1096">
        <f t="shared" si="5"/>
        <v>0</v>
      </c>
      <c r="V24" s="2703">
        <f t="shared" si="6"/>
        <v>0</v>
      </c>
      <c r="W24" s="1142"/>
      <c r="X24" s="1142"/>
      <c r="Y24" s="1142"/>
      <c r="Z24" s="1142"/>
    </row>
    <row r="25" spans="1:26" s="1136" customFormat="1" ht="15">
      <c r="A25" s="1080"/>
      <c r="B25" s="1081"/>
      <c r="C25" s="1082"/>
      <c r="D25" s="1080"/>
      <c r="E25" s="1036"/>
      <c r="F25" s="1036"/>
      <c r="G25" s="1036"/>
      <c r="H25" s="1095" t="s">
        <v>389</v>
      </c>
      <c r="I25" s="1095"/>
      <c r="J25" s="1082">
        <f>J26+J27+J28+J29</f>
        <v>0</v>
      </c>
      <c r="K25" s="1082">
        <f>K26+K27+K28+K29</f>
        <v>0</v>
      </c>
      <c r="L25" s="1081">
        <f t="shared" si="2"/>
        <v>0</v>
      </c>
      <c r="M25" s="1082">
        <f>M26+M27+M28+M29</f>
        <v>0</v>
      </c>
      <c r="N25" s="1082">
        <f>N26+N27+N28+N29</f>
        <v>0</v>
      </c>
      <c r="O25" s="1081">
        <f t="shared" si="3"/>
        <v>0</v>
      </c>
      <c r="P25" s="1082">
        <f>P26+P27+P28+P29</f>
        <v>0</v>
      </c>
      <c r="Q25" s="1082">
        <f>Q26+Q27+Q28+Q29</f>
        <v>0</v>
      </c>
      <c r="R25" s="1081">
        <f t="shared" si="4"/>
        <v>0</v>
      </c>
      <c r="S25" s="1082">
        <f>S26+S27+S28+S29</f>
        <v>0</v>
      </c>
      <c r="T25" s="1082">
        <f>T26+T27+T28+T29</f>
        <v>0</v>
      </c>
      <c r="U25" s="1081">
        <f t="shared" si="5"/>
        <v>0</v>
      </c>
      <c r="V25" s="2702">
        <f t="shared" si="6"/>
        <v>0</v>
      </c>
      <c r="W25" s="1142"/>
      <c r="X25" s="1142"/>
      <c r="Y25" s="1142"/>
      <c r="Z25" s="1142"/>
    </row>
    <row r="26" spans="1:26" s="1136" customFormat="1" ht="15">
      <c r="A26" s="1080"/>
      <c r="B26" s="1081"/>
      <c r="C26" s="1082" t="s">
        <v>328</v>
      </c>
      <c r="D26" s="1080"/>
      <c r="E26" s="1036"/>
      <c r="F26" s="1036"/>
      <c r="G26" s="1036"/>
      <c r="H26" s="1095"/>
      <c r="I26" s="1095" t="s">
        <v>390</v>
      </c>
      <c r="J26" s="1097"/>
      <c r="K26" s="1097"/>
      <c r="L26" s="1096">
        <f t="shared" si="2"/>
        <v>0</v>
      </c>
      <c r="M26" s="1097"/>
      <c r="N26" s="1097"/>
      <c r="O26" s="1096">
        <f t="shared" si="3"/>
        <v>0</v>
      </c>
      <c r="P26" s="1097"/>
      <c r="Q26" s="1097"/>
      <c r="R26" s="1096">
        <f t="shared" si="4"/>
        <v>0</v>
      </c>
      <c r="S26" s="1097"/>
      <c r="T26" s="1097"/>
      <c r="U26" s="1096">
        <f t="shared" si="5"/>
        <v>0</v>
      </c>
      <c r="V26" s="2703">
        <f t="shared" si="6"/>
        <v>0</v>
      </c>
      <c r="W26" s="1142"/>
      <c r="X26" s="1142"/>
      <c r="Y26" s="1142"/>
      <c r="Z26" s="1142"/>
    </row>
    <row r="27" spans="1:26" s="1136" customFormat="1" ht="15">
      <c r="A27" s="1080"/>
      <c r="B27" s="1081"/>
      <c r="C27" s="1082" t="s">
        <v>328</v>
      </c>
      <c r="D27" s="1080"/>
      <c r="E27" s="1036"/>
      <c r="F27" s="1036"/>
      <c r="G27" s="1036"/>
      <c r="H27" s="1095"/>
      <c r="I27" s="1095" t="s">
        <v>391</v>
      </c>
      <c r="J27" s="1097"/>
      <c r="K27" s="1097"/>
      <c r="L27" s="1096">
        <f t="shared" si="2"/>
        <v>0</v>
      </c>
      <c r="M27" s="1097"/>
      <c r="N27" s="1097"/>
      <c r="O27" s="1096">
        <f t="shared" si="3"/>
        <v>0</v>
      </c>
      <c r="P27" s="1097"/>
      <c r="Q27" s="1097"/>
      <c r="R27" s="1096">
        <f t="shared" si="4"/>
        <v>0</v>
      </c>
      <c r="S27" s="1097"/>
      <c r="T27" s="1097"/>
      <c r="U27" s="1096">
        <f t="shared" si="5"/>
        <v>0</v>
      </c>
      <c r="V27" s="2703">
        <f t="shared" si="6"/>
        <v>0</v>
      </c>
      <c r="W27" s="1142"/>
      <c r="X27" s="1142"/>
      <c r="Y27" s="1142"/>
      <c r="Z27" s="1142"/>
    </row>
    <row r="28" spans="1:26" s="1136" customFormat="1" ht="15">
      <c r="A28" s="1080"/>
      <c r="B28" s="1081"/>
      <c r="C28" s="1082" t="s">
        <v>329</v>
      </c>
      <c r="D28" s="1080"/>
      <c r="E28" s="1036"/>
      <c r="F28" s="1036"/>
      <c r="G28" s="1036"/>
      <c r="H28" s="1095"/>
      <c r="I28" s="1095" t="s">
        <v>38</v>
      </c>
      <c r="J28" s="1097"/>
      <c r="K28" s="1097"/>
      <c r="L28" s="1096">
        <f t="shared" si="2"/>
        <v>0</v>
      </c>
      <c r="M28" s="1097"/>
      <c r="N28" s="1097"/>
      <c r="O28" s="1096">
        <f t="shared" si="3"/>
        <v>0</v>
      </c>
      <c r="P28" s="1097"/>
      <c r="Q28" s="1097"/>
      <c r="R28" s="1096">
        <f t="shared" si="4"/>
        <v>0</v>
      </c>
      <c r="S28" s="1097"/>
      <c r="T28" s="1097"/>
      <c r="U28" s="1096">
        <f t="shared" si="5"/>
        <v>0</v>
      </c>
      <c r="V28" s="2703">
        <f t="shared" si="6"/>
        <v>0</v>
      </c>
      <c r="W28" s="1142"/>
      <c r="X28" s="1142"/>
      <c r="Y28" s="1142"/>
      <c r="Z28" s="1142"/>
    </row>
    <row r="29" spans="1:26" s="1136" customFormat="1" ht="15">
      <c r="A29" s="1080"/>
      <c r="B29" s="1081"/>
      <c r="C29" s="1082" t="s">
        <v>328</v>
      </c>
      <c r="D29" s="1080"/>
      <c r="E29" s="1036"/>
      <c r="F29" s="1036"/>
      <c r="G29" s="1036"/>
      <c r="H29" s="1095"/>
      <c r="I29" s="1095" t="s">
        <v>392</v>
      </c>
      <c r="J29" s="1097"/>
      <c r="K29" s="1097"/>
      <c r="L29" s="1096">
        <f t="shared" si="2"/>
        <v>0</v>
      </c>
      <c r="M29" s="1097"/>
      <c r="N29" s="1097"/>
      <c r="O29" s="1096">
        <f t="shared" si="3"/>
        <v>0</v>
      </c>
      <c r="P29" s="1097"/>
      <c r="Q29" s="1097"/>
      <c r="R29" s="1096">
        <f t="shared" si="4"/>
        <v>0</v>
      </c>
      <c r="S29" s="1097"/>
      <c r="T29" s="1097"/>
      <c r="U29" s="1096">
        <f t="shared" si="5"/>
        <v>0</v>
      </c>
      <c r="V29" s="2703">
        <f t="shared" si="6"/>
        <v>0</v>
      </c>
      <c r="W29" s="1142"/>
      <c r="X29" s="1142"/>
      <c r="Y29" s="1142"/>
      <c r="Z29" s="1142"/>
    </row>
    <row r="30" spans="1:26" s="1136" customFormat="1" ht="15">
      <c r="A30" s="1080"/>
      <c r="B30" s="1081"/>
      <c r="C30" s="1082" t="s">
        <v>328</v>
      </c>
      <c r="D30" s="1080"/>
      <c r="E30" s="1036"/>
      <c r="F30" s="1036"/>
      <c r="G30" s="1036"/>
      <c r="H30" s="1095" t="s">
        <v>393</v>
      </c>
      <c r="I30" s="1095"/>
      <c r="J30" s="1097"/>
      <c r="K30" s="1097"/>
      <c r="L30" s="1096">
        <f t="shared" si="2"/>
        <v>0</v>
      </c>
      <c r="M30" s="1097"/>
      <c r="N30" s="1097"/>
      <c r="O30" s="1096">
        <f t="shared" si="3"/>
        <v>0</v>
      </c>
      <c r="P30" s="1097"/>
      <c r="Q30" s="1097"/>
      <c r="R30" s="1096">
        <f t="shared" si="4"/>
        <v>0</v>
      </c>
      <c r="S30" s="1097"/>
      <c r="T30" s="1097"/>
      <c r="U30" s="1096">
        <f t="shared" si="5"/>
        <v>0</v>
      </c>
      <c r="V30" s="2703">
        <f t="shared" si="6"/>
        <v>0</v>
      </c>
      <c r="W30" s="1142"/>
      <c r="X30" s="1142"/>
      <c r="Y30" s="1142"/>
      <c r="Z30" s="1142"/>
    </row>
    <row r="31" spans="1:26" s="1136" customFormat="1" ht="15">
      <c r="A31" s="1080"/>
      <c r="B31" s="1081"/>
      <c r="C31" s="1082" t="s">
        <v>328</v>
      </c>
      <c r="D31" s="1080"/>
      <c r="E31" s="1036"/>
      <c r="F31" s="1036"/>
      <c r="G31" s="1036"/>
      <c r="H31" s="1095" t="s">
        <v>394</v>
      </c>
      <c r="I31" s="1095"/>
      <c r="J31" s="1097"/>
      <c r="K31" s="1097"/>
      <c r="L31" s="1096">
        <f t="shared" si="2"/>
        <v>0</v>
      </c>
      <c r="M31" s="1097"/>
      <c r="N31" s="1097"/>
      <c r="O31" s="1096">
        <f t="shared" si="3"/>
        <v>0</v>
      </c>
      <c r="P31" s="1097"/>
      <c r="Q31" s="1097"/>
      <c r="R31" s="1096">
        <f t="shared" si="4"/>
        <v>0</v>
      </c>
      <c r="S31" s="1097"/>
      <c r="T31" s="1097"/>
      <c r="U31" s="1096">
        <f t="shared" si="5"/>
        <v>0</v>
      </c>
      <c r="V31" s="2703">
        <f t="shared" si="6"/>
        <v>0</v>
      </c>
      <c r="W31" s="1142"/>
      <c r="X31" s="1142"/>
      <c r="Y31" s="1142"/>
      <c r="Z31" s="1142"/>
    </row>
    <row r="32" spans="1:26" s="1136" customFormat="1" ht="15">
      <c r="A32" s="1080"/>
      <c r="B32" s="1081"/>
      <c r="C32" s="1082"/>
      <c r="D32" s="1080"/>
      <c r="E32" s="1036"/>
      <c r="F32" s="1036"/>
      <c r="G32" s="1036"/>
      <c r="H32" s="1095" t="s">
        <v>395</v>
      </c>
      <c r="I32" s="1095"/>
      <c r="J32" s="1082">
        <f>J33+J34</f>
        <v>0</v>
      </c>
      <c r="K32" s="1082">
        <f>K33+K34</f>
        <v>0</v>
      </c>
      <c r="L32" s="1081">
        <f t="shared" si="2"/>
        <v>0</v>
      </c>
      <c r="M32" s="1082">
        <f>M33+M34</f>
        <v>0</v>
      </c>
      <c r="N32" s="1082">
        <f>N33+N34</f>
        <v>0</v>
      </c>
      <c r="O32" s="1081">
        <f t="shared" si="3"/>
        <v>0</v>
      </c>
      <c r="P32" s="1082">
        <f>P33+P34</f>
        <v>0</v>
      </c>
      <c r="Q32" s="1082">
        <f>Q33+Q34</f>
        <v>0</v>
      </c>
      <c r="R32" s="1081">
        <f t="shared" si="4"/>
        <v>0</v>
      </c>
      <c r="S32" s="1082">
        <f>S33+S34</f>
        <v>0</v>
      </c>
      <c r="T32" s="1082">
        <f>T33+T34</f>
        <v>0</v>
      </c>
      <c r="U32" s="1081">
        <f t="shared" si="5"/>
        <v>0</v>
      </c>
      <c r="V32" s="2702">
        <f t="shared" si="6"/>
        <v>0</v>
      </c>
      <c r="W32" s="1142"/>
      <c r="X32" s="1142"/>
      <c r="Y32" s="1142"/>
      <c r="Z32" s="1142"/>
    </row>
    <row r="33" spans="1:40" s="1136" customFormat="1" ht="15">
      <c r="A33" s="1080"/>
      <c r="B33" s="1081"/>
      <c r="C33" s="1082" t="s">
        <v>328</v>
      </c>
      <c r="D33" s="1080"/>
      <c r="E33" s="1036"/>
      <c r="F33" s="1036"/>
      <c r="G33" s="1036"/>
      <c r="H33" s="1095"/>
      <c r="I33" s="1095" t="s">
        <v>396</v>
      </c>
      <c r="J33" s="1097"/>
      <c r="K33" s="1097"/>
      <c r="L33" s="1096">
        <f t="shared" si="2"/>
        <v>0</v>
      </c>
      <c r="M33" s="1097"/>
      <c r="N33" s="1097"/>
      <c r="O33" s="1096">
        <f t="shared" si="3"/>
        <v>0</v>
      </c>
      <c r="P33" s="1097"/>
      <c r="Q33" s="1097"/>
      <c r="R33" s="1096">
        <f t="shared" si="4"/>
        <v>0</v>
      </c>
      <c r="S33" s="1097"/>
      <c r="T33" s="1097"/>
      <c r="U33" s="1096">
        <f t="shared" si="5"/>
        <v>0</v>
      </c>
      <c r="V33" s="2703">
        <f t="shared" si="6"/>
        <v>0</v>
      </c>
      <c r="W33" s="1142"/>
      <c r="X33" s="1142"/>
      <c r="Y33" s="1142"/>
      <c r="Z33" s="1142"/>
    </row>
    <row r="34" spans="1:40" s="1136" customFormat="1" ht="15">
      <c r="A34" s="1080"/>
      <c r="B34" s="1081"/>
      <c r="C34" s="1082" t="s">
        <v>328</v>
      </c>
      <c r="D34" s="1080"/>
      <c r="E34" s="1036"/>
      <c r="F34" s="1036"/>
      <c r="G34" s="1036"/>
      <c r="H34" s="1095"/>
      <c r="I34" s="1095" t="s">
        <v>397</v>
      </c>
      <c r="J34" s="1097"/>
      <c r="K34" s="1097"/>
      <c r="L34" s="1096">
        <f t="shared" si="2"/>
        <v>0</v>
      </c>
      <c r="M34" s="1097"/>
      <c r="N34" s="1097"/>
      <c r="O34" s="1096">
        <f t="shared" si="3"/>
        <v>0</v>
      </c>
      <c r="P34" s="1097"/>
      <c r="Q34" s="1097"/>
      <c r="R34" s="1096">
        <f t="shared" si="4"/>
        <v>0</v>
      </c>
      <c r="S34" s="1097"/>
      <c r="T34" s="1097"/>
      <c r="U34" s="1096">
        <f t="shared" si="5"/>
        <v>0</v>
      </c>
      <c r="V34" s="2703">
        <f t="shared" si="6"/>
        <v>0</v>
      </c>
      <c r="W34" s="1142"/>
      <c r="X34" s="1142"/>
      <c r="Y34" s="1142"/>
      <c r="Z34" s="1142"/>
    </row>
    <row r="35" spans="1:40" ht="15">
      <c r="A35" s="1080"/>
      <c r="B35" s="1081"/>
      <c r="C35" s="1082" t="s">
        <v>329</v>
      </c>
      <c r="D35" s="1080"/>
      <c r="E35" s="1036"/>
      <c r="F35" s="1036"/>
      <c r="G35" s="1036"/>
      <c r="H35" s="1095" t="s">
        <v>398</v>
      </c>
      <c r="I35" s="1095"/>
      <c r="J35" s="1097"/>
      <c r="K35" s="1097"/>
      <c r="L35" s="1096">
        <f t="shared" si="2"/>
        <v>0</v>
      </c>
      <c r="M35" s="1097"/>
      <c r="N35" s="1097"/>
      <c r="O35" s="1096">
        <f t="shared" si="3"/>
        <v>0</v>
      </c>
      <c r="P35" s="1097"/>
      <c r="Q35" s="1097"/>
      <c r="R35" s="1096">
        <f t="shared" si="4"/>
        <v>0</v>
      </c>
      <c r="S35" s="1097"/>
      <c r="T35" s="1097"/>
      <c r="U35" s="1096">
        <f t="shared" si="5"/>
        <v>0</v>
      </c>
      <c r="V35" s="2703">
        <f t="shared" si="6"/>
        <v>0</v>
      </c>
      <c r="W35" s="1125"/>
      <c r="AA35" s="1032"/>
      <c r="AB35" s="1032"/>
      <c r="AC35" s="1032"/>
      <c r="AD35" s="1032"/>
      <c r="AE35" s="1032"/>
      <c r="AF35" s="1032"/>
      <c r="AG35" s="1032"/>
      <c r="AH35" s="1032"/>
      <c r="AI35" s="1032"/>
      <c r="AJ35" s="1032"/>
      <c r="AK35" s="1032"/>
      <c r="AL35" s="1032"/>
      <c r="AM35" s="1032"/>
      <c r="AN35" s="1032"/>
    </row>
    <row r="36" spans="1:40" ht="15">
      <c r="A36" s="1080"/>
      <c r="B36" s="1081"/>
      <c r="C36" s="1082" t="s">
        <v>329</v>
      </c>
      <c r="D36" s="1080"/>
      <c r="E36" s="1036"/>
      <c r="F36" s="1036"/>
      <c r="G36" s="1036"/>
      <c r="H36" s="1095" t="s">
        <v>399</v>
      </c>
      <c r="I36" s="1095"/>
      <c r="J36" s="1097"/>
      <c r="K36" s="1097"/>
      <c r="L36" s="1096">
        <f t="shared" si="2"/>
        <v>0</v>
      </c>
      <c r="M36" s="1097"/>
      <c r="N36" s="1097"/>
      <c r="O36" s="1096">
        <f t="shared" si="3"/>
        <v>0</v>
      </c>
      <c r="P36" s="1097"/>
      <c r="Q36" s="1097"/>
      <c r="R36" s="1096">
        <f t="shared" si="4"/>
        <v>0</v>
      </c>
      <c r="S36" s="1097"/>
      <c r="T36" s="1097"/>
      <c r="U36" s="1096">
        <f t="shared" si="5"/>
        <v>0</v>
      </c>
      <c r="V36" s="2703">
        <f t="shared" si="6"/>
        <v>0</v>
      </c>
      <c r="W36" s="1125"/>
      <c r="AA36" s="1032"/>
      <c r="AB36" s="1032"/>
      <c r="AC36" s="1032"/>
      <c r="AD36" s="1032"/>
      <c r="AE36" s="1032"/>
      <c r="AF36" s="1032"/>
      <c r="AG36" s="1032"/>
      <c r="AH36" s="1032"/>
      <c r="AI36" s="1032"/>
      <c r="AJ36" s="1032"/>
      <c r="AK36" s="1032"/>
      <c r="AL36" s="1032"/>
      <c r="AM36" s="1032"/>
      <c r="AN36" s="1032"/>
    </row>
    <row r="37" spans="1:40" ht="15">
      <c r="A37" s="1080"/>
      <c r="B37" s="1081"/>
      <c r="C37" s="1082" t="s">
        <v>329</v>
      </c>
      <c r="D37" s="1080"/>
      <c r="E37" s="1036"/>
      <c r="F37" s="1036"/>
      <c r="G37" s="1036"/>
      <c r="H37" s="1095" t="s">
        <v>400</v>
      </c>
      <c r="I37" s="1095"/>
      <c r="J37" s="1097"/>
      <c r="K37" s="1097"/>
      <c r="L37" s="1096">
        <f t="shared" si="2"/>
        <v>0</v>
      </c>
      <c r="M37" s="1097"/>
      <c r="N37" s="1097"/>
      <c r="O37" s="1096">
        <f t="shared" si="3"/>
        <v>0</v>
      </c>
      <c r="P37" s="1097"/>
      <c r="Q37" s="1097"/>
      <c r="R37" s="1096">
        <f t="shared" si="4"/>
        <v>0</v>
      </c>
      <c r="S37" s="1097"/>
      <c r="T37" s="1097"/>
      <c r="U37" s="1096">
        <f t="shared" si="5"/>
        <v>0</v>
      </c>
      <c r="V37" s="2703">
        <f t="shared" si="6"/>
        <v>0</v>
      </c>
      <c r="W37" s="1125"/>
      <c r="AA37" s="1032"/>
      <c r="AB37" s="1032"/>
      <c r="AC37" s="1032"/>
      <c r="AD37" s="1032"/>
      <c r="AE37" s="1032"/>
      <c r="AF37" s="1032"/>
      <c r="AG37" s="1032"/>
      <c r="AH37" s="1032"/>
      <c r="AI37" s="1032"/>
      <c r="AJ37" s="1032"/>
      <c r="AK37" s="1032"/>
      <c r="AL37" s="1032"/>
      <c r="AM37" s="1032"/>
      <c r="AN37" s="1032"/>
    </row>
    <row r="38" spans="1:40" ht="15">
      <c r="A38" s="1080"/>
      <c r="B38" s="1081"/>
      <c r="C38" s="1082" t="s">
        <v>329</v>
      </c>
      <c r="D38" s="1080"/>
      <c r="E38" s="1036"/>
      <c r="F38" s="1036"/>
      <c r="G38" s="1036"/>
      <c r="H38" s="1095" t="s">
        <v>401</v>
      </c>
      <c r="I38" s="1095"/>
      <c r="J38" s="1097"/>
      <c r="K38" s="1097"/>
      <c r="L38" s="1096">
        <f t="shared" si="2"/>
        <v>0</v>
      </c>
      <c r="M38" s="1097"/>
      <c r="N38" s="1097"/>
      <c r="O38" s="1096">
        <f t="shared" si="3"/>
        <v>0</v>
      </c>
      <c r="P38" s="1097"/>
      <c r="Q38" s="1097"/>
      <c r="R38" s="1096">
        <f t="shared" si="4"/>
        <v>0</v>
      </c>
      <c r="S38" s="1097"/>
      <c r="T38" s="1097"/>
      <c r="U38" s="1096">
        <f t="shared" si="5"/>
        <v>0</v>
      </c>
      <c r="V38" s="2703">
        <f t="shared" si="6"/>
        <v>0</v>
      </c>
      <c r="W38" s="1125"/>
      <c r="AA38" s="1032"/>
      <c r="AB38" s="1032"/>
      <c r="AC38" s="1032"/>
      <c r="AD38" s="1032"/>
      <c r="AE38" s="1032"/>
      <c r="AF38" s="1032"/>
      <c r="AG38" s="1032"/>
      <c r="AH38" s="1032"/>
      <c r="AI38" s="1032"/>
      <c r="AJ38" s="1032"/>
      <c r="AK38" s="1032"/>
      <c r="AL38" s="1032"/>
      <c r="AM38" s="1032"/>
      <c r="AN38" s="1032"/>
    </row>
    <row r="39" spans="1:40" s="1090" customFormat="1" ht="15" customHeight="1">
      <c r="A39" s="1080"/>
      <c r="B39" s="1198"/>
      <c r="C39" s="1082" t="s">
        <v>329</v>
      </c>
      <c r="D39" s="1080"/>
      <c r="E39" s="1196"/>
      <c r="F39" s="1196"/>
      <c r="G39" s="1196"/>
      <c r="H39" s="1716" t="s">
        <v>1607</v>
      </c>
      <c r="I39" s="1197"/>
      <c r="J39" s="1097"/>
      <c r="K39" s="1199"/>
      <c r="L39" s="1096">
        <f t="shared" si="2"/>
        <v>0</v>
      </c>
      <c r="M39" s="1199"/>
      <c r="N39" s="1199"/>
      <c r="O39" s="1096">
        <f t="shared" si="3"/>
        <v>0</v>
      </c>
      <c r="P39" s="1097"/>
      <c r="Q39" s="1097"/>
      <c r="R39" s="1096">
        <f t="shared" si="4"/>
        <v>0</v>
      </c>
      <c r="S39" s="1199"/>
      <c r="T39" s="1199"/>
      <c r="U39" s="1096">
        <f t="shared" si="5"/>
        <v>0</v>
      </c>
      <c r="V39" s="2703">
        <f t="shared" si="6"/>
        <v>0</v>
      </c>
      <c r="W39" s="1089"/>
      <c r="X39" s="1089"/>
      <c r="Y39" s="1089"/>
      <c r="Z39" s="1089"/>
      <c r="AA39" s="1089"/>
      <c r="AB39" s="1089"/>
    </row>
    <row r="40" spans="1:40" ht="15">
      <c r="A40" s="1080"/>
      <c r="B40" s="1081"/>
      <c r="C40" s="1082"/>
      <c r="D40" s="1080"/>
      <c r="E40" s="1036"/>
      <c r="F40" s="1036"/>
      <c r="G40" s="1036"/>
      <c r="H40" s="1095"/>
      <c r="I40" s="1095"/>
      <c r="J40" s="1097"/>
      <c r="K40" s="1097"/>
      <c r="L40" s="1096"/>
      <c r="M40" s="1097"/>
      <c r="N40" s="1097"/>
      <c r="O40" s="1096"/>
      <c r="P40" s="1097"/>
      <c r="Q40" s="1097"/>
      <c r="R40" s="1096"/>
      <c r="S40" s="1097"/>
      <c r="T40" s="1097"/>
      <c r="U40" s="1096"/>
      <c r="V40" s="2703"/>
      <c r="W40" s="1125"/>
      <c r="AA40" s="1032"/>
      <c r="AB40" s="1032"/>
      <c r="AC40" s="1032"/>
      <c r="AD40" s="1032"/>
      <c r="AE40" s="1032"/>
      <c r="AF40" s="1032"/>
      <c r="AG40" s="1032"/>
      <c r="AH40" s="1032"/>
      <c r="AI40" s="1032"/>
      <c r="AJ40" s="1032"/>
      <c r="AK40" s="1032"/>
      <c r="AL40" s="1032"/>
      <c r="AM40" s="1032"/>
      <c r="AN40" s="1032"/>
    </row>
    <row r="41" spans="1:40" ht="15">
      <c r="A41" s="1080"/>
      <c r="B41" s="1081"/>
      <c r="C41" s="1082"/>
      <c r="D41" s="1080"/>
      <c r="E41" s="1036"/>
      <c r="F41" s="1036"/>
      <c r="G41" s="1036" t="s">
        <v>402</v>
      </c>
      <c r="H41" s="1036"/>
      <c r="I41" s="1036"/>
      <c r="J41" s="1082">
        <f>J42+J43</f>
        <v>0</v>
      </c>
      <c r="K41" s="1082">
        <f>K42+K43</f>
        <v>0</v>
      </c>
      <c r="L41" s="1081">
        <f>J41+K41</f>
        <v>0</v>
      </c>
      <c r="M41" s="1082">
        <f>M42+M43</f>
        <v>0</v>
      </c>
      <c r="N41" s="1082">
        <f>N42+N43</f>
        <v>0</v>
      </c>
      <c r="O41" s="1081">
        <f>M41+N41</f>
        <v>0</v>
      </c>
      <c r="P41" s="1082">
        <f>P42+P43</f>
        <v>0</v>
      </c>
      <c r="Q41" s="1082">
        <f>Q42+Q43</f>
        <v>0</v>
      </c>
      <c r="R41" s="1081">
        <f>P41+Q41</f>
        <v>0</v>
      </c>
      <c r="S41" s="1082">
        <f>S42+S43</f>
        <v>0</v>
      </c>
      <c r="T41" s="1082">
        <f>T42+T43</f>
        <v>0</v>
      </c>
      <c r="U41" s="1081">
        <f>S41+T41</f>
        <v>0</v>
      </c>
      <c r="V41" s="2702">
        <f>U41+R41+O41+L41</f>
        <v>0</v>
      </c>
      <c r="W41" s="1125"/>
      <c r="AA41" s="1032"/>
      <c r="AB41" s="1032"/>
      <c r="AC41" s="1032"/>
      <c r="AD41" s="1032"/>
      <c r="AE41" s="1032"/>
      <c r="AF41" s="1032"/>
      <c r="AG41" s="1032"/>
      <c r="AH41" s="1032"/>
      <c r="AI41" s="1032"/>
      <c r="AJ41" s="1032"/>
      <c r="AK41" s="1032"/>
      <c r="AL41" s="1032"/>
      <c r="AM41" s="1032"/>
      <c r="AN41" s="1032"/>
    </row>
    <row r="42" spans="1:40" ht="15">
      <c r="A42" s="1080"/>
      <c r="B42" s="1081"/>
      <c r="C42" s="1082" t="s">
        <v>329</v>
      </c>
      <c r="D42" s="1080"/>
      <c r="E42" s="1036"/>
      <c r="F42" s="1036"/>
      <c r="G42" s="1036"/>
      <c r="H42" s="1095" t="s">
        <v>403</v>
      </c>
      <c r="I42" s="1095"/>
      <c r="J42" s="1097"/>
      <c r="K42" s="1097"/>
      <c r="L42" s="1096">
        <f>J42+K42</f>
        <v>0</v>
      </c>
      <c r="M42" s="1097"/>
      <c r="N42" s="1097"/>
      <c r="O42" s="1096">
        <f>M42+N42</f>
        <v>0</v>
      </c>
      <c r="P42" s="1097"/>
      <c r="Q42" s="1097"/>
      <c r="R42" s="1096">
        <f>P42+Q42</f>
        <v>0</v>
      </c>
      <c r="S42" s="1097"/>
      <c r="T42" s="1097"/>
      <c r="U42" s="1096">
        <f>S42+T42</f>
        <v>0</v>
      </c>
      <c r="V42" s="2703">
        <f>U42+R42+O42+L42</f>
        <v>0</v>
      </c>
      <c r="W42" s="1125"/>
      <c r="AA42" s="1032"/>
      <c r="AB42" s="1032"/>
      <c r="AC42" s="1032"/>
      <c r="AD42" s="1032"/>
      <c r="AE42" s="1032"/>
      <c r="AF42" s="1032"/>
      <c r="AG42" s="1032"/>
      <c r="AH42" s="1032"/>
      <c r="AI42" s="1032"/>
      <c r="AJ42" s="1032"/>
      <c r="AK42" s="1032"/>
      <c r="AL42" s="1032"/>
      <c r="AM42" s="1032"/>
      <c r="AN42" s="1032"/>
    </row>
    <row r="43" spans="1:40" ht="15">
      <c r="A43" s="1080"/>
      <c r="B43" s="1081"/>
      <c r="C43" s="1082" t="s">
        <v>328</v>
      </c>
      <c r="D43" s="1080"/>
      <c r="E43" s="1036"/>
      <c r="F43" s="1036"/>
      <c r="G43" s="1036"/>
      <c r="H43" s="1095" t="s">
        <v>404</v>
      </c>
      <c r="I43" s="1095"/>
      <c r="J43" s="1097"/>
      <c r="K43" s="1097"/>
      <c r="L43" s="1096">
        <f>J43+K43</f>
        <v>0</v>
      </c>
      <c r="M43" s="1097"/>
      <c r="N43" s="1097"/>
      <c r="O43" s="1096">
        <f>M43+N43</f>
        <v>0</v>
      </c>
      <c r="P43" s="1097"/>
      <c r="Q43" s="1097"/>
      <c r="R43" s="1096">
        <f>P43+Q43</f>
        <v>0</v>
      </c>
      <c r="S43" s="1097"/>
      <c r="T43" s="1097"/>
      <c r="U43" s="1096">
        <f>S43+T43</f>
        <v>0</v>
      </c>
      <c r="V43" s="2703">
        <f>U43+R43+O43+L43</f>
        <v>0</v>
      </c>
      <c r="W43" s="1125"/>
      <c r="AA43" s="1032"/>
      <c r="AB43" s="1032"/>
      <c r="AC43" s="1032"/>
      <c r="AD43" s="1032"/>
      <c r="AE43" s="1032"/>
      <c r="AF43" s="1032"/>
      <c r="AG43" s="1032"/>
      <c r="AH43" s="1032"/>
      <c r="AI43" s="1032"/>
      <c r="AJ43" s="1032"/>
      <c r="AK43" s="1032"/>
      <c r="AL43" s="1032"/>
      <c r="AM43" s="1032"/>
      <c r="AN43" s="1032"/>
    </row>
    <row r="44" spans="1:40" ht="15">
      <c r="A44" s="1080"/>
      <c r="B44" s="1081"/>
      <c r="C44" s="1082"/>
      <c r="D44" s="1080"/>
      <c r="E44" s="1036"/>
      <c r="F44" s="1036"/>
      <c r="G44" s="1036"/>
      <c r="H44" s="1095"/>
      <c r="I44" s="1095"/>
      <c r="J44" s="1097"/>
      <c r="K44" s="1097"/>
      <c r="L44" s="1096"/>
      <c r="M44" s="1097"/>
      <c r="N44" s="1097"/>
      <c r="O44" s="1096"/>
      <c r="P44" s="1097"/>
      <c r="Q44" s="1097"/>
      <c r="R44" s="1096"/>
      <c r="S44" s="1097"/>
      <c r="T44" s="1097"/>
      <c r="U44" s="1096"/>
      <c r="V44" s="2703"/>
      <c r="W44" s="1125"/>
      <c r="AA44" s="1032"/>
      <c r="AB44" s="1032"/>
      <c r="AC44" s="1032"/>
      <c r="AD44" s="1032"/>
      <c r="AE44" s="1032"/>
      <c r="AF44" s="1032"/>
      <c r="AG44" s="1032"/>
      <c r="AH44" s="1032"/>
      <c r="AI44" s="1032"/>
      <c r="AJ44" s="1032"/>
      <c r="AK44" s="1032"/>
      <c r="AL44" s="1032"/>
      <c r="AM44" s="1032"/>
      <c r="AN44" s="1032"/>
    </row>
    <row r="45" spans="1:40" ht="15">
      <c r="A45" s="1080"/>
      <c r="B45" s="1081"/>
      <c r="C45" s="1082"/>
      <c r="D45" s="1080"/>
      <c r="E45" s="1036"/>
      <c r="F45" s="1036"/>
      <c r="G45" s="1036" t="s">
        <v>405</v>
      </c>
      <c r="H45" s="1036"/>
      <c r="I45" s="1036"/>
      <c r="J45" s="1082">
        <f>J46+J47+J50+J53+J56+J59+J62+J65+J66</f>
        <v>0</v>
      </c>
      <c r="K45" s="1082">
        <f>K46+K47+K50+K53+K56+K59+K62+K65+K66</f>
        <v>0</v>
      </c>
      <c r="L45" s="1081">
        <f t="shared" ref="L45:L64" si="7">J45+K45</f>
        <v>0</v>
      </c>
      <c r="M45" s="1082">
        <f>M46+M47+M50+M53+M56+M59+M62+M65+M66</f>
        <v>0</v>
      </c>
      <c r="N45" s="1082">
        <f>N46+N47+N50+N53+N56+N59+N62+N65+N66</f>
        <v>0</v>
      </c>
      <c r="O45" s="1081">
        <f t="shared" ref="O45:O64" si="8">M45+N45</f>
        <v>0</v>
      </c>
      <c r="P45" s="1082">
        <f>P46+P47+P50+P53+P56+P59+P62+P65+P66</f>
        <v>0</v>
      </c>
      <c r="Q45" s="1082">
        <f>Q46+Q47+Q50+Q53+Q56+Q59+Q62+Q65+Q66</f>
        <v>0</v>
      </c>
      <c r="R45" s="1081">
        <f t="shared" ref="R45:R64" si="9">P45+Q45</f>
        <v>0</v>
      </c>
      <c r="S45" s="1082">
        <f>S46+S47+S50+S53+S56+S59+S62+S65+S66</f>
        <v>0</v>
      </c>
      <c r="T45" s="1082">
        <f>T46+T47+T50+T53+T56+T59+T62+T65+T66</f>
        <v>0</v>
      </c>
      <c r="U45" s="1081">
        <f t="shared" ref="U45:U64" si="10">S45+T45</f>
        <v>0</v>
      </c>
      <c r="V45" s="2702">
        <f t="shared" ref="V45:V64" si="11">U45+R45+O45+L45</f>
        <v>0</v>
      </c>
      <c r="W45" s="1125"/>
      <c r="AA45" s="1032"/>
      <c r="AB45" s="1032"/>
      <c r="AC45" s="1032"/>
      <c r="AD45" s="1032"/>
      <c r="AE45" s="1032"/>
      <c r="AF45" s="1032"/>
      <c r="AG45" s="1032"/>
      <c r="AH45" s="1032"/>
      <c r="AI45" s="1032"/>
      <c r="AJ45" s="1032"/>
      <c r="AK45" s="1032"/>
      <c r="AL45" s="1032"/>
      <c r="AM45" s="1032"/>
      <c r="AN45" s="1032"/>
    </row>
    <row r="46" spans="1:40" ht="15">
      <c r="A46" s="1080"/>
      <c r="B46" s="1081"/>
      <c r="C46" s="1082" t="s">
        <v>328</v>
      </c>
      <c r="D46" s="1080"/>
      <c r="E46" s="1036"/>
      <c r="F46" s="1036"/>
      <c r="G46" s="1036"/>
      <c r="H46" s="1095" t="s">
        <v>406</v>
      </c>
      <c r="I46" s="1095"/>
      <c r="J46" s="1097"/>
      <c r="K46" s="1097"/>
      <c r="L46" s="1096">
        <f t="shared" si="7"/>
        <v>0</v>
      </c>
      <c r="M46" s="1097"/>
      <c r="N46" s="1097"/>
      <c r="O46" s="1096">
        <f t="shared" si="8"/>
        <v>0</v>
      </c>
      <c r="P46" s="1097"/>
      <c r="Q46" s="1097"/>
      <c r="R46" s="1096">
        <f t="shared" si="9"/>
        <v>0</v>
      </c>
      <c r="S46" s="1097"/>
      <c r="T46" s="1097"/>
      <c r="U46" s="1096">
        <f t="shared" si="10"/>
        <v>0</v>
      </c>
      <c r="V46" s="2703">
        <f t="shared" si="11"/>
        <v>0</v>
      </c>
      <c r="W46" s="1125"/>
      <c r="AA46" s="1032"/>
      <c r="AB46" s="1032"/>
      <c r="AC46" s="1032"/>
      <c r="AD46" s="1032"/>
      <c r="AE46" s="1032"/>
      <c r="AF46" s="1032"/>
      <c r="AG46" s="1032"/>
      <c r="AH46" s="1032"/>
      <c r="AI46" s="1032"/>
      <c r="AJ46" s="1032"/>
      <c r="AK46" s="1032"/>
      <c r="AL46" s="1032"/>
      <c r="AM46" s="1032"/>
      <c r="AN46" s="1032"/>
    </row>
    <row r="47" spans="1:40" ht="15">
      <c r="A47" s="1080"/>
      <c r="B47" s="1081"/>
      <c r="C47" s="1082"/>
      <c r="D47" s="1080"/>
      <c r="E47" s="1036"/>
      <c r="F47" s="1036"/>
      <c r="G47" s="1036"/>
      <c r="H47" s="1095" t="s">
        <v>407</v>
      </c>
      <c r="I47" s="1095"/>
      <c r="J47" s="1097">
        <f>J48+J49</f>
        <v>0</v>
      </c>
      <c r="K47" s="1097">
        <f>K48+K49</f>
        <v>0</v>
      </c>
      <c r="L47" s="1096">
        <f t="shared" si="7"/>
        <v>0</v>
      </c>
      <c r="M47" s="1097">
        <f>M48+M49</f>
        <v>0</v>
      </c>
      <c r="N47" s="1097">
        <f>N48+N49</f>
        <v>0</v>
      </c>
      <c r="O47" s="1096">
        <f t="shared" si="8"/>
        <v>0</v>
      </c>
      <c r="P47" s="1097">
        <f>P48+P49</f>
        <v>0</v>
      </c>
      <c r="Q47" s="1097">
        <f>Q48+Q49</f>
        <v>0</v>
      </c>
      <c r="R47" s="1096">
        <f t="shared" si="9"/>
        <v>0</v>
      </c>
      <c r="S47" s="1097">
        <f>S48+S49</f>
        <v>0</v>
      </c>
      <c r="T47" s="1097">
        <f>T48+T49</f>
        <v>0</v>
      </c>
      <c r="U47" s="1096">
        <f t="shared" si="10"/>
        <v>0</v>
      </c>
      <c r="V47" s="2703">
        <f t="shared" si="11"/>
        <v>0</v>
      </c>
      <c r="W47" s="1125"/>
      <c r="AA47" s="1032"/>
      <c r="AB47" s="1032"/>
      <c r="AC47" s="1032"/>
      <c r="AD47" s="1032"/>
      <c r="AE47" s="1032"/>
      <c r="AF47" s="1032"/>
      <c r="AG47" s="1032"/>
      <c r="AH47" s="1032"/>
      <c r="AI47" s="1032"/>
      <c r="AJ47" s="1032"/>
      <c r="AK47" s="1032"/>
      <c r="AL47" s="1032"/>
      <c r="AM47" s="1032"/>
      <c r="AN47" s="1032"/>
    </row>
    <row r="48" spans="1:40" ht="15">
      <c r="A48" s="1080"/>
      <c r="B48" s="1081"/>
      <c r="C48" s="1082" t="s">
        <v>329</v>
      </c>
      <c r="D48" s="1080"/>
      <c r="E48" s="1036"/>
      <c r="F48" s="1036"/>
      <c r="G48" s="1036"/>
      <c r="H48" s="1095"/>
      <c r="I48" s="1095" t="s">
        <v>403</v>
      </c>
      <c r="J48" s="1097"/>
      <c r="K48" s="1097"/>
      <c r="L48" s="1096">
        <f t="shared" si="7"/>
        <v>0</v>
      </c>
      <c r="M48" s="1097"/>
      <c r="N48" s="1097"/>
      <c r="O48" s="1096">
        <f t="shared" si="8"/>
        <v>0</v>
      </c>
      <c r="P48" s="1097"/>
      <c r="Q48" s="1097"/>
      <c r="R48" s="1096">
        <f t="shared" si="9"/>
        <v>0</v>
      </c>
      <c r="S48" s="1097"/>
      <c r="T48" s="1097"/>
      <c r="U48" s="1096">
        <f t="shared" si="10"/>
        <v>0</v>
      </c>
      <c r="V48" s="2703">
        <f t="shared" si="11"/>
        <v>0</v>
      </c>
      <c r="W48" s="1125"/>
      <c r="AA48" s="1032"/>
      <c r="AB48" s="1032"/>
      <c r="AC48" s="1032"/>
      <c r="AD48" s="1032"/>
      <c r="AE48" s="1032"/>
      <c r="AF48" s="1032"/>
      <c r="AG48" s="1032"/>
      <c r="AH48" s="1032"/>
      <c r="AI48" s="1032"/>
      <c r="AJ48" s="1032"/>
      <c r="AK48" s="1032"/>
      <c r="AL48" s="1032"/>
      <c r="AM48" s="1032"/>
      <c r="AN48" s="1032"/>
    </row>
    <row r="49" spans="1:40" ht="15">
      <c r="A49" s="1080"/>
      <c r="B49" s="1081"/>
      <c r="C49" s="1082" t="s">
        <v>328</v>
      </c>
      <c r="D49" s="1080"/>
      <c r="E49" s="1036"/>
      <c r="F49" s="1036"/>
      <c r="G49" s="1036"/>
      <c r="H49" s="1095"/>
      <c r="I49" s="1095" t="s">
        <v>408</v>
      </c>
      <c r="J49" s="1097"/>
      <c r="K49" s="1097"/>
      <c r="L49" s="1096">
        <f t="shared" si="7"/>
        <v>0</v>
      </c>
      <c r="M49" s="1097"/>
      <c r="N49" s="1097"/>
      <c r="O49" s="1096">
        <f t="shared" si="8"/>
        <v>0</v>
      </c>
      <c r="P49" s="1097"/>
      <c r="Q49" s="1097"/>
      <c r="R49" s="1096">
        <f t="shared" si="9"/>
        <v>0</v>
      </c>
      <c r="S49" s="1097"/>
      <c r="T49" s="1097"/>
      <c r="U49" s="1096">
        <f t="shared" si="10"/>
        <v>0</v>
      </c>
      <c r="V49" s="2703">
        <f t="shared" si="11"/>
        <v>0</v>
      </c>
      <c r="W49" s="1125"/>
      <c r="AA49" s="1032"/>
      <c r="AB49" s="1032"/>
      <c r="AC49" s="1032"/>
      <c r="AD49" s="1032"/>
      <c r="AE49" s="1032"/>
      <c r="AF49" s="1032"/>
      <c r="AG49" s="1032"/>
      <c r="AH49" s="1032"/>
      <c r="AI49" s="1032"/>
      <c r="AJ49" s="1032"/>
      <c r="AK49" s="1032"/>
      <c r="AL49" s="1032"/>
      <c r="AM49" s="1032"/>
      <c r="AN49" s="1032"/>
    </row>
    <row r="50" spans="1:40" ht="15">
      <c r="A50" s="1080"/>
      <c r="B50" s="1081"/>
      <c r="C50" s="1082"/>
      <c r="D50" s="1080"/>
      <c r="E50" s="1036"/>
      <c r="F50" s="1036"/>
      <c r="G50" s="1036"/>
      <c r="H50" s="1095" t="s">
        <v>409</v>
      </c>
      <c r="I50" s="1095"/>
      <c r="J50" s="1097">
        <f>J51+J52</f>
        <v>0</v>
      </c>
      <c r="K50" s="1097">
        <f>K51+K52</f>
        <v>0</v>
      </c>
      <c r="L50" s="1096">
        <f t="shared" si="7"/>
        <v>0</v>
      </c>
      <c r="M50" s="1097">
        <f>M51+M52</f>
        <v>0</v>
      </c>
      <c r="N50" s="1097">
        <f>N51+N52</f>
        <v>0</v>
      </c>
      <c r="O50" s="1096">
        <f t="shared" si="8"/>
        <v>0</v>
      </c>
      <c r="P50" s="1097">
        <f>P51+P52</f>
        <v>0</v>
      </c>
      <c r="Q50" s="1097">
        <f>Q51+Q52</f>
        <v>0</v>
      </c>
      <c r="R50" s="1096">
        <f t="shared" si="9"/>
        <v>0</v>
      </c>
      <c r="S50" s="1097">
        <f>S51+S52</f>
        <v>0</v>
      </c>
      <c r="T50" s="1097">
        <f>T51+T52</f>
        <v>0</v>
      </c>
      <c r="U50" s="1096">
        <f t="shared" si="10"/>
        <v>0</v>
      </c>
      <c r="V50" s="2703">
        <f t="shared" si="11"/>
        <v>0</v>
      </c>
      <c r="W50" s="1125"/>
      <c r="AA50" s="1032"/>
      <c r="AB50" s="1032"/>
      <c r="AC50" s="1032"/>
      <c r="AD50" s="1032"/>
      <c r="AE50" s="1032"/>
      <c r="AF50" s="1032"/>
      <c r="AG50" s="1032"/>
      <c r="AH50" s="1032"/>
      <c r="AI50" s="1032"/>
      <c r="AJ50" s="1032"/>
      <c r="AK50" s="1032"/>
      <c r="AL50" s="1032"/>
      <c r="AM50" s="1032"/>
      <c r="AN50" s="1032"/>
    </row>
    <row r="51" spans="1:40" ht="15">
      <c r="A51" s="1080"/>
      <c r="B51" s="1081"/>
      <c r="C51" s="1082" t="s">
        <v>329</v>
      </c>
      <c r="D51" s="1080"/>
      <c r="E51" s="1036"/>
      <c r="F51" s="1036"/>
      <c r="G51" s="1036"/>
      <c r="H51" s="1095"/>
      <c r="I51" s="1095" t="s">
        <v>403</v>
      </c>
      <c r="J51" s="1097"/>
      <c r="K51" s="1097"/>
      <c r="L51" s="1096">
        <f t="shared" si="7"/>
        <v>0</v>
      </c>
      <c r="M51" s="1097"/>
      <c r="N51" s="1097"/>
      <c r="O51" s="1096">
        <f t="shared" si="8"/>
        <v>0</v>
      </c>
      <c r="P51" s="1097"/>
      <c r="Q51" s="1097"/>
      <c r="R51" s="1096">
        <f t="shared" si="9"/>
        <v>0</v>
      </c>
      <c r="S51" s="1097"/>
      <c r="T51" s="1097"/>
      <c r="U51" s="1096">
        <f t="shared" si="10"/>
        <v>0</v>
      </c>
      <c r="V51" s="2703">
        <f t="shared" si="11"/>
        <v>0</v>
      </c>
      <c r="W51" s="1125"/>
      <c r="AA51" s="1032"/>
      <c r="AB51" s="1032"/>
      <c r="AC51" s="1032"/>
      <c r="AD51" s="1032"/>
      <c r="AE51" s="1032"/>
      <c r="AF51" s="1032"/>
      <c r="AG51" s="1032"/>
      <c r="AH51" s="1032"/>
      <c r="AI51" s="1032"/>
      <c r="AJ51" s="1032"/>
      <c r="AK51" s="1032"/>
      <c r="AL51" s="1032"/>
      <c r="AM51" s="1032"/>
      <c r="AN51" s="1032"/>
    </row>
    <row r="52" spans="1:40" ht="15">
      <c r="A52" s="1080"/>
      <c r="B52" s="1081"/>
      <c r="C52" s="1082" t="s">
        <v>328</v>
      </c>
      <c r="D52" s="1080"/>
      <c r="E52" s="1036"/>
      <c r="F52" s="1036"/>
      <c r="G52" s="1036"/>
      <c r="H52" s="1095"/>
      <c r="I52" s="1095" t="s">
        <v>408</v>
      </c>
      <c r="J52" s="1097"/>
      <c r="K52" s="1097"/>
      <c r="L52" s="1096">
        <f t="shared" si="7"/>
        <v>0</v>
      </c>
      <c r="M52" s="1097"/>
      <c r="N52" s="1097"/>
      <c r="O52" s="1096">
        <f t="shared" si="8"/>
        <v>0</v>
      </c>
      <c r="P52" s="1097"/>
      <c r="Q52" s="1097"/>
      <c r="R52" s="1096">
        <f t="shared" si="9"/>
        <v>0</v>
      </c>
      <c r="S52" s="1097"/>
      <c r="T52" s="1097"/>
      <c r="U52" s="1096">
        <f t="shared" si="10"/>
        <v>0</v>
      </c>
      <c r="V52" s="2703">
        <f t="shared" si="11"/>
        <v>0</v>
      </c>
      <c r="W52" s="1125"/>
      <c r="AA52" s="1032"/>
      <c r="AB52" s="1032"/>
      <c r="AC52" s="1032"/>
      <c r="AD52" s="1032"/>
      <c r="AE52" s="1032"/>
      <c r="AF52" s="1032"/>
      <c r="AG52" s="1032"/>
      <c r="AH52" s="1032"/>
      <c r="AI52" s="1032"/>
      <c r="AJ52" s="1032"/>
      <c r="AK52" s="1032"/>
      <c r="AL52" s="1032"/>
      <c r="AM52" s="1032"/>
      <c r="AN52" s="1032"/>
    </row>
    <row r="53" spans="1:40" ht="15">
      <c r="A53" s="1080"/>
      <c r="B53" s="1081"/>
      <c r="C53" s="1082"/>
      <c r="D53" s="1080"/>
      <c r="E53" s="1036"/>
      <c r="F53" s="1036"/>
      <c r="G53" s="1036"/>
      <c r="H53" s="1095" t="s">
        <v>410</v>
      </c>
      <c r="I53" s="1095"/>
      <c r="J53" s="1097">
        <f>J54+J55</f>
        <v>0</v>
      </c>
      <c r="K53" s="1097">
        <f>K54+K55</f>
        <v>0</v>
      </c>
      <c r="L53" s="1096">
        <f t="shared" si="7"/>
        <v>0</v>
      </c>
      <c r="M53" s="1097">
        <f>M54+M55</f>
        <v>0</v>
      </c>
      <c r="N53" s="1097">
        <f>N54+N55</f>
        <v>0</v>
      </c>
      <c r="O53" s="1096">
        <f t="shared" si="8"/>
        <v>0</v>
      </c>
      <c r="P53" s="1097">
        <f>P54+P55</f>
        <v>0</v>
      </c>
      <c r="Q53" s="1097">
        <f>Q54+Q55</f>
        <v>0</v>
      </c>
      <c r="R53" s="1096">
        <f t="shared" si="9"/>
        <v>0</v>
      </c>
      <c r="S53" s="1097">
        <f>S54+S55</f>
        <v>0</v>
      </c>
      <c r="T53" s="1097">
        <f>T54+T55</f>
        <v>0</v>
      </c>
      <c r="U53" s="1096">
        <f t="shared" si="10"/>
        <v>0</v>
      </c>
      <c r="V53" s="2703">
        <f t="shared" si="11"/>
        <v>0</v>
      </c>
      <c r="W53" s="1125"/>
      <c r="AA53" s="1032"/>
      <c r="AB53" s="1032"/>
      <c r="AC53" s="1032"/>
      <c r="AD53" s="1032"/>
      <c r="AE53" s="1032"/>
      <c r="AF53" s="1032"/>
      <c r="AG53" s="1032"/>
      <c r="AH53" s="1032"/>
      <c r="AI53" s="1032"/>
      <c r="AJ53" s="1032"/>
      <c r="AK53" s="1032"/>
      <c r="AL53" s="1032"/>
      <c r="AM53" s="1032"/>
      <c r="AN53" s="1032"/>
    </row>
    <row r="54" spans="1:40" ht="15">
      <c r="A54" s="1080"/>
      <c r="B54" s="1081"/>
      <c r="C54" s="1082" t="s">
        <v>329</v>
      </c>
      <c r="D54" s="1080"/>
      <c r="E54" s="1036"/>
      <c r="F54" s="1036"/>
      <c r="G54" s="1036"/>
      <c r="H54" s="1095"/>
      <c r="I54" s="1095" t="s">
        <v>403</v>
      </c>
      <c r="J54" s="1097"/>
      <c r="K54" s="1097"/>
      <c r="L54" s="1096">
        <f t="shared" si="7"/>
        <v>0</v>
      </c>
      <c r="M54" s="1097"/>
      <c r="N54" s="1097"/>
      <c r="O54" s="1096">
        <f t="shared" si="8"/>
        <v>0</v>
      </c>
      <c r="P54" s="1097"/>
      <c r="Q54" s="1097"/>
      <c r="R54" s="1096">
        <f t="shared" si="9"/>
        <v>0</v>
      </c>
      <c r="S54" s="1097"/>
      <c r="T54" s="1097"/>
      <c r="U54" s="1096">
        <f t="shared" si="10"/>
        <v>0</v>
      </c>
      <c r="V54" s="2703">
        <f t="shared" si="11"/>
        <v>0</v>
      </c>
      <c r="W54" s="1125"/>
      <c r="AA54" s="1032"/>
      <c r="AB54" s="1032"/>
      <c r="AC54" s="1032"/>
      <c r="AD54" s="1032"/>
      <c r="AE54" s="1032"/>
      <c r="AF54" s="1032"/>
      <c r="AG54" s="1032"/>
      <c r="AH54" s="1032"/>
      <c r="AI54" s="1032"/>
      <c r="AJ54" s="1032"/>
      <c r="AK54" s="1032"/>
      <c r="AL54" s="1032"/>
      <c r="AM54" s="1032"/>
      <c r="AN54" s="1032"/>
    </row>
    <row r="55" spans="1:40" ht="15">
      <c r="A55" s="1080"/>
      <c r="B55" s="1081"/>
      <c r="C55" s="1082" t="s">
        <v>328</v>
      </c>
      <c r="D55" s="1080"/>
      <c r="E55" s="1036"/>
      <c r="F55" s="1036"/>
      <c r="G55" s="1036"/>
      <c r="H55" s="1095"/>
      <c r="I55" s="1095" t="s">
        <v>408</v>
      </c>
      <c r="J55" s="1097"/>
      <c r="K55" s="1097"/>
      <c r="L55" s="1096">
        <f t="shared" si="7"/>
        <v>0</v>
      </c>
      <c r="M55" s="1097"/>
      <c r="N55" s="1097"/>
      <c r="O55" s="1096">
        <f t="shared" si="8"/>
        <v>0</v>
      </c>
      <c r="P55" s="1097"/>
      <c r="Q55" s="1097"/>
      <c r="R55" s="1096">
        <f t="shared" si="9"/>
        <v>0</v>
      </c>
      <c r="S55" s="1097"/>
      <c r="T55" s="1097"/>
      <c r="U55" s="1096">
        <f t="shared" si="10"/>
        <v>0</v>
      </c>
      <c r="V55" s="2703">
        <f t="shared" si="11"/>
        <v>0</v>
      </c>
      <c r="W55" s="1125"/>
      <c r="AA55" s="1032"/>
      <c r="AB55" s="1032"/>
      <c r="AC55" s="1032"/>
      <c r="AD55" s="1032"/>
      <c r="AE55" s="1032"/>
      <c r="AF55" s="1032"/>
      <c r="AG55" s="1032"/>
      <c r="AH55" s="1032"/>
      <c r="AI55" s="1032"/>
      <c r="AJ55" s="1032"/>
      <c r="AK55" s="1032"/>
      <c r="AL55" s="1032"/>
      <c r="AM55" s="1032"/>
      <c r="AN55" s="1032"/>
    </row>
    <row r="56" spans="1:40" ht="15">
      <c r="A56" s="1080"/>
      <c r="B56" s="1081"/>
      <c r="C56" s="1082"/>
      <c r="D56" s="1080"/>
      <c r="E56" s="1036"/>
      <c r="F56" s="1036"/>
      <c r="G56" s="1036"/>
      <c r="H56" s="1095" t="s">
        <v>411</v>
      </c>
      <c r="I56" s="1095"/>
      <c r="J56" s="1097">
        <f>J57+J58</f>
        <v>0</v>
      </c>
      <c r="K56" s="1097">
        <f>K57+K58</f>
        <v>0</v>
      </c>
      <c r="L56" s="1096">
        <f t="shared" si="7"/>
        <v>0</v>
      </c>
      <c r="M56" s="1097">
        <f>M57+M58</f>
        <v>0</v>
      </c>
      <c r="N56" s="1097">
        <f>N57+N58</f>
        <v>0</v>
      </c>
      <c r="O56" s="1096">
        <f t="shared" si="8"/>
        <v>0</v>
      </c>
      <c r="P56" s="1097">
        <f>P57+P58</f>
        <v>0</v>
      </c>
      <c r="Q56" s="1097">
        <f>Q57+Q58</f>
        <v>0</v>
      </c>
      <c r="R56" s="1096">
        <f t="shared" si="9"/>
        <v>0</v>
      </c>
      <c r="S56" s="1097">
        <f>S57+S58</f>
        <v>0</v>
      </c>
      <c r="T56" s="1097">
        <f>T57+T58</f>
        <v>0</v>
      </c>
      <c r="U56" s="1096">
        <f t="shared" si="10"/>
        <v>0</v>
      </c>
      <c r="V56" s="2703">
        <f t="shared" si="11"/>
        <v>0</v>
      </c>
      <c r="W56" s="1125"/>
      <c r="AA56" s="1032"/>
      <c r="AB56" s="1032"/>
      <c r="AC56" s="1032"/>
      <c r="AD56" s="1032"/>
      <c r="AE56" s="1032"/>
      <c r="AF56" s="1032"/>
      <c r="AG56" s="1032"/>
      <c r="AH56" s="1032"/>
      <c r="AI56" s="1032"/>
      <c r="AJ56" s="1032"/>
      <c r="AK56" s="1032"/>
      <c r="AL56" s="1032"/>
      <c r="AM56" s="1032"/>
      <c r="AN56" s="1032"/>
    </row>
    <row r="57" spans="1:40" ht="15">
      <c r="A57" s="1080"/>
      <c r="B57" s="1081"/>
      <c r="C57" s="1082" t="s">
        <v>329</v>
      </c>
      <c r="D57" s="1080"/>
      <c r="E57" s="1036"/>
      <c r="F57" s="1036"/>
      <c r="G57" s="1036"/>
      <c r="H57" s="1095"/>
      <c r="I57" s="1095" t="s">
        <v>403</v>
      </c>
      <c r="J57" s="1097"/>
      <c r="K57" s="1097"/>
      <c r="L57" s="1096">
        <f t="shared" si="7"/>
        <v>0</v>
      </c>
      <c r="M57" s="1097"/>
      <c r="N57" s="1097"/>
      <c r="O57" s="1096">
        <f t="shared" si="8"/>
        <v>0</v>
      </c>
      <c r="P57" s="1097"/>
      <c r="Q57" s="1097"/>
      <c r="R57" s="1096">
        <f t="shared" si="9"/>
        <v>0</v>
      </c>
      <c r="S57" s="1097"/>
      <c r="T57" s="1097"/>
      <c r="U57" s="1096">
        <f t="shared" si="10"/>
        <v>0</v>
      </c>
      <c r="V57" s="2703">
        <f t="shared" si="11"/>
        <v>0</v>
      </c>
      <c r="W57" s="1125"/>
      <c r="AA57" s="1032"/>
      <c r="AB57" s="1032"/>
      <c r="AC57" s="1032"/>
      <c r="AD57" s="1032"/>
      <c r="AE57" s="1032"/>
      <c r="AF57" s="1032"/>
      <c r="AG57" s="1032"/>
      <c r="AH57" s="1032"/>
      <c r="AI57" s="1032"/>
      <c r="AJ57" s="1032"/>
      <c r="AK57" s="1032"/>
      <c r="AL57" s="1032"/>
      <c r="AM57" s="1032"/>
      <c r="AN57" s="1032"/>
    </row>
    <row r="58" spans="1:40" ht="15">
      <c r="A58" s="1080"/>
      <c r="B58" s="1081"/>
      <c r="C58" s="1082" t="s">
        <v>328</v>
      </c>
      <c r="D58" s="1080"/>
      <c r="E58" s="1036"/>
      <c r="F58" s="1036"/>
      <c r="G58" s="1036"/>
      <c r="H58" s="1095"/>
      <c r="I58" s="1095" t="s">
        <v>408</v>
      </c>
      <c r="J58" s="1097"/>
      <c r="K58" s="1097"/>
      <c r="L58" s="1096">
        <f t="shared" si="7"/>
        <v>0</v>
      </c>
      <c r="M58" s="1097"/>
      <c r="N58" s="1097"/>
      <c r="O58" s="1096">
        <f t="shared" si="8"/>
        <v>0</v>
      </c>
      <c r="P58" s="1097"/>
      <c r="Q58" s="1097"/>
      <c r="R58" s="1096">
        <f t="shared" si="9"/>
        <v>0</v>
      </c>
      <c r="S58" s="1097"/>
      <c r="T58" s="1097"/>
      <c r="U58" s="1096">
        <f t="shared" si="10"/>
        <v>0</v>
      </c>
      <c r="V58" s="2703">
        <f t="shared" si="11"/>
        <v>0</v>
      </c>
      <c r="W58" s="1125"/>
      <c r="AA58" s="1032"/>
      <c r="AB58" s="1032"/>
      <c r="AC58" s="1032"/>
      <c r="AD58" s="1032"/>
      <c r="AE58" s="1032"/>
      <c r="AF58" s="1032"/>
      <c r="AG58" s="1032"/>
      <c r="AH58" s="1032"/>
      <c r="AI58" s="1032"/>
      <c r="AJ58" s="1032"/>
      <c r="AK58" s="1032"/>
      <c r="AL58" s="1032"/>
      <c r="AM58" s="1032"/>
      <c r="AN58" s="1032"/>
    </row>
    <row r="59" spans="1:40" ht="15">
      <c r="A59" s="1080"/>
      <c r="B59" s="1081"/>
      <c r="C59" s="1082"/>
      <c r="D59" s="1080"/>
      <c r="E59" s="1036"/>
      <c r="F59" s="1036"/>
      <c r="G59" s="1036"/>
      <c r="H59" s="1095" t="s">
        <v>412</v>
      </c>
      <c r="I59" s="1095"/>
      <c r="J59" s="1097">
        <f>J60+J61</f>
        <v>0</v>
      </c>
      <c r="K59" s="1097">
        <f>K60+K61</f>
        <v>0</v>
      </c>
      <c r="L59" s="1096">
        <f t="shared" si="7"/>
        <v>0</v>
      </c>
      <c r="M59" s="1097">
        <f>M60+M61</f>
        <v>0</v>
      </c>
      <c r="N59" s="1097">
        <f>N60+N61</f>
        <v>0</v>
      </c>
      <c r="O59" s="1096">
        <f t="shared" si="8"/>
        <v>0</v>
      </c>
      <c r="P59" s="1097">
        <f>P60+P61</f>
        <v>0</v>
      </c>
      <c r="Q59" s="1097">
        <f>Q60+Q61</f>
        <v>0</v>
      </c>
      <c r="R59" s="1096">
        <f t="shared" si="9"/>
        <v>0</v>
      </c>
      <c r="S59" s="1097">
        <f>S60+S61</f>
        <v>0</v>
      </c>
      <c r="T59" s="1097">
        <f>T60+T61</f>
        <v>0</v>
      </c>
      <c r="U59" s="1096">
        <f t="shared" si="10"/>
        <v>0</v>
      </c>
      <c r="V59" s="2703">
        <f t="shared" si="11"/>
        <v>0</v>
      </c>
      <c r="W59" s="1125"/>
      <c r="AA59" s="1032"/>
      <c r="AB59" s="1032"/>
      <c r="AC59" s="1032"/>
      <c r="AD59" s="1032"/>
      <c r="AE59" s="1032"/>
      <c r="AF59" s="1032"/>
      <c r="AG59" s="1032"/>
      <c r="AH59" s="1032"/>
      <c r="AI59" s="1032"/>
      <c r="AJ59" s="1032"/>
      <c r="AK59" s="1032"/>
      <c r="AL59" s="1032"/>
      <c r="AM59" s="1032"/>
      <c r="AN59" s="1032"/>
    </row>
    <row r="60" spans="1:40" ht="15">
      <c r="A60" s="1080"/>
      <c r="B60" s="1081"/>
      <c r="C60" s="1082" t="s">
        <v>329</v>
      </c>
      <c r="D60" s="1080"/>
      <c r="E60" s="1036"/>
      <c r="F60" s="1036"/>
      <c r="G60" s="1036"/>
      <c r="H60" s="1095"/>
      <c r="I60" s="1095" t="s">
        <v>403</v>
      </c>
      <c r="J60" s="1097"/>
      <c r="K60" s="1097"/>
      <c r="L60" s="1096">
        <f t="shared" si="7"/>
        <v>0</v>
      </c>
      <c r="M60" s="1097"/>
      <c r="N60" s="1097"/>
      <c r="O60" s="1096">
        <f t="shared" si="8"/>
        <v>0</v>
      </c>
      <c r="P60" s="1097"/>
      <c r="Q60" s="1097"/>
      <c r="R60" s="1096">
        <f t="shared" si="9"/>
        <v>0</v>
      </c>
      <c r="S60" s="1097"/>
      <c r="T60" s="1097"/>
      <c r="U60" s="1096">
        <f t="shared" si="10"/>
        <v>0</v>
      </c>
      <c r="V60" s="2703">
        <f t="shared" si="11"/>
        <v>0</v>
      </c>
      <c r="W60" s="1125"/>
      <c r="AA60" s="1032"/>
      <c r="AB60" s="1032"/>
      <c r="AC60" s="1032"/>
      <c r="AD60" s="1032"/>
      <c r="AE60" s="1032"/>
      <c r="AF60" s="1032"/>
      <c r="AG60" s="1032"/>
      <c r="AH60" s="1032"/>
      <c r="AI60" s="1032"/>
      <c r="AJ60" s="1032"/>
      <c r="AK60" s="1032"/>
      <c r="AL60" s="1032"/>
      <c r="AM60" s="1032"/>
      <c r="AN60" s="1032"/>
    </row>
    <row r="61" spans="1:40" ht="15">
      <c r="A61" s="1080"/>
      <c r="B61" s="1081"/>
      <c r="C61" s="1082" t="s">
        <v>328</v>
      </c>
      <c r="D61" s="1080"/>
      <c r="E61" s="1036"/>
      <c r="F61" s="1036"/>
      <c r="G61" s="1036"/>
      <c r="H61" s="1095"/>
      <c r="I61" s="1095" t="s">
        <v>408</v>
      </c>
      <c r="J61" s="1097"/>
      <c r="K61" s="1097"/>
      <c r="L61" s="1096">
        <f t="shared" si="7"/>
        <v>0</v>
      </c>
      <c r="M61" s="1097"/>
      <c r="N61" s="1097"/>
      <c r="O61" s="1096">
        <f t="shared" si="8"/>
        <v>0</v>
      </c>
      <c r="P61" s="1097"/>
      <c r="Q61" s="1097"/>
      <c r="R61" s="1096">
        <f t="shared" si="9"/>
        <v>0</v>
      </c>
      <c r="S61" s="1097"/>
      <c r="T61" s="1097"/>
      <c r="U61" s="1096">
        <f t="shared" si="10"/>
        <v>0</v>
      </c>
      <c r="V61" s="2703">
        <f t="shared" si="11"/>
        <v>0</v>
      </c>
      <c r="W61" s="1032"/>
      <c r="X61" s="1032"/>
      <c r="Y61" s="1032"/>
      <c r="Z61" s="1032"/>
      <c r="AA61" s="1032"/>
      <c r="AB61" s="1032"/>
      <c r="AC61" s="1032"/>
      <c r="AD61" s="1032"/>
      <c r="AE61" s="1032"/>
      <c r="AF61" s="1032"/>
      <c r="AG61" s="1032"/>
      <c r="AH61" s="1032"/>
      <c r="AI61" s="1032"/>
      <c r="AJ61" s="1032"/>
      <c r="AK61" s="1032"/>
      <c r="AL61" s="1032"/>
      <c r="AM61" s="1032"/>
      <c r="AN61" s="1032"/>
    </row>
    <row r="62" spans="1:40" ht="15">
      <c r="A62" s="1080"/>
      <c r="B62" s="1081"/>
      <c r="C62" s="1082"/>
      <c r="D62" s="1080"/>
      <c r="E62" s="1036"/>
      <c r="F62" s="1036"/>
      <c r="G62" s="1036"/>
      <c r="H62" s="1095" t="s">
        <v>413</v>
      </c>
      <c r="I62" s="1095"/>
      <c r="J62" s="1097">
        <f>J63+J64</f>
        <v>0</v>
      </c>
      <c r="K62" s="1097">
        <f>K63+K64</f>
        <v>0</v>
      </c>
      <c r="L62" s="1096">
        <f t="shared" si="7"/>
        <v>0</v>
      </c>
      <c r="M62" s="1097">
        <f>M63+M64</f>
        <v>0</v>
      </c>
      <c r="N62" s="1097">
        <f>N63+N64</f>
        <v>0</v>
      </c>
      <c r="O62" s="1096">
        <f t="shared" si="8"/>
        <v>0</v>
      </c>
      <c r="P62" s="1097">
        <f>P63+P64</f>
        <v>0</v>
      </c>
      <c r="Q62" s="1097">
        <f>Q63+Q64</f>
        <v>0</v>
      </c>
      <c r="R62" s="1096">
        <f t="shared" si="9"/>
        <v>0</v>
      </c>
      <c r="S62" s="1097">
        <f>S63+S64</f>
        <v>0</v>
      </c>
      <c r="T62" s="1097">
        <f>T63+T64</f>
        <v>0</v>
      </c>
      <c r="U62" s="1096">
        <f t="shared" si="10"/>
        <v>0</v>
      </c>
      <c r="V62" s="2703">
        <f t="shared" si="11"/>
        <v>0</v>
      </c>
      <c r="W62" s="1032"/>
      <c r="X62" s="1032"/>
      <c r="Y62" s="1032"/>
      <c r="Z62" s="1032"/>
      <c r="AA62" s="1032"/>
      <c r="AB62" s="1032"/>
      <c r="AC62" s="1032"/>
      <c r="AD62" s="1032"/>
      <c r="AE62" s="1032"/>
      <c r="AF62" s="1032"/>
      <c r="AG62" s="1032"/>
      <c r="AH62" s="1032"/>
      <c r="AI62" s="1032"/>
      <c r="AJ62" s="1032"/>
      <c r="AK62" s="1032"/>
      <c r="AL62" s="1032"/>
      <c r="AM62" s="1032"/>
      <c r="AN62" s="1032"/>
    </row>
    <row r="63" spans="1:40" ht="15">
      <c r="A63" s="1080"/>
      <c r="B63" s="1081"/>
      <c r="C63" s="1082" t="s">
        <v>329</v>
      </c>
      <c r="D63" s="1080"/>
      <c r="E63" s="1036"/>
      <c r="F63" s="1036"/>
      <c r="G63" s="1036"/>
      <c r="H63" s="1095"/>
      <c r="I63" s="1095" t="s">
        <v>403</v>
      </c>
      <c r="J63" s="1097"/>
      <c r="K63" s="1097"/>
      <c r="L63" s="1096">
        <f t="shared" si="7"/>
        <v>0</v>
      </c>
      <c r="M63" s="1097"/>
      <c r="N63" s="1097"/>
      <c r="O63" s="1096">
        <f t="shared" si="8"/>
        <v>0</v>
      </c>
      <c r="P63" s="1097"/>
      <c r="Q63" s="1097"/>
      <c r="R63" s="1096">
        <f t="shared" si="9"/>
        <v>0</v>
      </c>
      <c r="S63" s="1097"/>
      <c r="T63" s="1097"/>
      <c r="U63" s="1096">
        <f t="shared" si="10"/>
        <v>0</v>
      </c>
      <c r="V63" s="2703">
        <f t="shared" si="11"/>
        <v>0</v>
      </c>
      <c r="W63" s="1032"/>
      <c r="X63" s="1032"/>
      <c r="Y63" s="1032"/>
      <c r="Z63" s="1032"/>
      <c r="AA63" s="1032"/>
      <c r="AB63" s="1032"/>
      <c r="AC63" s="1032"/>
      <c r="AD63" s="1032"/>
      <c r="AE63" s="1032"/>
      <c r="AF63" s="1032"/>
      <c r="AG63" s="1032"/>
      <c r="AH63" s="1032"/>
      <c r="AI63" s="1032"/>
      <c r="AJ63" s="1032"/>
      <c r="AK63" s="1032"/>
      <c r="AL63" s="1032"/>
      <c r="AM63" s="1032"/>
      <c r="AN63" s="1032"/>
    </row>
    <row r="64" spans="1:40" ht="15">
      <c r="A64" s="1080"/>
      <c r="B64" s="1081"/>
      <c r="C64" s="1082" t="s">
        <v>328</v>
      </c>
      <c r="D64" s="1080"/>
      <c r="E64" s="1036"/>
      <c r="F64" s="1036"/>
      <c r="G64" s="1036"/>
      <c r="H64" s="1095"/>
      <c r="I64" s="1095" t="s">
        <v>408</v>
      </c>
      <c r="J64" s="1097"/>
      <c r="K64" s="1097"/>
      <c r="L64" s="1096">
        <f t="shared" si="7"/>
        <v>0</v>
      </c>
      <c r="M64" s="1097"/>
      <c r="N64" s="1097"/>
      <c r="O64" s="1096">
        <f t="shared" si="8"/>
        <v>0</v>
      </c>
      <c r="P64" s="1097"/>
      <c r="Q64" s="1097"/>
      <c r="R64" s="1096">
        <f t="shared" si="9"/>
        <v>0</v>
      </c>
      <c r="S64" s="1097"/>
      <c r="T64" s="1097"/>
      <c r="U64" s="1096">
        <f t="shared" si="10"/>
        <v>0</v>
      </c>
      <c r="V64" s="2703">
        <f t="shared" si="11"/>
        <v>0</v>
      </c>
      <c r="W64" s="1032"/>
      <c r="X64" s="1032"/>
      <c r="Y64" s="1032"/>
      <c r="Z64" s="1032"/>
      <c r="AA64" s="1032"/>
      <c r="AB64" s="1032"/>
      <c r="AC64" s="1032"/>
      <c r="AD64" s="1032"/>
      <c r="AE64" s="1032"/>
      <c r="AF64" s="1032"/>
      <c r="AG64" s="1032"/>
      <c r="AH64" s="1032"/>
      <c r="AI64" s="1032"/>
      <c r="AJ64" s="1032"/>
      <c r="AK64" s="1032"/>
      <c r="AL64" s="1032"/>
      <c r="AM64" s="1032"/>
      <c r="AN64" s="1032"/>
    </row>
    <row r="65" spans="1:40" ht="15">
      <c r="A65" s="1080"/>
      <c r="B65" s="1081"/>
      <c r="C65" s="1082" t="s">
        <v>328</v>
      </c>
      <c r="D65" s="1080"/>
      <c r="E65" s="1036"/>
      <c r="F65" s="1036"/>
      <c r="G65" s="1036"/>
      <c r="H65" s="1095" t="s">
        <v>414</v>
      </c>
      <c r="I65" s="1095"/>
      <c r="J65" s="1097"/>
      <c r="K65" s="1097"/>
      <c r="L65" s="1096"/>
      <c r="M65" s="1097"/>
      <c r="N65" s="1097"/>
      <c r="O65" s="1096"/>
      <c r="P65" s="1097"/>
      <c r="Q65" s="1097"/>
      <c r="R65" s="1096"/>
      <c r="S65" s="1097"/>
      <c r="T65" s="1097"/>
      <c r="U65" s="1096"/>
      <c r="V65" s="2703"/>
      <c r="W65" s="1032"/>
      <c r="X65" s="1032"/>
      <c r="Y65" s="1032"/>
      <c r="Z65" s="1032"/>
      <c r="AA65" s="1032"/>
      <c r="AB65" s="1032"/>
      <c r="AC65" s="1032"/>
      <c r="AD65" s="1032"/>
      <c r="AE65" s="1032"/>
      <c r="AF65" s="1032"/>
      <c r="AG65" s="1032"/>
      <c r="AH65" s="1032"/>
      <c r="AI65" s="1032"/>
      <c r="AJ65" s="1032"/>
      <c r="AK65" s="1032"/>
      <c r="AL65" s="1032"/>
      <c r="AM65" s="1032"/>
      <c r="AN65" s="1032"/>
    </row>
    <row r="66" spans="1:40" ht="15">
      <c r="A66" s="1080"/>
      <c r="B66" s="1081"/>
      <c r="C66" s="1082"/>
      <c r="D66" s="1080"/>
      <c r="E66" s="1036"/>
      <c r="F66" s="1036"/>
      <c r="G66" s="1036"/>
      <c r="H66" s="1095" t="s">
        <v>415</v>
      </c>
      <c r="I66" s="1095"/>
      <c r="J66" s="1097">
        <f>J67+J68+J69+J70</f>
        <v>0</v>
      </c>
      <c r="K66" s="1097">
        <f>K67+K68+K69+K70</f>
        <v>0</v>
      </c>
      <c r="L66" s="1096">
        <f t="shared" ref="L66:L71" si="12">J66+K66</f>
        <v>0</v>
      </c>
      <c r="M66" s="1097">
        <f>M67+M68+M69+M70</f>
        <v>0</v>
      </c>
      <c r="N66" s="1097">
        <f>N67+N68+N69+N70</f>
        <v>0</v>
      </c>
      <c r="O66" s="1096">
        <f t="shared" ref="O66:O71" si="13">M66+N66</f>
        <v>0</v>
      </c>
      <c r="P66" s="1097">
        <f>P67+P68+P69+P70</f>
        <v>0</v>
      </c>
      <c r="Q66" s="1097">
        <f>Q67+Q68+Q69+Q70</f>
        <v>0</v>
      </c>
      <c r="R66" s="1096">
        <f t="shared" ref="R66:R71" si="14">P66+Q66</f>
        <v>0</v>
      </c>
      <c r="S66" s="1097">
        <f>S67+S68+S69+S70</f>
        <v>0</v>
      </c>
      <c r="T66" s="1097">
        <f>T67+T68+T69+T70</f>
        <v>0</v>
      </c>
      <c r="U66" s="1096">
        <f t="shared" ref="U66:U71" si="15">S66+T66</f>
        <v>0</v>
      </c>
      <c r="V66" s="2703">
        <f t="shared" ref="V66:V71" si="16">U66+R66+O66+L66</f>
        <v>0</v>
      </c>
      <c r="W66" s="1032"/>
      <c r="X66" s="1032"/>
      <c r="Y66" s="1032"/>
      <c r="Z66" s="1032"/>
      <c r="AA66" s="1032"/>
      <c r="AB66" s="1032"/>
      <c r="AC66" s="1032"/>
      <c r="AD66" s="1032"/>
      <c r="AE66" s="1032"/>
      <c r="AF66" s="1032"/>
      <c r="AG66" s="1032"/>
      <c r="AH66" s="1032"/>
      <c r="AI66" s="1032"/>
      <c r="AJ66" s="1032"/>
      <c r="AK66" s="1032"/>
      <c r="AL66" s="1032"/>
      <c r="AM66" s="1032"/>
      <c r="AN66" s="1032"/>
    </row>
    <row r="67" spans="1:40" ht="15">
      <c r="A67" s="1080"/>
      <c r="B67" s="1081"/>
      <c r="C67" s="1082" t="s">
        <v>328</v>
      </c>
      <c r="D67" s="1080"/>
      <c r="E67" s="1036"/>
      <c r="F67" s="1036"/>
      <c r="G67" s="1036"/>
      <c r="H67" s="1095"/>
      <c r="I67" s="1095" t="s">
        <v>416</v>
      </c>
      <c r="J67" s="1097"/>
      <c r="K67" s="1097"/>
      <c r="L67" s="1096">
        <f t="shared" si="12"/>
        <v>0</v>
      </c>
      <c r="M67" s="1097"/>
      <c r="N67" s="1097"/>
      <c r="O67" s="1096">
        <f t="shared" si="13"/>
        <v>0</v>
      </c>
      <c r="P67" s="1097"/>
      <c r="Q67" s="1097"/>
      <c r="R67" s="1096">
        <f t="shared" si="14"/>
        <v>0</v>
      </c>
      <c r="S67" s="1097"/>
      <c r="T67" s="1097"/>
      <c r="U67" s="1096">
        <f t="shared" si="15"/>
        <v>0</v>
      </c>
      <c r="V67" s="2703">
        <f t="shared" si="16"/>
        <v>0</v>
      </c>
      <c r="W67" s="1032"/>
      <c r="X67" s="1032"/>
      <c r="Y67" s="1032"/>
      <c r="Z67" s="1032"/>
      <c r="AA67" s="1032"/>
      <c r="AB67" s="1032"/>
      <c r="AC67" s="1032"/>
      <c r="AD67" s="1032"/>
      <c r="AE67" s="1032"/>
      <c r="AF67" s="1032"/>
      <c r="AG67" s="1032"/>
      <c r="AH67" s="1032"/>
      <c r="AI67" s="1032"/>
      <c r="AJ67" s="1032"/>
      <c r="AK67" s="1032"/>
      <c r="AL67" s="1032"/>
      <c r="AM67" s="1032"/>
      <c r="AN67" s="1032"/>
    </row>
    <row r="68" spans="1:40" ht="15">
      <c r="A68" s="1080"/>
      <c r="B68" s="1081"/>
      <c r="C68" s="1082" t="s">
        <v>328</v>
      </c>
      <c r="D68" s="1080"/>
      <c r="E68" s="1036"/>
      <c r="F68" s="1036"/>
      <c r="G68" s="1036"/>
      <c r="H68" s="1095"/>
      <c r="I68" s="1095" t="s">
        <v>417</v>
      </c>
      <c r="J68" s="1097"/>
      <c r="K68" s="1097"/>
      <c r="L68" s="1096">
        <f t="shared" si="12"/>
        <v>0</v>
      </c>
      <c r="M68" s="1097"/>
      <c r="N68" s="1097"/>
      <c r="O68" s="1096">
        <f t="shared" si="13"/>
        <v>0</v>
      </c>
      <c r="P68" s="1097"/>
      <c r="Q68" s="1097"/>
      <c r="R68" s="1096">
        <f t="shared" si="14"/>
        <v>0</v>
      </c>
      <c r="S68" s="1097"/>
      <c r="T68" s="1097"/>
      <c r="U68" s="1096">
        <f t="shared" si="15"/>
        <v>0</v>
      </c>
      <c r="V68" s="2703">
        <f t="shared" si="16"/>
        <v>0</v>
      </c>
      <c r="W68" s="1032"/>
      <c r="X68" s="1032"/>
      <c r="Y68" s="1032"/>
      <c r="Z68" s="1032"/>
      <c r="AA68" s="1032"/>
      <c r="AB68" s="1032"/>
      <c r="AC68" s="1032"/>
      <c r="AD68" s="1032"/>
      <c r="AE68" s="1032"/>
      <c r="AF68" s="1032"/>
      <c r="AG68" s="1032"/>
      <c r="AH68" s="1032"/>
      <c r="AI68" s="1032"/>
      <c r="AJ68" s="1032"/>
      <c r="AK68" s="1032"/>
      <c r="AL68" s="1032"/>
      <c r="AM68" s="1032"/>
      <c r="AN68" s="1032"/>
    </row>
    <row r="69" spans="1:40" ht="15">
      <c r="A69" s="1080"/>
      <c r="B69" s="1081"/>
      <c r="C69" s="1082" t="s">
        <v>328</v>
      </c>
      <c r="D69" s="1080"/>
      <c r="E69" s="1036"/>
      <c r="F69" s="1036"/>
      <c r="G69" s="1036"/>
      <c r="H69" s="1095"/>
      <c r="I69" s="1095" t="s">
        <v>418</v>
      </c>
      <c r="J69" s="1097"/>
      <c r="K69" s="1097"/>
      <c r="L69" s="1096">
        <f t="shared" si="12"/>
        <v>0</v>
      </c>
      <c r="M69" s="1097"/>
      <c r="N69" s="1097"/>
      <c r="O69" s="1096">
        <f t="shared" si="13"/>
        <v>0</v>
      </c>
      <c r="P69" s="1097"/>
      <c r="Q69" s="1097"/>
      <c r="R69" s="1096">
        <f t="shared" si="14"/>
        <v>0</v>
      </c>
      <c r="S69" s="1097"/>
      <c r="T69" s="1097"/>
      <c r="U69" s="1096">
        <f t="shared" si="15"/>
        <v>0</v>
      </c>
      <c r="V69" s="2703">
        <f t="shared" si="16"/>
        <v>0</v>
      </c>
      <c r="W69" s="1032"/>
      <c r="X69" s="1032"/>
      <c r="Y69" s="1032"/>
      <c r="Z69" s="1032"/>
      <c r="AA69" s="1032"/>
      <c r="AB69" s="1032"/>
      <c r="AC69" s="1032"/>
      <c r="AD69" s="1032"/>
      <c r="AE69" s="1032"/>
      <c r="AF69" s="1032"/>
      <c r="AG69" s="1032"/>
      <c r="AH69" s="1032"/>
      <c r="AI69" s="1032"/>
      <c r="AJ69" s="1032"/>
      <c r="AK69" s="1032"/>
      <c r="AL69" s="1032"/>
      <c r="AM69" s="1032"/>
      <c r="AN69" s="1032"/>
    </row>
    <row r="70" spans="1:40" ht="15">
      <c r="A70" s="1080"/>
      <c r="B70" s="1081"/>
      <c r="C70" s="1082" t="s">
        <v>328</v>
      </c>
      <c r="D70" s="1080"/>
      <c r="E70" s="1036"/>
      <c r="F70" s="1036"/>
      <c r="G70" s="1036"/>
      <c r="H70" s="1095"/>
      <c r="I70" s="1095" t="s">
        <v>419</v>
      </c>
      <c r="J70" s="1097"/>
      <c r="K70" s="1097"/>
      <c r="L70" s="1096">
        <f t="shared" si="12"/>
        <v>0</v>
      </c>
      <c r="M70" s="1097"/>
      <c r="N70" s="1097"/>
      <c r="O70" s="1096">
        <f t="shared" si="13"/>
        <v>0</v>
      </c>
      <c r="P70" s="1097"/>
      <c r="Q70" s="1097"/>
      <c r="R70" s="1096">
        <f t="shared" si="14"/>
        <v>0</v>
      </c>
      <c r="S70" s="1097"/>
      <c r="T70" s="1097"/>
      <c r="U70" s="1096">
        <f t="shared" si="15"/>
        <v>0</v>
      </c>
      <c r="V70" s="2703">
        <f t="shared" si="16"/>
        <v>0</v>
      </c>
      <c r="W70" s="1032"/>
      <c r="X70" s="1032"/>
      <c r="Y70" s="1032"/>
      <c r="Z70" s="1032"/>
      <c r="AA70" s="1032"/>
      <c r="AB70" s="1032"/>
      <c r="AC70" s="1032"/>
      <c r="AD70" s="1032"/>
      <c r="AE70" s="1032"/>
      <c r="AF70" s="1032"/>
      <c r="AG70" s="1032"/>
      <c r="AH70" s="1032"/>
      <c r="AI70" s="1032"/>
      <c r="AJ70" s="1032"/>
      <c r="AK70" s="1032"/>
      <c r="AL70" s="1032"/>
      <c r="AM70" s="1032"/>
      <c r="AN70" s="1032"/>
    </row>
    <row r="71" spans="1:40" ht="15">
      <c r="A71" s="1080"/>
      <c r="B71" s="1081"/>
      <c r="C71" s="1082"/>
      <c r="D71" s="1080"/>
      <c r="E71" s="1036"/>
      <c r="F71" s="1036"/>
      <c r="G71" s="1036"/>
      <c r="H71" s="1095"/>
      <c r="I71" s="1095"/>
      <c r="J71" s="1097"/>
      <c r="K71" s="1097"/>
      <c r="L71" s="1096">
        <f t="shared" si="12"/>
        <v>0</v>
      </c>
      <c r="M71" s="1097"/>
      <c r="N71" s="1097"/>
      <c r="O71" s="1096">
        <f t="shared" si="13"/>
        <v>0</v>
      </c>
      <c r="P71" s="1097"/>
      <c r="Q71" s="1097"/>
      <c r="R71" s="1096">
        <f t="shared" si="14"/>
        <v>0</v>
      </c>
      <c r="S71" s="1097"/>
      <c r="T71" s="1097"/>
      <c r="U71" s="1096">
        <f t="shared" si="15"/>
        <v>0</v>
      </c>
      <c r="V71" s="2703">
        <f t="shared" si="16"/>
        <v>0</v>
      </c>
      <c r="W71" s="1032"/>
      <c r="X71" s="1032"/>
      <c r="Y71" s="1032"/>
      <c r="Z71" s="1032"/>
      <c r="AA71" s="1032"/>
      <c r="AB71" s="1032"/>
      <c r="AC71" s="1032"/>
      <c r="AD71" s="1032"/>
      <c r="AE71" s="1032"/>
      <c r="AF71" s="1032"/>
      <c r="AG71" s="1032"/>
      <c r="AH71" s="1032"/>
      <c r="AI71" s="1032"/>
      <c r="AJ71" s="1032"/>
      <c r="AK71" s="1032"/>
      <c r="AL71" s="1032"/>
      <c r="AM71" s="1032"/>
      <c r="AN71" s="1032"/>
    </row>
    <row r="72" spans="1:40" ht="15">
      <c r="A72" s="1080"/>
      <c r="B72" s="1081"/>
      <c r="C72" s="1082" t="s">
        <v>329</v>
      </c>
      <c r="D72" s="1080"/>
      <c r="E72" s="1036"/>
      <c r="F72" s="1036"/>
      <c r="G72" s="1036" t="s">
        <v>41</v>
      </c>
      <c r="H72" s="1095"/>
      <c r="I72" s="1036"/>
      <c r="J72" s="1082"/>
      <c r="K72" s="1082"/>
      <c r="L72" s="1081"/>
      <c r="M72" s="1082"/>
      <c r="N72" s="1082"/>
      <c r="O72" s="1081"/>
      <c r="P72" s="1082"/>
      <c r="Q72" s="1082"/>
      <c r="R72" s="1081"/>
      <c r="S72" s="1082"/>
      <c r="T72" s="1082"/>
      <c r="U72" s="1081"/>
      <c r="V72" s="2702"/>
      <c r="W72" s="1032"/>
      <c r="X72" s="1032"/>
      <c r="Y72" s="1032"/>
      <c r="Z72" s="1032"/>
      <c r="AA72" s="1032"/>
      <c r="AB72" s="1032"/>
      <c r="AC72" s="1032"/>
      <c r="AD72" s="1032"/>
      <c r="AE72" s="1032"/>
      <c r="AF72" s="1032"/>
      <c r="AG72" s="1032"/>
      <c r="AH72" s="1032"/>
      <c r="AI72" s="1032"/>
      <c r="AJ72" s="1032"/>
      <c r="AK72" s="1032"/>
      <c r="AL72" s="1032"/>
      <c r="AM72" s="1032"/>
      <c r="AN72" s="1032"/>
    </row>
    <row r="73" spans="1:40" ht="15">
      <c r="A73" s="1080"/>
      <c r="B73" s="1081"/>
      <c r="C73" s="1082"/>
      <c r="D73" s="1080"/>
      <c r="E73" s="1036"/>
      <c r="F73" s="1036"/>
      <c r="G73" s="1036"/>
      <c r="H73" s="1095"/>
      <c r="I73" s="1095"/>
      <c r="J73" s="1097"/>
      <c r="K73" s="1097"/>
      <c r="L73" s="1096">
        <f>J73+K73</f>
        <v>0</v>
      </c>
      <c r="M73" s="1097"/>
      <c r="N73" s="1097"/>
      <c r="O73" s="1096">
        <f>M73+N73</f>
        <v>0</v>
      </c>
      <c r="P73" s="1097"/>
      <c r="Q73" s="1097"/>
      <c r="R73" s="1096">
        <f>P73+Q73</f>
        <v>0</v>
      </c>
      <c r="S73" s="1097"/>
      <c r="T73" s="1097"/>
      <c r="U73" s="1096">
        <f>S73+T73</f>
        <v>0</v>
      </c>
      <c r="V73" s="2703">
        <f>U73+R73+O73+L73</f>
        <v>0</v>
      </c>
      <c r="W73" s="1032"/>
      <c r="X73" s="1032"/>
      <c r="Y73" s="1032"/>
      <c r="Z73" s="1032"/>
      <c r="AA73" s="1032"/>
      <c r="AB73" s="1032"/>
      <c r="AC73" s="1032"/>
      <c r="AD73" s="1032"/>
      <c r="AE73" s="1032"/>
      <c r="AF73" s="1032"/>
      <c r="AG73" s="1032"/>
      <c r="AH73" s="1032"/>
      <c r="AI73" s="1032"/>
      <c r="AJ73" s="1032"/>
      <c r="AK73" s="1032"/>
      <c r="AL73" s="1032"/>
      <c r="AM73" s="1032"/>
      <c r="AN73" s="1032"/>
    </row>
    <row r="74" spans="1:40" ht="15">
      <c r="A74" s="1080"/>
      <c r="B74" s="1081"/>
      <c r="C74" s="1082" t="s">
        <v>329</v>
      </c>
      <c r="D74" s="1080"/>
      <c r="E74" s="1036"/>
      <c r="F74" s="1036"/>
      <c r="G74" s="1715" t="s">
        <v>1608</v>
      </c>
      <c r="H74" s="1095"/>
      <c r="I74" s="1036"/>
      <c r="J74" s="1082"/>
      <c r="K74" s="1082"/>
      <c r="L74" s="1081"/>
      <c r="M74" s="1082"/>
      <c r="N74" s="1082"/>
      <c r="O74" s="1081"/>
      <c r="P74" s="1082"/>
      <c r="Q74" s="1082"/>
      <c r="R74" s="1081"/>
      <c r="S74" s="1082"/>
      <c r="T74" s="1082"/>
      <c r="U74" s="1081"/>
      <c r="V74" s="2702"/>
      <c r="W74" s="1032"/>
      <c r="X74" s="1032"/>
      <c r="Y74" s="1032"/>
      <c r="Z74" s="1032"/>
      <c r="AA74" s="1032"/>
      <c r="AB74" s="1032"/>
      <c r="AC74" s="1032"/>
      <c r="AD74" s="1032"/>
      <c r="AE74" s="1032"/>
      <c r="AF74" s="1032"/>
      <c r="AG74" s="1032"/>
      <c r="AH74" s="1032"/>
      <c r="AI74" s="1032"/>
      <c r="AJ74" s="1032"/>
      <c r="AK74" s="1032"/>
      <c r="AL74" s="1032"/>
      <c r="AM74" s="1032"/>
      <c r="AN74" s="1032"/>
    </row>
    <row r="75" spans="1:40" ht="15">
      <c r="A75" s="1080"/>
      <c r="B75" s="1081"/>
      <c r="C75" s="1082"/>
      <c r="D75" s="1080"/>
      <c r="E75" s="1036"/>
      <c r="F75" s="1036"/>
      <c r="G75" s="1036"/>
      <c r="H75" s="2493"/>
      <c r="I75" s="2493" t="s">
        <v>1609</v>
      </c>
      <c r="J75" s="1097"/>
      <c r="K75" s="1097"/>
      <c r="L75" s="1096">
        <f>J75+K75</f>
        <v>0</v>
      </c>
      <c r="M75" s="1097"/>
      <c r="N75" s="1097"/>
      <c r="O75" s="1096">
        <f>M75+N75</f>
        <v>0</v>
      </c>
      <c r="P75" s="1097"/>
      <c r="Q75" s="1097"/>
      <c r="R75" s="1096">
        <f>P75+Q75</f>
        <v>0</v>
      </c>
      <c r="S75" s="1097"/>
      <c r="T75" s="1097"/>
      <c r="U75" s="1096">
        <f>S75+T75</f>
        <v>0</v>
      </c>
      <c r="V75" s="2703">
        <f>U75+R75+O75+L75</f>
        <v>0</v>
      </c>
      <c r="W75" s="1032"/>
      <c r="X75" s="1032"/>
      <c r="Y75" s="1032"/>
      <c r="Z75" s="1032"/>
      <c r="AA75" s="1032"/>
      <c r="AB75" s="1032"/>
      <c r="AC75" s="1032"/>
      <c r="AD75" s="1032"/>
      <c r="AE75" s="1032"/>
      <c r="AF75" s="1032"/>
      <c r="AG75" s="1032"/>
      <c r="AH75" s="1032"/>
      <c r="AI75" s="1032"/>
      <c r="AJ75" s="1032"/>
      <c r="AK75" s="1032"/>
      <c r="AL75" s="1032"/>
      <c r="AM75" s="1032"/>
      <c r="AN75" s="1032"/>
    </row>
    <row r="76" spans="1:40" ht="15">
      <c r="A76" s="1080"/>
      <c r="B76" s="1081"/>
      <c r="C76" s="1082" t="s">
        <v>328</v>
      </c>
      <c r="D76" s="1080"/>
      <c r="E76" s="1100"/>
      <c r="F76" s="1100"/>
      <c r="G76" s="1100" t="s">
        <v>357</v>
      </c>
      <c r="H76" s="1098"/>
      <c r="I76" s="1098"/>
      <c r="J76" s="1097"/>
      <c r="K76" s="1097"/>
      <c r="L76" s="1096"/>
      <c r="M76" s="1097"/>
      <c r="N76" s="1097"/>
      <c r="O76" s="1096"/>
      <c r="P76" s="1097"/>
      <c r="Q76" s="1097"/>
      <c r="R76" s="1096"/>
      <c r="S76" s="1097"/>
      <c r="T76" s="1097"/>
      <c r="U76" s="1096"/>
      <c r="V76" s="2703"/>
      <c r="W76" s="1032"/>
      <c r="X76" s="1032"/>
      <c r="Y76" s="1032"/>
      <c r="Z76" s="1032"/>
      <c r="AA76" s="1032"/>
      <c r="AB76" s="1032"/>
      <c r="AC76" s="1032"/>
      <c r="AD76" s="1032"/>
      <c r="AE76" s="1032"/>
      <c r="AF76" s="1032"/>
      <c r="AG76" s="1032"/>
      <c r="AH76" s="1032"/>
      <c r="AI76" s="1032"/>
      <c r="AJ76" s="1032"/>
      <c r="AK76" s="1032"/>
      <c r="AL76" s="1032"/>
      <c r="AM76" s="1032"/>
      <c r="AN76" s="1032"/>
    </row>
    <row r="77" spans="1:40" ht="15">
      <c r="A77" s="1080"/>
      <c r="B77" s="1081"/>
      <c r="C77" s="1082"/>
      <c r="D77" s="1080"/>
      <c r="E77" s="1036"/>
      <c r="F77" s="1036"/>
      <c r="G77" s="1036"/>
      <c r="H77" s="1095"/>
      <c r="I77" s="1095"/>
      <c r="J77" s="1097"/>
      <c r="K77" s="1097"/>
      <c r="L77" s="1096">
        <f>J77+K77</f>
        <v>0</v>
      </c>
      <c r="M77" s="1097"/>
      <c r="N77" s="1097"/>
      <c r="O77" s="1096">
        <f>M77+N77</f>
        <v>0</v>
      </c>
      <c r="P77" s="1097"/>
      <c r="Q77" s="1097"/>
      <c r="R77" s="1096">
        <f>P77+Q77</f>
        <v>0</v>
      </c>
      <c r="S77" s="1097"/>
      <c r="T77" s="1097"/>
      <c r="U77" s="1096">
        <f>S77+T77</f>
        <v>0</v>
      </c>
      <c r="V77" s="2703">
        <f>U77+R77+O77+L77</f>
        <v>0</v>
      </c>
      <c r="W77" s="1032"/>
      <c r="X77" s="1032"/>
      <c r="Y77" s="1032"/>
      <c r="Z77" s="1032"/>
      <c r="AA77" s="1032"/>
      <c r="AB77" s="1032"/>
      <c r="AC77" s="1032"/>
      <c r="AD77" s="1032"/>
      <c r="AE77" s="1032"/>
      <c r="AF77" s="1032"/>
      <c r="AG77" s="1032"/>
      <c r="AH77" s="1032"/>
      <c r="AI77" s="1032"/>
      <c r="AJ77" s="1032"/>
      <c r="AK77" s="1032"/>
      <c r="AL77" s="1032"/>
      <c r="AM77" s="1032"/>
      <c r="AN77" s="1032"/>
    </row>
    <row r="78" spans="1:40" ht="15">
      <c r="A78" s="1080"/>
      <c r="B78" s="1081"/>
      <c r="C78" s="1082" t="s">
        <v>329</v>
      </c>
      <c r="D78" s="1080"/>
      <c r="E78" s="1036"/>
      <c r="F78" s="1036"/>
      <c r="G78" s="1036" t="s">
        <v>36</v>
      </c>
      <c r="H78" s="1095"/>
      <c r="I78" s="1095"/>
      <c r="J78" s="1097"/>
      <c r="K78" s="1097"/>
      <c r="L78" s="1096"/>
      <c r="M78" s="1097"/>
      <c r="N78" s="1097"/>
      <c r="O78" s="1096"/>
      <c r="P78" s="1097"/>
      <c r="Q78" s="1097"/>
      <c r="R78" s="1096"/>
      <c r="S78" s="1097"/>
      <c r="T78" s="1097"/>
      <c r="U78" s="1096"/>
      <c r="V78" s="2703"/>
      <c r="W78" s="1032"/>
      <c r="X78" s="1032"/>
      <c r="Y78" s="1032"/>
      <c r="Z78" s="1032"/>
      <c r="AA78" s="1032"/>
      <c r="AB78" s="1032"/>
      <c r="AC78" s="1032"/>
      <c r="AD78" s="1032"/>
      <c r="AE78" s="1032"/>
      <c r="AF78" s="1032"/>
      <c r="AG78" s="1032"/>
      <c r="AH78" s="1032"/>
      <c r="AI78" s="1032"/>
      <c r="AJ78" s="1032"/>
      <c r="AK78" s="1032"/>
      <c r="AL78" s="1032"/>
      <c r="AM78" s="1032"/>
      <c r="AN78" s="1032"/>
    </row>
    <row r="79" spans="1:40" ht="15">
      <c r="A79" s="1080"/>
      <c r="B79" s="1081"/>
      <c r="C79" s="1082" t="s">
        <v>329</v>
      </c>
      <c r="D79" s="1080"/>
      <c r="E79" s="1036"/>
      <c r="F79" s="1036"/>
      <c r="G79" s="1036" t="s">
        <v>592</v>
      </c>
      <c r="H79" s="1095"/>
      <c r="I79" s="1095"/>
      <c r="J79" s="1097"/>
      <c r="K79" s="1097"/>
      <c r="L79" s="1096">
        <f>J79+K79</f>
        <v>0</v>
      </c>
      <c r="M79" s="1097"/>
      <c r="N79" s="1097"/>
      <c r="O79" s="1096">
        <f>M79+N79</f>
        <v>0</v>
      </c>
      <c r="P79" s="1097"/>
      <c r="Q79" s="1097"/>
      <c r="R79" s="1096">
        <f>P79+Q79</f>
        <v>0</v>
      </c>
      <c r="S79" s="1097"/>
      <c r="T79" s="1097"/>
      <c r="U79" s="1096">
        <f>S79+T79</f>
        <v>0</v>
      </c>
      <c r="V79" s="2703">
        <f>U79+R79+O79+L79</f>
        <v>0</v>
      </c>
      <c r="W79" s="1032"/>
      <c r="X79" s="1032"/>
      <c r="Y79" s="1032"/>
      <c r="Z79" s="1032"/>
      <c r="AA79" s="1032"/>
      <c r="AB79" s="1032"/>
      <c r="AC79" s="1032"/>
      <c r="AD79" s="1032"/>
      <c r="AE79" s="1032"/>
      <c r="AF79" s="1032"/>
      <c r="AG79" s="1032"/>
      <c r="AH79" s="1032"/>
      <c r="AI79" s="1032"/>
      <c r="AJ79" s="1032"/>
      <c r="AK79" s="1032"/>
      <c r="AL79" s="1032"/>
      <c r="AM79" s="1032"/>
      <c r="AN79" s="1032"/>
    </row>
    <row r="80" spans="1:40" ht="15">
      <c r="A80" s="1080"/>
      <c r="B80" s="1081"/>
      <c r="C80" s="1082"/>
      <c r="D80" s="1080"/>
      <c r="E80" s="1036"/>
      <c r="F80" s="1036"/>
      <c r="G80" s="1036"/>
      <c r="H80" s="1095"/>
      <c r="I80" s="1095"/>
      <c r="J80" s="1097"/>
      <c r="K80" s="1097"/>
      <c r="L80" s="1096"/>
      <c r="M80" s="1097"/>
      <c r="N80" s="1097"/>
      <c r="O80" s="1096"/>
      <c r="P80" s="1097"/>
      <c r="Q80" s="1097"/>
      <c r="R80" s="1096"/>
      <c r="S80" s="1097"/>
      <c r="T80" s="1097"/>
      <c r="U80" s="1096"/>
      <c r="V80" s="2703"/>
      <c r="W80" s="1032"/>
      <c r="X80" s="1032"/>
      <c r="Y80" s="1032"/>
      <c r="Z80" s="1032"/>
      <c r="AA80" s="1032"/>
      <c r="AB80" s="1032"/>
      <c r="AC80" s="1032"/>
      <c r="AD80" s="1032"/>
      <c r="AE80" s="1032"/>
      <c r="AF80" s="1032"/>
      <c r="AG80" s="1032"/>
      <c r="AH80" s="1032"/>
      <c r="AI80" s="1032"/>
      <c r="AJ80" s="1032"/>
      <c r="AK80" s="1032"/>
      <c r="AL80" s="1032"/>
      <c r="AM80" s="1032"/>
      <c r="AN80" s="1032"/>
    </row>
    <row r="81" spans="1:40" ht="15">
      <c r="A81" s="1080"/>
      <c r="B81" s="1081"/>
      <c r="C81" s="1082"/>
      <c r="D81" s="1080"/>
      <c r="E81" s="1036"/>
      <c r="F81" s="1036" t="s">
        <v>588</v>
      </c>
      <c r="G81" s="1036" t="s">
        <v>358</v>
      </c>
      <c r="H81" s="1036"/>
      <c r="I81" s="1036"/>
      <c r="J81" s="1082">
        <f>J83+J92+J95+J96</f>
        <v>0</v>
      </c>
      <c r="K81" s="1082">
        <f>K83+K92+K95+K96</f>
        <v>0</v>
      </c>
      <c r="L81" s="1081">
        <f>J81+K81</f>
        <v>0</v>
      </c>
      <c r="M81" s="1082">
        <f>M83+M92+M95+M96</f>
        <v>0</v>
      </c>
      <c r="N81" s="1082">
        <f>N83+N92+N95+N96</f>
        <v>0</v>
      </c>
      <c r="O81" s="1081">
        <f>M81+N81</f>
        <v>0</v>
      </c>
      <c r="P81" s="1082">
        <f>P83+P92+P95+P96</f>
        <v>0</v>
      </c>
      <c r="Q81" s="1082">
        <f>Q83+Q92+Q95+Q96</f>
        <v>0</v>
      </c>
      <c r="R81" s="1081">
        <f>P81+Q81</f>
        <v>0</v>
      </c>
      <c r="S81" s="1082">
        <f>S83+S92+S95+S96</f>
        <v>0</v>
      </c>
      <c r="T81" s="1082">
        <f>T83+T92+T95+T96</f>
        <v>0</v>
      </c>
      <c r="U81" s="1081">
        <f>S81+T81</f>
        <v>0</v>
      </c>
      <c r="V81" s="2702">
        <f>U81+R81+O81+L81</f>
        <v>0</v>
      </c>
      <c r="W81" s="1032"/>
      <c r="X81" s="1032"/>
      <c r="Y81" s="1032"/>
      <c r="Z81" s="1032"/>
      <c r="AA81" s="1032"/>
      <c r="AB81" s="1032"/>
      <c r="AC81" s="1032"/>
      <c r="AD81" s="1032"/>
      <c r="AE81" s="1032"/>
      <c r="AF81" s="1032"/>
      <c r="AG81" s="1032"/>
      <c r="AH81" s="1032"/>
      <c r="AI81" s="1032"/>
      <c r="AJ81" s="1032"/>
      <c r="AK81" s="1032"/>
      <c r="AL81" s="1032"/>
      <c r="AM81" s="1032"/>
      <c r="AN81" s="1032"/>
    </row>
    <row r="82" spans="1:40" ht="15">
      <c r="A82" s="1080"/>
      <c r="B82" s="1081"/>
      <c r="C82" s="1082"/>
      <c r="D82" s="1080"/>
      <c r="E82" s="1036"/>
      <c r="F82" s="1036"/>
      <c r="G82" s="1036"/>
      <c r="H82" s="1036"/>
      <c r="I82" s="1036"/>
      <c r="J82" s="1082"/>
      <c r="K82" s="1082"/>
      <c r="L82" s="1081"/>
      <c r="M82" s="1082"/>
      <c r="N82" s="1082"/>
      <c r="O82" s="1081"/>
      <c r="P82" s="1082"/>
      <c r="Q82" s="1082"/>
      <c r="R82" s="1081"/>
      <c r="S82" s="1082"/>
      <c r="T82" s="1082"/>
      <c r="U82" s="1081"/>
      <c r="V82" s="2702"/>
      <c r="W82" s="1032"/>
      <c r="X82" s="1032"/>
      <c r="Y82" s="1032"/>
      <c r="Z82" s="1032"/>
      <c r="AA82" s="1032"/>
      <c r="AB82" s="1032"/>
      <c r="AC82" s="1032"/>
      <c r="AD82" s="1032"/>
      <c r="AE82" s="1032"/>
      <c r="AF82" s="1032"/>
      <c r="AG82" s="1032"/>
      <c r="AH82" s="1032"/>
      <c r="AI82" s="1032"/>
      <c r="AJ82" s="1032"/>
      <c r="AK82" s="1032"/>
      <c r="AL82" s="1032"/>
      <c r="AM82" s="1032"/>
      <c r="AN82" s="1032"/>
    </row>
    <row r="83" spans="1:40" ht="15">
      <c r="A83" s="1080"/>
      <c r="B83" s="1081"/>
      <c r="C83" s="1082"/>
      <c r="D83" s="1080"/>
      <c r="E83" s="1036"/>
      <c r="F83" s="1036"/>
      <c r="G83" s="1094" t="s">
        <v>525</v>
      </c>
      <c r="H83" s="1036" t="s">
        <v>359</v>
      </c>
      <c r="I83" s="1036"/>
      <c r="J83" s="1082">
        <f>J84+J85+J86+J90</f>
        <v>0</v>
      </c>
      <c r="K83" s="1082">
        <f>K84+K85+K86+K90</f>
        <v>0</v>
      </c>
      <c r="L83" s="1081">
        <f>J83+K83</f>
        <v>0</v>
      </c>
      <c r="M83" s="1082">
        <f>M84+M85+M86+M90</f>
        <v>0</v>
      </c>
      <c r="N83" s="1082">
        <f>N84+N85+N86+N90</f>
        <v>0</v>
      </c>
      <c r="O83" s="1081">
        <f>M83+N83</f>
        <v>0</v>
      </c>
      <c r="P83" s="1082">
        <f>P84+P85+P86+P90</f>
        <v>0</v>
      </c>
      <c r="Q83" s="1082">
        <f>Q84+Q85+Q86+Q90</f>
        <v>0</v>
      </c>
      <c r="R83" s="1081">
        <f>P83+Q83</f>
        <v>0</v>
      </c>
      <c r="S83" s="1082">
        <f>S84+S85+S86+S90</f>
        <v>0</v>
      </c>
      <c r="T83" s="1082">
        <f>T84+T85+T86+T90</f>
        <v>0</v>
      </c>
      <c r="U83" s="1081">
        <f>S83+T83</f>
        <v>0</v>
      </c>
      <c r="V83" s="2702">
        <f t="shared" ref="V83:V90" si="17">U83+R83+O83+L83</f>
        <v>0</v>
      </c>
      <c r="W83" s="1032"/>
      <c r="X83" s="1032"/>
      <c r="Y83" s="1032"/>
      <c r="Z83" s="1032"/>
      <c r="AA83" s="1032"/>
      <c r="AB83" s="1032"/>
      <c r="AC83" s="1032"/>
      <c r="AD83" s="1032"/>
      <c r="AE83" s="1032"/>
      <c r="AF83" s="1032"/>
      <c r="AG83" s="1032"/>
      <c r="AH83" s="1032"/>
      <c r="AI83" s="1032"/>
      <c r="AJ83" s="1032"/>
      <c r="AK83" s="1032"/>
      <c r="AL83" s="1032"/>
      <c r="AM83" s="1032"/>
      <c r="AN83" s="1032"/>
    </row>
    <row r="84" spans="1:40" ht="15">
      <c r="A84" s="1080"/>
      <c r="B84" s="1081"/>
      <c r="C84" s="1082" t="s">
        <v>328</v>
      </c>
      <c r="D84" s="1080"/>
      <c r="E84" s="1036"/>
      <c r="F84" s="1036"/>
      <c r="G84" s="1036"/>
      <c r="H84" s="1095" t="s">
        <v>360</v>
      </c>
      <c r="I84" s="1095"/>
      <c r="J84" s="1097"/>
      <c r="K84" s="1097"/>
      <c r="L84" s="1096">
        <f t="shared" ref="L84:L92" si="18">J84+K84</f>
        <v>0</v>
      </c>
      <c r="M84" s="1097"/>
      <c r="N84" s="1097"/>
      <c r="O84" s="1096">
        <f t="shared" ref="O84:O90" si="19">M84+N84</f>
        <v>0</v>
      </c>
      <c r="P84" s="1097"/>
      <c r="Q84" s="1097"/>
      <c r="R84" s="1096">
        <f t="shared" ref="R84:R90" si="20">P84+Q84</f>
        <v>0</v>
      </c>
      <c r="S84" s="1097"/>
      <c r="T84" s="1097"/>
      <c r="U84" s="1096">
        <f t="shared" ref="U84:U90" si="21">S84+T84</f>
        <v>0</v>
      </c>
      <c r="V84" s="2703">
        <f t="shared" si="17"/>
        <v>0</v>
      </c>
      <c r="W84" s="1032"/>
      <c r="X84" s="1032"/>
      <c r="Y84" s="1032"/>
      <c r="Z84" s="1032"/>
      <c r="AA84" s="1032"/>
      <c r="AB84" s="1032"/>
      <c r="AC84" s="1032"/>
      <c r="AD84" s="1032"/>
      <c r="AE84" s="1032"/>
      <c r="AF84" s="1032"/>
      <c r="AG84" s="1032"/>
      <c r="AH84" s="1032"/>
      <c r="AI84" s="1032"/>
      <c r="AJ84" s="1032"/>
      <c r="AK84" s="1032"/>
      <c r="AL84" s="1032"/>
      <c r="AM84" s="1032"/>
      <c r="AN84" s="1032"/>
    </row>
    <row r="85" spans="1:40" ht="15">
      <c r="A85" s="1080"/>
      <c r="B85" s="1081"/>
      <c r="C85" s="1082" t="s">
        <v>328</v>
      </c>
      <c r="D85" s="1080"/>
      <c r="E85" s="1036"/>
      <c r="F85" s="1036"/>
      <c r="G85" s="1036"/>
      <c r="H85" s="1095" t="s">
        <v>361</v>
      </c>
      <c r="I85" s="1095"/>
      <c r="J85" s="1097"/>
      <c r="K85" s="1097"/>
      <c r="L85" s="1096">
        <f t="shared" si="18"/>
        <v>0</v>
      </c>
      <c r="M85" s="1097"/>
      <c r="N85" s="1097"/>
      <c r="O85" s="1096">
        <f t="shared" si="19"/>
        <v>0</v>
      </c>
      <c r="P85" s="1097"/>
      <c r="Q85" s="1097"/>
      <c r="R85" s="1096">
        <f t="shared" si="20"/>
        <v>0</v>
      </c>
      <c r="S85" s="1097"/>
      <c r="T85" s="1097"/>
      <c r="U85" s="1096">
        <f t="shared" si="21"/>
        <v>0</v>
      </c>
      <c r="V85" s="2703">
        <f t="shared" si="17"/>
        <v>0</v>
      </c>
      <c r="W85" s="1032"/>
      <c r="X85" s="1032"/>
      <c r="Y85" s="1032"/>
      <c r="Z85" s="1032"/>
      <c r="AA85" s="1032"/>
      <c r="AB85" s="1032"/>
      <c r="AC85" s="1032"/>
      <c r="AD85" s="1032"/>
      <c r="AE85" s="1032"/>
      <c r="AF85" s="1032"/>
      <c r="AG85" s="1032"/>
      <c r="AH85" s="1032"/>
      <c r="AI85" s="1032"/>
      <c r="AJ85" s="1032"/>
      <c r="AK85" s="1032"/>
      <c r="AL85" s="1032"/>
      <c r="AM85" s="1032"/>
      <c r="AN85" s="1032"/>
    </row>
    <row r="86" spans="1:40" ht="15">
      <c r="A86" s="1080"/>
      <c r="B86" s="1081"/>
      <c r="C86" s="1082"/>
      <c r="D86" s="1080"/>
      <c r="E86" s="1036"/>
      <c r="F86" s="1036"/>
      <c r="G86" s="1036"/>
      <c r="H86" s="1095" t="s">
        <v>362</v>
      </c>
      <c r="I86" s="1095"/>
      <c r="J86" s="1097">
        <f>J87+J88+J89</f>
        <v>0</v>
      </c>
      <c r="K86" s="1097">
        <f>K87+K88+K89</f>
        <v>0</v>
      </c>
      <c r="L86" s="1096">
        <f t="shared" si="18"/>
        <v>0</v>
      </c>
      <c r="M86" s="1097">
        <f>M87+M88+M89</f>
        <v>0</v>
      </c>
      <c r="N86" s="1097">
        <f>N87+N88+N89</f>
        <v>0</v>
      </c>
      <c r="O86" s="1096">
        <f t="shared" si="19"/>
        <v>0</v>
      </c>
      <c r="P86" s="1097">
        <f>P87+P88+P89</f>
        <v>0</v>
      </c>
      <c r="Q86" s="1097">
        <f>Q87+Q88+Q89</f>
        <v>0</v>
      </c>
      <c r="R86" s="1096">
        <f t="shared" si="20"/>
        <v>0</v>
      </c>
      <c r="S86" s="1097">
        <f>S87+S88+S89</f>
        <v>0</v>
      </c>
      <c r="T86" s="1097">
        <f>T87+T88+T89</f>
        <v>0</v>
      </c>
      <c r="U86" s="1096">
        <f t="shared" si="21"/>
        <v>0</v>
      </c>
      <c r="V86" s="2703">
        <f t="shared" si="17"/>
        <v>0</v>
      </c>
      <c r="W86" s="1032"/>
      <c r="X86" s="1032"/>
      <c r="Y86" s="1032"/>
      <c r="Z86" s="1032"/>
      <c r="AA86" s="1032"/>
      <c r="AB86" s="1032"/>
      <c r="AC86" s="1032"/>
      <c r="AD86" s="1032"/>
      <c r="AE86" s="1032"/>
      <c r="AF86" s="1032"/>
      <c r="AG86" s="1032"/>
      <c r="AH86" s="1032"/>
      <c r="AI86" s="1032"/>
      <c r="AJ86" s="1032"/>
      <c r="AK86" s="1032"/>
      <c r="AL86" s="1032"/>
      <c r="AM86" s="1032"/>
      <c r="AN86" s="1032"/>
    </row>
    <row r="87" spans="1:40" ht="15">
      <c r="A87" s="1080"/>
      <c r="B87" s="1081"/>
      <c r="C87" s="1082" t="s">
        <v>328</v>
      </c>
      <c r="D87" s="1080"/>
      <c r="E87" s="1036"/>
      <c r="F87" s="1036"/>
      <c r="G87" s="1036"/>
      <c r="H87" s="1095"/>
      <c r="I87" s="1095" t="s">
        <v>363</v>
      </c>
      <c r="J87" s="1097"/>
      <c r="K87" s="1097"/>
      <c r="L87" s="1096">
        <f t="shared" si="18"/>
        <v>0</v>
      </c>
      <c r="M87" s="1097"/>
      <c r="N87" s="1097"/>
      <c r="O87" s="1096">
        <f t="shared" si="19"/>
        <v>0</v>
      </c>
      <c r="P87" s="1097"/>
      <c r="Q87" s="1097"/>
      <c r="R87" s="1096">
        <f t="shared" si="20"/>
        <v>0</v>
      </c>
      <c r="S87" s="1097"/>
      <c r="T87" s="1097"/>
      <c r="U87" s="1096">
        <f t="shared" si="21"/>
        <v>0</v>
      </c>
      <c r="V87" s="2703">
        <f t="shared" si="17"/>
        <v>0</v>
      </c>
      <c r="W87" s="1032"/>
      <c r="X87" s="1032"/>
      <c r="Y87" s="1032"/>
      <c r="Z87" s="1032"/>
      <c r="AA87" s="1032"/>
      <c r="AB87" s="1032"/>
      <c r="AC87" s="1032"/>
      <c r="AD87" s="1032"/>
      <c r="AE87" s="1032"/>
      <c r="AF87" s="1032"/>
      <c r="AG87" s="1032"/>
      <c r="AH87" s="1032"/>
      <c r="AI87" s="1032"/>
      <c r="AJ87" s="1032"/>
      <c r="AK87" s="1032"/>
      <c r="AL87" s="1032"/>
      <c r="AM87" s="1032"/>
      <c r="AN87" s="1032"/>
    </row>
    <row r="88" spans="1:40" ht="15">
      <c r="A88" s="1080"/>
      <c r="B88" s="1081"/>
      <c r="C88" s="1082" t="s">
        <v>329</v>
      </c>
      <c r="D88" s="1080"/>
      <c r="E88" s="1036"/>
      <c r="F88" s="1036"/>
      <c r="G88" s="1036"/>
      <c r="H88" s="1095"/>
      <c r="I88" s="1095" t="s">
        <v>403</v>
      </c>
      <c r="J88" s="1097"/>
      <c r="K88" s="1097"/>
      <c r="L88" s="1096">
        <f t="shared" si="18"/>
        <v>0</v>
      </c>
      <c r="M88" s="1097"/>
      <c r="N88" s="1097"/>
      <c r="O88" s="1096">
        <f t="shared" si="19"/>
        <v>0</v>
      </c>
      <c r="P88" s="1097"/>
      <c r="Q88" s="1097"/>
      <c r="R88" s="1096">
        <f t="shared" si="20"/>
        <v>0</v>
      </c>
      <c r="S88" s="1097"/>
      <c r="T88" s="1097"/>
      <c r="U88" s="1096">
        <f t="shared" si="21"/>
        <v>0</v>
      </c>
      <c r="V88" s="2703">
        <f t="shared" si="17"/>
        <v>0</v>
      </c>
      <c r="W88" s="1032"/>
      <c r="X88" s="1032"/>
      <c r="Y88" s="1032"/>
      <c r="Z88" s="1032"/>
      <c r="AA88" s="1032"/>
      <c r="AB88" s="1032"/>
      <c r="AC88" s="1032"/>
      <c r="AD88" s="1032"/>
      <c r="AE88" s="1032"/>
      <c r="AF88" s="1032"/>
      <c r="AG88" s="1032"/>
      <c r="AH88" s="1032"/>
      <c r="AI88" s="1032"/>
      <c r="AJ88" s="1032"/>
      <c r="AK88" s="1032"/>
      <c r="AL88" s="1032"/>
      <c r="AM88" s="1032"/>
      <c r="AN88" s="1032"/>
    </row>
    <row r="89" spans="1:40" ht="15">
      <c r="A89" s="1080"/>
      <c r="B89" s="1081"/>
      <c r="C89" s="1082" t="s">
        <v>329</v>
      </c>
      <c r="D89" s="1080"/>
      <c r="E89" s="1036"/>
      <c r="F89" s="1036"/>
      <c r="G89" s="1036"/>
      <c r="H89" s="1095"/>
      <c r="I89" s="1095" t="s">
        <v>364</v>
      </c>
      <c r="J89" s="1097"/>
      <c r="K89" s="1097"/>
      <c r="L89" s="1096">
        <f t="shared" si="18"/>
        <v>0</v>
      </c>
      <c r="M89" s="1097"/>
      <c r="N89" s="1097"/>
      <c r="O89" s="1096">
        <f t="shared" si="19"/>
        <v>0</v>
      </c>
      <c r="P89" s="1097"/>
      <c r="Q89" s="1097"/>
      <c r="R89" s="1096">
        <f t="shared" si="20"/>
        <v>0</v>
      </c>
      <c r="S89" s="1097"/>
      <c r="T89" s="1097"/>
      <c r="U89" s="1096">
        <f t="shared" si="21"/>
        <v>0</v>
      </c>
      <c r="V89" s="2703">
        <f t="shared" si="17"/>
        <v>0</v>
      </c>
      <c r="W89" s="1032"/>
      <c r="X89" s="1032"/>
      <c r="Y89" s="1032"/>
      <c r="Z89" s="1032"/>
      <c r="AA89" s="1032"/>
      <c r="AB89" s="1032"/>
      <c r="AC89" s="1032"/>
      <c r="AD89" s="1032"/>
      <c r="AE89" s="1032"/>
      <c r="AF89" s="1032"/>
      <c r="AG89" s="1032"/>
      <c r="AH89" s="1032"/>
      <c r="AI89" s="1032"/>
      <c r="AJ89" s="1032"/>
      <c r="AK89" s="1032"/>
      <c r="AL89" s="1032"/>
      <c r="AM89" s="1032"/>
      <c r="AN89" s="1032"/>
    </row>
    <row r="90" spans="1:40" ht="15">
      <c r="A90" s="1080"/>
      <c r="B90" s="1081"/>
      <c r="C90" s="1082" t="s">
        <v>328</v>
      </c>
      <c r="D90" s="1080"/>
      <c r="E90" s="1036"/>
      <c r="F90" s="1036"/>
      <c r="G90" s="1036"/>
      <c r="H90" s="1095" t="s">
        <v>365</v>
      </c>
      <c r="I90" s="1095"/>
      <c r="J90" s="1097"/>
      <c r="K90" s="1097"/>
      <c r="L90" s="1096">
        <f t="shared" si="18"/>
        <v>0</v>
      </c>
      <c r="M90" s="1097"/>
      <c r="N90" s="1097"/>
      <c r="O90" s="1096">
        <f t="shared" si="19"/>
        <v>0</v>
      </c>
      <c r="P90" s="1097"/>
      <c r="Q90" s="1097"/>
      <c r="R90" s="1096">
        <f t="shared" si="20"/>
        <v>0</v>
      </c>
      <c r="S90" s="1097"/>
      <c r="T90" s="1097"/>
      <c r="U90" s="1096">
        <f t="shared" si="21"/>
        <v>0</v>
      </c>
      <c r="V90" s="2703">
        <f t="shared" si="17"/>
        <v>0</v>
      </c>
      <c r="W90" s="1032"/>
      <c r="X90" s="1032"/>
      <c r="Y90" s="1032"/>
      <c r="Z90" s="1032"/>
      <c r="AA90" s="1032"/>
      <c r="AB90" s="1032"/>
      <c r="AC90" s="1032"/>
      <c r="AD90" s="1032"/>
      <c r="AE90" s="1032"/>
      <c r="AF90" s="1032"/>
      <c r="AG90" s="1032"/>
      <c r="AH90" s="1032"/>
      <c r="AI90" s="1032"/>
      <c r="AJ90" s="1032"/>
      <c r="AK90" s="1032"/>
      <c r="AL90" s="1032"/>
      <c r="AM90" s="1032"/>
      <c r="AN90" s="1032"/>
    </row>
    <row r="91" spans="1:40" ht="15">
      <c r="A91" s="1080"/>
      <c r="B91" s="1081"/>
      <c r="C91" s="1082"/>
      <c r="D91" s="1080"/>
      <c r="E91" s="1036"/>
      <c r="F91" s="1036"/>
      <c r="G91" s="1036"/>
      <c r="H91" s="1095"/>
      <c r="I91" s="1095"/>
      <c r="J91" s="1097"/>
      <c r="K91" s="1097"/>
      <c r="L91" s="1096"/>
      <c r="M91" s="1097"/>
      <c r="N91" s="1097"/>
      <c r="O91" s="1096"/>
      <c r="P91" s="1097"/>
      <c r="Q91" s="1097"/>
      <c r="R91" s="1096"/>
      <c r="S91" s="1097"/>
      <c r="T91" s="1097"/>
      <c r="U91" s="1096"/>
      <c r="V91" s="2703"/>
      <c r="W91" s="1032"/>
      <c r="X91" s="1032"/>
      <c r="Y91" s="1032"/>
      <c r="Z91" s="1032"/>
      <c r="AA91" s="1032"/>
      <c r="AB91" s="1032"/>
      <c r="AC91" s="1032"/>
      <c r="AD91" s="1032"/>
      <c r="AE91" s="1032"/>
      <c r="AF91" s="1032"/>
      <c r="AG91" s="1032"/>
      <c r="AH91" s="1032"/>
      <c r="AI91" s="1032"/>
      <c r="AJ91" s="1032"/>
      <c r="AK91" s="1032"/>
      <c r="AL91" s="1032"/>
      <c r="AM91" s="1032"/>
      <c r="AN91" s="1032"/>
    </row>
    <row r="92" spans="1:40" ht="15">
      <c r="A92" s="1080"/>
      <c r="B92" s="1081"/>
      <c r="C92" s="1082" t="s">
        <v>328</v>
      </c>
      <c r="D92" s="1080"/>
      <c r="E92" s="1036"/>
      <c r="F92" s="1036"/>
      <c r="G92" s="1094" t="s">
        <v>525</v>
      </c>
      <c r="H92" s="1036" t="s">
        <v>366</v>
      </c>
      <c r="I92" s="1036"/>
      <c r="J92" s="1097"/>
      <c r="K92" s="1097"/>
      <c r="L92" s="1096">
        <f t="shared" si="18"/>
        <v>0</v>
      </c>
      <c r="M92" s="1097"/>
      <c r="N92" s="1097"/>
      <c r="O92" s="1096">
        <f>M92+N92</f>
        <v>0</v>
      </c>
      <c r="P92" s="1097"/>
      <c r="Q92" s="1097"/>
      <c r="R92" s="1096">
        <f>P92+Q92</f>
        <v>0</v>
      </c>
      <c r="S92" s="1097"/>
      <c r="T92" s="1097"/>
      <c r="U92" s="1096">
        <f>S92+T92</f>
        <v>0</v>
      </c>
      <c r="V92" s="2703">
        <f>U92+R92+O92+L92</f>
        <v>0</v>
      </c>
      <c r="W92" s="1032"/>
      <c r="X92" s="1032"/>
      <c r="Y92" s="1032"/>
      <c r="Z92" s="1032"/>
      <c r="AA92" s="1032"/>
      <c r="AB92" s="1032"/>
      <c r="AC92" s="1032"/>
      <c r="AD92" s="1032"/>
      <c r="AE92" s="1032"/>
      <c r="AF92" s="1032"/>
      <c r="AG92" s="1032"/>
      <c r="AH92" s="1032"/>
      <c r="AI92" s="1032"/>
      <c r="AJ92" s="1032"/>
      <c r="AK92" s="1032"/>
      <c r="AL92" s="1032"/>
      <c r="AM92" s="1032"/>
      <c r="AN92" s="1032"/>
    </row>
    <row r="93" spans="1:40" ht="15">
      <c r="A93" s="1080"/>
      <c r="B93" s="1081"/>
      <c r="C93" s="1082"/>
      <c r="D93" s="1080"/>
      <c r="E93" s="1036"/>
      <c r="F93" s="1036"/>
      <c r="G93" s="1036"/>
      <c r="H93" s="1036" t="s">
        <v>367</v>
      </c>
      <c r="I93" s="1036"/>
      <c r="J93" s="1097"/>
      <c r="K93" s="1097"/>
      <c r="L93" s="1096"/>
      <c r="M93" s="1097"/>
      <c r="N93" s="1097"/>
      <c r="O93" s="1096"/>
      <c r="P93" s="1097"/>
      <c r="Q93" s="1097"/>
      <c r="R93" s="1096"/>
      <c r="S93" s="1097"/>
      <c r="T93" s="1097"/>
      <c r="U93" s="1096"/>
      <c r="V93" s="2703"/>
      <c r="W93" s="1032"/>
      <c r="X93" s="1032"/>
      <c r="Y93" s="1032"/>
      <c r="Z93" s="1032"/>
      <c r="AA93" s="1032"/>
      <c r="AB93" s="1032"/>
      <c r="AC93" s="1032"/>
      <c r="AD93" s="1032"/>
      <c r="AE93" s="1032"/>
      <c r="AF93" s="1032"/>
      <c r="AG93" s="1032"/>
      <c r="AH93" s="1032"/>
      <c r="AI93" s="1032"/>
      <c r="AJ93" s="1032"/>
      <c r="AK93" s="1032"/>
      <c r="AL93" s="1032"/>
      <c r="AM93" s="1032"/>
      <c r="AN93" s="1032"/>
    </row>
    <row r="94" spans="1:40" ht="15">
      <c r="A94" s="1080"/>
      <c r="B94" s="1081"/>
      <c r="C94" s="1082"/>
      <c r="D94" s="1080"/>
      <c r="E94" s="1036"/>
      <c r="F94" s="1036"/>
      <c r="G94" s="1036"/>
      <c r="H94" s="1036"/>
      <c r="I94" s="1036"/>
      <c r="J94" s="1097"/>
      <c r="K94" s="1097"/>
      <c r="L94" s="1096"/>
      <c r="M94" s="1097"/>
      <c r="N94" s="1097"/>
      <c r="O94" s="1096"/>
      <c r="P94" s="1097"/>
      <c r="Q94" s="1097"/>
      <c r="R94" s="1096"/>
      <c r="S94" s="1097"/>
      <c r="T94" s="1097"/>
      <c r="U94" s="1096"/>
      <c r="V94" s="2703"/>
      <c r="W94" s="1032"/>
      <c r="X94" s="1032"/>
      <c r="Y94" s="1032"/>
      <c r="Z94" s="1032"/>
      <c r="AA94" s="1032"/>
      <c r="AB94" s="1032"/>
      <c r="AC94" s="1032"/>
      <c r="AD94" s="1032"/>
      <c r="AE94" s="1032"/>
      <c r="AF94" s="1032"/>
      <c r="AG94" s="1032"/>
      <c r="AH94" s="1032"/>
      <c r="AI94" s="1032"/>
      <c r="AJ94" s="1032"/>
      <c r="AK94" s="1032"/>
      <c r="AL94" s="1032"/>
      <c r="AM94" s="1032"/>
      <c r="AN94" s="1032"/>
    </row>
    <row r="95" spans="1:40" ht="15">
      <c r="A95" s="1080"/>
      <c r="B95" s="1081"/>
      <c r="C95" s="1082" t="s">
        <v>329</v>
      </c>
      <c r="D95" s="1080"/>
      <c r="E95" s="1036"/>
      <c r="F95" s="1036"/>
      <c r="G95" s="1036" t="s">
        <v>36</v>
      </c>
      <c r="H95" s="1095"/>
      <c r="I95" s="1036"/>
      <c r="J95" s="1097"/>
      <c r="K95" s="1097"/>
      <c r="L95" s="1096"/>
      <c r="M95" s="1097"/>
      <c r="N95" s="1097"/>
      <c r="O95" s="1096"/>
      <c r="P95" s="1097"/>
      <c r="Q95" s="1097"/>
      <c r="R95" s="1096"/>
      <c r="S95" s="1097"/>
      <c r="T95" s="1097"/>
      <c r="U95" s="1096"/>
      <c r="V95" s="2703"/>
      <c r="W95" s="1032"/>
      <c r="X95" s="1032"/>
      <c r="Y95" s="1032"/>
      <c r="Z95" s="1032"/>
      <c r="AA95" s="1032"/>
      <c r="AB95" s="1032"/>
      <c r="AC95" s="1032"/>
      <c r="AD95" s="1032"/>
      <c r="AE95" s="1032"/>
      <c r="AF95" s="1032"/>
      <c r="AG95" s="1032"/>
      <c r="AH95" s="1032"/>
      <c r="AI95" s="1032"/>
      <c r="AJ95" s="1032"/>
      <c r="AK95" s="1032"/>
      <c r="AL95" s="1032"/>
      <c r="AM95" s="1032"/>
      <c r="AN95" s="1032"/>
    </row>
    <row r="96" spans="1:40" ht="15">
      <c r="A96" s="1080"/>
      <c r="B96" s="1081"/>
      <c r="C96" s="1082" t="s">
        <v>329</v>
      </c>
      <c r="D96" s="1080"/>
      <c r="E96" s="1036"/>
      <c r="F96" s="1036"/>
      <c r="G96" s="1036" t="s">
        <v>592</v>
      </c>
      <c r="H96" s="1095"/>
      <c r="I96" s="1036"/>
      <c r="J96" s="1097"/>
      <c r="K96" s="1097"/>
      <c r="L96" s="1096"/>
      <c r="M96" s="1097"/>
      <c r="N96" s="1097"/>
      <c r="O96" s="1096"/>
      <c r="P96" s="1097"/>
      <c r="Q96" s="1097"/>
      <c r="R96" s="1096"/>
      <c r="S96" s="1097"/>
      <c r="T96" s="1097"/>
      <c r="U96" s="1096"/>
      <c r="V96" s="2703"/>
      <c r="W96" s="1032"/>
      <c r="X96" s="1032"/>
      <c r="Y96" s="1032"/>
      <c r="Z96" s="1032"/>
      <c r="AA96" s="1032"/>
      <c r="AB96" s="1032"/>
      <c r="AC96" s="1032"/>
      <c r="AD96" s="1032"/>
      <c r="AE96" s="1032"/>
      <c r="AF96" s="1032"/>
      <c r="AG96" s="1032"/>
      <c r="AH96" s="1032"/>
      <c r="AI96" s="1032"/>
      <c r="AJ96" s="1032"/>
      <c r="AK96" s="1032"/>
      <c r="AL96" s="1032"/>
      <c r="AM96" s="1032"/>
      <c r="AN96" s="1032"/>
    </row>
    <row r="97" spans="1:40" ht="15">
      <c r="A97" s="1080"/>
      <c r="B97" s="1081"/>
      <c r="C97" s="1082"/>
      <c r="D97" s="1080"/>
      <c r="E97" s="1036"/>
      <c r="F97" s="1036"/>
      <c r="G97" s="1036"/>
      <c r="H97" s="1095"/>
      <c r="I97" s="1095"/>
      <c r="J97" s="1097"/>
      <c r="K97" s="1097"/>
      <c r="L97" s="1096"/>
      <c r="M97" s="1097"/>
      <c r="N97" s="1097"/>
      <c r="O97" s="1096"/>
      <c r="P97" s="1097"/>
      <c r="Q97" s="1097"/>
      <c r="R97" s="1096"/>
      <c r="S97" s="1097"/>
      <c r="T97" s="1097"/>
      <c r="U97" s="1096"/>
      <c r="V97" s="2703"/>
      <c r="W97" s="1032"/>
      <c r="X97" s="1032"/>
      <c r="Y97" s="1032"/>
      <c r="Z97" s="1032"/>
      <c r="AA97" s="1032"/>
      <c r="AB97" s="1032"/>
      <c r="AC97" s="1032"/>
      <c r="AD97" s="1032"/>
      <c r="AE97" s="1032"/>
      <c r="AF97" s="1032"/>
      <c r="AG97" s="1032"/>
      <c r="AH97" s="1032"/>
      <c r="AI97" s="1032"/>
      <c r="AJ97" s="1032"/>
      <c r="AK97" s="1032"/>
      <c r="AL97" s="1032"/>
      <c r="AM97" s="1032"/>
      <c r="AN97" s="1032"/>
    </row>
    <row r="98" spans="1:40" ht="15">
      <c r="A98" s="1080"/>
      <c r="B98" s="1081"/>
      <c r="C98" s="1082"/>
      <c r="D98" s="1080"/>
      <c r="E98" s="1036"/>
      <c r="F98" s="1036" t="s">
        <v>589</v>
      </c>
      <c r="G98" s="1036" t="s">
        <v>368</v>
      </c>
      <c r="H98" s="1095"/>
      <c r="I98" s="1095"/>
      <c r="J98" s="1097">
        <f>J100+J101+J103+J104</f>
        <v>0</v>
      </c>
      <c r="K98" s="1097">
        <f>K100+K101+K103+K104</f>
        <v>0</v>
      </c>
      <c r="L98" s="1096">
        <f>J98+K98</f>
        <v>0</v>
      </c>
      <c r="M98" s="1097">
        <f>M100+M101+M103+M104</f>
        <v>0</v>
      </c>
      <c r="N98" s="1097">
        <f>N100+N101+N103+N104</f>
        <v>0</v>
      </c>
      <c r="O98" s="1096">
        <f>M98+N98</f>
        <v>0</v>
      </c>
      <c r="P98" s="1097">
        <f>P100+P101+P103+P104</f>
        <v>0</v>
      </c>
      <c r="Q98" s="1097">
        <f>Q100+Q101+Q103+Q104</f>
        <v>0</v>
      </c>
      <c r="R98" s="1096">
        <f>P98+Q98</f>
        <v>0</v>
      </c>
      <c r="S98" s="1097">
        <f>S100+S101+S103+S104</f>
        <v>0</v>
      </c>
      <c r="T98" s="1097">
        <f>T100+T101+T103+T104</f>
        <v>0</v>
      </c>
      <c r="U98" s="1096">
        <f>S98+T98</f>
        <v>0</v>
      </c>
      <c r="V98" s="2703">
        <f>U98+R98+O98+L98</f>
        <v>0</v>
      </c>
      <c r="W98" s="1032"/>
      <c r="X98" s="1032"/>
      <c r="Y98" s="1032"/>
      <c r="Z98" s="1032"/>
      <c r="AA98" s="1032"/>
      <c r="AB98" s="1032"/>
      <c r="AC98" s="1032"/>
      <c r="AD98" s="1032"/>
      <c r="AE98" s="1032"/>
      <c r="AF98" s="1032"/>
      <c r="AG98" s="1032"/>
      <c r="AH98" s="1032"/>
      <c r="AI98" s="1032"/>
      <c r="AJ98" s="1032"/>
      <c r="AK98" s="1032"/>
      <c r="AL98" s="1032"/>
      <c r="AM98" s="1032"/>
      <c r="AN98" s="1032"/>
    </row>
    <row r="99" spans="1:40" ht="15">
      <c r="A99" s="1080"/>
      <c r="B99" s="1081"/>
      <c r="C99" s="1082"/>
      <c r="D99" s="1080"/>
      <c r="E99" s="1036"/>
      <c r="F99" s="1036"/>
      <c r="G99" s="1036" t="s">
        <v>369</v>
      </c>
      <c r="H99" s="1095"/>
      <c r="I99" s="1095"/>
      <c r="J99" s="1097"/>
      <c r="K99" s="1097"/>
      <c r="L99" s="1096"/>
      <c r="M99" s="1097"/>
      <c r="N99" s="1097"/>
      <c r="O99" s="1096"/>
      <c r="P99" s="1097"/>
      <c r="Q99" s="1097"/>
      <c r="R99" s="1096"/>
      <c r="S99" s="1097"/>
      <c r="T99" s="1097"/>
      <c r="U99" s="1096"/>
      <c r="V99" s="2703"/>
      <c r="W99" s="1032"/>
      <c r="X99" s="1032"/>
      <c r="Y99" s="1032"/>
      <c r="Z99" s="1032"/>
      <c r="AA99" s="1032"/>
      <c r="AB99" s="1032"/>
      <c r="AC99" s="1032"/>
      <c r="AD99" s="1032"/>
      <c r="AE99" s="1032"/>
      <c r="AF99" s="1032"/>
      <c r="AG99" s="1032"/>
      <c r="AH99" s="1032"/>
      <c r="AI99" s="1032"/>
      <c r="AJ99" s="1032"/>
      <c r="AK99" s="1032"/>
      <c r="AL99" s="1032"/>
      <c r="AM99" s="1032"/>
      <c r="AN99" s="1032"/>
    </row>
    <row r="100" spans="1:40" ht="15">
      <c r="A100" s="1080"/>
      <c r="B100" s="1081"/>
      <c r="C100" s="1082" t="s">
        <v>329</v>
      </c>
      <c r="D100" s="1080"/>
      <c r="E100" s="1036"/>
      <c r="F100" s="1036"/>
      <c r="G100" s="1036"/>
      <c r="H100" s="1095" t="s">
        <v>403</v>
      </c>
      <c r="I100" s="1095"/>
      <c r="J100" s="1097"/>
      <c r="K100" s="1097"/>
      <c r="L100" s="1096">
        <f>J100+K100</f>
        <v>0</v>
      </c>
      <c r="M100" s="1097"/>
      <c r="N100" s="1097"/>
      <c r="O100" s="1096">
        <f>M100+N100</f>
        <v>0</v>
      </c>
      <c r="P100" s="1097"/>
      <c r="Q100" s="1097"/>
      <c r="R100" s="1096">
        <f>P100+Q100</f>
        <v>0</v>
      </c>
      <c r="S100" s="1097"/>
      <c r="T100" s="1097"/>
      <c r="U100" s="1096">
        <f>S100+T100</f>
        <v>0</v>
      </c>
      <c r="V100" s="2703">
        <f>U100+R100+O100+L100</f>
        <v>0</v>
      </c>
      <c r="W100" s="1032"/>
      <c r="X100" s="1032"/>
      <c r="Y100" s="1032"/>
      <c r="Z100" s="1032"/>
      <c r="AA100" s="1032"/>
      <c r="AB100" s="1032"/>
      <c r="AC100" s="1032"/>
      <c r="AD100" s="1032"/>
      <c r="AE100" s="1032"/>
      <c r="AF100" s="1032"/>
      <c r="AG100" s="1032"/>
      <c r="AH100" s="1032"/>
      <c r="AI100" s="1032"/>
      <c r="AJ100" s="1032"/>
      <c r="AK100" s="1032"/>
      <c r="AL100" s="1032"/>
      <c r="AM100" s="1032"/>
      <c r="AN100" s="1032"/>
    </row>
    <row r="101" spans="1:40" ht="15">
      <c r="A101" s="1080"/>
      <c r="B101" s="1081"/>
      <c r="C101" s="1082" t="s">
        <v>328</v>
      </c>
      <c r="D101" s="1080"/>
      <c r="E101" s="1036"/>
      <c r="F101" s="1036"/>
      <c r="G101" s="1036"/>
      <c r="H101" s="1095" t="s">
        <v>404</v>
      </c>
      <c r="I101" s="1095"/>
      <c r="J101" s="1097"/>
      <c r="K101" s="1097"/>
      <c r="L101" s="1096">
        <f>J101+K101</f>
        <v>0</v>
      </c>
      <c r="M101" s="1097"/>
      <c r="N101" s="1097"/>
      <c r="O101" s="1096">
        <f>M101+N101</f>
        <v>0</v>
      </c>
      <c r="P101" s="1097"/>
      <c r="Q101" s="1097"/>
      <c r="R101" s="1096">
        <f>P101+Q101</f>
        <v>0</v>
      </c>
      <c r="S101" s="1097"/>
      <c r="T101" s="1097"/>
      <c r="U101" s="1096">
        <f>S101+T101</f>
        <v>0</v>
      </c>
      <c r="V101" s="2703">
        <f>U101+R101+O101+L101</f>
        <v>0</v>
      </c>
      <c r="W101" s="1032"/>
      <c r="X101" s="1032"/>
      <c r="Y101" s="1032"/>
      <c r="Z101" s="1032"/>
      <c r="AA101" s="1032"/>
      <c r="AB101" s="1032"/>
      <c r="AC101" s="1032"/>
      <c r="AD101" s="1032"/>
      <c r="AE101" s="1032"/>
      <c r="AF101" s="1032"/>
      <c r="AG101" s="1032"/>
      <c r="AH101" s="1032"/>
      <c r="AI101" s="1032"/>
      <c r="AJ101" s="1032"/>
      <c r="AK101" s="1032"/>
      <c r="AL101" s="1032"/>
      <c r="AM101" s="1032"/>
      <c r="AN101" s="1032"/>
    </row>
    <row r="102" spans="1:40" ht="15">
      <c r="A102" s="1080"/>
      <c r="B102" s="1081"/>
      <c r="C102" s="1082"/>
      <c r="D102" s="1080"/>
      <c r="E102" s="1036"/>
      <c r="F102" s="1036"/>
      <c r="G102" s="1036"/>
      <c r="H102" s="1095"/>
      <c r="I102" s="1095"/>
      <c r="J102" s="1097"/>
      <c r="K102" s="1097"/>
      <c r="L102" s="1096"/>
      <c r="M102" s="1097"/>
      <c r="N102" s="1097"/>
      <c r="O102" s="1096"/>
      <c r="P102" s="1097"/>
      <c r="Q102" s="1097"/>
      <c r="R102" s="1096"/>
      <c r="S102" s="1097"/>
      <c r="T102" s="1097"/>
      <c r="U102" s="1096"/>
      <c r="V102" s="2703"/>
      <c r="W102" s="1032"/>
      <c r="X102" s="1032"/>
      <c r="Y102" s="1032"/>
      <c r="Z102" s="1032"/>
      <c r="AA102" s="1032"/>
      <c r="AB102" s="1032"/>
      <c r="AC102" s="1032"/>
      <c r="AD102" s="1032"/>
      <c r="AE102" s="1032"/>
      <c r="AF102" s="1032"/>
      <c r="AG102" s="1032"/>
      <c r="AH102" s="1032"/>
      <c r="AI102" s="1032"/>
      <c r="AJ102" s="1032"/>
      <c r="AK102" s="1032"/>
      <c r="AL102" s="1032"/>
      <c r="AM102" s="1032"/>
      <c r="AN102" s="1032"/>
    </row>
    <row r="103" spans="1:40" ht="15">
      <c r="A103" s="1080"/>
      <c r="B103" s="1081"/>
      <c r="C103" s="1082" t="s">
        <v>329</v>
      </c>
      <c r="D103" s="1080"/>
      <c r="E103" s="1036"/>
      <c r="F103" s="1036"/>
      <c r="G103" s="1036" t="s">
        <v>1066</v>
      </c>
      <c r="H103" s="1095"/>
      <c r="I103" s="1095"/>
      <c r="J103" s="1097"/>
      <c r="K103" s="1097"/>
      <c r="L103" s="1096"/>
      <c r="M103" s="1097"/>
      <c r="N103" s="1097"/>
      <c r="O103" s="1096"/>
      <c r="P103" s="1097"/>
      <c r="Q103" s="1097"/>
      <c r="R103" s="1096"/>
      <c r="S103" s="1097"/>
      <c r="T103" s="1097"/>
      <c r="U103" s="1096"/>
      <c r="V103" s="2703"/>
      <c r="W103" s="1032"/>
      <c r="X103" s="1032"/>
      <c r="Y103" s="1032"/>
      <c r="Z103" s="1032"/>
      <c r="AA103" s="1032"/>
      <c r="AB103" s="1032"/>
      <c r="AC103" s="1032"/>
      <c r="AD103" s="1032"/>
      <c r="AE103" s="1032"/>
      <c r="AF103" s="1032"/>
      <c r="AG103" s="1032"/>
      <c r="AH103" s="1032"/>
      <c r="AI103" s="1032"/>
      <c r="AJ103" s="1032"/>
      <c r="AK103" s="1032"/>
      <c r="AL103" s="1032"/>
      <c r="AM103" s="1032"/>
      <c r="AN103" s="1032"/>
    </row>
    <row r="104" spans="1:40" ht="15">
      <c r="A104" s="1080"/>
      <c r="B104" s="1081"/>
      <c r="C104" s="1082" t="s">
        <v>329</v>
      </c>
      <c r="D104" s="1080"/>
      <c r="E104" s="1036"/>
      <c r="F104" s="1036"/>
      <c r="G104" s="1036" t="s">
        <v>598</v>
      </c>
      <c r="H104" s="1095"/>
      <c r="I104" s="1095"/>
      <c r="J104" s="1097"/>
      <c r="K104" s="1097"/>
      <c r="L104" s="1096"/>
      <c r="M104" s="1097"/>
      <c r="N104" s="1097"/>
      <c r="O104" s="1096"/>
      <c r="P104" s="1097"/>
      <c r="Q104" s="1097"/>
      <c r="R104" s="1096"/>
      <c r="S104" s="1097"/>
      <c r="T104" s="1097"/>
      <c r="U104" s="1096"/>
      <c r="V104" s="2703"/>
      <c r="W104" s="1032"/>
      <c r="X104" s="1032"/>
      <c r="Y104" s="1032"/>
      <c r="Z104" s="1032"/>
      <c r="AA104" s="1032"/>
      <c r="AB104" s="1032"/>
      <c r="AC104" s="1032"/>
      <c r="AD104" s="1032"/>
      <c r="AE104" s="1032"/>
      <c r="AF104" s="1032"/>
      <c r="AG104" s="1032"/>
      <c r="AH104" s="1032"/>
      <c r="AI104" s="1032"/>
      <c r="AJ104" s="1032"/>
      <c r="AK104" s="1032"/>
      <c r="AL104" s="1032"/>
      <c r="AM104" s="1032"/>
      <c r="AN104" s="1032"/>
    </row>
    <row r="105" spans="1:40" ht="15">
      <c r="A105" s="1080"/>
      <c r="B105" s="1081"/>
      <c r="C105" s="1082"/>
      <c r="D105" s="1080"/>
      <c r="E105" s="1036"/>
      <c r="F105" s="1036"/>
      <c r="G105" s="1036"/>
      <c r="H105" s="1095"/>
      <c r="I105" s="1095"/>
      <c r="J105" s="1097"/>
      <c r="K105" s="1097"/>
      <c r="L105" s="1096"/>
      <c r="M105" s="1097"/>
      <c r="N105" s="1097"/>
      <c r="O105" s="1096"/>
      <c r="P105" s="1097"/>
      <c r="Q105" s="1097"/>
      <c r="R105" s="1096"/>
      <c r="S105" s="1097"/>
      <c r="T105" s="1097"/>
      <c r="U105" s="1096"/>
      <c r="V105" s="2703"/>
      <c r="W105" s="1032"/>
      <c r="X105" s="1032"/>
      <c r="Y105" s="1032"/>
      <c r="Z105" s="1032"/>
      <c r="AA105" s="1032"/>
      <c r="AB105" s="1032"/>
      <c r="AC105" s="1032"/>
      <c r="AD105" s="1032"/>
      <c r="AE105" s="1032"/>
      <c r="AF105" s="1032"/>
      <c r="AG105" s="1032"/>
      <c r="AH105" s="1032"/>
      <c r="AI105" s="1032"/>
      <c r="AJ105" s="1032"/>
      <c r="AK105" s="1032"/>
      <c r="AL105" s="1032"/>
      <c r="AM105" s="1032"/>
      <c r="AN105" s="1032"/>
    </row>
    <row r="106" spans="1:40" ht="15">
      <c r="A106" s="1080"/>
      <c r="B106" s="1081"/>
      <c r="C106" s="1082"/>
      <c r="D106" s="1080"/>
      <c r="E106" s="1036" t="s">
        <v>580</v>
      </c>
      <c r="F106" s="1036" t="s">
        <v>370</v>
      </c>
      <c r="G106" s="1036"/>
      <c r="H106" s="1036"/>
      <c r="I106" s="1036"/>
      <c r="J106" s="1082">
        <f t="shared" ref="J106:V106" si="22">J108+J109+J110+J111+J112+J113+J114+J116</f>
        <v>0</v>
      </c>
      <c r="K106" s="1082">
        <f t="shared" si="22"/>
        <v>0</v>
      </c>
      <c r="L106" s="1082">
        <f t="shared" si="22"/>
        <v>0</v>
      </c>
      <c r="M106" s="1082">
        <f t="shared" si="22"/>
        <v>0</v>
      </c>
      <c r="N106" s="1082">
        <f t="shared" si="22"/>
        <v>0</v>
      </c>
      <c r="O106" s="1082">
        <f t="shared" si="22"/>
        <v>0</v>
      </c>
      <c r="P106" s="1082">
        <f t="shared" si="22"/>
        <v>0</v>
      </c>
      <c r="Q106" s="1082">
        <f t="shared" si="22"/>
        <v>0</v>
      </c>
      <c r="R106" s="1082">
        <f t="shared" si="22"/>
        <v>0</v>
      </c>
      <c r="S106" s="1082">
        <f t="shared" si="22"/>
        <v>0</v>
      </c>
      <c r="T106" s="1082">
        <f t="shared" si="22"/>
        <v>0</v>
      </c>
      <c r="U106" s="1082">
        <f t="shared" si="22"/>
        <v>0</v>
      </c>
      <c r="V106" s="2379">
        <f t="shared" si="22"/>
        <v>0</v>
      </c>
      <c r="W106" s="1032"/>
      <c r="X106" s="1032"/>
      <c r="Y106" s="1032"/>
      <c r="Z106" s="1032"/>
      <c r="AA106" s="1032"/>
      <c r="AB106" s="1032"/>
      <c r="AC106" s="1032"/>
      <c r="AD106" s="1032"/>
      <c r="AE106" s="1032"/>
      <c r="AF106" s="1032"/>
      <c r="AG106" s="1032"/>
      <c r="AH106" s="1032"/>
      <c r="AI106" s="1032"/>
      <c r="AJ106" s="1032"/>
      <c r="AK106" s="1032"/>
      <c r="AL106" s="1032"/>
      <c r="AM106" s="1032"/>
      <c r="AN106" s="1032"/>
    </row>
    <row r="107" spans="1:40" ht="15">
      <c r="A107" s="1080"/>
      <c r="B107" s="1081"/>
      <c r="C107" s="1082"/>
      <c r="D107" s="1080"/>
      <c r="E107" s="1036"/>
      <c r="F107" s="1036"/>
      <c r="G107" s="1036"/>
      <c r="H107" s="1036"/>
      <c r="I107" s="1036"/>
      <c r="J107" s="1082"/>
      <c r="K107" s="1082"/>
      <c r="L107" s="1081"/>
      <c r="M107" s="1082"/>
      <c r="N107" s="1082"/>
      <c r="O107" s="1081"/>
      <c r="P107" s="1082"/>
      <c r="Q107" s="1082"/>
      <c r="R107" s="1081"/>
      <c r="S107" s="1082"/>
      <c r="T107" s="1082"/>
      <c r="U107" s="1081"/>
      <c r="V107" s="2702"/>
      <c r="W107" s="1032"/>
      <c r="X107" s="1032"/>
      <c r="Y107" s="1032"/>
      <c r="Z107" s="1032"/>
      <c r="AA107" s="1032"/>
      <c r="AB107" s="1032"/>
      <c r="AC107" s="1032"/>
      <c r="AD107" s="1032"/>
      <c r="AE107" s="1032"/>
      <c r="AF107" s="1032"/>
      <c r="AG107" s="1032"/>
      <c r="AH107" s="1032"/>
      <c r="AI107" s="1032"/>
      <c r="AJ107" s="1032"/>
      <c r="AK107" s="1032"/>
      <c r="AL107" s="1032"/>
      <c r="AM107" s="1032"/>
      <c r="AN107" s="1032"/>
    </row>
    <row r="108" spans="1:40" s="1090" customFormat="1" ht="15" customHeight="1">
      <c r="A108" s="1080"/>
      <c r="B108" s="1081"/>
      <c r="C108" s="1101" t="s">
        <v>329</v>
      </c>
      <c r="D108" s="1038"/>
      <c r="E108" s="1038"/>
      <c r="F108" s="1038"/>
      <c r="G108" s="1038" t="s">
        <v>647</v>
      </c>
      <c r="H108" s="1038"/>
      <c r="I108" s="1038"/>
      <c r="J108" s="1082"/>
      <c r="K108" s="1082"/>
      <c r="L108" s="1081"/>
      <c r="M108" s="1082"/>
      <c r="N108" s="1082"/>
      <c r="O108" s="1081"/>
      <c r="P108" s="1082"/>
      <c r="Q108" s="1082"/>
      <c r="R108" s="1081"/>
      <c r="S108" s="1082"/>
      <c r="T108" s="1082"/>
      <c r="U108" s="1081"/>
      <c r="V108" s="2702"/>
      <c r="W108" s="1089"/>
      <c r="X108" s="1089"/>
      <c r="Y108" s="1089"/>
    </row>
    <row r="109" spans="1:40" s="1090" customFormat="1" ht="15" customHeight="1">
      <c r="A109" s="1080"/>
      <c r="B109" s="1081"/>
      <c r="C109" s="1101" t="s">
        <v>329</v>
      </c>
      <c r="D109" s="1038"/>
      <c r="E109" s="1038"/>
      <c r="F109" s="1038"/>
      <c r="G109" s="1038" t="s">
        <v>648</v>
      </c>
      <c r="H109" s="1039"/>
      <c r="I109" s="1039"/>
      <c r="J109" s="1082"/>
      <c r="K109" s="1082"/>
      <c r="L109" s="1081"/>
      <c r="M109" s="1082"/>
      <c r="N109" s="1082"/>
      <c r="O109" s="1081"/>
      <c r="P109" s="1082"/>
      <c r="Q109" s="1082"/>
      <c r="R109" s="1081"/>
      <c r="S109" s="1082"/>
      <c r="T109" s="1082"/>
      <c r="U109" s="1081"/>
      <c r="V109" s="2702"/>
      <c r="W109" s="1089"/>
      <c r="X109" s="1089"/>
      <c r="Y109" s="1089"/>
    </row>
    <row r="110" spans="1:40" s="1090" customFormat="1" ht="15" customHeight="1">
      <c r="A110" s="1080"/>
      <c r="B110" s="1081"/>
      <c r="C110" s="1101" t="s">
        <v>649</v>
      </c>
      <c r="D110" s="1038"/>
      <c r="E110" s="1038"/>
      <c r="F110" s="1038"/>
      <c r="G110" s="1038" t="s">
        <v>650</v>
      </c>
      <c r="H110" s="1039"/>
      <c r="I110" s="1039"/>
      <c r="J110" s="1082"/>
      <c r="K110" s="1082"/>
      <c r="L110" s="1081"/>
      <c r="M110" s="1082"/>
      <c r="N110" s="1082"/>
      <c r="O110" s="1081"/>
      <c r="P110" s="1082"/>
      <c r="Q110" s="1082"/>
      <c r="R110" s="1081"/>
      <c r="S110" s="1082"/>
      <c r="T110" s="1082"/>
      <c r="U110" s="1081"/>
      <c r="V110" s="2702"/>
      <c r="W110" s="1089"/>
      <c r="X110" s="1089"/>
      <c r="Y110" s="1089"/>
    </row>
    <row r="111" spans="1:40" s="1090" customFormat="1" ht="15" customHeight="1">
      <c r="A111" s="1080"/>
      <c r="B111" s="1081"/>
      <c r="C111" s="1101" t="s">
        <v>329</v>
      </c>
      <c r="D111" s="1038"/>
      <c r="E111" s="1038"/>
      <c r="F111" s="1038"/>
      <c r="G111" s="1038" t="s">
        <v>1070</v>
      </c>
      <c r="H111" s="1038"/>
      <c r="I111" s="1038"/>
      <c r="J111" s="1082"/>
      <c r="K111" s="1082"/>
      <c r="L111" s="1081"/>
      <c r="M111" s="1082"/>
      <c r="N111" s="1082"/>
      <c r="O111" s="1081"/>
      <c r="P111" s="1082"/>
      <c r="Q111" s="1082"/>
      <c r="R111" s="1081"/>
      <c r="S111" s="1082"/>
      <c r="T111" s="1082"/>
      <c r="U111" s="1081"/>
      <c r="V111" s="2702"/>
      <c r="W111" s="1089"/>
      <c r="X111" s="1089"/>
      <c r="Y111" s="1089"/>
    </row>
    <row r="112" spans="1:40" s="1090" customFormat="1" ht="15" customHeight="1">
      <c r="A112" s="1080"/>
      <c r="B112" s="1081"/>
      <c r="C112" s="1101" t="s">
        <v>329</v>
      </c>
      <c r="D112" s="1038"/>
      <c r="E112" s="1038"/>
      <c r="F112" s="1038"/>
      <c r="G112" s="1038" t="s">
        <v>651</v>
      </c>
      <c r="H112" s="1038"/>
      <c r="I112" s="1038"/>
      <c r="J112" s="1082"/>
      <c r="K112" s="1082"/>
      <c r="L112" s="1081"/>
      <c r="M112" s="1082"/>
      <c r="N112" s="1082"/>
      <c r="O112" s="1081"/>
      <c r="P112" s="1082"/>
      <c r="Q112" s="1082"/>
      <c r="R112" s="1081"/>
      <c r="S112" s="1082"/>
      <c r="T112" s="1082"/>
      <c r="U112" s="1081"/>
      <c r="V112" s="2702"/>
      <c r="W112" s="1089"/>
      <c r="X112" s="1089"/>
      <c r="Y112" s="1089"/>
    </row>
    <row r="113" spans="1:40" s="1090" customFormat="1" ht="15" customHeight="1">
      <c r="A113" s="1080"/>
      <c r="B113" s="1081"/>
      <c r="C113" s="1101" t="s">
        <v>329</v>
      </c>
      <c r="D113" s="1038"/>
      <c r="E113" s="1038"/>
      <c r="F113" s="1038"/>
      <c r="G113" s="1038" t="s">
        <v>1438</v>
      </c>
      <c r="H113" s="1038"/>
      <c r="I113" s="1038"/>
      <c r="J113" s="1082"/>
      <c r="K113" s="1082"/>
      <c r="L113" s="1081"/>
      <c r="M113" s="1082"/>
      <c r="N113" s="1082"/>
      <c r="O113" s="1081"/>
      <c r="P113" s="1082"/>
      <c r="Q113" s="1082"/>
      <c r="R113" s="1081"/>
      <c r="S113" s="1082"/>
      <c r="T113" s="1082"/>
      <c r="U113" s="1081"/>
      <c r="V113" s="2702"/>
      <c r="W113" s="1089"/>
      <c r="X113" s="1089"/>
      <c r="Y113" s="1089"/>
    </row>
    <row r="114" spans="1:40" s="1090" customFormat="1" ht="15" customHeight="1">
      <c r="A114" s="1080"/>
      <c r="B114" s="1081"/>
      <c r="C114" s="1101" t="s">
        <v>329</v>
      </c>
      <c r="D114" s="1038"/>
      <c r="E114" s="1038"/>
      <c r="F114" s="1038"/>
      <c r="G114" s="1038" t="s">
        <v>652</v>
      </c>
      <c r="H114" s="1038"/>
      <c r="I114" s="1038"/>
      <c r="J114" s="1082"/>
      <c r="K114" s="1082"/>
      <c r="L114" s="1081"/>
      <c r="M114" s="1082"/>
      <c r="N114" s="1082"/>
      <c r="O114" s="1081"/>
      <c r="P114" s="1082"/>
      <c r="Q114" s="1082"/>
      <c r="R114" s="1081"/>
      <c r="S114" s="1082"/>
      <c r="T114" s="1082"/>
      <c r="U114" s="1081"/>
      <c r="V114" s="2702"/>
      <c r="W114" s="1089"/>
      <c r="X114" s="1089"/>
      <c r="Y114" s="1089"/>
    </row>
    <row r="115" spans="1:40" ht="15">
      <c r="A115" s="1080"/>
      <c r="B115" s="1081"/>
      <c r="C115" s="1082"/>
      <c r="D115" s="1080"/>
      <c r="E115" s="1036"/>
      <c r="F115" s="1036"/>
      <c r="G115" s="1095"/>
      <c r="H115" s="1095"/>
      <c r="I115" s="1095"/>
      <c r="J115" s="1082"/>
      <c r="K115" s="1082"/>
      <c r="L115" s="1081"/>
      <c r="M115" s="1082"/>
      <c r="N115" s="1082"/>
      <c r="O115" s="1081"/>
      <c r="P115" s="1082"/>
      <c r="Q115" s="1082"/>
      <c r="R115" s="1081"/>
      <c r="S115" s="1082"/>
      <c r="T115" s="1082"/>
      <c r="U115" s="1081"/>
      <c r="V115" s="2702"/>
      <c r="W115" s="1032"/>
      <c r="X115" s="1032"/>
      <c r="Y115" s="1032"/>
      <c r="Z115" s="1032"/>
      <c r="AA115" s="1032"/>
      <c r="AB115" s="1032"/>
      <c r="AC115" s="1032"/>
      <c r="AD115" s="1032"/>
      <c r="AE115" s="1032"/>
      <c r="AF115" s="1032"/>
      <c r="AG115" s="1032"/>
      <c r="AH115" s="1032"/>
      <c r="AI115" s="1032"/>
      <c r="AJ115" s="1032"/>
      <c r="AK115" s="1032"/>
      <c r="AL115" s="1032"/>
      <c r="AM115" s="1032"/>
      <c r="AN115" s="1032"/>
    </row>
    <row r="116" spans="1:40" ht="15">
      <c r="A116" s="1080"/>
      <c r="B116" s="1081"/>
      <c r="C116" s="1082" t="s">
        <v>329</v>
      </c>
      <c r="D116" s="1080"/>
      <c r="E116" s="1036"/>
      <c r="F116" s="1036"/>
      <c r="G116" s="1036" t="s">
        <v>1066</v>
      </c>
      <c r="H116" s="1095"/>
      <c r="I116" s="1036"/>
      <c r="J116" s="1082"/>
      <c r="K116" s="1082"/>
      <c r="L116" s="1081"/>
      <c r="M116" s="1082"/>
      <c r="N116" s="1082"/>
      <c r="O116" s="1081"/>
      <c r="P116" s="1082"/>
      <c r="Q116" s="1082"/>
      <c r="R116" s="1081"/>
      <c r="S116" s="1082"/>
      <c r="T116" s="1082"/>
      <c r="U116" s="1081"/>
      <c r="V116" s="2702"/>
      <c r="W116" s="1032"/>
      <c r="X116" s="1032"/>
      <c r="Y116" s="1032"/>
      <c r="Z116" s="1032"/>
      <c r="AA116" s="1032"/>
      <c r="AB116" s="1032"/>
      <c r="AC116" s="1032"/>
      <c r="AD116" s="1032"/>
      <c r="AE116" s="1032"/>
      <c r="AF116" s="1032"/>
      <c r="AG116" s="1032"/>
      <c r="AH116" s="1032"/>
      <c r="AI116" s="1032"/>
      <c r="AJ116" s="1032"/>
      <c r="AK116" s="1032"/>
      <c r="AL116" s="1032"/>
      <c r="AM116" s="1032"/>
      <c r="AN116" s="1032"/>
    </row>
    <row r="117" spans="1:40" ht="15">
      <c r="A117" s="1080"/>
      <c r="B117" s="1081"/>
      <c r="C117" s="1082"/>
      <c r="D117" s="1080"/>
      <c r="E117" s="1036"/>
      <c r="F117" s="1036"/>
      <c r="G117" s="1095"/>
      <c r="H117" s="1095"/>
      <c r="I117" s="1095"/>
      <c r="J117" s="1097"/>
      <c r="K117" s="1097"/>
      <c r="L117" s="1096"/>
      <c r="M117" s="1097"/>
      <c r="N117" s="1097"/>
      <c r="O117" s="1096"/>
      <c r="P117" s="1097"/>
      <c r="Q117" s="1097"/>
      <c r="R117" s="1096"/>
      <c r="S117" s="1097"/>
      <c r="T117" s="1097"/>
      <c r="U117" s="1096"/>
      <c r="V117" s="2703"/>
      <c r="W117" s="1032"/>
      <c r="X117" s="1032"/>
      <c r="Y117" s="1032"/>
      <c r="Z117" s="1032"/>
      <c r="AA117" s="1032"/>
      <c r="AB117" s="1032"/>
      <c r="AC117" s="1032"/>
      <c r="AD117" s="1032"/>
      <c r="AE117" s="1032"/>
      <c r="AF117" s="1032"/>
      <c r="AG117" s="1032"/>
      <c r="AH117" s="1032"/>
      <c r="AI117" s="1032"/>
      <c r="AJ117" s="1032"/>
      <c r="AK117" s="1032"/>
      <c r="AL117" s="1032"/>
      <c r="AM117" s="1032"/>
      <c r="AN117" s="1032"/>
    </row>
    <row r="118" spans="1:40" ht="15">
      <c r="A118" s="1080"/>
      <c r="B118" s="1081"/>
      <c r="C118" s="1082"/>
      <c r="D118" s="1080"/>
      <c r="E118" s="1036" t="s">
        <v>581</v>
      </c>
      <c r="F118" s="1036" t="s">
        <v>371</v>
      </c>
      <c r="G118" s="1036"/>
      <c r="H118" s="1036"/>
      <c r="I118" s="1036"/>
      <c r="J118" s="1082">
        <f>J120+J121</f>
        <v>0</v>
      </c>
      <c r="K118" s="1082">
        <f>K120+K121</f>
        <v>0</v>
      </c>
      <c r="L118" s="1081">
        <f>J118+K118</f>
        <v>0</v>
      </c>
      <c r="M118" s="1082">
        <f>M120+M121</f>
        <v>0</v>
      </c>
      <c r="N118" s="1082">
        <f>N120+N121</f>
        <v>0</v>
      </c>
      <c r="O118" s="1081">
        <f>M118+N118</f>
        <v>0</v>
      </c>
      <c r="P118" s="1082">
        <f>P120+P121</f>
        <v>0</v>
      </c>
      <c r="Q118" s="1082">
        <f>Q120+Q121</f>
        <v>0</v>
      </c>
      <c r="R118" s="1081">
        <f>P118+Q118</f>
        <v>0</v>
      </c>
      <c r="S118" s="1082">
        <f>S120+S121</f>
        <v>0</v>
      </c>
      <c r="T118" s="1082">
        <f>T120+T121</f>
        <v>0</v>
      </c>
      <c r="U118" s="1081">
        <f>S118+T118</f>
        <v>0</v>
      </c>
      <c r="V118" s="2702">
        <f>U118+R118+O118+L118</f>
        <v>0</v>
      </c>
      <c r="W118" s="1032"/>
      <c r="X118" s="1032"/>
      <c r="Y118" s="1032"/>
      <c r="Z118" s="1032"/>
      <c r="AA118" s="1032"/>
      <c r="AB118" s="1032"/>
      <c r="AC118" s="1032"/>
      <c r="AD118" s="1032"/>
      <c r="AE118" s="1032"/>
      <c r="AF118" s="1032"/>
      <c r="AG118" s="1032"/>
      <c r="AH118" s="1032"/>
      <c r="AI118" s="1032"/>
      <c r="AJ118" s="1032"/>
      <c r="AK118" s="1032"/>
      <c r="AL118" s="1032"/>
      <c r="AM118" s="1032"/>
      <c r="AN118" s="1032"/>
    </row>
    <row r="119" spans="1:40" ht="15">
      <c r="A119" s="1080"/>
      <c r="B119" s="1081"/>
      <c r="C119" s="1082"/>
      <c r="D119" s="1080"/>
      <c r="E119" s="1036"/>
      <c r="F119" s="1036"/>
      <c r="G119" s="1036"/>
      <c r="H119" s="1036"/>
      <c r="I119" s="1036"/>
      <c r="J119" s="1082"/>
      <c r="K119" s="1082"/>
      <c r="L119" s="1081"/>
      <c r="M119" s="1082"/>
      <c r="N119" s="1082"/>
      <c r="O119" s="1081"/>
      <c r="P119" s="1082"/>
      <c r="Q119" s="1082"/>
      <c r="R119" s="1081"/>
      <c r="S119" s="1082"/>
      <c r="T119" s="1082"/>
      <c r="U119" s="1081"/>
      <c r="V119" s="2702"/>
      <c r="W119" s="1032"/>
      <c r="X119" s="1032"/>
      <c r="Y119" s="1032"/>
      <c r="Z119" s="1032"/>
      <c r="AA119" s="1032"/>
      <c r="AB119" s="1032"/>
      <c r="AC119" s="1032"/>
      <c r="AD119" s="1032"/>
      <c r="AE119" s="1032"/>
      <c r="AF119" s="1032"/>
      <c r="AG119" s="1032"/>
      <c r="AH119" s="1032"/>
      <c r="AI119" s="1032"/>
      <c r="AJ119" s="1032"/>
      <c r="AK119" s="1032"/>
      <c r="AL119" s="1032"/>
      <c r="AM119" s="1032"/>
      <c r="AN119" s="1032"/>
    </row>
    <row r="120" spans="1:40" ht="15">
      <c r="A120" s="1080"/>
      <c r="B120" s="1081"/>
      <c r="C120" s="1082" t="s">
        <v>329</v>
      </c>
      <c r="D120" s="1080"/>
      <c r="E120" s="1036"/>
      <c r="F120" s="1036"/>
      <c r="G120" s="1095" t="s">
        <v>1440</v>
      </c>
      <c r="H120" s="1095"/>
      <c r="I120" s="1095"/>
      <c r="J120" s="1097"/>
      <c r="K120" s="1097"/>
      <c r="L120" s="1096">
        <f>J120+K120</f>
        <v>0</v>
      </c>
      <c r="M120" s="1097"/>
      <c r="N120" s="1097"/>
      <c r="O120" s="1096">
        <f>M120+N120</f>
        <v>0</v>
      </c>
      <c r="P120" s="1097"/>
      <c r="Q120" s="1097"/>
      <c r="R120" s="1096">
        <f>P120+Q120</f>
        <v>0</v>
      </c>
      <c r="S120" s="1097"/>
      <c r="T120" s="1097"/>
      <c r="U120" s="1096">
        <f>S120+T120</f>
        <v>0</v>
      </c>
      <c r="V120" s="2703">
        <f>U120+R120+O120+L120</f>
        <v>0</v>
      </c>
      <c r="W120" s="1032"/>
      <c r="X120" s="1032"/>
      <c r="Y120" s="1032"/>
      <c r="Z120" s="1032"/>
      <c r="AA120" s="1032"/>
      <c r="AB120" s="1032"/>
      <c r="AC120" s="1032"/>
      <c r="AD120" s="1032"/>
      <c r="AE120" s="1032"/>
      <c r="AF120" s="1032"/>
      <c r="AG120" s="1032"/>
      <c r="AH120" s="1032"/>
      <c r="AI120" s="1032"/>
      <c r="AJ120" s="1032"/>
      <c r="AK120" s="1032"/>
      <c r="AL120" s="1032"/>
      <c r="AM120" s="1032"/>
      <c r="AN120" s="1032"/>
    </row>
    <row r="121" spans="1:40" ht="15">
      <c r="A121" s="1080"/>
      <c r="B121" s="1081"/>
      <c r="C121" s="1082" t="s">
        <v>329</v>
      </c>
      <c r="D121" s="1102"/>
      <c r="E121" s="1095"/>
      <c r="F121" s="1095"/>
      <c r="G121" s="1095" t="s">
        <v>1066</v>
      </c>
      <c r="H121" s="1095"/>
      <c r="I121" s="1095"/>
      <c r="J121" s="1097"/>
      <c r="K121" s="1097"/>
      <c r="L121" s="1096">
        <f>J121+K121</f>
        <v>0</v>
      </c>
      <c r="M121" s="1097"/>
      <c r="N121" s="1097"/>
      <c r="O121" s="1096">
        <f>M121+N121</f>
        <v>0</v>
      </c>
      <c r="P121" s="1097"/>
      <c r="Q121" s="1097"/>
      <c r="R121" s="1096">
        <f>P121+Q121</f>
        <v>0</v>
      </c>
      <c r="S121" s="1097"/>
      <c r="T121" s="1097"/>
      <c r="U121" s="1096">
        <f>S121+T121</f>
        <v>0</v>
      </c>
      <c r="V121" s="2703">
        <f>U121+R121+O121+L121</f>
        <v>0</v>
      </c>
      <c r="W121" s="1032"/>
      <c r="X121" s="1032"/>
      <c r="Y121" s="1032"/>
      <c r="Z121" s="1032"/>
      <c r="AA121" s="1032"/>
      <c r="AB121" s="1032"/>
      <c r="AC121" s="1032"/>
      <c r="AD121" s="1032"/>
      <c r="AE121" s="1032"/>
      <c r="AF121" s="1032"/>
      <c r="AG121" s="1032"/>
      <c r="AH121" s="1032"/>
      <c r="AI121" s="1032"/>
      <c r="AJ121" s="1032"/>
      <c r="AK121" s="1032"/>
      <c r="AL121" s="1032"/>
      <c r="AM121" s="1032"/>
      <c r="AN121" s="1032"/>
    </row>
    <row r="122" spans="1:40" ht="15">
      <c r="A122" s="1080"/>
      <c r="B122" s="1081"/>
      <c r="C122" s="1082"/>
      <c r="D122" s="1080"/>
      <c r="E122" s="1036"/>
      <c r="F122" s="1036"/>
      <c r="G122" s="1036"/>
      <c r="H122" s="1095"/>
      <c r="I122" s="1095"/>
      <c r="J122" s="1097"/>
      <c r="K122" s="1097"/>
      <c r="L122" s="1096"/>
      <c r="M122" s="1097"/>
      <c r="N122" s="1097"/>
      <c r="O122" s="1096"/>
      <c r="P122" s="1097"/>
      <c r="Q122" s="1097"/>
      <c r="R122" s="1096"/>
      <c r="S122" s="1097"/>
      <c r="T122" s="1097"/>
      <c r="U122" s="1096"/>
      <c r="V122" s="2703"/>
      <c r="W122" s="1032"/>
      <c r="X122" s="1032"/>
      <c r="Y122" s="1032"/>
      <c r="Z122" s="1032"/>
      <c r="AA122" s="1032"/>
      <c r="AB122" s="1032"/>
      <c r="AC122" s="1032"/>
      <c r="AD122" s="1032"/>
      <c r="AE122" s="1032"/>
      <c r="AF122" s="1032"/>
      <c r="AG122" s="1032"/>
      <c r="AH122" s="1032"/>
      <c r="AI122" s="1032"/>
      <c r="AJ122" s="1032"/>
      <c r="AK122" s="1032"/>
      <c r="AL122" s="1032"/>
      <c r="AM122" s="1032"/>
      <c r="AN122" s="1032"/>
    </row>
    <row r="123" spans="1:40" ht="15">
      <c r="A123" s="1080"/>
      <c r="B123" s="1081"/>
      <c r="C123" s="1082"/>
      <c r="D123" s="1080"/>
      <c r="E123" s="1036" t="s">
        <v>582</v>
      </c>
      <c r="F123" s="1036" t="s">
        <v>372</v>
      </c>
      <c r="G123" s="1036"/>
      <c r="H123" s="1095"/>
      <c r="I123" s="1095"/>
      <c r="J123" s="1082">
        <f>J125+J127+J133</f>
        <v>0</v>
      </c>
      <c r="K123" s="1082">
        <f>K125+K127+K133</f>
        <v>0</v>
      </c>
      <c r="L123" s="1081">
        <f>J123+K123</f>
        <v>0</v>
      </c>
      <c r="M123" s="1082">
        <f>M125+M127+M133</f>
        <v>0</v>
      </c>
      <c r="N123" s="1082">
        <f>N125+N127+N133</f>
        <v>0</v>
      </c>
      <c r="O123" s="1081">
        <f>M123+N123</f>
        <v>0</v>
      </c>
      <c r="P123" s="1082">
        <f>P125+P127+P133</f>
        <v>0</v>
      </c>
      <c r="Q123" s="1082">
        <f>Q125+Q127+Q133</f>
        <v>0</v>
      </c>
      <c r="R123" s="1081">
        <f>P123+Q123</f>
        <v>0</v>
      </c>
      <c r="S123" s="1082">
        <f>S125+S127+S133</f>
        <v>0</v>
      </c>
      <c r="T123" s="1082">
        <f>T125+T127+T133</f>
        <v>0</v>
      </c>
      <c r="U123" s="1081">
        <f>S123+T123</f>
        <v>0</v>
      </c>
      <c r="V123" s="2702">
        <f>U123+R123+O123+L123</f>
        <v>0</v>
      </c>
      <c r="W123" s="1032"/>
      <c r="X123" s="1032"/>
      <c r="Y123" s="1032"/>
      <c r="Z123" s="1032"/>
      <c r="AA123" s="1032"/>
      <c r="AB123" s="1032"/>
      <c r="AC123" s="1032"/>
      <c r="AD123" s="1032"/>
      <c r="AE123" s="1032"/>
      <c r="AF123" s="1032"/>
      <c r="AG123" s="1032"/>
      <c r="AH123" s="1032"/>
      <c r="AI123" s="1032"/>
      <c r="AJ123" s="1032"/>
      <c r="AK123" s="1032"/>
      <c r="AL123" s="1032"/>
      <c r="AM123" s="1032"/>
      <c r="AN123" s="1032"/>
    </row>
    <row r="124" spans="1:40" ht="15">
      <c r="A124" s="1080"/>
      <c r="B124" s="1081"/>
      <c r="C124" s="1082"/>
      <c r="D124" s="1080"/>
      <c r="E124" s="1036"/>
      <c r="F124" s="1036"/>
      <c r="G124" s="1036"/>
      <c r="H124" s="1095"/>
      <c r="I124" s="1095"/>
      <c r="J124" s="1097"/>
      <c r="K124" s="1097"/>
      <c r="L124" s="1096"/>
      <c r="M124" s="1097"/>
      <c r="N124" s="1097"/>
      <c r="O124" s="1096"/>
      <c r="P124" s="1097"/>
      <c r="Q124" s="1097"/>
      <c r="R124" s="1096"/>
      <c r="S124" s="1097"/>
      <c r="T124" s="1097"/>
      <c r="U124" s="1096"/>
      <c r="V124" s="2703"/>
      <c r="W124" s="1032"/>
      <c r="X124" s="1032"/>
      <c r="Y124" s="1032"/>
      <c r="Z124" s="1032"/>
      <c r="AA124" s="1032"/>
      <c r="AB124" s="1032"/>
      <c r="AC124" s="1032"/>
      <c r="AD124" s="1032"/>
      <c r="AE124" s="1032"/>
      <c r="AF124" s="1032"/>
      <c r="AG124" s="1032"/>
      <c r="AH124" s="1032"/>
      <c r="AI124" s="1032"/>
      <c r="AJ124" s="1032"/>
      <c r="AK124" s="1032"/>
      <c r="AL124" s="1032"/>
      <c r="AM124" s="1032"/>
      <c r="AN124" s="1032"/>
    </row>
    <row r="125" spans="1:40" ht="15">
      <c r="A125" s="1080"/>
      <c r="B125" s="1081"/>
      <c r="C125" s="1082" t="s">
        <v>329</v>
      </c>
      <c r="D125" s="1080"/>
      <c r="E125" s="1036"/>
      <c r="F125" s="1036" t="s">
        <v>583</v>
      </c>
      <c r="G125" s="1036" t="s">
        <v>373</v>
      </c>
      <c r="H125" s="1095"/>
      <c r="I125" s="1095"/>
      <c r="J125" s="1097"/>
      <c r="K125" s="1097"/>
      <c r="L125" s="1096">
        <f>J125+K125</f>
        <v>0</v>
      </c>
      <c r="M125" s="1097"/>
      <c r="N125" s="1097"/>
      <c r="O125" s="1096">
        <f>M125+N125</f>
        <v>0</v>
      </c>
      <c r="P125" s="1097"/>
      <c r="Q125" s="1097"/>
      <c r="R125" s="1096">
        <f>P125+Q125</f>
        <v>0</v>
      </c>
      <c r="S125" s="1097"/>
      <c r="T125" s="1097"/>
      <c r="U125" s="1096">
        <f>S125+T125</f>
        <v>0</v>
      </c>
      <c r="V125" s="2703">
        <f>U125+R125+O125+L125</f>
        <v>0</v>
      </c>
      <c r="W125" s="1032"/>
      <c r="X125" s="1032"/>
      <c r="Y125" s="1032"/>
      <c r="Z125" s="1032"/>
      <c r="AA125" s="1032"/>
      <c r="AB125" s="1032"/>
      <c r="AC125" s="1032"/>
      <c r="AD125" s="1032"/>
      <c r="AE125" s="1032"/>
      <c r="AF125" s="1032"/>
      <c r="AG125" s="1032"/>
      <c r="AH125" s="1032"/>
      <c r="AI125" s="1032"/>
      <c r="AJ125" s="1032"/>
      <c r="AK125" s="1032"/>
      <c r="AL125" s="1032"/>
      <c r="AM125" s="1032"/>
      <c r="AN125" s="1032"/>
    </row>
    <row r="126" spans="1:40" ht="15">
      <c r="A126" s="1080"/>
      <c r="B126" s="1081"/>
      <c r="C126" s="1082"/>
      <c r="D126" s="1080"/>
      <c r="E126" s="1036"/>
      <c r="F126" s="1036"/>
      <c r="G126" s="1036"/>
      <c r="H126" s="1095"/>
      <c r="I126" s="1095"/>
      <c r="J126" s="1097"/>
      <c r="K126" s="1097"/>
      <c r="L126" s="1096"/>
      <c r="M126" s="1097"/>
      <c r="N126" s="1097"/>
      <c r="O126" s="1096"/>
      <c r="P126" s="1097"/>
      <c r="Q126" s="1097"/>
      <c r="R126" s="1096"/>
      <c r="S126" s="1097"/>
      <c r="T126" s="1097"/>
      <c r="U126" s="1096"/>
      <c r="V126" s="2703"/>
      <c r="W126" s="1032"/>
      <c r="X126" s="1032"/>
      <c r="Y126" s="1032"/>
      <c r="Z126" s="1032"/>
      <c r="AA126" s="1032"/>
      <c r="AB126" s="1032"/>
      <c r="AC126" s="1032"/>
      <c r="AD126" s="1032"/>
      <c r="AE126" s="1032"/>
      <c r="AF126" s="1032"/>
      <c r="AG126" s="1032"/>
      <c r="AH126" s="1032"/>
      <c r="AI126" s="1032"/>
      <c r="AJ126" s="1032"/>
      <c r="AK126" s="1032"/>
      <c r="AL126" s="1032"/>
      <c r="AM126" s="1032"/>
      <c r="AN126" s="1032"/>
    </row>
    <row r="127" spans="1:40" ht="15">
      <c r="A127" s="1080"/>
      <c r="B127" s="1081"/>
      <c r="C127" s="1082"/>
      <c r="D127" s="1080"/>
      <c r="E127" s="1036"/>
      <c r="F127" s="1036" t="s">
        <v>584</v>
      </c>
      <c r="G127" s="1036" t="s">
        <v>374</v>
      </c>
      <c r="H127" s="1095"/>
      <c r="I127" s="1095"/>
      <c r="J127" s="1097">
        <f>J128+J129+J130+J131</f>
        <v>0</v>
      </c>
      <c r="K127" s="1097">
        <f>K128+K129+K130+K131</f>
        <v>0</v>
      </c>
      <c r="L127" s="1096">
        <f>J127+K127</f>
        <v>0</v>
      </c>
      <c r="M127" s="1097">
        <f>M128+M129+M130+M131</f>
        <v>0</v>
      </c>
      <c r="N127" s="1097">
        <f>N128+N129+N130+N131</f>
        <v>0</v>
      </c>
      <c r="O127" s="1096">
        <f>M127+N127</f>
        <v>0</v>
      </c>
      <c r="P127" s="1097">
        <f>P128+P129+P130+P131</f>
        <v>0</v>
      </c>
      <c r="Q127" s="1097">
        <f>Q128+Q129+Q130+Q131</f>
        <v>0</v>
      </c>
      <c r="R127" s="1096">
        <f>P127+Q127</f>
        <v>0</v>
      </c>
      <c r="S127" s="1097">
        <f>S128+S129+S130+S131</f>
        <v>0</v>
      </c>
      <c r="T127" s="1097">
        <f>T128+T129+T130+T131</f>
        <v>0</v>
      </c>
      <c r="U127" s="1096">
        <f>S127+T127</f>
        <v>0</v>
      </c>
      <c r="V127" s="2703">
        <f>U127+R127+O127+L127</f>
        <v>0</v>
      </c>
      <c r="W127" s="1032"/>
      <c r="X127" s="1032"/>
      <c r="Y127" s="1032"/>
      <c r="Z127" s="1032"/>
      <c r="AA127" s="1032"/>
      <c r="AB127" s="1032"/>
      <c r="AC127" s="1032"/>
      <c r="AD127" s="1032"/>
      <c r="AE127" s="1032"/>
      <c r="AF127" s="1032"/>
      <c r="AG127" s="1032"/>
      <c r="AH127" s="1032"/>
      <c r="AI127" s="1032"/>
      <c r="AJ127" s="1032"/>
      <c r="AK127" s="1032"/>
      <c r="AL127" s="1032"/>
      <c r="AM127" s="1032"/>
      <c r="AN127" s="1032"/>
    </row>
    <row r="128" spans="1:40" ht="15">
      <c r="A128" s="1080"/>
      <c r="B128" s="1081"/>
      <c r="C128" s="1082" t="s">
        <v>329</v>
      </c>
      <c r="D128" s="1080"/>
      <c r="E128" s="1036"/>
      <c r="F128" s="1036"/>
      <c r="G128" s="1095" t="s">
        <v>375</v>
      </c>
      <c r="H128" s="1095"/>
      <c r="I128" s="1095"/>
      <c r="J128" s="1097"/>
      <c r="K128" s="1097"/>
      <c r="L128" s="1096">
        <f>J128+K128</f>
        <v>0</v>
      </c>
      <c r="M128" s="1097"/>
      <c r="N128" s="1097"/>
      <c r="O128" s="1096">
        <f>M128+N128</f>
        <v>0</v>
      </c>
      <c r="P128" s="1097"/>
      <c r="Q128" s="1097"/>
      <c r="R128" s="1096">
        <f>P128+Q128</f>
        <v>0</v>
      </c>
      <c r="S128" s="1097"/>
      <c r="T128" s="1097"/>
      <c r="U128" s="1096">
        <f>S128+T128</f>
        <v>0</v>
      </c>
      <c r="V128" s="2703">
        <f>U128+R128+O128+L128</f>
        <v>0</v>
      </c>
      <c r="W128" s="1032"/>
      <c r="X128" s="1032"/>
      <c r="Y128" s="1032"/>
      <c r="Z128" s="1032"/>
      <c r="AA128" s="1032"/>
      <c r="AB128" s="1032"/>
      <c r="AC128" s="1032"/>
      <c r="AD128" s="1032"/>
      <c r="AE128" s="1032"/>
      <c r="AF128" s="1032"/>
      <c r="AG128" s="1032"/>
      <c r="AH128" s="1032"/>
      <c r="AI128" s="1032"/>
      <c r="AJ128" s="1032"/>
      <c r="AK128" s="1032"/>
      <c r="AL128" s="1032"/>
      <c r="AM128" s="1032"/>
      <c r="AN128" s="1032"/>
    </row>
    <row r="129" spans="1:40" ht="15">
      <c r="A129" s="1080"/>
      <c r="B129" s="1081"/>
      <c r="C129" s="1082" t="s">
        <v>329</v>
      </c>
      <c r="D129" s="1080"/>
      <c r="E129" s="1036"/>
      <c r="F129" s="1036"/>
      <c r="G129" s="1095" t="s">
        <v>376</v>
      </c>
      <c r="H129" s="1095"/>
      <c r="I129" s="1095"/>
      <c r="J129" s="1097"/>
      <c r="K129" s="1097"/>
      <c r="L129" s="1096">
        <f>J129+K129</f>
        <v>0</v>
      </c>
      <c r="M129" s="1097"/>
      <c r="N129" s="1097"/>
      <c r="O129" s="1096">
        <f>M129+N129</f>
        <v>0</v>
      </c>
      <c r="P129" s="1097"/>
      <c r="Q129" s="1097"/>
      <c r="R129" s="1096">
        <f>P129+Q129</f>
        <v>0</v>
      </c>
      <c r="S129" s="1097"/>
      <c r="T129" s="1097"/>
      <c r="U129" s="1096">
        <f>S129+T129</f>
        <v>0</v>
      </c>
      <c r="V129" s="2703">
        <f>U129+R129+O129+L129</f>
        <v>0</v>
      </c>
      <c r="W129" s="1032"/>
      <c r="X129" s="1032"/>
      <c r="Y129" s="1032"/>
      <c r="Z129" s="1032"/>
      <c r="AA129" s="1032"/>
      <c r="AB129" s="1032"/>
      <c r="AC129" s="1032"/>
      <c r="AD129" s="1032"/>
      <c r="AE129" s="1032"/>
      <c r="AF129" s="1032"/>
      <c r="AG129" s="1032"/>
      <c r="AH129" s="1032"/>
      <c r="AI129" s="1032"/>
      <c r="AJ129" s="1032"/>
      <c r="AK129" s="1032"/>
      <c r="AL129" s="1032"/>
      <c r="AM129" s="1032"/>
      <c r="AN129" s="1032"/>
    </row>
    <row r="130" spans="1:40" ht="15">
      <c r="A130" s="1080"/>
      <c r="B130" s="1081"/>
      <c r="C130" s="1082" t="s">
        <v>329</v>
      </c>
      <c r="D130" s="1080"/>
      <c r="E130" s="1036"/>
      <c r="F130" s="1036"/>
      <c r="G130" s="1095" t="s">
        <v>377</v>
      </c>
      <c r="H130" s="1095"/>
      <c r="I130" s="1095"/>
      <c r="J130" s="1097"/>
      <c r="K130" s="1097"/>
      <c r="L130" s="1096">
        <f>J130+K130</f>
        <v>0</v>
      </c>
      <c r="M130" s="1097"/>
      <c r="N130" s="1097"/>
      <c r="O130" s="1096">
        <f>M130+N130</f>
        <v>0</v>
      </c>
      <c r="P130" s="1097"/>
      <c r="Q130" s="1097"/>
      <c r="R130" s="1096">
        <f>P130+Q130</f>
        <v>0</v>
      </c>
      <c r="S130" s="1097"/>
      <c r="T130" s="1097"/>
      <c r="U130" s="1096">
        <f>S130+T130</f>
        <v>0</v>
      </c>
      <c r="V130" s="2703">
        <f>U130+R130+O130+L130</f>
        <v>0</v>
      </c>
      <c r="W130" s="1032"/>
      <c r="X130" s="1032"/>
      <c r="Y130" s="1032"/>
      <c r="Z130" s="1032"/>
      <c r="AA130" s="1032"/>
      <c r="AB130" s="1032"/>
      <c r="AC130" s="1032"/>
      <c r="AD130" s="1032"/>
      <c r="AE130" s="1032"/>
      <c r="AF130" s="1032"/>
      <c r="AG130" s="1032"/>
      <c r="AH130" s="1032"/>
      <c r="AI130" s="1032"/>
      <c r="AJ130" s="1032"/>
      <c r="AK130" s="1032"/>
      <c r="AL130" s="1032"/>
      <c r="AM130" s="1032"/>
      <c r="AN130" s="1032"/>
    </row>
    <row r="131" spans="1:40" ht="15">
      <c r="A131" s="1080"/>
      <c r="B131" s="1081"/>
      <c r="C131" s="1082" t="s">
        <v>329</v>
      </c>
      <c r="D131" s="1080"/>
      <c r="E131" s="1036"/>
      <c r="F131" s="1036"/>
      <c r="G131" s="1095" t="s">
        <v>1068</v>
      </c>
      <c r="H131" s="1095"/>
      <c r="I131" s="1095"/>
      <c r="J131" s="1097"/>
      <c r="K131" s="1097"/>
      <c r="L131" s="1096">
        <f>J131+K131</f>
        <v>0</v>
      </c>
      <c r="M131" s="1097"/>
      <c r="N131" s="1097"/>
      <c r="O131" s="1096">
        <f>M131+N131</f>
        <v>0</v>
      </c>
      <c r="P131" s="1097"/>
      <c r="Q131" s="1097"/>
      <c r="R131" s="1096">
        <f>P131+Q131</f>
        <v>0</v>
      </c>
      <c r="S131" s="1097"/>
      <c r="T131" s="1097"/>
      <c r="U131" s="1096">
        <f>S131+T131</f>
        <v>0</v>
      </c>
      <c r="V131" s="2703">
        <f>U131+R131+O131+L131</f>
        <v>0</v>
      </c>
      <c r="W131" s="1032"/>
      <c r="X131" s="1032"/>
      <c r="Y131" s="1032"/>
      <c r="Z131" s="1032"/>
      <c r="AA131" s="1032"/>
      <c r="AB131" s="1032"/>
      <c r="AC131" s="1032"/>
      <c r="AD131" s="1032"/>
      <c r="AE131" s="1032"/>
      <c r="AF131" s="1032"/>
      <c r="AG131" s="1032"/>
      <c r="AH131" s="1032"/>
      <c r="AI131" s="1032"/>
      <c r="AJ131" s="1032"/>
      <c r="AK131" s="1032"/>
      <c r="AL131" s="1032"/>
      <c r="AM131" s="1032"/>
      <c r="AN131" s="1032"/>
    </row>
    <row r="132" spans="1:40" ht="15">
      <c r="A132" s="1080"/>
      <c r="B132" s="1081"/>
      <c r="C132" s="1082"/>
      <c r="D132" s="1080"/>
      <c r="E132" s="1036"/>
      <c r="F132" s="1036"/>
      <c r="G132" s="1095"/>
      <c r="H132" s="1095"/>
      <c r="I132" s="1095"/>
      <c r="J132" s="1097"/>
      <c r="K132" s="1097"/>
      <c r="L132" s="1096"/>
      <c r="M132" s="1097"/>
      <c r="N132" s="1097"/>
      <c r="O132" s="1096"/>
      <c r="P132" s="1097"/>
      <c r="Q132" s="1097"/>
      <c r="R132" s="1096"/>
      <c r="S132" s="1097"/>
      <c r="T132" s="1097"/>
      <c r="U132" s="1096"/>
      <c r="V132" s="2703"/>
      <c r="W132" s="1032"/>
      <c r="X132" s="1032"/>
      <c r="Y132" s="1032"/>
      <c r="Z132" s="1032"/>
      <c r="AA132" s="1032"/>
      <c r="AB132" s="1032"/>
      <c r="AC132" s="1032"/>
      <c r="AD132" s="1032"/>
      <c r="AE132" s="1032"/>
      <c r="AF132" s="1032"/>
      <c r="AG132" s="1032"/>
      <c r="AH132" s="1032"/>
      <c r="AI132" s="1032"/>
      <c r="AJ132" s="1032"/>
      <c r="AK132" s="1032"/>
      <c r="AL132" s="1032"/>
      <c r="AM132" s="1032"/>
      <c r="AN132" s="1032"/>
    </row>
    <row r="133" spans="1:40" ht="15">
      <c r="A133" s="1080"/>
      <c r="B133" s="1081"/>
      <c r="C133" s="1082" t="s">
        <v>329</v>
      </c>
      <c r="D133" s="1080"/>
      <c r="E133" s="1036"/>
      <c r="F133" s="1036" t="s">
        <v>585</v>
      </c>
      <c r="G133" s="1036" t="s">
        <v>378</v>
      </c>
      <c r="H133" s="1095"/>
      <c r="I133" s="1095"/>
      <c r="J133" s="1097"/>
      <c r="K133" s="1097"/>
      <c r="L133" s="1096">
        <f>J133+K133</f>
        <v>0</v>
      </c>
      <c r="M133" s="1097"/>
      <c r="N133" s="1097"/>
      <c r="O133" s="1096">
        <f>M133+N133</f>
        <v>0</v>
      </c>
      <c r="P133" s="1097"/>
      <c r="Q133" s="1097"/>
      <c r="R133" s="1096">
        <f>P133+Q133</f>
        <v>0</v>
      </c>
      <c r="S133" s="1097"/>
      <c r="T133" s="1097"/>
      <c r="U133" s="1096">
        <f>S133+T133</f>
        <v>0</v>
      </c>
      <c r="V133" s="2703">
        <f>U133+R133+O133+L133</f>
        <v>0</v>
      </c>
      <c r="W133" s="1032"/>
      <c r="X133" s="1032"/>
      <c r="Y133" s="1032"/>
      <c r="Z133" s="1032"/>
      <c r="AA133" s="1032"/>
      <c r="AB133" s="1032"/>
      <c r="AC133" s="1032"/>
      <c r="AD133" s="1032"/>
      <c r="AE133" s="1032"/>
      <c r="AF133" s="1032"/>
      <c r="AG133" s="1032"/>
      <c r="AH133" s="1032"/>
      <c r="AI133" s="1032"/>
      <c r="AJ133" s="1032"/>
      <c r="AK133" s="1032"/>
      <c r="AL133" s="1032"/>
      <c r="AM133" s="1032"/>
      <c r="AN133" s="1032"/>
    </row>
    <row r="134" spans="1:40" ht="15">
      <c r="A134" s="1080"/>
      <c r="B134" s="1081"/>
      <c r="C134" s="1082"/>
      <c r="D134" s="1080"/>
      <c r="E134" s="1036"/>
      <c r="F134" s="1036"/>
      <c r="G134" s="1036"/>
      <c r="H134" s="1095"/>
      <c r="I134" s="1095"/>
      <c r="J134" s="1097"/>
      <c r="K134" s="1097"/>
      <c r="L134" s="1096"/>
      <c r="M134" s="1097"/>
      <c r="N134" s="1097"/>
      <c r="O134" s="1096"/>
      <c r="P134" s="1097"/>
      <c r="Q134" s="1097"/>
      <c r="R134" s="1096"/>
      <c r="S134" s="1097"/>
      <c r="T134" s="1097"/>
      <c r="U134" s="1096"/>
      <c r="V134" s="2703"/>
      <c r="W134" s="1032"/>
      <c r="X134" s="1032"/>
      <c r="Y134" s="1032"/>
      <c r="Z134" s="1032"/>
      <c r="AA134" s="1032"/>
      <c r="AB134" s="1032"/>
      <c r="AC134" s="1032"/>
      <c r="AD134" s="1032"/>
      <c r="AE134" s="1032"/>
      <c r="AF134" s="1032"/>
      <c r="AG134" s="1032"/>
      <c r="AH134" s="1032"/>
      <c r="AI134" s="1032"/>
      <c r="AJ134" s="1032"/>
      <c r="AK134" s="1032"/>
      <c r="AL134" s="1032"/>
      <c r="AM134" s="1032"/>
      <c r="AN134" s="1032"/>
    </row>
    <row r="135" spans="1:40" ht="15">
      <c r="A135" s="1080"/>
      <c r="B135" s="1081"/>
      <c r="C135" s="1082"/>
      <c r="D135" s="1080"/>
      <c r="E135" s="1036" t="s">
        <v>489</v>
      </c>
      <c r="F135" s="1036" t="s">
        <v>379</v>
      </c>
      <c r="G135" s="1036"/>
      <c r="H135" s="1036"/>
      <c r="I135" s="1036"/>
      <c r="J135" s="1082">
        <f>J137+J138+J139+J140+J146+J150+J152+J153+J151</f>
        <v>0</v>
      </c>
      <c r="K135" s="1082">
        <f t="shared" ref="K135:V135" si="23">K137+K138+K139+K140+K146+K150+K152+K153+K151</f>
        <v>0</v>
      </c>
      <c r="L135" s="1082">
        <f t="shared" si="23"/>
        <v>0</v>
      </c>
      <c r="M135" s="1082">
        <f t="shared" si="23"/>
        <v>0</v>
      </c>
      <c r="N135" s="1082">
        <f t="shared" si="23"/>
        <v>0</v>
      </c>
      <c r="O135" s="1082">
        <f t="shared" si="23"/>
        <v>0</v>
      </c>
      <c r="P135" s="1082">
        <f t="shared" si="23"/>
        <v>0</v>
      </c>
      <c r="Q135" s="1082">
        <f t="shared" si="23"/>
        <v>0</v>
      </c>
      <c r="R135" s="1082">
        <f t="shared" si="23"/>
        <v>0</v>
      </c>
      <c r="S135" s="1082">
        <f t="shared" si="23"/>
        <v>0</v>
      </c>
      <c r="T135" s="1082">
        <f t="shared" si="23"/>
        <v>0</v>
      </c>
      <c r="U135" s="1082">
        <f t="shared" si="23"/>
        <v>0</v>
      </c>
      <c r="V135" s="2379">
        <f t="shared" si="23"/>
        <v>0</v>
      </c>
      <c r="W135" s="1032"/>
      <c r="X135" s="1032"/>
      <c r="Y135" s="1032"/>
      <c r="Z135" s="1032"/>
      <c r="AA135" s="1032"/>
      <c r="AB135" s="1032"/>
      <c r="AC135" s="1032"/>
      <c r="AD135" s="1032"/>
      <c r="AE135" s="1032"/>
      <c r="AF135" s="1032"/>
      <c r="AG135" s="1032"/>
      <c r="AH135" s="1032"/>
      <c r="AI135" s="1032"/>
      <c r="AJ135" s="1032"/>
      <c r="AK135" s="1032"/>
      <c r="AL135" s="1032"/>
      <c r="AM135" s="1032"/>
      <c r="AN135" s="1032"/>
    </row>
    <row r="136" spans="1:40" ht="15">
      <c r="A136" s="1080"/>
      <c r="B136" s="1081"/>
      <c r="C136" s="1082"/>
      <c r="D136" s="1080"/>
      <c r="E136" s="1036"/>
      <c r="F136" s="1036"/>
      <c r="G136" s="1036"/>
      <c r="H136" s="1036"/>
      <c r="I136" s="1036"/>
      <c r="J136" s="1082"/>
      <c r="K136" s="1082"/>
      <c r="L136" s="1081"/>
      <c r="M136" s="1082"/>
      <c r="N136" s="1082"/>
      <c r="O136" s="1081"/>
      <c r="P136" s="1082"/>
      <c r="Q136" s="1082"/>
      <c r="R136" s="1081"/>
      <c r="S136" s="1082"/>
      <c r="T136" s="1082"/>
      <c r="U136" s="1081"/>
      <c r="V136" s="2702"/>
      <c r="W136" s="1032"/>
      <c r="X136" s="1032"/>
      <c r="Y136" s="1032"/>
      <c r="Z136" s="1032"/>
      <c r="AA136" s="1032"/>
      <c r="AB136" s="1032"/>
      <c r="AC136" s="1032"/>
      <c r="AD136" s="1032"/>
      <c r="AE136" s="1032"/>
      <c r="AF136" s="1032"/>
      <c r="AG136" s="1032"/>
      <c r="AH136" s="1032"/>
      <c r="AI136" s="1032"/>
      <c r="AJ136" s="1032"/>
      <c r="AK136" s="1032"/>
      <c r="AL136" s="1032"/>
      <c r="AM136" s="1032"/>
      <c r="AN136" s="1032"/>
    </row>
    <row r="137" spans="1:40" ht="15">
      <c r="A137" s="1080"/>
      <c r="B137" s="1081"/>
      <c r="C137" s="1082" t="s">
        <v>329</v>
      </c>
      <c r="D137" s="1080"/>
      <c r="E137" s="1036"/>
      <c r="F137" s="1036" t="s">
        <v>593</v>
      </c>
      <c r="G137" s="1036" t="s">
        <v>380</v>
      </c>
      <c r="H137" s="1090"/>
      <c r="I137" s="1095"/>
      <c r="J137" s="1097"/>
      <c r="K137" s="1097"/>
      <c r="L137" s="1096">
        <f t="shared" ref="L137:L150" si="24">J137+K137</f>
        <v>0</v>
      </c>
      <c r="M137" s="1097"/>
      <c r="N137" s="1097"/>
      <c r="O137" s="1096">
        <f t="shared" ref="O137:O150" si="25">M137+N137</f>
        <v>0</v>
      </c>
      <c r="P137" s="1097"/>
      <c r="Q137" s="1097"/>
      <c r="R137" s="1096">
        <f t="shared" ref="R137:R150" si="26">P137+Q137</f>
        <v>0</v>
      </c>
      <c r="S137" s="1097"/>
      <c r="T137" s="1097"/>
      <c r="U137" s="1096">
        <f t="shared" ref="U137:U150" si="27">S137+T137</f>
        <v>0</v>
      </c>
      <c r="V137" s="2703">
        <f t="shared" ref="V137:V150" si="28">U137+R137+O137+L137</f>
        <v>0</v>
      </c>
      <c r="W137" s="1032"/>
      <c r="X137" s="1032"/>
      <c r="Y137" s="1032"/>
      <c r="Z137" s="1032"/>
      <c r="AA137" s="1032"/>
      <c r="AB137" s="1032"/>
      <c r="AC137" s="1032"/>
      <c r="AD137" s="1032"/>
      <c r="AE137" s="1032"/>
      <c r="AF137" s="1032"/>
      <c r="AG137" s="1032"/>
      <c r="AH137" s="1032"/>
      <c r="AI137" s="1032"/>
      <c r="AJ137" s="1032"/>
      <c r="AK137" s="1032"/>
      <c r="AL137" s="1032"/>
      <c r="AM137" s="1032"/>
      <c r="AN137" s="1032"/>
    </row>
    <row r="138" spans="1:40" ht="15">
      <c r="A138" s="1080"/>
      <c r="B138" s="1081"/>
      <c r="C138" s="1082" t="s">
        <v>329</v>
      </c>
      <c r="D138" s="1080"/>
      <c r="E138" s="1036"/>
      <c r="F138" s="1036" t="s">
        <v>594</v>
      </c>
      <c r="G138" s="1036" t="s">
        <v>342</v>
      </c>
      <c r="H138" s="1036"/>
      <c r="I138" s="1095"/>
      <c r="J138" s="1097"/>
      <c r="K138" s="1097"/>
      <c r="L138" s="1096">
        <f t="shared" si="24"/>
        <v>0</v>
      </c>
      <c r="M138" s="1097"/>
      <c r="N138" s="1097"/>
      <c r="O138" s="1096">
        <f t="shared" si="25"/>
        <v>0</v>
      </c>
      <c r="P138" s="1097"/>
      <c r="Q138" s="1097"/>
      <c r="R138" s="1096">
        <f t="shared" si="26"/>
        <v>0</v>
      </c>
      <c r="S138" s="1097"/>
      <c r="T138" s="1097"/>
      <c r="U138" s="1096">
        <f t="shared" si="27"/>
        <v>0</v>
      </c>
      <c r="V138" s="2703">
        <f t="shared" si="28"/>
        <v>0</v>
      </c>
      <c r="W138" s="1032"/>
      <c r="X138" s="1032"/>
      <c r="Y138" s="1032"/>
      <c r="Z138" s="1032"/>
      <c r="AA138" s="1032"/>
      <c r="AB138" s="1032"/>
      <c r="AC138" s="1032"/>
      <c r="AD138" s="1032"/>
      <c r="AE138" s="1032"/>
      <c r="AF138" s="1032"/>
      <c r="AG138" s="1032"/>
      <c r="AH138" s="1032"/>
      <c r="AI138" s="1032"/>
      <c r="AJ138" s="1032"/>
      <c r="AK138" s="1032"/>
      <c r="AL138" s="1032"/>
      <c r="AM138" s="1032"/>
      <c r="AN138" s="1032"/>
    </row>
    <row r="139" spans="1:40" ht="15">
      <c r="A139" s="1080"/>
      <c r="B139" s="1081"/>
      <c r="C139" s="1082" t="s">
        <v>329</v>
      </c>
      <c r="D139" s="1080"/>
      <c r="E139" s="1036"/>
      <c r="F139" s="1036" t="s">
        <v>595</v>
      </c>
      <c r="G139" s="1036" t="s">
        <v>343</v>
      </c>
      <c r="H139" s="1036"/>
      <c r="I139" s="1095"/>
      <c r="J139" s="1097"/>
      <c r="K139" s="1097"/>
      <c r="L139" s="1096">
        <f t="shared" si="24"/>
        <v>0</v>
      </c>
      <c r="M139" s="1097"/>
      <c r="N139" s="1097"/>
      <c r="O139" s="1096">
        <f t="shared" si="25"/>
        <v>0</v>
      </c>
      <c r="P139" s="1097"/>
      <c r="Q139" s="1097"/>
      <c r="R139" s="1096">
        <f t="shared" si="26"/>
        <v>0</v>
      </c>
      <c r="S139" s="1097"/>
      <c r="T139" s="1097"/>
      <c r="U139" s="1096">
        <f t="shared" si="27"/>
        <v>0</v>
      </c>
      <c r="V139" s="2703">
        <f t="shared" si="28"/>
        <v>0</v>
      </c>
      <c r="W139" s="1032"/>
      <c r="X139" s="1032"/>
      <c r="Y139" s="1032"/>
      <c r="Z139" s="1032"/>
      <c r="AA139" s="1032"/>
      <c r="AB139" s="1032"/>
      <c r="AC139" s="1032"/>
      <c r="AD139" s="1032"/>
      <c r="AE139" s="1032"/>
      <c r="AF139" s="1032"/>
      <c r="AG139" s="1032"/>
      <c r="AH139" s="1032"/>
      <c r="AI139" s="1032"/>
      <c r="AJ139" s="1032"/>
      <c r="AK139" s="1032"/>
      <c r="AL139" s="1032"/>
      <c r="AM139" s="1032"/>
      <c r="AN139" s="1032"/>
    </row>
    <row r="140" spans="1:40" ht="15">
      <c r="A140" s="1080"/>
      <c r="B140" s="1081"/>
      <c r="C140" s="1082" t="s">
        <v>329</v>
      </c>
      <c r="D140" s="1080"/>
      <c r="E140" s="1036"/>
      <c r="F140" s="1036" t="s">
        <v>596</v>
      </c>
      <c r="G140" s="1036" t="s">
        <v>344</v>
      </c>
      <c r="H140" s="1036"/>
      <c r="I140" s="1095"/>
      <c r="J140" s="1097">
        <f>J141+J142+J143+J144+J145</f>
        <v>0</v>
      </c>
      <c r="K140" s="1097">
        <f>K141+K142+K143+K144+K145</f>
        <v>0</v>
      </c>
      <c r="L140" s="1096">
        <f t="shared" si="24"/>
        <v>0</v>
      </c>
      <c r="M140" s="1097">
        <f>M141+M142+M143+M144+M145</f>
        <v>0</v>
      </c>
      <c r="N140" s="1097">
        <f>N141+N142+N143+N144+N145</f>
        <v>0</v>
      </c>
      <c r="O140" s="1096">
        <f t="shared" si="25"/>
        <v>0</v>
      </c>
      <c r="P140" s="1097">
        <f>P141+P142+P143+P144+P145</f>
        <v>0</v>
      </c>
      <c r="Q140" s="1097">
        <f>Q141+Q142+Q143+Q144+Q145</f>
        <v>0</v>
      </c>
      <c r="R140" s="1096">
        <f t="shared" si="26"/>
        <v>0</v>
      </c>
      <c r="S140" s="1097">
        <f>S141+S142+S143+S144+S145</f>
        <v>0</v>
      </c>
      <c r="T140" s="1097">
        <f>T141+T142+T143+T144+T145</f>
        <v>0</v>
      </c>
      <c r="U140" s="1096">
        <f t="shared" si="27"/>
        <v>0</v>
      </c>
      <c r="V140" s="2703">
        <f t="shared" si="28"/>
        <v>0</v>
      </c>
      <c r="W140" s="1032"/>
      <c r="X140" s="1032"/>
      <c r="Y140" s="1032"/>
      <c r="Z140" s="1032"/>
      <c r="AA140" s="1032"/>
      <c r="AB140" s="1032"/>
      <c r="AC140" s="1032"/>
      <c r="AD140" s="1032"/>
      <c r="AE140" s="1032"/>
      <c r="AF140" s="1032"/>
      <c r="AG140" s="1032"/>
      <c r="AH140" s="1032"/>
      <c r="AI140" s="1032"/>
      <c r="AJ140" s="1032"/>
      <c r="AK140" s="1032"/>
      <c r="AL140" s="1032"/>
      <c r="AM140" s="1032"/>
      <c r="AN140" s="1032"/>
    </row>
    <row r="141" spans="1:40" ht="15">
      <c r="A141" s="1080"/>
      <c r="B141" s="1081"/>
      <c r="C141" s="1082" t="s">
        <v>329</v>
      </c>
      <c r="D141" s="1080"/>
      <c r="E141" s="1036"/>
      <c r="F141" s="1036"/>
      <c r="G141" s="1094" t="s">
        <v>345</v>
      </c>
      <c r="H141" s="1036"/>
      <c r="I141" s="1095"/>
      <c r="J141" s="1097"/>
      <c r="K141" s="1097"/>
      <c r="L141" s="1096">
        <f t="shared" si="24"/>
        <v>0</v>
      </c>
      <c r="M141" s="1097"/>
      <c r="N141" s="1097"/>
      <c r="O141" s="1096">
        <f t="shared" si="25"/>
        <v>0</v>
      </c>
      <c r="P141" s="1097"/>
      <c r="Q141" s="1097"/>
      <c r="R141" s="1096">
        <f t="shared" si="26"/>
        <v>0</v>
      </c>
      <c r="S141" s="1097"/>
      <c r="T141" s="1097"/>
      <c r="U141" s="1096">
        <f t="shared" si="27"/>
        <v>0</v>
      </c>
      <c r="V141" s="2703">
        <f t="shared" si="28"/>
        <v>0</v>
      </c>
      <c r="W141" s="1032"/>
      <c r="X141" s="1032"/>
      <c r="Y141" s="1032"/>
      <c r="Z141" s="1032"/>
      <c r="AA141" s="1032"/>
      <c r="AB141" s="1032"/>
      <c r="AC141" s="1032"/>
      <c r="AD141" s="1032"/>
      <c r="AE141" s="1032"/>
      <c r="AF141" s="1032"/>
      <c r="AG141" s="1032"/>
      <c r="AH141" s="1032"/>
      <c r="AI141" s="1032"/>
      <c r="AJ141" s="1032"/>
      <c r="AK141" s="1032"/>
      <c r="AL141" s="1032"/>
      <c r="AM141" s="1032"/>
      <c r="AN141" s="1032"/>
    </row>
    <row r="142" spans="1:40" ht="15">
      <c r="A142" s="1080"/>
      <c r="B142" s="1081"/>
      <c r="C142" s="1082" t="s">
        <v>329</v>
      </c>
      <c r="D142" s="1080"/>
      <c r="E142" s="1036"/>
      <c r="F142" s="1036"/>
      <c r="G142" s="1094" t="s">
        <v>346</v>
      </c>
      <c r="H142" s="1036"/>
      <c r="I142" s="1095"/>
      <c r="J142" s="1097"/>
      <c r="K142" s="1097"/>
      <c r="L142" s="1096">
        <f t="shared" si="24"/>
        <v>0</v>
      </c>
      <c r="M142" s="1097"/>
      <c r="N142" s="1097"/>
      <c r="O142" s="1096">
        <f t="shared" si="25"/>
        <v>0</v>
      </c>
      <c r="P142" s="1097"/>
      <c r="Q142" s="1097"/>
      <c r="R142" s="1096">
        <f t="shared" si="26"/>
        <v>0</v>
      </c>
      <c r="S142" s="1097"/>
      <c r="T142" s="1097"/>
      <c r="U142" s="1096">
        <f t="shared" si="27"/>
        <v>0</v>
      </c>
      <c r="V142" s="2703">
        <f t="shared" si="28"/>
        <v>0</v>
      </c>
      <c r="W142" s="1032"/>
      <c r="X142" s="1032"/>
      <c r="Y142" s="1032"/>
      <c r="Z142" s="1032"/>
      <c r="AA142" s="1032"/>
      <c r="AB142" s="1032"/>
      <c r="AC142" s="1032"/>
      <c r="AD142" s="1032"/>
      <c r="AE142" s="1032"/>
      <c r="AF142" s="1032"/>
      <c r="AG142" s="1032"/>
      <c r="AH142" s="1032"/>
      <c r="AI142" s="1032"/>
      <c r="AJ142" s="1032"/>
      <c r="AK142" s="1032"/>
      <c r="AL142" s="1032"/>
      <c r="AM142" s="1032"/>
      <c r="AN142" s="1032"/>
    </row>
    <row r="143" spans="1:40" ht="15">
      <c r="A143" s="1080"/>
      <c r="B143" s="1081"/>
      <c r="C143" s="1082" t="s">
        <v>329</v>
      </c>
      <c r="D143" s="1080"/>
      <c r="E143" s="1036"/>
      <c r="F143" s="1036"/>
      <c r="G143" s="1094" t="s">
        <v>347</v>
      </c>
      <c r="H143" s="1036"/>
      <c r="I143" s="1095"/>
      <c r="J143" s="1097"/>
      <c r="K143" s="1097"/>
      <c r="L143" s="1096">
        <f t="shared" si="24"/>
        <v>0</v>
      </c>
      <c r="M143" s="1097"/>
      <c r="N143" s="1097"/>
      <c r="O143" s="1096">
        <f t="shared" si="25"/>
        <v>0</v>
      </c>
      <c r="P143" s="1097"/>
      <c r="Q143" s="1097"/>
      <c r="R143" s="1096">
        <f t="shared" si="26"/>
        <v>0</v>
      </c>
      <c r="S143" s="1097"/>
      <c r="T143" s="1097"/>
      <c r="U143" s="1096">
        <f t="shared" si="27"/>
        <v>0</v>
      </c>
      <c r="V143" s="2703">
        <f t="shared" si="28"/>
        <v>0</v>
      </c>
      <c r="W143" s="1032"/>
      <c r="X143" s="1032"/>
      <c r="Y143" s="1032"/>
      <c r="Z143" s="1032"/>
      <c r="AA143" s="1032"/>
      <c r="AB143" s="1032"/>
      <c r="AC143" s="1032"/>
      <c r="AD143" s="1032"/>
      <c r="AE143" s="1032"/>
      <c r="AF143" s="1032"/>
      <c r="AG143" s="1032"/>
      <c r="AH143" s="1032"/>
      <c r="AI143" s="1032"/>
      <c r="AJ143" s="1032"/>
      <c r="AK143" s="1032"/>
      <c r="AL143" s="1032"/>
      <c r="AM143" s="1032"/>
      <c r="AN143" s="1032"/>
    </row>
    <row r="144" spans="1:40" ht="15">
      <c r="A144" s="1080"/>
      <c r="B144" s="1081"/>
      <c r="C144" s="1082" t="s">
        <v>329</v>
      </c>
      <c r="D144" s="1080"/>
      <c r="E144" s="1036"/>
      <c r="F144" s="1036"/>
      <c r="G144" s="1094" t="s">
        <v>1067</v>
      </c>
      <c r="H144" s="1036"/>
      <c r="I144" s="1095"/>
      <c r="J144" s="1097"/>
      <c r="K144" s="1097"/>
      <c r="L144" s="1096">
        <f t="shared" si="24"/>
        <v>0</v>
      </c>
      <c r="M144" s="1097"/>
      <c r="N144" s="1097"/>
      <c r="O144" s="1096">
        <f t="shared" si="25"/>
        <v>0</v>
      </c>
      <c r="P144" s="1097"/>
      <c r="Q144" s="1097"/>
      <c r="R144" s="1096">
        <f t="shared" si="26"/>
        <v>0</v>
      </c>
      <c r="S144" s="1097"/>
      <c r="T144" s="1097"/>
      <c r="U144" s="1096">
        <f t="shared" si="27"/>
        <v>0</v>
      </c>
      <c r="V144" s="2703">
        <f t="shared" si="28"/>
        <v>0</v>
      </c>
      <c r="W144" s="1032"/>
      <c r="X144" s="1032"/>
      <c r="Y144" s="1032"/>
      <c r="Z144" s="1032"/>
      <c r="AA144" s="1032"/>
      <c r="AB144" s="1032"/>
      <c r="AC144" s="1032"/>
      <c r="AD144" s="1032"/>
      <c r="AE144" s="1032"/>
      <c r="AF144" s="1032"/>
      <c r="AG144" s="1032"/>
      <c r="AH144" s="1032"/>
      <c r="AI144" s="1032"/>
      <c r="AJ144" s="1032"/>
      <c r="AK144" s="1032"/>
      <c r="AL144" s="1032"/>
      <c r="AM144" s="1032"/>
      <c r="AN144" s="1032"/>
    </row>
    <row r="145" spans="1:40" ht="15">
      <c r="A145" s="1080"/>
      <c r="B145" s="1081"/>
      <c r="C145" s="1082" t="s">
        <v>329</v>
      </c>
      <c r="D145" s="1080"/>
      <c r="E145" s="1036"/>
      <c r="F145" s="1036"/>
      <c r="G145" s="1036" t="s">
        <v>348</v>
      </c>
      <c r="H145" s="1036"/>
      <c r="I145" s="1095"/>
      <c r="J145" s="1097"/>
      <c r="K145" s="1097"/>
      <c r="L145" s="1096">
        <f t="shared" si="24"/>
        <v>0</v>
      </c>
      <c r="M145" s="1097"/>
      <c r="N145" s="1097"/>
      <c r="O145" s="1096">
        <f t="shared" si="25"/>
        <v>0</v>
      </c>
      <c r="P145" s="1097"/>
      <c r="Q145" s="1097"/>
      <c r="R145" s="1096">
        <f t="shared" si="26"/>
        <v>0</v>
      </c>
      <c r="S145" s="1097"/>
      <c r="T145" s="1097"/>
      <c r="U145" s="1096">
        <f t="shared" si="27"/>
        <v>0</v>
      </c>
      <c r="V145" s="2703">
        <f t="shared" si="28"/>
        <v>0</v>
      </c>
      <c r="W145" s="1032"/>
      <c r="X145" s="1032"/>
      <c r="Y145" s="1032"/>
      <c r="Z145" s="1032"/>
      <c r="AA145" s="1032"/>
      <c r="AB145" s="1032"/>
      <c r="AC145" s="1032"/>
      <c r="AD145" s="1032"/>
      <c r="AE145" s="1032"/>
      <c r="AF145" s="1032"/>
      <c r="AG145" s="1032"/>
      <c r="AH145" s="1032"/>
      <c r="AI145" s="1032"/>
      <c r="AJ145" s="1032"/>
      <c r="AK145" s="1032"/>
      <c r="AL145" s="1032"/>
      <c r="AM145" s="1032"/>
      <c r="AN145" s="1032"/>
    </row>
    <row r="146" spans="1:40" ht="15">
      <c r="A146" s="1080"/>
      <c r="B146" s="1081"/>
      <c r="C146" s="1082" t="s">
        <v>329</v>
      </c>
      <c r="D146" s="1080"/>
      <c r="E146" s="1036"/>
      <c r="F146" s="1036"/>
      <c r="G146" s="1036" t="s">
        <v>349</v>
      </c>
      <c r="H146" s="1036"/>
      <c r="I146" s="1095"/>
      <c r="J146" s="1097">
        <f>J147+J148+J149</f>
        <v>0</v>
      </c>
      <c r="K146" s="1097">
        <f>K147+K148+K149</f>
        <v>0</v>
      </c>
      <c r="L146" s="1096">
        <f t="shared" si="24"/>
        <v>0</v>
      </c>
      <c r="M146" s="1097">
        <f>M147+M148+M149</f>
        <v>0</v>
      </c>
      <c r="N146" s="1097">
        <f>N147+N148+N149</f>
        <v>0</v>
      </c>
      <c r="O146" s="1096">
        <f t="shared" si="25"/>
        <v>0</v>
      </c>
      <c r="P146" s="1097">
        <f>P147+P148+P149</f>
        <v>0</v>
      </c>
      <c r="Q146" s="1097">
        <f>Q147+Q148+Q149</f>
        <v>0</v>
      </c>
      <c r="R146" s="1096">
        <f t="shared" si="26"/>
        <v>0</v>
      </c>
      <c r="S146" s="1097">
        <f>S147+S148+S149</f>
        <v>0</v>
      </c>
      <c r="T146" s="1097">
        <f>T147+T148+T149</f>
        <v>0</v>
      </c>
      <c r="U146" s="1096">
        <f t="shared" si="27"/>
        <v>0</v>
      </c>
      <c r="V146" s="2703">
        <f t="shared" si="28"/>
        <v>0</v>
      </c>
      <c r="W146" s="1032"/>
      <c r="X146" s="1032"/>
      <c r="Y146" s="1032"/>
      <c r="Z146" s="1032"/>
      <c r="AA146" s="1032"/>
      <c r="AB146" s="1032"/>
      <c r="AC146" s="1032"/>
      <c r="AD146" s="1032"/>
      <c r="AE146" s="1032"/>
      <c r="AF146" s="1032"/>
      <c r="AG146" s="1032"/>
      <c r="AH146" s="1032"/>
      <c r="AI146" s="1032"/>
      <c r="AJ146" s="1032"/>
      <c r="AK146" s="1032"/>
      <c r="AL146" s="1032"/>
      <c r="AM146" s="1032"/>
      <c r="AN146" s="1032"/>
    </row>
    <row r="147" spans="1:40" ht="15">
      <c r="A147" s="1080"/>
      <c r="B147" s="1081"/>
      <c r="C147" s="1082" t="s">
        <v>329</v>
      </c>
      <c r="D147" s="1080"/>
      <c r="E147" s="1036"/>
      <c r="F147" s="1036"/>
      <c r="G147" s="1094" t="s">
        <v>350</v>
      </c>
      <c r="H147" s="1036"/>
      <c r="I147" s="1095"/>
      <c r="J147" s="1097"/>
      <c r="K147" s="1097"/>
      <c r="L147" s="1096">
        <f t="shared" si="24"/>
        <v>0</v>
      </c>
      <c r="M147" s="1097"/>
      <c r="N147" s="1097"/>
      <c r="O147" s="1096">
        <f t="shared" si="25"/>
        <v>0</v>
      </c>
      <c r="P147" s="1097"/>
      <c r="Q147" s="1097"/>
      <c r="R147" s="1096">
        <f t="shared" si="26"/>
        <v>0</v>
      </c>
      <c r="S147" s="1097"/>
      <c r="T147" s="1097"/>
      <c r="U147" s="1096">
        <f t="shared" si="27"/>
        <v>0</v>
      </c>
      <c r="V147" s="2703">
        <f t="shared" si="28"/>
        <v>0</v>
      </c>
      <c r="W147" s="1032"/>
      <c r="X147" s="1032"/>
      <c r="Y147" s="1032"/>
      <c r="Z147" s="1032"/>
      <c r="AA147" s="1032"/>
      <c r="AB147" s="1032"/>
      <c r="AC147" s="1032"/>
      <c r="AD147" s="1032"/>
      <c r="AE147" s="1032"/>
      <c r="AF147" s="1032"/>
      <c r="AG147" s="1032"/>
      <c r="AH147" s="1032"/>
      <c r="AI147" s="1032"/>
      <c r="AJ147" s="1032"/>
      <c r="AK147" s="1032"/>
      <c r="AL147" s="1032"/>
      <c r="AM147" s="1032"/>
      <c r="AN147" s="1032"/>
    </row>
    <row r="148" spans="1:40" ht="15">
      <c r="A148" s="1080"/>
      <c r="B148" s="1081"/>
      <c r="C148" s="1082" t="s">
        <v>329</v>
      </c>
      <c r="D148" s="1080"/>
      <c r="E148" s="1036"/>
      <c r="F148" s="1036"/>
      <c r="G148" s="1094" t="s">
        <v>347</v>
      </c>
      <c r="H148" s="1036"/>
      <c r="I148" s="1095"/>
      <c r="J148" s="1097"/>
      <c r="K148" s="1097"/>
      <c r="L148" s="1096">
        <f t="shared" si="24"/>
        <v>0</v>
      </c>
      <c r="M148" s="1097"/>
      <c r="N148" s="1097"/>
      <c r="O148" s="1096">
        <f t="shared" si="25"/>
        <v>0</v>
      </c>
      <c r="P148" s="1097"/>
      <c r="Q148" s="1097"/>
      <c r="R148" s="1096">
        <f t="shared" si="26"/>
        <v>0</v>
      </c>
      <c r="S148" s="1097"/>
      <c r="T148" s="1097"/>
      <c r="U148" s="1096">
        <f t="shared" si="27"/>
        <v>0</v>
      </c>
      <c r="V148" s="2703">
        <f t="shared" si="28"/>
        <v>0</v>
      </c>
      <c r="W148" s="1032"/>
      <c r="X148" s="1032"/>
      <c r="Y148" s="1032"/>
      <c r="Z148" s="1032"/>
      <c r="AA148" s="1032"/>
      <c r="AB148" s="1032"/>
      <c r="AC148" s="1032"/>
      <c r="AD148" s="1032"/>
      <c r="AE148" s="1032"/>
      <c r="AF148" s="1032"/>
      <c r="AG148" s="1032"/>
      <c r="AH148" s="1032"/>
      <c r="AI148" s="1032"/>
      <c r="AJ148" s="1032"/>
      <c r="AK148" s="1032"/>
      <c r="AL148" s="1032"/>
      <c r="AM148" s="1032"/>
      <c r="AN148" s="1032"/>
    </row>
    <row r="149" spans="1:40" ht="15">
      <c r="A149" s="1080"/>
      <c r="B149" s="1081"/>
      <c r="C149" s="1082" t="s">
        <v>329</v>
      </c>
      <c r="D149" s="1080"/>
      <c r="E149" s="1036"/>
      <c r="F149" s="1036"/>
      <c r="G149" s="1094" t="s">
        <v>1067</v>
      </c>
      <c r="H149" s="1036"/>
      <c r="I149" s="1095"/>
      <c r="J149" s="1097"/>
      <c r="K149" s="1097"/>
      <c r="L149" s="1096">
        <f t="shared" si="24"/>
        <v>0</v>
      </c>
      <c r="M149" s="1097"/>
      <c r="N149" s="1097"/>
      <c r="O149" s="1096">
        <f t="shared" si="25"/>
        <v>0</v>
      </c>
      <c r="P149" s="1097"/>
      <c r="Q149" s="1097"/>
      <c r="R149" s="1096">
        <f t="shared" si="26"/>
        <v>0</v>
      </c>
      <c r="S149" s="1097"/>
      <c r="T149" s="1097"/>
      <c r="U149" s="1096">
        <f t="shared" si="27"/>
        <v>0</v>
      </c>
      <c r="V149" s="2703">
        <f t="shared" si="28"/>
        <v>0</v>
      </c>
      <c r="W149" s="1032"/>
      <c r="X149" s="1032"/>
      <c r="Y149" s="1032"/>
      <c r="Z149" s="1032"/>
      <c r="AA149" s="1032"/>
      <c r="AB149" s="1032"/>
      <c r="AC149" s="1032"/>
      <c r="AD149" s="1032"/>
      <c r="AE149" s="1032"/>
      <c r="AF149" s="1032"/>
      <c r="AG149" s="1032"/>
      <c r="AH149" s="1032"/>
      <c r="AI149" s="1032"/>
      <c r="AJ149" s="1032"/>
      <c r="AK149" s="1032"/>
      <c r="AL149" s="1032"/>
      <c r="AM149" s="1032"/>
      <c r="AN149" s="1032"/>
    </row>
    <row r="150" spans="1:40" ht="15">
      <c r="A150" s="1080"/>
      <c r="B150" s="1081"/>
      <c r="C150" s="1082" t="s">
        <v>329</v>
      </c>
      <c r="D150" s="1080"/>
      <c r="E150" s="1036"/>
      <c r="F150" s="1036" t="s">
        <v>597</v>
      </c>
      <c r="G150" s="1036" t="s">
        <v>351</v>
      </c>
      <c r="H150" s="1036"/>
      <c r="I150" s="1095"/>
      <c r="J150" s="1097"/>
      <c r="K150" s="1097"/>
      <c r="L150" s="1096">
        <f t="shared" si="24"/>
        <v>0</v>
      </c>
      <c r="M150" s="1097"/>
      <c r="N150" s="1097"/>
      <c r="O150" s="1096">
        <f t="shared" si="25"/>
        <v>0</v>
      </c>
      <c r="P150" s="1097"/>
      <c r="Q150" s="1097"/>
      <c r="R150" s="1096">
        <f t="shared" si="26"/>
        <v>0</v>
      </c>
      <c r="S150" s="1097"/>
      <c r="T150" s="1097"/>
      <c r="U150" s="1096">
        <f t="shared" si="27"/>
        <v>0</v>
      </c>
      <c r="V150" s="2703">
        <f t="shared" si="28"/>
        <v>0</v>
      </c>
      <c r="W150" s="1032"/>
      <c r="X150" s="1032"/>
      <c r="Y150" s="1032"/>
      <c r="Z150" s="1032"/>
      <c r="AA150" s="1032"/>
      <c r="AB150" s="1032"/>
      <c r="AC150" s="1032"/>
      <c r="AD150" s="1032"/>
      <c r="AE150" s="1032"/>
      <c r="AF150" s="1032"/>
      <c r="AG150" s="1032"/>
      <c r="AH150" s="1032"/>
      <c r="AI150" s="1032"/>
      <c r="AJ150" s="1032"/>
      <c r="AK150" s="1032"/>
      <c r="AL150" s="1032"/>
      <c r="AM150" s="1032"/>
      <c r="AN150" s="1032"/>
    </row>
    <row r="151" spans="1:40" s="1090" customFormat="1" ht="15" customHeight="1">
      <c r="A151" s="1080"/>
      <c r="B151" s="1081"/>
      <c r="C151" s="1082" t="s">
        <v>329</v>
      </c>
      <c r="D151" s="1038"/>
      <c r="E151" s="1038"/>
      <c r="F151" s="1038" t="s">
        <v>653</v>
      </c>
      <c r="G151" s="1038"/>
      <c r="H151" s="1038"/>
      <c r="I151" s="1039"/>
      <c r="J151" s="1097"/>
      <c r="K151" s="1097"/>
      <c r="L151" s="1096">
        <f>J151+K151</f>
        <v>0</v>
      </c>
      <c r="M151" s="1097"/>
      <c r="N151" s="1097"/>
      <c r="O151" s="1096">
        <f>M151+N151</f>
        <v>0</v>
      </c>
      <c r="P151" s="1097"/>
      <c r="Q151" s="1097"/>
      <c r="R151" s="1096">
        <f>P151+Q151</f>
        <v>0</v>
      </c>
      <c r="S151" s="1097"/>
      <c r="T151" s="1097"/>
      <c r="U151" s="1096">
        <f>S151+T151</f>
        <v>0</v>
      </c>
      <c r="V151" s="2703">
        <f>U151+R151+O151+L151</f>
        <v>0</v>
      </c>
      <c r="W151" s="1089"/>
      <c r="X151" s="1089"/>
      <c r="Y151" s="1089"/>
    </row>
    <row r="152" spans="1:40" s="1090" customFormat="1" ht="15" customHeight="1">
      <c r="A152" s="1080"/>
      <c r="B152" s="1086"/>
      <c r="C152" s="1082" t="s">
        <v>329</v>
      </c>
      <c r="D152" s="1038"/>
      <c r="E152" s="1038"/>
      <c r="F152" s="1038" t="s">
        <v>654</v>
      </c>
      <c r="G152" s="1038" t="s">
        <v>352</v>
      </c>
      <c r="H152" s="1039"/>
      <c r="I152" s="1039"/>
      <c r="J152" s="1097"/>
      <c r="K152" s="1097"/>
      <c r="L152" s="1096">
        <f>J152+K152</f>
        <v>0</v>
      </c>
      <c r="M152" s="1097"/>
      <c r="N152" s="1097"/>
      <c r="O152" s="1096">
        <f>M152+N152</f>
        <v>0</v>
      </c>
      <c r="P152" s="1097"/>
      <c r="Q152" s="1097"/>
      <c r="R152" s="1096">
        <f>P152+Q152</f>
        <v>0</v>
      </c>
      <c r="S152" s="1097"/>
      <c r="T152" s="1097"/>
      <c r="U152" s="1096">
        <f>S152+T152</f>
        <v>0</v>
      </c>
      <c r="V152" s="2703">
        <f>U152+R152+O152+L152</f>
        <v>0</v>
      </c>
      <c r="W152" s="1089"/>
      <c r="X152" s="1089"/>
      <c r="Y152" s="1089"/>
    </row>
    <row r="153" spans="1:40" ht="15">
      <c r="A153" s="1080"/>
      <c r="B153" s="1081"/>
      <c r="C153" s="1082" t="s">
        <v>329</v>
      </c>
      <c r="D153" s="1080"/>
      <c r="E153" s="1036"/>
      <c r="F153" s="1036" t="s">
        <v>1066</v>
      </c>
      <c r="G153" s="1036"/>
      <c r="H153" s="1095"/>
      <c r="I153" s="1095"/>
      <c r="J153" s="1097"/>
      <c r="K153" s="1097"/>
      <c r="L153" s="1096"/>
      <c r="M153" s="1097"/>
      <c r="N153" s="1097"/>
      <c r="O153" s="1096"/>
      <c r="P153" s="1097"/>
      <c r="Q153" s="1097"/>
      <c r="R153" s="1096"/>
      <c r="S153" s="1097"/>
      <c r="T153" s="1097"/>
      <c r="U153" s="1096"/>
      <c r="V153" s="2703"/>
      <c r="W153" s="1032"/>
      <c r="X153" s="1032"/>
      <c r="Y153" s="1032"/>
      <c r="Z153" s="1032"/>
      <c r="AA153" s="1032"/>
      <c r="AB153" s="1032"/>
      <c r="AC153" s="1032"/>
      <c r="AD153" s="1032"/>
      <c r="AE153" s="1032"/>
      <c r="AF153" s="1032"/>
      <c r="AG153" s="1032"/>
      <c r="AH153" s="1032"/>
      <c r="AI153" s="1032"/>
      <c r="AJ153" s="1032"/>
      <c r="AK153" s="1032"/>
      <c r="AL153" s="1032"/>
      <c r="AM153" s="1032"/>
      <c r="AN153" s="1032"/>
    </row>
    <row r="154" spans="1:40" ht="15">
      <c r="A154" s="2589"/>
      <c r="B154" s="2590"/>
      <c r="C154" s="2591"/>
      <c r="D154" s="2589"/>
      <c r="E154" s="2587"/>
      <c r="F154" s="2587"/>
      <c r="G154" s="2587"/>
      <c r="H154" s="2592"/>
      <c r="I154" s="2592"/>
      <c r="J154" s="2487"/>
      <c r="K154" s="2487"/>
      <c r="L154" s="2487"/>
      <c r="M154" s="2487"/>
      <c r="N154" s="2487"/>
      <c r="O154" s="2487"/>
      <c r="P154" s="2487"/>
      <c r="Q154" s="2487"/>
      <c r="R154" s="2487"/>
      <c r="S154" s="2487"/>
      <c r="T154" s="2487"/>
      <c r="U154" s="2487"/>
      <c r="V154" s="2704"/>
      <c r="W154" s="1032"/>
      <c r="X154" s="1032"/>
      <c r="Y154" s="1032"/>
      <c r="Z154" s="1032"/>
      <c r="AA154" s="1032"/>
      <c r="AB154" s="1032"/>
      <c r="AC154" s="1032"/>
      <c r="AD154" s="1032"/>
      <c r="AE154" s="1032"/>
      <c r="AF154" s="1032"/>
      <c r="AG154" s="1032"/>
      <c r="AH154" s="1032"/>
      <c r="AI154" s="1032"/>
      <c r="AJ154" s="1032"/>
      <c r="AK154" s="1032"/>
      <c r="AL154" s="1032"/>
      <c r="AM154" s="1032"/>
      <c r="AN154" s="1032"/>
    </row>
    <row r="155" spans="1:40" ht="15.75" thickBot="1">
      <c r="A155" s="1072"/>
      <c r="B155" s="1165"/>
      <c r="C155" s="1166"/>
      <c r="D155" s="1072"/>
      <c r="E155" s="1073"/>
      <c r="F155" s="1073"/>
      <c r="G155" s="1073"/>
      <c r="H155" s="1074"/>
      <c r="I155" s="1075"/>
      <c r="J155" s="1167"/>
      <c r="K155" s="1167"/>
      <c r="L155" s="1167"/>
      <c r="M155" s="1167"/>
      <c r="N155" s="1167"/>
      <c r="O155" s="1167"/>
      <c r="P155" s="1167"/>
      <c r="Q155" s="1167"/>
      <c r="R155" s="1167"/>
      <c r="S155" s="1167"/>
      <c r="T155" s="1167"/>
      <c r="U155" s="1167"/>
      <c r="V155" s="2705"/>
      <c r="W155" s="1032"/>
      <c r="X155" s="1032"/>
      <c r="Y155" s="1032"/>
      <c r="Z155" s="1032"/>
      <c r="AA155" s="1032"/>
      <c r="AB155" s="1032"/>
      <c r="AC155" s="1032"/>
      <c r="AD155" s="1032"/>
      <c r="AE155" s="1032"/>
      <c r="AF155" s="1032"/>
      <c r="AG155" s="1032"/>
      <c r="AH155" s="1032"/>
      <c r="AI155" s="1032"/>
      <c r="AJ155" s="1032"/>
      <c r="AK155" s="1032"/>
      <c r="AL155" s="1032"/>
      <c r="AM155" s="1032"/>
      <c r="AN155" s="1032"/>
    </row>
    <row r="156" spans="1:40" ht="15.75" thickBot="1">
      <c r="A156" s="1117"/>
      <c r="B156" s="1118"/>
      <c r="C156" s="1119"/>
      <c r="D156" s="1117"/>
      <c r="E156" s="1120" t="s">
        <v>353</v>
      </c>
      <c r="F156" s="1120"/>
      <c r="G156" s="1120"/>
      <c r="H156" s="1121"/>
      <c r="I156" s="1121"/>
      <c r="J156" s="1123">
        <f>J14</f>
        <v>0</v>
      </c>
      <c r="K156" s="1123">
        <f>K14</f>
        <v>0</v>
      </c>
      <c r="L156" s="1122">
        <f>J156+K156</f>
        <v>0</v>
      </c>
      <c r="M156" s="1123">
        <f>M14</f>
        <v>0</v>
      </c>
      <c r="N156" s="1123">
        <f>N14</f>
        <v>0</v>
      </c>
      <c r="O156" s="1122">
        <f>M156+N156</f>
        <v>0</v>
      </c>
      <c r="P156" s="1123">
        <f>P14</f>
        <v>0</v>
      </c>
      <c r="Q156" s="1123">
        <f>Q14</f>
        <v>0</v>
      </c>
      <c r="R156" s="1122">
        <f>P156+Q156</f>
        <v>0</v>
      </c>
      <c r="S156" s="1123">
        <f>S14</f>
        <v>0</v>
      </c>
      <c r="T156" s="1123">
        <f>T14</f>
        <v>0</v>
      </c>
      <c r="U156" s="1122">
        <f>S156+T156</f>
        <v>0</v>
      </c>
      <c r="V156" s="2706">
        <f>U156+R156+O156+L156</f>
        <v>0</v>
      </c>
      <c r="W156" s="1032"/>
      <c r="X156" s="1032"/>
      <c r="Y156" s="1032"/>
      <c r="Z156" s="1032"/>
      <c r="AA156" s="1032"/>
      <c r="AB156" s="1032"/>
      <c r="AC156" s="1032"/>
      <c r="AD156" s="1032"/>
      <c r="AE156" s="1032"/>
      <c r="AF156" s="1032"/>
      <c r="AG156" s="1032"/>
      <c r="AH156" s="1032"/>
      <c r="AI156" s="1032"/>
      <c r="AJ156" s="1032"/>
      <c r="AK156" s="1032"/>
      <c r="AL156" s="1032"/>
      <c r="AM156" s="1032"/>
      <c r="AN156" s="1032"/>
    </row>
    <row r="157" spans="1:40" ht="15.75" thickBot="1">
      <c r="A157" s="2575"/>
      <c r="B157" s="2576"/>
      <c r="C157" s="2577"/>
      <c r="D157" s="2575"/>
      <c r="E157" s="2410" t="s">
        <v>1657</v>
      </c>
      <c r="F157" s="2578"/>
      <c r="G157" s="2578"/>
      <c r="H157" s="2579"/>
      <c r="I157" s="2579"/>
      <c r="J157" s="1123">
        <f>J10</f>
        <v>0</v>
      </c>
      <c r="K157" s="1123">
        <f t="shared" ref="K157:T157" si="29">K10</f>
        <v>0</v>
      </c>
      <c r="L157" s="1122">
        <f t="shared" ref="L157" si="30">J157+K157</f>
        <v>0</v>
      </c>
      <c r="M157" s="1123">
        <f t="shared" si="29"/>
        <v>0</v>
      </c>
      <c r="N157" s="1123">
        <f t="shared" si="29"/>
        <v>0</v>
      </c>
      <c r="O157" s="1122">
        <f t="shared" ref="O157" si="31">M157+N157</f>
        <v>0</v>
      </c>
      <c r="P157" s="1123">
        <f t="shared" si="29"/>
        <v>0</v>
      </c>
      <c r="Q157" s="1123">
        <f t="shared" si="29"/>
        <v>0</v>
      </c>
      <c r="R157" s="1122">
        <f t="shared" ref="R157" si="32">P157+Q157</f>
        <v>0</v>
      </c>
      <c r="S157" s="1123">
        <f t="shared" si="29"/>
        <v>0</v>
      </c>
      <c r="T157" s="1123">
        <f t="shared" si="29"/>
        <v>0</v>
      </c>
      <c r="U157" s="1122">
        <f t="shared" ref="U157" si="33">S157+T157</f>
        <v>0</v>
      </c>
      <c r="V157" s="2706">
        <f t="shared" ref="V157" si="34">U157+R157+O157+L157</f>
        <v>0</v>
      </c>
      <c r="W157" s="1032"/>
      <c r="X157" s="1032"/>
      <c r="Y157" s="1032"/>
      <c r="Z157" s="1032"/>
      <c r="AA157" s="1032"/>
      <c r="AB157" s="1032"/>
      <c r="AC157" s="1032"/>
      <c r="AD157" s="1032"/>
      <c r="AE157" s="1032"/>
      <c r="AF157" s="1032"/>
      <c r="AG157" s="1032"/>
      <c r="AH157" s="1032"/>
      <c r="AI157" s="1032"/>
      <c r="AJ157" s="1032"/>
      <c r="AK157" s="1032"/>
      <c r="AL157" s="1032"/>
      <c r="AM157" s="1032"/>
      <c r="AN157" s="1032"/>
    </row>
    <row r="158" spans="1:40" ht="15.75">
      <c r="A158" s="1126"/>
      <c r="B158" s="1127"/>
      <c r="C158" s="1128"/>
      <c r="D158" s="1126"/>
      <c r="E158" s="1129"/>
      <c r="F158" s="1129"/>
      <c r="G158" s="1129"/>
      <c r="H158" s="1130"/>
      <c r="I158" s="1160" t="s">
        <v>354</v>
      </c>
      <c r="J158" s="1132">
        <f>J156+J157</f>
        <v>0</v>
      </c>
      <c r="K158" s="1132">
        <f t="shared" ref="K158:Q158" si="35">K156+K157</f>
        <v>0</v>
      </c>
      <c r="L158" s="2580">
        <f>J158+K158</f>
        <v>0</v>
      </c>
      <c r="M158" s="2580">
        <f>M156+M157</f>
        <v>0</v>
      </c>
      <c r="N158" s="2580">
        <f>N156+N157</f>
        <v>0</v>
      </c>
      <c r="O158" s="2581">
        <f>M158+N158</f>
        <v>0</v>
      </c>
      <c r="P158" s="2580">
        <f t="shared" si="35"/>
        <v>0</v>
      </c>
      <c r="Q158" s="2580">
        <f t="shared" si="35"/>
        <v>0</v>
      </c>
      <c r="R158" s="2581">
        <f>P158+Q158</f>
        <v>0</v>
      </c>
      <c r="S158" s="2580">
        <f>S156+S157</f>
        <v>0</v>
      </c>
      <c r="T158" s="2580">
        <f>T156+T157</f>
        <v>0</v>
      </c>
      <c r="U158" s="2581">
        <f>S158+T158</f>
        <v>0</v>
      </c>
      <c r="V158" s="2581">
        <f>U158+R158+O158+L158</f>
        <v>0</v>
      </c>
      <c r="W158" s="1032"/>
      <c r="X158" s="1032"/>
      <c r="Y158" s="1032"/>
      <c r="Z158" s="1032"/>
      <c r="AA158" s="1032"/>
      <c r="AB158" s="1032"/>
      <c r="AC158" s="1032"/>
      <c r="AD158" s="1032"/>
      <c r="AE158" s="1032"/>
      <c r="AF158" s="1032"/>
      <c r="AG158" s="1032"/>
      <c r="AH158" s="1032"/>
      <c r="AI158" s="1032"/>
      <c r="AJ158" s="1032"/>
      <c r="AK158" s="1032"/>
      <c r="AL158" s="1032"/>
      <c r="AM158" s="1032"/>
      <c r="AN158" s="1032"/>
    </row>
    <row r="159" spans="1:40" ht="13.5" thickBot="1">
      <c r="A159" s="2665"/>
      <c r="B159" s="2666"/>
      <c r="C159" s="2667"/>
      <c r="D159" s="2665"/>
      <c r="E159" s="2666"/>
      <c r="F159" s="2666"/>
      <c r="G159" s="2666"/>
      <c r="H159" s="2668"/>
      <c r="I159" s="2668"/>
      <c r="J159" s="2670"/>
      <c r="K159" s="2670"/>
      <c r="L159" s="2669"/>
      <c r="M159" s="2670"/>
      <c r="N159" s="2670"/>
      <c r="O159" s="2669"/>
      <c r="P159" s="2670"/>
      <c r="Q159" s="2670"/>
      <c r="R159" s="2669"/>
      <c r="S159" s="2670"/>
      <c r="T159" s="2670"/>
      <c r="U159" s="2669"/>
      <c r="V159" s="2669"/>
      <c r="W159" s="1032"/>
      <c r="X159" s="1032"/>
      <c r="Y159" s="1032"/>
      <c r="Z159" s="1032"/>
      <c r="AA159" s="1032"/>
      <c r="AB159" s="1032"/>
      <c r="AC159" s="1032"/>
      <c r="AD159" s="1032"/>
      <c r="AE159" s="1032"/>
      <c r="AF159" s="1032"/>
      <c r="AG159" s="1032"/>
      <c r="AH159" s="1032"/>
      <c r="AI159" s="1032"/>
      <c r="AJ159" s="1032"/>
      <c r="AK159" s="1032"/>
      <c r="AL159" s="1032"/>
      <c r="AM159" s="1032"/>
      <c r="AN159" s="1032"/>
    </row>
    <row r="160" spans="1:40">
      <c r="A160" s="1143"/>
      <c r="B160" s="1143"/>
      <c r="C160" s="1143"/>
      <c r="D160" s="1143"/>
      <c r="E160" s="1143"/>
      <c r="F160" s="1143"/>
      <c r="G160" s="1143"/>
      <c r="H160" s="1026"/>
      <c r="I160" s="1026"/>
      <c r="J160" s="1168"/>
      <c r="K160" s="1168"/>
      <c r="L160" s="1154"/>
      <c r="M160" s="1168"/>
      <c r="N160" s="1168"/>
      <c r="O160" s="1154"/>
      <c r="P160" s="1168"/>
      <c r="Q160" s="1168"/>
      <c r="R160" s="1154"/>
      <c r="S160" s="1168"/>
      <c r="T160" s="1168"/>
      <c r="U160" s="1154" t="s">
        <v>591</v>
      </c>
      <c r="V160" s="1154">
        <f>'Tableau 3A'!Q161</f>
        <v>0</v>
      </c>
      <c r="W160" s="1032"/>
      <c r="X160" s="1032"/>
      <c r="Y160" s="1032"/>
      <c r="Z160" s="1032"/>
      <c r="AA160" s="1032"/>
      <c r="AB160" s="1032"/>
      <c r="AC160" s="1032"/>
      <c r="AD160" s="1032"/>
      <c r="AE160" s="1032"/>
      <c r="AF160" s="1032"/>
      <c r="AG160" s="1032"/>
      <c r="AH160" s="1032"/>
      <c r="AI160" s="1032"/>
      <c r="AJ160" s="1032"/>
      <c r="AK160" s="1032"/>
      <c r="AL160" s="1032"/>
      <c r="AM160" s="1032"/>
      <c r="AN160" s="1032"/>
    </row>
    <row r="161" spans="1:40">
      <c r="A161" s="1143"/>
      <c r="B161" s="1143"/>
      <c r="C161" s="1143"/>
      <c r="D161" s="1143"/>
      <c r="E161" s="1143"/>
      <c r="F161" s="1143"/>
      <c r="G161" s="1143"/>
      <c r="H161" s="1026"/>
      <c r="I161" s="1026"/>
      <c r="J161" s="1168"/>
      <c r="K161" s="1168"/>
      <c r="L161" s="1154"/>
      <c r="M161" s="1168"/>
      <c r="N161" s="1168"/>
      <c r="O161" s="1154"/>
      <c r="P161" s="1168"/>
      <c r="Q161" s="1168"/>
      <c r="R161" s="1154"/>
      <c r="S161" s="1168"/>
      <c r="T161" s="1168"/>
      <c r="U161" s="1154"/>
      <c r="V161" s="1154"/>
      <c r="W161" s="1032"/>
      <c r="X161" s="1032"/>
      <c r="Y161" s="1032"/>
      <c r="Z161" s="1032"/>
      <c r="AA161" s="1032"/>
      <c r="AB161" s="1032"/>
      <c r="AC161" s="1032"/>
      <c r="AD161" s="1032"/>
      <c r="AE161" s="1032"/>
      <c r="AF161" s="1032"/>
      <c r="AG161" s="1032"/>
      <c r="AH161" s="1032"/>
      <c r="AI161" s="1032"/>
      <c r="AJ161" s="1032"/>
      <c r="AK161" s="1032"/>
      <c r="AL161" s="1032"/>
      <c r="AM161" s="1032"/>
      <c r="AN161" s="1032"/>
    </row>
    <row r="162" spans="1:40">
      <c r="A162" s="1143"/>
      <c r="B162" s="1143"/>
      <c r="C162" s="1143"/>
      <c r="D162" s="1143"/>
      <c r="E162" s="1143"/>
      <c r="F162" s="1143"/>
      <c r="G162" s="1143"/>
      <c r="H162" s="1026"/>
      <c r="I162" s="1169" t="s">
        <v>58</v>
      </c>
      <c r="J162" s="1496" t="e">
        <f>J158/L158</f>
        <v>#DIV/0!</v>
      </c>
      <c r="K162" s="1496" t="e">
        <f>K158/L158</f>
        <v>#DIV/0!</v>
      </c>
      <c r="L162" s="1497"/>
      <c r="M162" s="1496" t="e">
        <f>M158/O158</f>
        <v>#DIV/0!</v>
      </c>
      <c r="N162" s="1496" t="e">
        <f>N158/O158</f>
        <v>#DIV/0!</v>
      </c>
      <c r="O162" s="1496"/>
      <c r="P162" s="1496" t="e">
        <f>P158/R158</f>
        <v>#DIV/0!</v>
      </c>
      <c r="Q162" s="1496" t="e">
        <f>Q158/R158</f>
        <v>#DIV/0!</v>
      </c>
      <c r="R162" s="1496"/>
      <c r="S162" s="1496" t="e">
        <f>S158/U158</f>
        <v>#DIV/0!</v>
      </c>
      <c r="T162" s="1496" t="e">
        <f>T158/U158</f>
        <v>#DIV/0!</v>
      </c>
      <c r="U162" s="1497"/>
      <c r="V162" s="1154"/>
      <c r="W162" s="1032"/>
      <c r="X162" s="1032"/>
      <c r="Y162" s="1032"/>
      <c r="Z162" s="1032"/>
      <c r="AA162" s="1032"/>
      <c r="AB162" s="1032"/>
      <c r="AC162" s="1032"/>
      <c r="AD162" s="1032"/>
      <c r="AE162" s="1032"/>
      <c r="AF162" s="1032"/>
      <c r="AG162" s="1032"/>
      <c r="AH162" s="1032"/>
      <c r="AI162" s="1032"/>
      <c r="AJ162" s="1032"/>
      <c r="AK162" s="1032"/>
      <c r="AL162" s="1032"/>
      <c r="AM162" s="1032"/>
      <c r="AN162" s="1032"/>
    </row>
    <row r="163" spans="1:40">
      <c r="A163" s="1143"/>
      <c r="B163" s="1143"/>
      <c r="C163" s="1143"/>
      <c r="D163" s="1143"/>
      <c r="E163" s="1143"/>
      <c r="F163" s="1143"/>
      <c r="G163" s="1143"/>
      <c r="H163" s="1026"/>
      <c r="I163" s="1169" t="s">
        <v>39</v>
      </c>
      <c r="J163" s="1497"/>
      <c r="K163" s="1497"/>
      <c r="L163" s="1496" t="e">
        <f>L158/V158</f>
        <v>#DIV/0!</v>
      </c>
      <c r="M163" s="1496"/>
      <c r="N163" s="1496"/>
      <c r="O163" s="1496" t="e">
        <f>O158/V158</f>
        <v>#DIV/0!</v>
      </c>
      <c r="P163" s="1496"/>
      <c r="Q163" s="1496"/>
      <c r="R163" s="1496" t="e">
        <f>R158/V158</f>
        <v>#DIV/0!</v>
      </c>
      <c r="S163" s="1496"/>
      <c r="T163" s="1496"/>
      <c r="U163" s="1496" t="e">
        <f>U158/V158</f>
        <v>#DIV/0!</v>
      </c>
      <c r="V163" s="1154"/>
      <c r="W163" s="1032"/>
      <c r="X163" s="1032"/>
      <c r="Y163" s="1032"/>
      <c r="Z163" s="1032"/>
      <c r="AA163" s="1032"/>
      <c r="AB163" s="1032"/>
      <c r="AC163" s="1032"/>
      <c r="AD163" s="1032"/>
      <c r="AE163" s="1032"/>
      <c r="AF163" s="1032"/>
      <c r="AG163" s="1032"/>
      <c r="AH163" s="1032"/>
      <c r="AI163" s="1032"/>
      <c r="AJ163" s="1032"/>
      <c r="AK163" s="1032"/>
      <c r="AL163" s="1032"/>
      <c r="AM163" s="1032"/>
      <c r="AN163" s="1032"/>
    </row>
    <row r="168" spans="1:40" ht="18">
      <c r="A168" s="1159" t="s">
        <v>660</v>
      </c>
      <c r="B168" s="1093"/>
    </row>
    <row r="169" spans="1:40" ht="15">
      <c r="A169" s="1093" t="s">
        <v>890</v>
      </c>
      <c r="B169" s="1093" t="str">
        <f>+ANNEXES!D13</f>
        <v>Une note explicative reprenant une vue d'ensemble des clés de répartition utilisées pour compléter le tableau 4A et leur justification.  
Documentez les différences éventuelles à l'égard de la proposition tarifaire.</v>
      </c>
    </row>
    <row r="170" spans="1:40" ht="15">
      <c r="A170" s="1090"/>
      <c r="B170" s="1093"/>
    </row>
  </sheetData>
  <mergeCells count="10">
    <mergeCell ref="S7:U7"/>
    <mergeCell ref="S8:U8"/>
    <mergeCell ref="P7:R7"/>
    <mergeCell ref="D5:I5"/>
    <mergeCell ref="A7:C9"/>
    <mergeCell ref="P8:R8"/>
    <mergeCell ref="J7:L7"/>
    <mergeCell ref="M7:O7"/>
    <mergeCell ref="J8:L8"/>
    <mergeCell ref="M8:O8"/>
  </mergeCells>
  <phoneticPr fontId="81"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6.xml><?xml version="1.0" encoding="utf-8"?>
<worksheet xmlns="http://schemas.openxmlformats.org/spreadsheetml/2006/main" xmlns:r="http://schemas.openxmlformats.org/officeDocument/2006/relationships">
  <sheetPr published="0">
    <tabColor rgb="FFFF0000"/>
  </sheetPr>
  <dimension ref="A1:AO168"/>
  <sheetViews>
    <sheetView showGridLines="0" zoomScale="80" zoomScaleNormal="80" workbookViewId="0"/>
  </sheetViews>
  <sheetFormatPr baseColWidth="10" defaultColWidth="8.85546875" defaultRowHeight="12.75"/>
  <cols>
    <col min="1" max="1" width="15" style="2426" customWidth="1"/>
    <col min="2" max="2" width="21.5703125" style="2426" customWidth="1"/>
    <col min="3" max="3" width="11.5703125" style="2426" customWidth="1"/>
    <col min="4" max="4" width="3.85546875" style="2426" customWidth="1"/>
    <col min="5" max="5" width="4.7109375" style="2426" customWidth="1"/>
    <col min="6" max="6" width="4" style="2426" customWidth="1"/>
    <col min="7" max="7" width="3.7109375" style="1170" customWidth="1"/>
    <col min="8" max="8" width="5.85546875" style="1170" customWidth="1"/>
    <col min="9" max="9" width="152.42578125" style="1170" customWidth="1"/>
    <col min="10" max="10" width="20" style="2420" customWidth="1"/>
    <col min="11" max="11" width="19" style="2420" customWidth="1"/>
    <col min="12" max="13" width="13.7109375" style="2420" customWidth="1"/>
    <col min="14" max="14" width="19" style="2420" customWidth="1"/>
    <col min="15" max="16" width="13.7109375" style="2420" customWidth="1"/>
    <col min="17" max="17" width="19" style="2420" customWidth="1"/>
    <col min="18" max="19" width="13.7109375" style="2420" customWidth="1"/>
    <col min="20" max="20" width="19" style="2420" customWidth="1"/>
    <col min="21" max="21" width="13.7109375" style="2420" customWidth="1"/>
    <col min="22" max="22" width="32.42578125" style="2420" customWidth="1"/>
    <col min="23" max="23" width="10.7109375" style="2426" customWidth="1"/>
    <col min="24" max="35" width="10.7109375" style="2420" customWidth="1"/>
    <col min="36" max="40" width="8.85546875" style="2420"/>
    <col min="41" max="16384" width="8.85546875" style="1170"/>
  </cols>
  <sheetData>
    <row r="1" spans="1:40" s="2342" customFormat="1" ht="18">
      <c r="A1" s="1040" t="s">
        <v>1536</v>
      </c>
      <c r="B1" s="1040"/>
      <c r="C1" s="1040"/>
      <c r="D1" s="1040"/>
      <c r="E1" s="1040"/>
      <c r="F1" s="1040"/>
      <c r="G1" s="1041"/>
      <c r="H1" s="1041"/>
      <c r="I1" s="1040"/>
      <c r="J1" s="2341"/>
      <c r="K1" s="2341"/>
      <c r="L1" s="2341"/>
      <c r="M1" s="2341"/>
      <c r="N1" s="2341"/>
      <c r="O1" s="2341"/>
      <c r="P1" s="2341"/>
      <c r="Q1" s="2341"/>
      <c r="R1" s="2341"/>
      <c r="S1" s="2341"/>
      <c r="T1" s="2341"/>
      <c r="U1" s="2341"/>
      <c r="V1" s="2341"/>
      <c r="X1" s="2341"/>
      <c r="Y1" s="2341"/>
      <c r="Z1" s="2341"/>
      <c r="AA1" s="2341"/>
      <c r="AB1" s="2341"/>
      <c r="AC1" s="2341"/>
      <c r="AD1" s="2341"/>
      <c r="AE1" s="2341"/>
      <c r="AF1" s="2341"/>
      <c r="AG1" s="2341"/>
      <c r="AH1" s="2341"/>
      <c r="AI1" s="2341"/>
      <c r="AJ1" s="2341"/>
      <c r="AK1" s="2341"/>
      <c r="AL1" s="2341"/>
      <c r="AM1" s="2341"/>
      <c r="AN1" s="2341"/>
    </row>
    <row r="2" spans="1:40" s="2344" customFormat="1" ht="11.25">
      <c r="A2" s="88" t="str">
        <f>'PAGE DE GARDE'!C8</f>
        <v>ELECTRICITE</v>
      </c>
      <c r="B2" s="124"/>
      <c r="C2" s="88"/>
      <c r="D2" s="1192" t="str">
        <f>'PAGE DE GARDE'!C10</f>
        <v>REALITE 2015 V0</v>
      </c>
      <c r="E2" s="1046"/>
      <c r="F2" s="1046"/>
      <c r="G2" s="1047"/>
      <c r="H2" s="1047"/>
      <c r="I2" s="1046"/>
      <c r="J2" s="2343"/>
      <c r="K2" s="2343"/>
      <c r="L2" s="2343"/>
      <c r="M2" s="2343"/>
      <c r="N2" s="2343"/>
      <c r="O2" s="2343"/>
      <c r="P2" s="2343"/>
      <c r="Q2" s="2343"/>
      <c r="R2" s="2343"/>
      <c r="S2" s="2343"/>
      <c r="T2" s="2343"/>
      <c r="U2" s="2343"/>
      <c r="V2" s="2343"/>
      <c r="X2" s="2343"/>
      <c r="Y2" s="2343"/>
      <c r="Z2" s="2343"/>
      <c r="AA2" s="2343"/>
      <c r="AB2" s="2343"/>
      <c r="AC2" s="2343"/>
      <c r="AD2" s="2343"/>
      <c r="AE2" s="2343"/>
      <c r="AF2" s="2343"/>
      <c r="AG2" s="2343"/>
      <c r="AH2" s="2343"/>
      <c r="AI2" s="2343"/>
      <c r="AJ2" s="2343"/>
      <c r="AK2" s="2343"/>
      <c r="AL2" s="2343"/>
      <c r="AM2" s="2343"/>
      <c r="AN2" s="2343"/>
    </row>
    <row r="3" spans="1:40" s="2344" customFormat="1" ht="11.25">
      <c r="A3" s="481" t="str">
        <f>'PAGE DE GARDE'!C7</f>
        <v>GRD</v>
      </c>
      <c r="B3" s="99"/>
      <c r="C3" s="88"/>
      <c r="D3" s="89"/>
      <c r="E3" s="1046"/>
      <c r="F3" s="1046"/>
      <c r="G3" s="1047"/>
      <c r="H3" s="1047"/>
      <c r="I3" s="1046"/>
      <c r="J3" s="2343"/>
      <c r="K3" s="2343"/>
      <c r="L3" s="2343"/>
      <c r="M3" s="2343"/>
      <c r="N3" s="2343"/>
      <c r="O3" s="2343"/>
      <c r="P3" s="2343"/>
      <c r="Q3" s="2343"/>
      <c r="R3" s="2343"/>
      <c r="S3" s="2343"/>
      <c r="T3" s="2343"/>
      <c r="U3" s="2343"/>
      <c r="V3" s="2343"/>
      <c r="X3" s="2343"/>
      <c r="Y3" s="2343"/>
      <c r="Z3" s="2343"/>
      <c r="AA3" s="2343"/>
      <c r="AB3" s="2343"/>
      <c r="AC3" s="2343"/>
      <c r="AD3" s="2343"/>
      <c r="AE3" s="2343"/>
      <c r="AF3" s="2343"/>
      <c r="AG3" s="2343"/>
      <c r="AH3" s="2343"/>
      <c r="AI3" s="2343"/>
      <c r="AJ3" s="2343"/>
      <c r="AK3" s="2343"/>
      <c r="AL3" s="2343"/>
      <c r="AM3" s="2343"/>
      <c r="AN3" s="2343"/>
    </row>
    <row r="4" spans="1:40" s="2345" customFormat="1" ht="13.5" thickBot="1">
      <c r="G4" s="2346"/>
      <c r="H4" s="2346"/>
      <c r="J4" s="2348"/>
      <c r="K4" s="2348"/>
      <c r="L4" s="2348"/>
      <c r="M4" s="2348"/>
      <c r="N4" s="2348"/>
      <c r="O4" s="2348"/>
      <c r="P4" s="2348"/>
      <c r="Q4" s="2348"/>
      <c r="R4" s="2348"/>
      <c r="S4" s="2348"/>
      <c r="T4" s="2348"/>
      <c r="U4" s="2348"/>
      <c r="V4" s="2348"/>
      <c r="X4" s="2348"/>
      <c r="Y4" s="2348"/>
      <c r="Z4" s="2348"/>
      <c r="AA4" s="2348"/>
      <c r="AB4" s="2348"/>
      <c r="AC4" s="2348"/>
      <c r="AD4" s="2348"/>
      <c r="AE4" s="2348"/>
      <c r="AF4" s="2348"/>
      <c r="AG4" s="2348"/>
      <c r="AH4" s="2348"/>
      <c r="AI4" s="2348"/>
      <c r="AJ4" s="2348"/>
      <c r="AK4" s="2348"/>
      <c r="AL4" s="2348"/>
      <c r="AM4" s="2348"/>
      <c r="AN4" s="2348"/>
    </row>
    <row r="5" spans="1:40" ht="14.25" thickTop="1" thickBot="1">
      <c r="A5" s="2349" t="s">
        <v>355</v>
      </c>
      <c r="B5" s="2350"/>
      <c r="C5" s="2350"/>
      <c r="D5" s="3015" t="s">
        <v>496</v>
      </c>
      <c r="E5" s="3016"/>
      <c r="F5" s="3016"/>
      <c r="G5" s="3016"/>
      <c r="H5" s="3016"/>
      <c r="I5" s="3024"/>
      <c r="J5" s="2345"/>
      <c r="K5" s="2345"/>
      <c r="L5" s="2345"/>
      <c r="M5" s="2345"/>
      <c r="N5" s="2345"/>
      <c r="O5" s="2345"/>
      <c r="P5" s="2345"/>
      <c r="Q5" s="2345"/>
      <c r="R5" s="2345"/>
      <c r="S5" s="2351"/>
      <c r="T5" s="2351"/>
      <c r="U5" s="2345"/>
      <c r="V5" s="2345"/>
      <c r="W5" s="2345"/>
      <c r="X5" s="2345"/>
      <c r="Y5" s="2345"/>
      <c r="Z5" s="2345"/>
      <c r="AA5" s="2345"/>
      <c r="AB5" s="2345"/>
      <c r="AC5" s="2345"/>
      <c r="AD5" s="2345"/>
      <c r="AE5" s="2345"/>
      <c r="AF5" s="2345"/>
      <c r="AG5" s="2351"/>
      <c r="AH5" s="2351"/>
      <c r="AI5" s="2345"/>
    </row>
    <row r="6" spans="1:40" ht="14.25" thickTop="1" thickBot="1"/>
    <row r="7" spans="1:40">
      <c r="A7" s="3000" t="s">
        <v>327</v>
      </c>
      <c r="B7" s="3001"/>
      <c r="C7" s="3002"/>
      <c r="D7" s="2417"/>
      <c r="E7" s="2418"/>
      <c r="F7" s="2418"/>
      <c r="G7" s="2418"/>
      <c r="H7" s="2419"/>
      <c r="I7" s="2419"/>
      <c r="J7" s="3025" t="str">
        <f>'PAGE DE GARDE'!B14</f>
        <v>REALITE 2015</v>
      </c>
      <c r="K7" s="3026"/>
      <c r="L7" s="3027"/>
      <c r="M7" s="3025" t="str">
        <f>'PAGE DE GARDE'!B14</f>
        <v>REALITE 2015</v>
      </c>
      <c r="N7" s="3026"/>
      <c r="O7" s="3027"/>
      <c r="P7" s="3025" t="str">
        <f>'PAGE DE GARDE'!B14</f>
        <v>REALITE 2015</v>
      </c>
      <c r="Q7" s="3026"/>
      <c r="R7" s="3027"/>
      <c r="S7" s="3025" t="str">
        <f>'PAGE DE GARDE'!B14</f>
        <v>REALITE 2015</v>
      </c>
      <c r="T7" s="3026"/>
      <c r="U7" s="3027"/>
      <c r="V7" s="2699" t="str">
        <f>'PAGE DE GARDE'!B14</f>
        <v>REALITE 2015</v>
      </c>
      <c r="W7" s="2420"/>
      <c r="AM7" s="1170"/>
      <c r="AN7" s="1170"/>
    </row>
    <row r="8" spans="1:40" ht="13.5" thickBot="1">
      <c r="A8" s="3003"/>
      <c r="B8" s="3004"/>
      <c r="C8" s="3005"/>
      <c r="D8" s="1161"/>
      <c r="E8" s="1162"/>
      <c r="F8" s="1162"/>
      <c r="G8" s="1162"/>
      <c r="H8" s="1163"/>
      <c r="I8" s="1163"/>
      <c r="J8" s="3028" t="s">
        <v>330</v>
      </c>
      <c r="K8" s="3029"/>
      <c r="L8" s="3030"/>
      <c r="M8" s="3031" t="s">
        <v>578</v>
      </c>
      <c r="N8" s="3029"/>
      <c r="O8" s="3030"/>
      <c r="P8" s="3028" t="s">
        <v>331</v>
      </c>
      <c r="Q8" s="3029"/>
      <c r="R8" s="3030"/>
      <c r="S8" s="3028" t="s">
        <v>332</v>
      </c>
      <c r="T8" s="3029"/>
      <c r="U8" s="3030"/>
      <c r="V8" s="2700"/>
      <c r="W8" s="2420"/>
      <c r="AM8" s="1170"/>
      <c r="AN8" s="1170"/>
    </row>
    <row r="9" spans="1:40" ht="13.5" thickBot="1">
      <c r="A9" s="3006"/>
      <c r="B9" s="3007"/>
      <c r="C9" s="3008"/>
      <c r="D9" s="2423"/>
      <c r="E9" s="2424"/>
      <c r="F9" s="2424"/>
      <c r="G9" s="2424"/>
      <c r="H9" s="2425"/>
      <c r="I9" s="2425"/>
      <c r="J9" s="2429" t="s">
        <v>333</v>
      </c>
      <c r="K9" s="2429" t="s">
        <v>334</v>
      </c>
      <c r="L9" s="2429" t="s">
        <v>498</v>
      </c>
      <c r="M9" s="2429" t="s">
        <v>333</v>
      </c>
      <c r="N9" s="2429" t="s">
        <v>334</v>
      </c>
      <c r="O9" s="2429" t="s">
        <v>498</v>
      </c>
      <c r="P9" s="2429" t="s">
        <v>333</v>
      </c>
      <c r="Q9" s="2429" t="s">
        <v>334</v>
      </c>
      <c r="R9" s="2429" t="s">
        <v>498</v>
      </c>
      <c r="S9" s="2429" t="s">
        <v>333</v>
      </c>
      <c r="T9" s="2429" t="s">
        <v>334</v>
      </c>
      <c r="U9" s="2429" t="s">
        <v>498</v>
      </c>
      <c r="V9" s="2701" t="s">
        <v>335</v>
      </c>
      <c r="W9" s="2420"/>
      <c r="AM9" s="1170"/>
      <c r="AN9" s="1170"/>
    </row>
    <row r="10" spans="1:40" s="1136" customFormat="1" ht="15">
      <c r="A10" s="1080"/>
      <c r="B10" s="1081"/>
      <c r="C10" s="1082"/>
      <c r="D10" s="1033" t="s">
        <v>642</v>
      </c>
      <c r="E10" s="1034"/>
      <c r="F10" s="1035"/>
      <c r="G10" s="1036"/>
      <c r="H10" s="1036"/>
      <c r="I10" s="1036"/>
      <c r="J10" s="1082">
        <f>J11+J12</f>
        <v>0</v>
      </c>
      <c r="K10" s="1082">
        <f t="shared" ref="K10:T10" si="0">K11+K12</f>
        <v>0</v>
      </c>
      <c r="L10" s="1082">
        <f>J10+K10</f>
        <v>0</v>
      </c>
      <c r="M10" s="1082">
        <f t="shared" si="0"/>
        <v>0</v>
      </c>
      <c r="N10" s="1082">
        <f t="shared" si="0"/>
        <v>0</v>
      </c>
      <c r="O10" s="1082">
        <f>M10+N10</f>
        <v>0</v>
      </c>
      <c r="P10" s="1082">
        <f t="shared" si="0"/>
        <v>0</v>
      </c>
      <c r="Q10" s="1082">
        <f>Q11+Q12</f>
        <v>0</v>
      </c>
      <c r="R10" s="1082">
        <f>P10+Q10</f>
        <v>0</v>
      </c>
      <c r="S10" s="1082">
        <f t="shared" si="0"/>
        <v>0</v>
      </c>
      <c r="T10" s="1082">
        <f t="shared" si="0"/>
        <v>0</v>
      </c>
      <c r="U10" s="1082">
        <f>S10+T10</f>
        <v>0</v>
      </c>
      <c r="V10" s="2379">
        <f>L10+O10+R10+U10</f>
        <v>0</v>
      </c>
      <c r="W10" s="1142"/>
      <c r="X10" s="1142"/>
      <c r="Y10" s="1142"/>
      <c r="Z10" s="1142"/>
    </row>
    <row r="11" spans="1:40" s="1136" customFormat="1" ht="15">
      <c r="A11" s="1080"/>
      <c r="B11" s="1081"/>
      <c r="C11" s="1082"/>
      <c r="D11" s="1033"/>
      <c r="E11" s="1036"/>
      <c r="F11" s="1095" t="s">
        <v>643</v>
      </c>
      <c r="G11" s="1036"/>
      <c r="H11" s="1036"/>
      <c r="I11" s="1036"/>
      <c r="J11" s="1082"/>
      <c r="K11" s="1082"/>
      <c r="L11" s="1081"/>
      <c r="M11" s="1082"/>
      <c r="N11" s="1082"/>
      <c r="O11" s="1081"/>
      <c r="P11" s="1082"/>
      <c r="Q11" s="1082"/>
      <c r="R11" s="1081"/>
      <c r="S11" s="1082"/>
      <c r="T11" s="1082"/>
      <c r="U11" s="1081"/>
      <c r="V11" s="2702"/>
      <c r="W11" s="1142"/>
      <c r="X11" s="1142"/>
      <c r="Y11" s="1142"/>
      <c r="Z11" s="1142"/>
    </row>
    <row r="12" spans="1:40" s="1136" customFormat="1" ht="15">
      <c r="A12" s="1080"/>
      <c r="B12" s="1081"/>
      <c r="C12" s="1082"/>
      <c r="D12" s="1033"/>
      <c r="E12" s="1036"/>
      <c r="F12" s="1095" t="s">
        <v>644</v>
      </c>
      <c r="G12" s="1036"/>
      <c r="H12" s="1036"/>
      <c r="I12" s="1036"/>
      <c r="J12" s="1082"/>
      <c r="K12" s="1082"/>
      <c r="L12" s="1081"/>
      <c r="M12" s="1082"/>
      <c r="N12" s="1082"/>
      <c r="O12" s="1081"/>
      <c r="P12" s="1082"/>
      <c r="Q12" s="1082"/>
      <c r="R12" s="1081"/>
      <c r="S12" s="1082"/>
      <c r="T12" s="1082"/>
      <c r="U12" s="1081"/>
      <c r="V12" s="2702"/>
      <c r="W12" s="1142"/>
      <c r="X12" s="1142"/>
      <c r="Y12" s="1142"/>
      <c r="Z12" s="1142"/>
    </row>
    <row r="13" spans="1:40" s="1136" customFormat="1" ht="15">
      <c r="A13" s="1080"/>
      <c r="B13" s="1081"/>
      <c r="C13" s="1082"/>
      <c r="D13" s="1031"/>
      <c r="E13" s="1143"/>
      <c r="F13" s="1143"/>
      <c r="G13" s="1143"/>
      <c r="H13" s="1026"/>
      <c r="I13" s="1026"/>
      <c r="J13" s="1082"/>
      <c r="K13" s="1082"/>
      <c r="L13" s="1081"/>
      <c r="M13" s="1082"/>
      <c r="N13" s="1082"/>
      <c r="O13" s="1081"/>
      <c r="P13" s="1082"/>
      <c r="Q13" s="1082"/>
      <c r="R13" s="1081"/>
      <c r="S13" s="1082"/>
      <c r="T13" s="1082"/>
      <c r="U13" s="1081"/>
      <c r="V13" s="2702"/>
      <c r="W13" s="1142"/>
      <c r="X13" s="1142"/>
      <c r="Y13" s="1142"/>
      <c r="Z13" s="1142"/>
    </row>
    <row r="14" spans="1:40" ht="15">
      <c r="A14" s="2369"/>
      <c r="B14" s="2370"/>
      <c r="C14" s="1720"/>
      <c r="D14" s="2372" t="s">
        <v>381</v>
      </c>
      <c r="E14" s="2372"/>
      <c r="F14" s="2373"/>
      <c r="G14" s="2373"/>
      <c r="H14" s="2373"/>
      <c r="I14" s="2373"/>
      <c r="J14" s="1720">
        <f>J16+J106+J118+J123+J135</f>
        <v>0</v>
      </c>
      <c r="K14" s="1720">
        <f>K16+K106+K118+K123+K135</f>
        <v>0</v>
      </c>
      <c r="L14" s="2370">
        <f>J14+K14</f>
        <v>0</v>
      </c>
      <c r="M14" s="1720">
        <f>M16+M106+M118+M123+M135</f>
        <v>0</v>
      </c>
      <c r="N14" s="1720">
        <f>N16+N106+N118+N123+N135</f>
        <v>0</v>
      </c>
      <c r="O14" s="2370">
        <f>M14+N14</f>
        <v>0</v>
      </c>
      <c r="P14" s="1720">
        <f>P16+P106+P118+P123+P135</f>
        <v>0</v>
      </c>
      <c r="Q14" s="1720">
        <f>Q16+Q106+Q118+Q123+Q135</f>
        <v>0</v>
      </c>
      <c r="R14" s="2370">
        <f>P14+Q14</f>
        <v>0</v>
      </c>
      <c r="S14" s="1720">
        <f>S16+S106+S118+S123+S135</f>
        <v>0</v>
      </c>
      <c r="T14" s="1720">
        <f>T16+T106+T118+T123+T135</f>
        <v>0</v>
      </c>
      <c r="U14" s="2370">
        <f>S14+T14</f>
        <v>0</v>
      </c>
      <c r="V14" s="2378">
        <f>U14+R14+O14+L14</f>
        <v>0</v>
      </c>
      <c r="W14" s="2420"/>
      <c r="AM14" s="1170"/>
      <c r="AN14" s="1170"/>
    </row>
    <row r="15" spans="1:40" ht="15">
      <c r="A15" s="2369"/>
      <c r="B15" s="2370"/>
      <c r="C15" s="1720"/>
      <c r="D15" s="2371"/>
      <c r="E15" s="2373"/>
      <c r="F15" s="2373"/>
      <c r="G15" s="2373"/>
      <c r="H15" s="2373"/>
      <c r="I15" s="2373"/>
      <c r="J15" s="1720"/>
      <c r="K15" s="1720"/>
      <c r="L15" s="2370"/>
      <c r="M15" s="1720"/>
      <c r="N15" s="1720"/>
      <c r="O15" s="2370"/>
      <c r="P15" s="1720"/>
      <c r="Q15" s="1720"/>
      <c r="R15" s="2370"/>
      <c r="S15" s="1720"/>
      <c r="T15" s="1720"/>
      <c r="U15" s="2370"/>
      <c r="V15" s="2378"/>
      <c r="W15" s="2420"/>
      <c r="AM15" s="1170"/>
      <c r="AN15" s="1170"/>
    </row>
    <row r="16" spans="1:40" ht="15">
      <c r="A16" s="2369"/>
      <c r="B16" s="2370"/>
      <c r="C16" s="1720"/>
      <c r="D16" s="2369"/>
      <c r="E16" s="2373" t="s">
        <v>579</v>
      </c>
      <c r="F16" s="2373" t="s">
        <v>382</v>
      </c>
      <c r="G16" s="2373"/>
      <c r="H16" s="2373"/>
      <c r="I16" s="2373"/>
      <c r="J16" s="1720">
        <f>J18+J81+J98</f>
        <v>0</v>
      </c>
      <c r="K16" s="1720">
        <f>K18+K81+K98</f>
        <v>0</v>
      </c>
      <c r="L16" s="2370">
        <f>J16+K16</f>
        <v>0</v>
      </c>
      <c r="M16" s="1720">
        <f>M18+M81+M98</f>
        <v>0</v>
      </c>
      <c r="N16" s="1720">
        <f>N18+N81+N98</f>
        <v>0</v>
      </c>
      <c r="O16" s="2370">
        <f>M16+N16</f>
        <v>0</v>
      </c>
      <c r="P16" s="1720">
        <f>P18+P81+P98</f>
        <v>0</v>
      </c>
      <c r="Q16" s="1720">
        <f>Q18+Q81+Q98</f>
        <v>0</v>
      </c>
      <c r="R16" s="2370">
        <f>P16+Q16</f>
        <v>0</v>
      </c>
      <c r="S16" s="1720">
        <f>S18+S81+S98</f>
        <v>0</v>
      </c>
      <c r="T16" s="1720">
        <f>T18+T81+T98</f>
        <v>0</v>
      </c>
      <c r="U16" s="2370">
        <f>S16+T16</f>
        <v>0</v>
      </c>
      <c r="V16" s="2378">
        <f>U16+R16+O16+L16</f>
        <v>0</v>
      </c>
      <c r="W16" s="2420"/>
      <c r="AM16" s="1170"/>
      <c r="AN16" s="1170"/>
    </row>
    <row r="17" spans="1:40" ht="15">
      <c r="A17" s="2369"/>
      <c r="B17" s="2370"/>
      <c r="C17" s="1720"/>
      <c r="D17" s="2369"/>
      <c r="E17" s="2386"/>
      <c r="F17" s="2373"/>
      <c r="G17" s="2373"/>
      <c r="H17" s="2373"/>
      <c r="I17" s="2373"/>
      <c r="J17" s="1720"/>
      <c r="K17" s="1720"/>
      <c r="L17" s="2370"/>
      <c r="M17" s="1720"/>
      <c r="N17" s="1720"/>
      <c r="O17" s="2370"/>
      <c r="P17" s="1720"/>
      <c r="Q17" s="1720"/>
      <c r="R17" s="2370"/>
      <c r="S17" s="1720"/>
      <c r="T17" s="1720"/>
      <c r="U17" s="2370"/>
      <c r="V17" s="2378"/>
      <c r="W17" s="2420"/>
      <c r="AM17" s="1170"/>
      <c r="AN17" s="1170"/>
    </row>
    <row r="18" spans="1:40" ht="15">
      <c r="A18" s="2369"/>
      <c r="B18" s="2370"/>
      <c r="C18" s="1720"/>
      <c r="D18" s="2369"/>
      <c r="E18" s="2373"/>
      <c r="F18" s="2373" t="s">
        <v>488</v>
      </c>
      <c r="G18" s="2373" t="s">
        <v>383</v>
      </c>
      <c r="H18" s="2373"/>
      <c r="I18" s="2373"/>
      <c r="J18" s="1720">
        <f>J20+J41+J45+J72+J74+J76+J78+J79</f>
        <v>0</v>
      </c>
      <c r="K18" s="1720">
        <f>K20+K41+K45+K72+K74+K76+K78+K79</f>
        <v>0</v>
      </c>
      <c r="L18" s="2370">
        <f>J18+K18</f>
        <v>0</v>
      </c>
      <c r="M18" s="1720">
        <f>M20+M41+M45+M72+M74+M76+M78+M79</f>
        <v>0</v>
      </c>
      <c r="N18" s="1720">
        <f>N20+N41+N45+N72+N74+N76+N78+N79</f>
        <v>0</v>
      </c>
      <c r="O18" s="2370">
        <f>M18+N18</f>
        <v>0</v>
      </c>
      <c r="P18" s="1720">
        <f>P20+P41+P45+P72+P74+P76+P78+P79</f>
        <v>0</v>
      </c>
      <c r="Q18" s="1720">
        <f>Q20+Q41+Q45+Q72+Q74+Q76+Q78+Q79</f>
        <v>0</v>
      </c>
      <c r="R18" s="2370">
        <f>P18+Q18</f>
        <v>0</v>
      </c>
      <c r="S18" s="1720">
        <f>S20+S41+S45+S72+S74+S76+S78+S79</f>
        <v>0</v>
      </c>
      <c r="T18" s="1720">
        <f>T20+T41+T45+T72+T74+T76+T78+T79</f>
        <v>0</v>
      </c>
      <c r="U18" s="2370">
        <f>S18+T18</f>
        <v>0</v>
      </c>
      <c r="V18" s="2378">
        <f>U18+R18+O18+L18</f>
        <v>0</v>
      </c>
      <c r="W18" s="2420"/>
      <c r="AM18" s="1170"/>
      <c r="AN18" s="1170"/>
    </row>
    <row r="19" spans="1:40" ht="15">
      <c r="A19" s="2369"/>
      <c r="B19" s="2370"/>
      <c r="C19" s="1720"/>
      <c r="D19" s="2369"/>
      <c r="E19" s="2373"/>
      <c r="F19" s="2373"/>
      <c r="G19" s="2373"/>
      <c r="H19" s="2373"/>
      <c r="I19" s="2387"/>
      <c r="J19" s="1721"/>
      <c r="K19" s="1721"/>
      <c r="L19" s="2388"/>
      <c r="M19" s="1721"/>
      <c r="N19" s="1721"/>
      <c r="O19" s="2388"/>
      <c r="P19" s="1721"/>
      <c r="Q19" s="1721"/>
      <c r="R19" s="2388"/>
      <c r="S19" s="1721"/>
      <c r="T19" s="1721"/>
      <c r="U19" s="2388"/>
      <c r="V19" s="2389"/>
      <c r="W19" s="2420"/>
      <c r="AM19" s="1170"/>
      <c r="AN19" s="1170"/>
    </row>
    <row r="20" spans="1:40" ht="15">
      <c r="A20" s="2369"/>
      <c r="B20" s="2370"/>
      <c r="C20" s="1720"/>
      <c r="D20" s="2369"/>
      <c r="E20" s="2373"/>
      <c r="F20" s="2373"/>
      <c r="G20" s="2373" t="s">
        <v>384</v>
      </c>
      <c r="H20" s="2387"/>
      <c r="I20" s="2387"/>
      <c r="J20" s="1720">
        <f t="shared" ref="J20:V20" si="1">J21+J22+J23+J24+J25+J30+J31+J32+J35+J36+J37+J38+J39</f>
        <v>0</v>
      </c>
      <c r="K20" s="1720">
        <f t="shared" si="1"/>
        <v>0</v>
      </c>
      <c r="L20" s="1720">
        <f t="shared" si="1"/>
        <v>0</v>
      </c>
      <c r="M20" s="1720">
        <f t="shared" si="1"/>
        <v>0</v>
      </c>
      <c r="N20" s="1720">
        <f t="shared" si="1"/>
        <v>0</v>
      </c>
      <c r="O20" s="1720">
        <f t="shared" si="1"/>
        <v>0</v>
      </c>
      <c r="P20" s="1720">
        <f t="shared" si="1"/>
        <v>0</v>
      </c>
      <c r="Q20" s="1720">
        <f t="shared" si="1"/>
        <v>0</v>
      </c>
      <c r="R20" s="1720">
        <f t="shared" si="1"/>
        <v>0</v>
      </c>
      <c r="S20" s="1720">
        <f t="shared" si="1"/>
        <v>0</v>
      </c>
      <c r="T20" s="1720">
        <f t="shared" si="1"/>
        <v>0</v>
      </c>
      <c r="U20" s="1720">
        <f t="shared" si="1"/>
        <v>0</v>
      </c>
      <c r="V20" s="2379">
        <f t="shared" si="1"/>
        <v>0</v>
      </c>
      <c r="W20" s="2420"/>
      <c r="AM20" s="1170"/>
      <c r="AN20" s="1170"/>
    </row>
    <row r="21" spans="1:40" ht="15">
      <c r="A21" s="2369"/>
      <c r="B21" s="2370"/>
      <c r="C21" s="1720" t="s">
        <v>328</v>
      </c>
      <c r="D21" s="2369"/>
      <c r="E21" s="2373"/>
      <c r="F21" s="2373"/>
      <c r="G21" s="2373"/>
      <c r="H21" s="2387" t="s">
        <v>385</v>
      </c>
      <c r="I21" s="2387"/>
      <c r="J21" s="1721"/>
      <c r="K21" s="1721"/>
      <c r="L21" s="2388">
        <f t="shared" ref="L21:L39" si="2">J21+K21</f>
        <v>0</v>
      </c>
      <c r="M21" s="1721"/>
      <c r="N21" s="1721"/>
      <c r="O21" s="2388">
        <f t="shared" ref="O21:O39" si="3">M21+N21</f>
        <v>0</v>
      </c>
      <c r="P21" s="1721"/>
      <c r="Q21" s="1721"/>
      <c r="R21" s="2388">
        <f t="shared" ref="R21:R39" si="4">P21+Q21</f>
        <v>0</v>
      </c>
      <c r="S21" s="1721"/>
      <c r="T21" s="1721"/>
      <c r="U21" s="2388">
        <f t="shared" ref="U21:U39" si="5">S21+T21</f>
        <v>0</v>
      </c>
      <c r="V21" s="2389">
        <f t="shared" ref="V21:V39" si="6">U21+R21+O21+L21</f>
        <v>0</v>
      </c>
      <c r="W21" s="2420"/>
      <c r="AM21" s="1170"/>
      <c r="AN21" s="1170"/>
    </row>
    <row r="22" spans="1:40" ht="15">
      <c r="A22" s="2369"/>
      <c r="B22" s="2370"/>
      <c r="C22" s="1720" t="s">
        <v>328</v>
      </c>
      <c r="D22" s="2369"/>
      <c r="E22" s="2373"/>
      <c r="F22" s="2373"/>
      <c r="G22" s="2373"/>
      <c r="H22" s="2391" t="s">
        <v>386</v>
      </c>
      <c r="I22" s="2391"/>
      <c r="J22" s="1721"/>
      <c r="K22" s="1721"/>
      <c r="L22" s="2388">
        <f t="shared" si="2"/>
        <v>0</v>
      </c>
      <c r="M22" s="1721"/>
      <c r="N22" s="1721"/>
      <c r="O22" s="2388">
        <f t="shared" si="3"/>
        <v>0</v>
      </c>
      <c r="P22" s="1721"/>
      <c r="Q22" s="1721"/>
      <c r="R22" s="2388">
        <f t="shared" si="4"/>
        <v>0</v>
      </c>
      <c r="S22" s="1721"/>
      <c r="T22" s="1721"/>
      <c r="U22" s="2388">
        <f t="shared" si="5"/>
        <v>0</v>
      </c>
      <c r="V22" s="2389">
        <f t="shared" si="6"/>
        <v>0</v>
      </c>
      <c r="W22" s="2420"/>
      <c r="AM22" s="1170"/>
      <c r="AN22" s="1170"/>
    </row>
    <row r="23" spans="1:40" ht="15">
      <c r="A23" s="2369"/>
      <c r="B23" s="2370"/>
      <c r="C23" s="1720" t="s">
        <v>329</v>
      </c>
      <c r="D23" s="2369"/>
      <c r="E23" s="2373"/>
      <c r="F23" s="2373"/>
      <c r="G23" s="2373"/>
      <c r="H23" s="2387" t="s">
        <v>387</v>
      </c>
      <c r="I23" s="2387"/>
      <c r="J23" s="1721"/>
      <c r="K23" s="1721"/>
      <c r="L23" s="2388">
        <f>J23+K23</f>
        <v>0</v>
      </c>
      <c r="M23" s="1721"/>
      <c r="N23" s="1721"/>
      <c r="O23" s="2388">
        <f>M23+N23</f>
        <v>0</v>
      </c>
      <c r="P23" s="1721"/>
      <c r="Q23" s="1721"/>
      <c r="R23" s="2388">
        <f t="shared" si="4"/>
        <v>0</v>
      </c>
      <c r="S23" s="1721"/>
      <c r="T23" s="1721"/>
      <c r="U23" s="2388">
        <f t="shared" si="5"/>
        <v>0</v>
      </c>
      <c r="V23" s="2389">
        <f t="shared" si="6"/>
        <v>0</v>
      </c>
      <c r="W23" s="2420"/>
      <c r="AM23" s="1170"/>
      <c r="AN23" s="1170"/>
    </row>
    <row r="24" spans="1:40" ht="15">
      <c r="A24" s="2369"/>
      <c r="B24" s="2370"/>
      <c r="C24" s="1720" t="s">
        <v>328</v>
      </c>
      <c r="D24" s="2369"/>
      <c r="E24" s="2373"/>
      <c r="F24" s="2373"/>
      <c r="G24" s="2373"/>
      <c r="H24" s="2387" t="s">
        <v>388</v>
      </c>
      <c r="I24" s="2387"/>
      <c r="J24" s="1721"/>
      <c r="K24" s="1721"/>
      <c r="L24" s="2388">
        <f t="shared" si="2"/>
        <v>0</v>
      </c>
      <c r="M24" s="1721"/>
      <c r="N24" s="1721"/>
      <c r="O24" s="2388">
        <f t="shared" si="3"/>
        <v>0</v>
      </c>
      <c r="P24" s="1721"/>
      <c r="Q24" s="1721"/>
      <c r="R24" s="2388">
        <f t="shared" si="4"/>
        <v>0</v>
      </c>
      <c r="S24" s="1721"/>
      <c r="T24" s="1721"/>
      <c r="U24" s="2388">
        <f t="shared" si="5"/>
        <v>0</v>
      </c>
      <c r="V24" s="2389">
        <f t="shared" si="6"/>
        <v>0</v>
      </c>
      <c r="W24" s="2420"/>
      <c r="AM24" s="1170"/>
      <c r="AN24" s="1170"/>
    </row>
    <row r="25" spans="1:40" ht="15">
      <c r="A25" s="2369"/>
      <c r="B25" s="2370"/>
      <c r="C25" s="1720"/>
      <c r="D25" s="2369"/>
      <c r="E25" s="2373"/>
      <c r="F25" s="2373"/>
      <c r="G25" s="2373"/>
      <c r="H25" s="2387" t="s">
        <v>389</v>
      </c>
      <c r="I25" s="2387"/>
      <c r="J25" s="1720">
        <f>J26+J27+J28+J29</f>
        <v>0</v>
      </c>
      <c r="K25" s="1720">
        <f>K26+K27+K28+K29</f>
        <v>0</v>
      </c>
      <c r="L25" s="2370">
        <f t="shared" si="2"/>
        <v>0</v>
      </c>
      <c r="M25" s="1720">
        <f>M26+M27+M28+M29</f>
        <v>0</v>
      </c>
      <c r="N25" s="1720">
        <f>N26+N27+N28+N29</f>
        <v>0</v>
      </c>
      <c r="O25" s="2370">
        <f t="shared" si="3"/>
        <v>0</v>
      </c>
      <c r="P25" s="1720">
        <f>P26+P27+P28+P29</f>
        <v>0</v>
      </c>
      <c r="Q25" s="1720">
        <f>Q26+Q27+Q28+Q29</f>
        <v>0</v>
      </c>
      <c r="R25" s="2370">
        <f t="shared" si="4"/>
        <v>0</v>
      </c>
      <c r="S25" s="1720">
        <f>S26+S27+S28+S29</f>
        <v>0</v>
      </c>
      <c r="T25" s="1720">
        <f>T26+T27+T28+T29</f>
        <v>0</v>
      </c>
      <c r="U25" s="2370">
        <f t="shared" si="5"/>
        <v>0</v>
      </c>
      <c r="V25" s="2378">
        <f t="shared" si="6"/>
        <v>0</v>
      </c>
      <c r="W25" s="2420"/>
      <c r="AM25" s="1170"/>
      <c r="AN25" s="1170"/>
    </row>
    <row r="26" spans="1:40" ht="15">
      <c r="A26" s="2369"/>
      <c r="B26" s="2370"/>
      <c r="C26" s="1720" t="s">
        <v>328</v>
      </c>
      <c r="D26" s="2369"/>
      <c r="E26" s="2373"/>
      <c r="F26" s="2373"/>
      <c r="G26" s="2373"/>
      <c r="H26" s="2387"/>
      <c r="I26" s="2387" t="s">
        <v>390</v>
      </c>
      <c r="J26" s="1721"/>
      <c r="K26" s="1721"/>
      <c r="L26" s="2388">
        <f t="shared" si="2"/>
        <v>0</v>
      </c>
      <c r="M26" s="1721"/>
      <c r="N26" s="1721"/>
      <c r="O26" s="2388">
        <f t="shared" si="3"/>
        <v>0</v>
      </c>
      <c r="P26" s="1721"/>
      <c r="Q26" s="1721"/>
      <c r="R26" s="2388">
        <f t="shared" si="4"/>
        <v>0</v>
      </c>
      <c r="S26" s="1721"/>
      <c r="T26" s="1721"/>
      <c r="U26" s="2388">
        <f t="shared" si="5"/>
        <v>0</v>
      </c>
      <c r="V26" s="2389">
        <f t="shared" si="6"/>
        <v>0</v>
      </c>
      <c r="W26" s="2420"/>
      <c r="AM26" s="1170"/>
      <c r="AN26" s="1170"/>
    </row>
    <row r="27" spans="1:40" ht="15">
      <c r="A27" s="2369"/>
      <c r="B27" s="2370"/>
      <c r="C27" s="1720" t="s">
        <v>328</v>
      </c>
      <c r="D27" s="2369"/>
      <c r="E27" s="2373"/>
      <c r="F27" s="2373"/>
      <c r="G27" s="2373"/>
      <c r="H27" s="2387"/>
      <c r="I27" s="2387" t="s">
        <v>391</v>
      </c>
      <c r="J27" s="1721"/>
      <c r="K27" s="1721"/>
      <c r="L27" s="2388">
        <f t="shared" si="2"/>
        <v>0</v>
      </c>
      <c r="M27" s="1721"/>
      <c r="N27" s="1721"/>
      <c r="O27" s="2388">
        <f t="shared" si="3"/>
        <v>0</v>
      </c>
      <c r="P27" s="1721"/>
      <c r="Q27" s="1721"/>
      <c r="R27" s="2388">
        <f t="shared" si="4"/>
        <v>0</v>
      </c>
      <c r="S27" s="1721"/>
      <c r="T27" s="1721"/>
      <c r="U27" s="2388">
        <f t="shared" si="5"/>
        <v>0</v>
      </c>
      <c r="V27" s="2389">
        <f t="shared" si="6"/>
        <v>0</v>
      </c>
      <c r="W27" s="2420"/>
      <c r="AM27" s="1170"/>
      <c r="AN27" s="1170"/>
    </row>
    <row r="28" spans="1:40" ht="15">
      <c r="A28" s="2369"/>
      <c r="B28" s="2370"/>
      <c r="C28" s="1720" t="s">
        <v>329</v>
      </c>
      <c r="D28" s="2369"/>
      <c r="E28" s="2373"/>
      <c r="F28" s="2373"/>
      <c r="G28" s="2373"/>
      <c r="H28" s="2387"/>
      <c r="I28" s="2387" t="s">
        <v>38</v>
      </c>
      <c r="J28" s="1721"/>
      <c r="K28" s="1721"/>
      <c r="L28" s="2388">
        <f t="shared" si="2"/>
        <v>0</v>
      </c>
      <c r="M28" s="1721"/>
      <c r="N28" s="1721"/>
      <c r="O28" s="2388">
        <f t="shared" si="3"/>
        <v>0</v>
      </c>
      <c r="P28" s="1721"/>
      <c r="Q28" s="1721"/>
      <c r="R28" s="2388">
        <f t="shared" si="4"/>
        <v>0</v>
      </c>
      <c r="S28" s="1721"/>
      <c r="T28" s="1721"/>
      <c r="U28" s="2388">
        <f t="shared" si="5"/>
        <v>0</v>
      </c>
      <c r="V28" s="2389">
        <f t="shared" si="6"/>
        <v>0</v>
      </c>
      <c r="W28" s="2420"/>
      <c r="AM28" s="1170"/>
      <c r="AN28" s="1170"/>
    </row>
    <row r="29" spans="1:40" ht="15">
      <c r="A29" s="2369"/>
      <c r="B29" s="2370"/>
      <c r="C29" s="1720" t="s">
        <v>328</v>
      </c>
      <c r="D29" s="2369"/>
      <c r="E29" s="2373"/>
      <c r="F29" s="2373"/>
      <c r="G29" s="2373"/>
      <c r="H29" s="2387"/>
      <c r="I29" s="2387" t="s">
        <v>392</v>
      </c>
      <c r="J29" s="1721"/>
      <c r="K29" s="1721"/>
      <c r="L29" s="2388">
        <f t="shared" si="2"/>
        <v>0</v>
      </c>
      <c r="M29" s="1721"/>
      <c r="N29" s="1721"/>
      <c r="O29" s="2388">
        <f t="shared" si="3"/>
        <v>0</v>
      </c>
      <c r="P29" s="1721"/>
      <c r="Q29" s="1721"/>
      <c r="R29" s="2388">
        <f t="shared" si="4"/>
        <v>0</v>
      </c>
      <c r="S29" s="1721"/>
      <c r="T29" s="1721"/>
      <c r="U29" s="2388">
        <f t="shared" si="5"/>
        <v>0</v>
      </c>
      <c r="V29" s="2389">
        <f t="shared" si="6"/>
        <v>0</v>
      </c>
      <c r="W29" s="2420"/>
      <c r="AM29" s="1170"/>
      <c r="AN29" s="1170"/>
    </row>
    <row r="30" spans="1:40" ht="15">
      <c r="A30" s="2369"/>
      <c r="B30" s="2370"/>
      <c r="C30" s="1720" t="s">
        <v>328</v>
      </c>
      <c r="D30" s="2369"/>
      <c r="E30" s="2373"/>
      <c r="F30" s="2373"/>
      <c r="G30" s="2373"/>
      <c r="H30" s="2387" t="s">
        <v>393</v>
      </c>
      <c r="I30" s="2387"/>
      <c r="J30" s="1721"/>
      <c r="K30" s="1721"/>
      <c r="L30" s="2388">
        <f t="shared" si="2"/>
        <v>0</v>
      </c>
      <c r="M30" s="1721"/>
      <c r="N30" s="1721"/>
      <c r="O30" s="2388">
        <f t="shared" si="3"/>
        <v>0</v>
      </c>
      <c r="P30" s="1721"/>
      <c r="Q30" s="1721"/>
      <c r="R30" s="2388">
        <f t="shared" si="4"/>
        <v>0</v>
      </c>
      <c r="S30" s="1721"/>
      <c r="T30" s="1721"/>
      <c r="U30" s="2388">
        <f t="shared" si="5"/>
        <v>0</v>
      </c>
      <c r="V30" s="2389">
        <f t="shared" si="6"/>
        <v>0</v>
      </c>
      <c r="W30" s="2420"/>
      <c r="AM30" s="1170"/>
      <c r="AN30" s="1170"/>
    </row>
    <row r="31" spans="1:40" ht="15">
      <c r="A31" s="2369"/>
      <c r="B31" s="2370"/>
      <c r="C31" s="1720" t="s">
        <v>328</v>
      </c>
      <c r="D31" s="2369"/>
      <c r="E31" s="2373"/>
      <c r="F31" s="2373"/>
      <c r="G31" s="2373"/>
      <c r="H31" s="2387" t="s">
        <v>394</v>
      </c>
      <c r="I31" s="2387"/>
      <c r="J31" s="1721"/>
      <c r="K31" s="1721"/>
      <c r="L31" s="2388">
        <f t="shared" si="2"/>
        <v>0</v>
      </c>
      <c r="M31" s="1721"/>
      <c r="N31" s="1721"/>
      <c r="O31" s="2388">
        <f t="shared" si="3"/>
        <v>0</v>
      </c>
      <c r="P31" s="1721"/>
      <c r="Q31" s="1721"/>
      <c r="R31" s="2388">
        <f t="shared" si="4"/>
        <v>0</v>
      </c>
      <c r="S31" s="1721"/>
      <c r="T31" s="1721"/>
      <c r="U31" s="2388">
        <f t="shared" si="5"/>
        <v>0</v>
      </c>
      <c r="V31" s="2389">
        <f t="shared" si="6"/>
        <v>0</v>
      </c>
      <c r="W31" s="2420"/>
      <c r="AM31" s="1170"/>
      <c r="AN31" s="1170"/>
    </row>
    <row r="32" spans="1:40" ht="15">
      <c r="A32" s="2369"/>
      <c r="B32" s="2370"/>
      <c r="C32" s="1720"/>
      <c r="D32" s="2369"/>
      <c r="E32" s="2373"/>
      <c r="F32" s="2373"/>
      <c r="G32" s="2373"/>
      <c r="H32" s="2387" t="s">
        <v>395</v>
      </c>
      <c r="I32" s="2387"/>
      <c r="J32" s="1720">
        <f>J33+J34</f>
        <v>0</v>
      </c>
      <c r="K32" s="1720">
        <f>K33+K34</f>
        <v>0</v>
      </c>
      <c r="L32" s="2370">
        <f t="shared" si="2"/>
        <v>0</v>
      </c>
      <c r="M32" s="1720">
        <f>M33+M34</f>
        <v>0</v>
      </c>
      <c r="N32" s="1720">
        <f>N33+N34</f>
        <v>0</v>
      </c>
      <c r="O32" s="2370">
        <f t="shared" si="3"/>
        <v>0</v>
      </c>
      <c r="P32" s="1720">
        <f>P33+P34</f>
        <v>0</v>
      </c>
      <c r="Q32" s="1720">
        <f>Q33+Q34</f>
        <v>0</v>
      </c>
      <c r="R32" s="2370">
        <f t="shared" si="4"/>
        <v>0</v>
      </c>
      <c r="S32" s="1720">
        <f>S33+S34</f>
        <v>0</v>
      </c>
      <c r="T32" s="1720">
        <f>T33+T34</f>
        <v>0</v>
      </c>
      <c r="U32" s="2370">
        <f t="shared" si="5"/>
        <v>0</v>
      </c>
      <c r="V32" s="2378">
        <f t="shared" si="6"/>
        <v>0</v>
      </c>
      <c r="W32" s="2420"/>
      <c r="AM32" s="1170"/>
      <c r="AN32" s="1170"/>
    </row>
    <row r="33" spans="1:40" ht="15">
      <c r="A33" s="2369"/>
      <c r="B33" s="2370"/>
      <c r="C33" s="1720" t="s">
        <v>328</v>
      </c>
      <c r="D33" s="2369"/>
      <c r="E33" s="2373"/>
      <c r="F33" s="2373"/>
      <c r="G33" s="2373"/>
      <c r="H33" s="2387"/>
      <c r="I33" s="2387" t="s">
        <v>396</v>
      </c>
      <c r="J33" s="1721"/>
      <c r="K33" s="1721"/>
      <c r="L33" s="2388">
        <f t="shared" si="2"/>
        <v>0</v>
      </c>
      <c r="M33" s="1721"/>
      <c r="N33" s="1721"/>
      <c r="O33" s="2388">
        <f t="shared" si="3"/>
        <v>0</v>
      </c>
      <c r="P33" s="1721"/>
      <c r="Q33" s="1721"/>
      <c r="R33" s="2388">
        <f t="shared" si="4"/>
        <v>0</v>
      </c>
      <c r="S33" s="1721"/>
      <c r="T33" s="1721"/>
      <c r="U33" s="2388">
        <f t="shared" si="5"/>
        <v>0</v>
      </c>
      <c r="V33" s="2389">
        <f t="shared" si="6"/>
        <v>0</v>
      </c>
      <c r="W33" s="2420"/>
      <c r="AM33" s="1170"/>
      <c r="AN33" s="1170"/>
    </row>
    <row r="34" spans="1:40" ht="15">
      <c r="A34" s="2369"/>
      <c r="B34" s="2370"/>
      <c r="C34" s="1720" t="s">
        <v>328</v>
      </c>
      <c r="D34" s="2369"/>
      <c r="E34" s="2373"/>
      <c r="F34" s="2373"/>
      <c r="G34" s="2373"/>
      <c r="H34" s="2387"/>
      <c r="I34" s="2387" t="s">
        <v>397</v>
      </c>
      <c r="J34" s="1721"/>
      <c r="K34" s="1721"/>
      <c r="L34" s="2388">
        <f t="shared" si="2"/>
        <v>0</v>
      </c>
      <c r="M34" s="1721"/>
      <c r="N34" s="1721"/>
      <c r="O34" s="2388">
        <f t="shared" si="3"/>
        <v>0</v>
      </c>
      <c r="P34" s="1721"/>
      <c r="Q34" s="1721"/>
      <c r="R34" s="2388">
        <f t="shared" si="4"/>
        <v>0</v>
      </c>
      <c r="S34" s="1721"/>
      <c r="T34" s="1721"/>
      <c r="U34" s="2388">
        <f t="shared" si="5"/>
        <v>0</v>
      </c>
      <c r="V34" s="2389">
        <f t="shared" si="6"/>
        <v>0</v>
      </c>
      <c r="W34" s="2420"/>
      <c r="AM34" s="1170"/>
      <c r="AN34" s="1170"/>
    </row>
    <row r="35" spans="1:40" ht="15">
      <c r="A35" s="2369"/>
      <c r="B35" s="2370"/>
      <c r="C35" s="1720" t="s">
        <v>329</v>
      </c>
      <c r="D35" s="2369"/>
      <c r="E35" s="2373"/>
      <c r="F35" s="2373"/>
      <c r="G35" s="2373"/>
      <c r="H35" s="2387" t="s">
        <v>398</v>
      </c>
      <c r="I35" s="2387"/>
      <c r="J35" s="1721"/>
      <c r="K35" s="1721"/>
      <c r="L35" s="2388">
        <f t="shared" si="2"/>
        <v>0</v>
      </c>
      <c r="M35" s="1721"/>
      <c r="N35" s="1721"/>
      <c r="O35" s="2388">
        <f t="shared" si="3"/>
        <v>0</v>
      </c>
      <c r="P35" s="1721"/>
      <c r="Q35" s="1721"/>
      <c r="R35" s="2388">
        <f t="shared" si="4"/>
        <v>0</v>
      </c>
      <c r="S35" s="1721"/>
      <c r="T35" s="1721"/>
      <c r="U35" s="2388">
        <f t="shared" si="5"/>
        <v>0</v>
      </c>
      <c r="V35" s="2389">
        <f t="shared" si="6"/>
        <v>0</v>
      </c>
      <c r="W35" s="2420"/>
      <c r="AM35" s="1170"/>
      <c r="AN35" s="1170"/>
    </row>
    <row r="36" spans="1:40" ht="15">
      <c r="A36" s="2369"/>
      <c r="B36" s="2370"/>
      <c r="C36" s="1720" t="s">
        <v>329</v>
      </c>
      <c r="D36" s="2369"/>
      <c r="E36" s="2373"/>
      <c r="F36" s="2373"/>
      <c r="G36" s="2373"/>
      <c r="H36" s="2387" t="s">
        <v>399</v>
      </c>
      <c r="I36" s="2387"/>
      <c r="J36" s="1721"/>
      <c r="K36" s="1721"/>
      <c r="L36" s="2388">
        <f t="shared" si="2"/>
        <v>0</v>
      </c>
      <c r="M36" s="1721"/>
      <c r="N36" s="1721"/>
      <c r="O36" s="2388">
        <f t="shared" si="3"/>
        <v>0</v>
      </c>
      <c r="P36" s="1721"/>
      <c r="Q36" s="1721"/>
      <c r="R36" s="2388">
        <f t="shared" si="4"/>
        <v>0</v>
      </c>
      <c r="S36" s="1721"/>
      <c r="T36" s="1721"/>
      <c r="U36" s="2388">
        <f t="shared" si="5"/>
        <v>0</v>
      </c>
      <c r="V36" s="2389">
        <f t="shared" si="6"/>
        <v>0</v>
      </c>
      <c r="W36" s="2420"/>
      <c r="AM36" s="1170"/>
      <c r="AN36" s="1170"/>
    </row>
    <row r="37" spans="1:40" ht="15">
      <c r="A37" s="2369"/>
      <c r="B37" s="2370"/>
      <c r="C37" s="1720" t="s">
        <v>329</v>
      </c>
      <c r="D37" s="2369"/>
      <c r="E37" s="2373"/>
      <c r="F37" s="2373"/>
      <c r="G37" s="2373"/>
      <c r="H37" s="2387" t="s">
        <v>400</v>
      </c>
      <c r="I37" s="2387"/>
      <c r="J37" s="1721"/>
      <c r="K37" s="1721"/>
      <c r="L37" s="2388">
        <f t="shared" si="2"/>
        <v>0</v>
      </c>
      <c r="M37" s="1721"/>
      <c r="N37" s="1721"/>
      <c r="O37" s="2388">
        <f t="shared" si="3"/>
        <v>0</v>
      </c>
      <c r="P37" s="1721"/>
      <c r="Q37" s="1721"/>
      <c r="R37" s="2388">
        <f t="shared" si="4"/>
        <v>0</v>
      </c>
      <c r="S37" s="1721"/>
      <c r="T37" s="1721"/>
      <c r="U37" s="2388">
        <f t="shared" si="5"/>
        <v>0</v>
      </c>
      <c r="V37" s="2389">
        <f t="shared" si="6"/>
        <v>0</v>
      </c>
      <c r="W37" s="2420"/>
      <c r="AM37" s="1170"/>
      <c r="AN37" s="1170"/>
    </row>
    <row r="38" spans="1:40" ht="15">
      <c r="A38" s="2369"/>
      <c r="B38" s="2370"/>
      <c r="C38" s="1720" t="s">
        <v>329</v>
      </c>
      <c r="D38" s="2369"/>
      <c r="E38" s="2373"/>
      <c r="F38" s="2373"/>
      <c r="G38" s="2373"/>
      <c r="H38" s="2387" t="s">
        <v>401</v>
      </c>
      <c r="I38" s="2387"/>
      <c r="J38" s="1721"/>
      <c r="K38" s="1721"/>
      <c r="L38" s="2388">
        <f t="shared" si="2"/>
        <v>0</v>
      </c>
      <c r="M38" s="1721"/>
      <c r="N38" s="1721"/>
      <c r="O38" s="2388">
        <f t="shared" si="3"/>
        <v>0</v>
      </c>
      <c r="P38" s="1721"/>
      <c r="Q38" s="1721"/>
      <c r="R38" s="2388">
        <f t="shared" si="4"/>
        <v>0</v>
      </c>
      <c r="S38" s="1721"/>
      <c r="T38" s="1721"/>
      <c r="U38" s="2388">
        <f t="shared" si="5"/>
        <v>0</v>
      </c>
      <c r="V38" s="2389">
        <f t="shared" si="6"/>
        <v>0</v>
      </c>
      <c r="W38" s="2420"/>
      <c r="AM38" s="1170"/>
      <c r="AN38" s="1170"/>
    </row>
    <row r="39" spans="1:40" ht="15">
      <c r="A39" s="2369"/>
      <c r="B39" s="2370"/>
      <c r="C39" s="1720" t="s">
        <v>329</v>
      </c>
      <c r="D39" s="2369"/>
      <c r="E39" s="2373"/>
      <c r="F39" s="2373"/>
      <c r="G39" s="2373"/>
      <c r="H39" s="1716" t="s">
        <v>1607</v>
      </c>
      <c r="I39" s="2387"/>
      <c r="J39" s="1721"/>
      <c r="K39" s="1721"/>
      <c r="L39" s="2388">
        <f t="shared" si="2"/>
        <v>0</v>
      </c>
      <c r="M39" s="1721"/>
      <c r="N39" s="1721"/>
      <c r="O39" s="2388">
        <f t="shared" si="3"/>
        <v>0</v>
      </c>
      <c r="P39" s="1721"/>
      <c r="Q39" s="1721"/>
      <c r="R39" s="2388">
        <f t="shared" si="4"/>
        <v>0</v>
      </c>
      <c r="S39" s="1721"/>
      <c r="T39" s="1721"/>
      <c r="U39" s="2388">
        <f t="shared" si="5"/>
        <v>0</v>
      </c>
      <c r="V39" s="2389">
        <f t="shared" si="6"/>
        <v>0</v>
      </c>
      <c r="W39" s="2420"/>
      <c r="AM39" s="1170"/>
      <c r="AN39" s="1170"/>
    </row>
    <row r="40" spans="1:40" ht="15">
      <c r="A40" s="2369"/>
      <c r="B40" s="2370"/>
      <c r="C40" s="1720"/>
      <c r="D40" s="2369"/>
      <c r="E40" s="2373"/>
      <c r="F40" s="2373"/>
      <c r="G40" s="2373"/>
      <c r="H40" s="2387"/>
      <c r="I40" s="2387"/>
      <c r="J40" s="1721"/>
      <c r="K40" s="1721"/>
      <c r="L40" s="2388"/>
      <c r="M40" s="1721"/>
      <c r="N40" s="1721"/>
      <c r="O40" s="2388"/>
      <c r="P40" s="1721"/>
      <c r="Q40" s="1721"/>
      <c r="R40" s="2388"/>
      <c r="S40" s="1721"/>
      <c r="T40" s="1721"/>
      <c r="U40" s="2388"/>
      <c r="V40" s="2389"/>
      <c r="W40" s="2420"/>
      <c r="AM40" s="1170"/>
      <c r="AN40" s="1170"/>
    </row>
    <row r="41" spans="1:40" ht="15">
      <c r="A41" s="2369"/>
      <c r="B41" s="2370"/>
      <c r="C41" s="1720"/>
      <c r="D41" s="2369"/>
      <c r="E41" s="2373"/>
      <c r="F41" s="2373"/>
      <c r="G41" s="2373" t="s">
        <v>402</v>
      </c>
      <c r="H41" s="2373"/>
      <c r="I41" s="2373"/>
      <c r="J41" s="1720">
        <f>J42+J43</f>
        <v>0</v>
      </c>
      <c r="K41" s="1720">
        <f>K42+K43</f>
        <v>0</v>
      </c>
      <c r="L41" s="2370">
        <f>J41+K41</f>
        <v>0</v>
      </c>
      <c r="M41" s="1720">
        <f>M42+M43</f>
        <v>0</v>
      </c>
      <c r="N41" s="1720">
        <f>N42+N43</f>
        <v>0</v>
      </c>
      <c r="O41" s="2370">
        <f>M41+N41</f>
        <v>0</v>
      </c>
      <c r="P41" s="1720">
        <f>P42+P43</f>
        <v>0</v>
      </c>
      <c r="Q41" s="1720">
        <f>Q42+Q43</f>
        <v>0</v>
      </c>
      <c r="R41" s="2370">
        <f>P41+Q41</f>
        <v>0</v>
      </c>
      <c r="S41" s="1720">
        <f>S42+S43</f>
        <v>0</v>
      </c>
      <c r="T41" s="1720">
        <f>T42+T43</f>
        <v>0</v>
      </c>
      <c r="U41" s="2370">
        <f>S41+T41</f>
        <v>0</v>
      </c>
      <c r="V41" s="2378">
        <f>U41+R41+O41+L41</f>
        <v>0</v>
      </c>
      <c r="W41" s="2420"/>
      <c r="AM41" s="1170"/>
      <c r="AN41" s="1170"/>
    </row>
    <row r="42" spans="1:40" ht="15">
      <c r="A42" s="2369"/>
      <c r="B42" s="2370"/>
      <c r="C42" s="1720" t="s">
        <v>329</v>
      </c>
      <c r="D42" s="2369"/>
      <c r="E42" s="2373"/>
      <c r="F42" s="2373"/>
      <c r="G42" s="2373"/>
      <c r="H42" s="2387" t="s">
        <v>403</v>
      </c>
      <c r="I42" s="2387"/>
      <c r="J42" s="1721"/>
      <c r="K42" s="1721"/>
      <c r="L42" s="2388">
        <f>J42+K42</f>
        <v>0</v>
      </c>
      <c r="M42" s="1721"/>
      <c r="N42" s="1721"/>
      <c r="O42" s="2388">
        <f>M42+N42</f>
        <v>0</v>
      </c>
      <c r="P42" s="1721"/>
      <c r="Q42" s="1721"/>
      <c r="R42" s="2388">
        <f>P42+Q42</f>
        <v>0</v>
      </c>
      <c r="S42" s="1721"/>
      <c r="T42" s="1721"/>
      <c r="U42" s="2388">
        <f>S42+T42</f>
        <v>0</v>
      </c>
      <c r="V42" s="2389">
        <f>U42+R42+O42+L42</f>
        <v>0</v>
      </c>
      <c r="W42" s="2420"/>
      <c r="AM42" s="1170"/>
      <c r="AN42" s="1170"/>
    </row>
    <row r="43" spans="1:40" ht="15">
      <c r="A43" s="2369"/>
      <c r="B43" s="2370"/>
      <c r="C43" s="1720" t="s">
        <v>328</v>
      </c>
      <c r="D43" s="2369"/>
      <c r="E43" s="2373"/>
      <c r="F43" s="2373"/>
      <c r="G43" s="2373"/>
      <c r="H43" s="2387" t="s">
        <v>404</v>
      </c>
      <c r="I43" s="2387"/>
      <c r="J43" s="1721"/>
      <c r="K43" s="1721"/>
      <c r="L43" s="2388">
        <f>J43+K43</f>
        <v>0</v>
      </c>
      <c r="M43" s="1721"/>
      <c r="N43" s="1721"/>
      <c r="O43" s="2388">
        <f>M43+N43</f>
        <v>0</v>
      </c>
      <c r="P43" s="1721"/>
      <c r="Q43" s="1721"/>
      <c r="R43" s="2388">
        <f>P43+Q43</f>
        <v>0</v>
      </c>
      <c r="S43" s="1721"/>
      <c r="T43" s="1721"/>
      <c r="U43" s="2388">
        <f>S43+T43</f>
        <v>0</v>
      </c>
      <c r="V43" s="2389">
        <f>U43+R43+O43+L43</f>
        <v>0</v>
      </c>
      <c r="W43" s="2420"/>
      <c r="AM43" s="1170"/>
      <c r="AN43" s="1170"/>
    </row>
    <row r="44" spans="1:40" ht="15">
      <c r="A44" s="2369"/>
      <c r="B44" s="2370"/>
      <c r="C44" s="1720"/>
      <c r="D44" s="2369"/>
      <c r="E44" s="2373"/>
      <c r="F44" s="2373"/>
      <c r="G44" s="2373"/>
      <c r="H44" s="2387"/>
      <c r="I44" s="2387"/>
      <c r="J44" s="1721"/>
      <c r="K44" s="1721"/>
      <c r="L44" s="2388"/>
      <c r="M44" s="1721"/>
      <c r="N44" s="1721"/>
      <c r="O44" s="2388"/>
      <c r="P44" s="1721"/>
      <c r="Q44" s="1721"/>
      <c r="R44" s="2388"/>
      <c r="S44" s="1721"/>
      <c r="T44" s="1721"/>
      <c r="U44" s="2388"/>
      <c r="V44" s="2389"/>
      <c r="W44" s="2420"/>
      <c r="AM44" s="1170"/>
      <c r="AN44" s="1170"/>
    </row>
    <row r="45" spans="1:40" ht="15">
      <c r="A45" s="2369"/>
      <c r="B45" s="2370"/>
      <c r="C45" s="1720"/>
      <c r="D45" s="2369"/>
      <c r="E45" s="2373"/>
      <c r="F45" s="2373"/>
      <c r="G45" s="2373" t="s">
        <v>405</v>
      </c>
      <c r="H45" s="2373"/>
      <c r="I45" s="2373"/>
      <c r="J45" s="1720">
        <f>J46+J47+J50+J53+J56+J59+J62+J65+J66</f>
        <v>0</v>
      </c>
      <c r="K45" s="1720">
        <f>K46+K47+K50+K53+K56+K59+K62+K65+K66</f>
        <v>0</v>
      </c>
      <c r="L45" s="2370">
        <f t="shared" ref="L45:L70" si="7">J45+K45</f>
        <v>0</v>
      </c>
      <c r="M45" s="1720">
        <f>M46+M47+M50+M53+M56+M59+M62+M65+M66</f>
        <v>0</v>
      </c>
      <c r="N45" s="1720">
        <f>N46+N47+N50+N53+N56+N59+N62+N65+N66</f>
        <v>0</v>
      </c>
      <c r="O45" s="2370">
        <f t="shared" ref="O45:O64" si="8">M45+N45</f>
        <v>0</v>
      </c>
      <c r="P45" s="1720">
        <f>P46+P47+P50+P53+P56+P59+P62+P65+P66</f>
        <v>0</v>
      </c>
      <c r="Q45" s="1720">
        <f>Q46+Q47+Q50+Q53+Q56+Q59+Q62+Q65+Q66</f>
        <v>0</v>
      </c>
      <c r="R45" s="2370">
        <f t="shared" ref="R45:R64" si="9">P45+Q45</f>
        <v>0</v>
      </c>
      <c r="S45" s="1720">
        <f>S46+S47+S50+S53+S56+S59+S62+S65+S66</f>
        <v>0</v>
      </c>
      <c r="T45" s="1720">
        <f>T46+T47+T50+T53+T56+T59+T62+T65+T66</f>
        <v>0</v>
      </c>
      <c r="U45" s="2370">
        <f t="shared" ref="U45:U64" si="10">S45+T45</f>
        <v>0</v>
      </c>
      <c r="V45" s="2378">
        <f t="shared" ref="V45:V64" si="11">U45+R45+O45+L45</f>
        <v>0</v>
      </c>
      <c r="W45" s="2420"/>
      <c r="AM45" s="1170"/>
      <c r="AN45" s="1170"/>
    </row>
    <row r="46" spans="1:40" ht="15">
      <c r="A46" s="2369"/>
      <c r="B46" s="2370"/>
      <c r="C46" s="1720" t="s">
        <v>328</v>
      </c>
      <c r="D46" s="2369"/>
      <c r="E46" s="2373"/>
      <c r="F46" s="2373"/>
      <c r="G46" s="2373"/>
      <c r="H46" s="2387" t="s">
        <v>406</v>
      </c>
      <c r="I46" s="2387"/>
      <c r="J46" s="1721"/>
      <c r="K46" s="1721"/>
      <c r="L46" s="2388">
        <f t="shared" si="7"/>
        <v>0</v>
      </c>
      <c r="M46" s="1721"/>
      <c r="N46" s="1721"/>
      <c r="O46" s="2388">
        <f t="shared" si="8"/>
        <v>0</v>
      </c>
      <c r="P46" s="1721"/>
      <c r="Q46" s="1721"/>
      <c r="R46" s="2388">
        <f t="shared" si="9"/>
        <v>0</v>
      </c>
      <c r="S46" s="1721"/>
      <c r="T46" s="1721"/>
      <c r="U46" s="2388">
        <f t="shared" si="10"/>
        <v>0</v>
      </c>
      <c r="V46" s="2389">
        <f t="shared" si="11"/>
        <v>0</v>
      </c>
      <c r="W46" s="2420"/>
      <c r="AM46" s="1170"/>
      <c r="AN46" s="1170"/>
    </row>
    <row r="47" spans="1:40" ht="15">
      <c r="A47" s="2369"/>
      <c r="B47" s="2370"/>
      <c r="C47" s="1720"/>
      <c r="D47" s="2369"/>
      <c r="E47" s="2373"/>
      <c r="F47" s="2373"/>
      <c r="G47" s="2373"/>
      <c r="H47" s="2387" t="s">
        <v>407</v>
      </c>
      <c r="I47" s="2387"/>
      <c r="J47" s="1721">
        <f>J48+J49</f>
        <v>0</v>
      </c>
      <c r="K47" s="1721">
        <f>K48+K49</f>
        <v>0</v>
      </c>
      <c r="L47" s="2388">
        <f t="shared" si="7"/>
        <v>0</v>
      </c>
      <c r="M47" s="1721">
        <f>M48+M49</f>
        <v>0</v>
      </c>
      <c r="N47" s="1721">
        <f>N48+N49</f>
        <v>0</v>
      </c>
      <c r="O47" s="2388">
        <f t="shared" si="8"/>
        <v>0</v>
      </c>
      <c r="P47" s="1721">
        <f>P48+P49</f>
        <v>0</v>
      </c>
      <c r="Q47" s="1721">
        <f>Q48+Q49</f>
        <v>0</v>
      </c>
      <c r="R47" s="2388">
        <f t="shared" si="9"/>
        <v>0</v>
      </c>
      <c r="S47" s="1721">
        <f>S48+S49</f>
        <v>0</v>
      </c>
      <c r="T47" s="1721">
        <f>T48+T49</f>
        <v>0</v>
      </c>
      <c r="U47" s="2388">
        <f t="shared" si="10"/>
        <v>0</v>
      </c>
      <c r="V47" s="2389">
        <f t="shared" si="11"/>
        <v>0</v>
      </c>
      <c r="W47" s="2420"/>
      <c r="AM47" s="1170"/>
      <c r="AN47" s="1170"/>
    </row>
    <row r="48" spans="1:40" ht="15">
      <c r="A48" s="2369"/>
      <c r="B48" s="2370"/>
      <c r="C48" s="1720" t="s">
        <v>329</v>
      </c>
      <c r="D48" s="2369"/>
      <c r="E48" s="2373"/>
      <c r="F48" s="2373"/>
      <c r="G48" s="2373"/>
      <c r="H48" s="2387"/>
      <c r="I48" s="2387" t="s">
        <v>403</v>
      </c>
      <c r="J48" s="1721"/>
      <c r="K48" s="1721"/>
      <c r="L48" s="2388">
        <f t="shared" si="7"/>
        <v>0</v>
      </c>
      <c r="M48" s="1721"/>
      <c r="N48" s="1721"/>
      <c r="O48" s="2388">
        <f t="shared" si="8"/>
        <v>0</v>
      </c>
      <c r="P48" s="1721"/>
      <c r="Q48" s="1721"/>
      <c r="R48" s="2388">
        <f t="shared" si="9"/>
        <v>0</v>
      </c>
      <c r="S48" s="1721"/>
      <c r="T48" s="1721"/>
      <c r="U48" s="2388">
        <f t="shared" si="10"/>
        <v>0</v>
      </c>
      <c r="V48" s="2389">
        <f t="shared" si="11"/>
        <v>0</v>
      </c>
      <c r="W48" s="2420"/>
      <c r="AM48" s="1170"/>
      <c r="AN48" s="1170"/>
    </row>
    <row r="49" spans="1:40" ht="15">
      <c r="A49" s="2369"/>
      <c r="B49" s="2370"/>
      <c r="C49" s="1720" t="s">
        <v>328</v>
      </c>
      <c r="D49" s="2369"/>
      <c r="E49" s="2373"/>
      <c r="F49" s="2373"/>
      <c r="G49" s="2373"/>
      <c r="H49" s="2387"/>
      <c r="I49" s="2387" t="s">
        <v>408</v>
      </c>
      <c r="J49" s="1721"/>
      <c r="K49" s="1721"/>
      <c r="L49" s="2388">
        <f t="shared" si="7"/>
        <v>0</v>
      </c>
      <c r="M49" s="1721"/>
      <c r="N49" s="1721"/>
      <c r="O49" s="2388">
        <f t="shared" si="8"/>
        <v>0</v>
      </c>
      <c r="P49" s="1721"/>
      <c r="Q49" s="1721"/>
      <c r="R49" s="2388">
        <f t="shared" si="9"/>
        <v>0</v>
      </c>
      <c r="S49" s="1721"/>
      <c r="T49" s="1721"/>
      <c r="U49" s="2388">
        <f t="shared" si="10"/>
        <v>0</v>
      </c>
      <c r="V49" s="2389">
        <f t="shared" si="11"/>
        <v>0</v>
      </c>
      <c r="W49" s="2420"/>
      <c r="AM49" s="1170"/>
      <c r="AN49" s="1170"/>
    </row>
    <row r="50" spans="1:40" ht="15">
      <c r="A50" s="2369"/>
      <c r="B50" s="2370"/>
      <c r="C50" s="1720"/>
      <c r="D50" s="2369"/>
      <c r="E50" s="2373"/>
      <c r="F50" s="2373"/>
      <c r="G50" s="2373"/>
      <c r="H50" s="2387" t="s">
        <v>409</v>
      </c>
      <c r="I50" s="2387"/>
      <c r="J50" s="1721">
        <f>J51+J52</f>
        <v>0</v>
      </c>
      <c r="K50" s="1721">
        <f>K51+K52</f>
        <v>0</v>
      </c>
      <c r="L50" s="2388">
        <f t="shared" si="7"/>
        <v>0</v>
      </c>
      <c r="M50" s="1721">
        <f>M51+M52</f>
        <v>0</v>
      </c>
      <c r="N50" s="1721">
        <f>N51+N52</f>
        <v>0</v>
      </c>
      <c r="O50" s="2388">
        <f t="shared" si="8"/>
        <v>0</v>
      </c>
      <c r="P50" s="1721">
        <f>P51+P52</f>
        <v>0</v>
      </c>
      <c r="Q50" s="1721">
        <f>Q51+Q52</f>
        <v>0</v>
      </c>
      <c r="R50" s="2388">
        <f t="shared" si="9"/>
        <v>0</v>
      </c>
      <c r="S50" s="1721">
        <f>S51+S52</f>
        <v>0</v>
      </c>
      <c r="T50" s="1721">
        <f>T51+T52</f>
        <v>0</v>
      </c>
      <c r="U50" s="2388">
        <f t="shared" si="10"/>
        <v>0</v>
      </c>
      <c r="V50" s="2389">
        <f t="shared" si="11"/>
        <v>0</v>
      </c>
      <c r="W50" s="2420"/>
      <c r="AM50" s="1170"/>
      <c r="AN50" s="1170"/>
    </row>
    <row r="51" spans="1:40" ht="15">
      <c r="A51" s="2369"/>
      <c r="B51" s="2370"/>
      <c r="C51" s="1720" t="s">
        <v>329</v>
      </c>
      <c r="D51" s="2369"/>
      <c r="E51" s="2373"/>
      <c r="F51" s="2373"/>
      <c r="G51" s="2373"/>
      <c r="H51" s="2387"/>
      <c r="I51" s="2387" t="s">
        <v>403</v>
      </c>
      <c r="J51" s="1721"/>
      <c r="K51" s="1721"/>
      <c r="L51" s="2388">
        <f t="shared" si="7"/>
        <v>0</v>
      </c>
      <c r="M51" s="1721"/>
      <c r="N51" s="1721"/>
      <c r="O51" s="2388">
        <f t="shared" si="8"/>
        <v>0</v>
      </c>
      <c r="P51" s="1721"/>
      <c r="Q51" s="1721"/>
      <c r="R51" s="2388">
        <f t="shared" si="9"/>
        <v>0</v>
      </c>
      <c r="S51" s="1721"/>
      <c r="T51" s="1721"/>
      <c r="U51" s="2388">
        <f t="shared" si="10"/>
        <v>0</v>
      </c>
      <c r="V51" s="2389">
        <f t="shared" si="11"/>
        <v>0</v>
      </c>
      <c r="W51" s="2420"/>
      <c r="AM51" s="1170"/>
      <c r="AN51" s="1170"/>
    </row>
    <row r="52" spans="1:40" ht="15">
      <c r="A52" s="2369"/>
      <c r="B52" s="2370"/>
      <c r="C52" s="1720" t="s">
        <v>328</v>
      </c>
      <c r="D52" s="2369"/>
      <c r="E52" s="2373"/>
      <c r="F52" s="2373"/>
      <c r="G52" s="2373"/>
      <c r="H52" s="2387"/>
      <c r="I52" s="2387" t="s">
        <v>408</v>
      </c>
      <c r="J52" s="1721"/>
      <c r="K52" s="1721"/>
      <c r="L52" s="2388">
        <f t="shared" si="7"/>
        <v>0</v>
      </c>
      <c r="M52" s="1721"/>
      <c r="N52" s="1721"/>
      <c r="O52" s="2388">
        <f t="shared" si="8"/>
        <v>0</v>
      </c>
      <c r="P52" s="1721"/>
      <c r="Q52" s="1721"/>
      <c r="R52" s="2388">
        <f t="shared" si="9"/>
        <v>0</v>
      </c>
      <c r="S52" s="1721"/>
      <c r="T52" s="1721"/>
      <c r="U52" s="2388">
        <f t="shared" si="10"/>
        <v>0</v>
      </c>
      <c r="V52" s="2389">
        <f t="shared" si="11"/>
        <v>0</v>
      </c>
      <c r="W52" s="2420"/>
      <c r="AM52" s="1170"/>
      <c r="AN52" s="1170"/>
    </row>
    <row r="53" spans="1:40" ht="15">
      <c r="A53" s="2369"/>
      <c r="B53" s="2370"/>
      <c r="C53" s="1720"/>
      <c r="D53" s="2369"/>
      <c r="E53" s="2373"/>
      <c r="F53" s="2373"/>
      <c r="G53" s="2373"/>
      <c r="H53" s="2387" t="s">
        <v>410</v>
      </c>
      <c r="I53" s="2387"/>
      <c r="J53" s="1721">
        <f>J54+J55</f>
        <v>0</v>
      </c>
      <c r="K53" s="1721">
        <f>K54+K55</f>
        <v>0</v>
      </c>
      <c r="L53" s="2388">
        <f t="shared" si="7"/>
        <v>0</v>
      </c>
      <c r="M53" s="1721">
        <f>M54+M55</f>
        <v>0</v>
      </c>
      <c r="N53" s="1721">
        <f>N54+N55</f>
        <v>0</v>
      </c>
      <c r="O53" s="2388">
        <f t="shared" si="8"/>
        <v>0</v>
      </c>
      <c r="P53" s="1721">
        <f>P54+P55</f>
        <v>0</v>
      </c>
      <c r="Q53" s="1721">
        <f>Q54+Q55</f>
        <v>0</v>
      </c>
      <c r="R53" s="2388">
        <f t="shared" si="9"/>
        <v>0</v>
      </c>
      <c r="S53" s="1721">
        <f>S54+S55</f>
        <v>0</v>
      </c>
      <c r="T53" s="1721">
        <f>T54+T55</f>
        <v>0</v>
      </c>
      <c r="U53" s="2388">
        <f t="shared" si="10"/>
        <v>0</v>
      </c>
      <c r="V53" s="2389">
        <f t="shared" si="11"/>
        <v>0</v>
      </c>
      <c r="W53" s="2420"/>
      <c r="AM53" s="1170"/>
      <c r="AN53" s="1170"/>
    </row>
    <row r="54" spans="1:40" ht="15">
      <c r="A54" s="2369"/>
      <c r="B54" s="2370"/>
      <c r="C54" s="1720" t="s">
        <v>329</v>
      </c>
      <c r="D54" s="2369"/>
      <c r="E54" s="2373"/>
      <c r="F54" s="2373"/>
      <c r="G54" s="2373"/>
      <c r="H54" s="2387"/>
      <c r="I54" s="2387" t="s">
        <v>403</v>
      </c>
      <c r="J54" s="1721"/>
      <c r="K54" s="1721"/>
      <c r="L54" s="2388">
        <f t="shared" si="7"/>
        <v>0</v>
      </c>
      <c r="M54" s="1721"/>
      <c r="N54" s="1721"/>
      <c r="O54" s="2388">
        <f t="shared" si="8"/>
        <v>0</v>
      </c>
      <c r="P54" s="1721"/>
      <c r="Q54" s="1721"/>
      <c r="R54" s="2388">
        <f t="shared" si="9"/>
        <v>0</v>
      </c>
      <c r="S54" s="1721"/>
      <c r="T54" s="1721"/>
      <c r="U54" s="2388">
        <f t="shared" si="10"/>
        <v>0</v>
      </c>
      <c r="V54" s="2389">
        <f t="shared" si="11"/>
        <v>0</v>
      </c>
      <c r="W54" s="2420"/>
      <c r="AM54" s="1170"/>
      <c r="AN54" s="1170"/>
    </row>
    <row r="55" spans="1:40" ht="15">
      <c r="A55" s="2369"/>
      <c r="B55" s="2370"/>
      <c r="C55" s="1720" t="s">
        <v>328</v>
      </c>
      <c r="D55" s="2369"/>
      <c r="E55" s="2373"/>
      <c r="F55" s="2373"/>
      <c r="G55" s="2373"/>
      <c r="H55" s="2387"/>
      <c r="I55" s="2387" t="s">
        <v>408</v>
      </c>
      <c r="J55" s="1721"/>
      <c r="K55" s="1721"/>
      <c r="L55" s="2388">
        <f t="shared" si="7"/>
        <v>0</v>
      </c>
      <c r="M55" s="1721"/>
      <c r="N55" s="1721"/>
      <c r="O55" s="2388">
        <f t="shared" si="8"/>
        <v>0</v>
      </c>
      <c r="P55" s="1721"/>
      <c r="Q55" s="1721"/>
      <c r="R55" s="2388">
        <f t="shared" si="9"/>
        <v>0</v>
      </c>
      <c r="S55" s="1721"/>
      <c r="T55" s="1721"/>
      <c r="U55" s="2388">
        <f t="shared" si="10"/>
        <v>0</v>
      </c>
      <c r="V55" s="2389">
        <f t="shared" si="11"/>
        <v>0</v>
      </c>
      <c r="W55" s="2420"/>
      <c r="AM55" s="1170"/>
      <c r="AN55" s="1170"/>
    </row>
    <row r="56" spans="1:40" ht="15">
      <c r="A56" s="2369"/>
      <c r="B56" s="2370"/>
      <c r="C56" s="1720"/>
      <c r="D56" s="2369"/>
      <c r="E56" s="2373"/>
      <c r="F56" s="2373"/>
      <c r="G56" s="2373"/>
      <c r="H56" s="2387" t="s">
        <v>411</v>
      </c>
      <c r="I56" s="2387"/>
      <c r="J56" s="1721">
        <f>J57+J58</f>
        <v>0</v>
      </c>
      <c r="K56" s="1721">
        <f>K57+K58</f>
        <v>0</v>
      </c>
      <c r="L56" s="2388">
        <f t="shared" si="7"/>
        <v>0</v>
      </c>
      <c r="M56" s="1721">
        <f>M57+M58</f>
        <v>0</v>
      </c>
      <c r="N56" s="1721">
        <f>N57+N58</f>
        <v>0</v>
      </c>
      <c r="O56" s="2388">
        <f t="shared" si="8"/>
        <v>0</v>
      </c>
      <c r="P56" s="1721">
        <f>P57+P58</f>
        <v>0</v>
      </c>
      <c r="Q56" s="1721">
        <f>Q57+Q58</f>
        <v>0</v>
      </c>
      <c r="R56" s="2388">
        <f t="shared" si="9"/>
        <v>0</v>
      </c>
      <c r="S56" s="1721">
        <f>S57+S58</f>
        <v>0</v>
      </c>
      <c r="T56" s="1721">
        <f>T57+T58</f>
        <v>0</v>
      </c>
      <c r="U56" s="2388">
        <f t="shared" si="10"/>
        <v>0</v>
      </c>
      <c r="V56" s="2389">
        <f t="shared" si="11"/>
        <v>0</v>
      </c>
      <c r="W56" s="2420"/>
      <c r="AM56" s="1170"/>
      <c r="AN56" s="1170"/>
    </row>
    <row r="57" spans="1:40" ht="15">
      <c r="A57" s="2369"/>
      <c r="B57" s="2370"/>
      <c r="C57" s="1720" t="s">
        <v>329</v>
      </c>
      <c r="D57" s="2369"/>
      <c r="E57" s="2373"/>
      <c r="F57" s="2373"/>
      <c r="G57" s="2373"/>
      <c r="H57" s="2387"/>
      <c r="I57" s="2387" t="s">
        <v>403</v>
      </c>
      <c r="J57" s="1721"/>
      <c r="K57" s="1721"/>
      <c r="L57" s="2388">
        <f t="shared" si="7"/>
        <v>0</v>
      </c>
      <c r="M57" s="1721"/>
      <c r="N57" s="1721"/>
      <c r="O57" s="2388">
        <f t="shared" si="8"/>
        <v>0</v>
      </c>
      <c r="P57" s="1721"/>
      <c r="Q57" s="1721"/>
      <c r="R57" s="2388">
        <f t="shared" si="9"/>
        <v>0</v>
      </c>
      <c r="S57" s="1721"/>
      <c r="T57" s="1721"/>
      <c r="U57" s="2388">
        <f t="shared" si="10"/>
        <v>0</v>
      </c>
      <c r="V57" s="2389">
        <f t="shared" si="11"/>
        <v>0</v>
      </c>
      <c r="W57" s="2420"/>
      <c r="AM57" s="1170"/>
      <c r="AN57" s="1170"/>
    </row>
    <row r="58" spans="1:40" ht="15">
      <c r="A58" s="2369"/>
      <c r="B58" s="2370"/>
      <c r="C58" s="1720" t="s">
        <v>328</v>
      </c>
      <c r="D58" s="2369"/>
      <c r="E58" s="2373"/>
      <c r="F58" s="2373"/>
      <c r="G58" s="2373"/>
      <c r="H58" s="2387"/>
      <c r="I58" s="2387" t="s">
        <v>408</v>
      </c>
      <c r="J58" s="1721"/>
      <c r="K58" s="1721"/>
      <c r="L58" s="2388">
        <f t="shared" si="7"/>
        <v>0</v>
      </c>
      <c r="M58" s="1721"/>
      <c r="N58" s="1721"/>
      <c r="O58" s="2388">
        <f t="shared" si="8"/>
        <v>0</v>
      </c>
      <c r="P58" s="1721"/>
      <c r="Q58" s="1721"/>
      <c r="R58" s="2388">
        <f t="shared" si="9"/>
        <v>0</v>
      </c>
      <c r="S58" s="1721"/>
      <c r="T58" s="1721"/>
      <c r="U58" s="2388">
        <f t="shared" si="10"/>
        <v>0</v>
      </c>
      <c r="V58" s="2389">
        <f t="shared" si="11"/>
        <v>0</v>
      </c>
      <c r="W58" s="2420"/>
      <c r="AM58" s="1170"/>
      <c r="AN58" s="1170"/>
    </row>
    <row r="59" spans="1:40" ht="15">
      <c r="A59" s="2369"/>
      <c r="B59" s="2370"/>
      <c r="C59" s="1720"/>
      <c r="D59" s="2369"/>
      <c r="E59" s="2373"/>
      <c r="F59" s="2373"/>
      <c r="G59" s="2373"/>
      <c r="H59" s="2387" t="s">
        <v>412</v>
      </c>
      <c r="I59" s="2387"/>
      <c r="J59" s="1721">
        <f>J60+J61</f>
        <v>0</v>
      </c>
      <c r="K59" s="1721">
        <f>K60+K61</f>
        <v>0</v>
      </c>
      <c r="L59" s="2388">
        <f t="shared" si="7"/>
        <v>0</v>
      </c>
      <c r="M59" s="1721">
        <f>M60+M61</f>
        <v>0</v>
      </c>
      <c r="N59" s="1721">
        <f>N60+N61</f>
        <v>0</v>
      </c>
      <c r="O59" s="2388">
        <f t="shared" si="8"/>
        <v>0</v>
      </c>
      <c r="P59" s="1721">
        <f>P60+P61</f>
        <v>0</v>
      </c>
      <c r="Q59" s="1721">
        <f>Q60+Q61</f>
        <v>0</v>
      </c>
      <c r="R59" s="2388">
        <f t="shared" si="9"/>
        <v>0</v>
      </c>
      <c r="S59" s="1721">
        <f>S60+S61</f>
        <v>0</v>
      </c>
      <c r="T59" s="1721">
        <f>T60+T61</f>
        <v>0</v>
      </c>
      <c r="U59" s="2388">
        <f t="shared" si="10"/>
        <v>0</v>
      </c>
      <c r="V59" s="2389">
        <f t="shared" si="11"/>
        <v>0</v>
      </c>
      <c r="W59" s="2420"/>
      <c r="AM59" s="1170"/>
      <c r="AN59" s="1170"/>
    </row>
    <row r="60" spans="1:40" ht="15">
      <c r="A60" s="2369"/>
      <c r="B60" s="2370"/>
      <c r="C60" s="1720" t="s">
        <v>329</v>
      </c>
      <c r="D60" s="2369"/>
      <c r="E60" s="2373"/>
      <c r="F60" s="2373"/>
      <c r="G60" s="2373"/>
      <c r="H60" s="2387"/>
      <c r="I60" s="2387" t="s">
        <v>403</v>
      </c>
      <c r="J60" s="1721"/>
      <c r="K60" s="1721"/>
      <c r="L60" s="2388">
        <f t="shared" si="7"/>
        <v>0</v>
      </c>
      <c r="M60" s="1721"/>
      <c r="N60" s="1721"/>
      <c r="O60" s="2388">
        <f t="shared" si="8"/>
        <v>0</v>
      </c>
      <c r="P60" s="1721"/>
      <c r="Q60" s="1721"/>
      <c r="R60" s="2388">
        <f t="shared" si="9"/>
        <v>0</v>
      </c>
      <c r="S60" s="1721"/>
      <c r="T60" s="1721"/>
      <c r="U60" s="2388">
        <f t="shared" si="10"/>
        <v>0</v>
      </c>
      <c r="V60" s="2389">
        <f t="shared" si="11"/>
        <v>0</v>
      </c>
      <c r="W60" s="2420"/>
      <c r="AM60" s="1170"/>
      <c r="AN60" s="1170"/>
    </row>
    <row r="61" spans="1:40" ht="15">
      <c r="A61" s="2369"/>
      <c r="B61" s="2370"/>
      <c r="C61" s="1720" t="s">
        <v>328</v>
      </c>
      <c r="D61" s="2369"/>
      <c r="E61" s="2373"/>
      <c r="F61" s="2373"/>
      <c r="G61" s="2373"/>
      <c r="H61" s="2387"/>
      <c r="I61" s="2387" t="s">
        <v>408</v>
      </c>
      <c r="J61" s="1721"/>
      <c r="K61" s="1721"/>
      <c r="L61" s="2388">
        <f t="shared" si="7"/>
        <v>0</v>
      </c>
      <c r="M61" s="1721"/>
      <c r="N61" s="1721"/>
      <c r="O61" s="2388">
        <f t="shared" si="8"/>
        <v>0</v>
      </c>
      <c r="P61" s="1721"/>
      <c r="Q61" s="1721"/>
      <c r="R61" s="2388">
        <f t="shared" si="9"/>
        <v>0</v>
      </c>
      <c r="S61" s="1721"/>
      <c r="T61" s="1721"/>
      <c r="U61" s="2388">
        <f t="shared" si="10"/>
        <v>0</v>
      </c>
      <c r="V61" s="2389">
        <f t="shared" si="11"/>
        <v>0</v>
      </c>
      <c r="W61" s="2420"/>
      <c r="AM61" s="1170"/>
      <c r="AN61" s="1170"/>
    </row>
    <row r="62" spans="1:40" ht="15">
      <c r="A62" s="2369"/>
      <c r="B62" s="2370"/>
      <c r="C62" s="1720"/>
      <c r="D62" s="2369"/>
      <c r="E62" s="2373"/>
      <c r="F62" s="2373"/>
      <c r="G62" s="2373"/>
      <c r="H62" s="2387" t="s">
        <v>413</v>
      </c>
      <c r="I62" s="2387"/>
      <c r="J62" s="1721">
        <f>J63+J64</f>
        <v>0</v>
      </c>
      <c r="K62" s="1721">
        <f>K63+K64</f>
        <v>0</v>
      </c>
      <c r="L62" s="2388">
        <f t="shared" si="7"/>
        <v>0</v>
      </c>
      <c r="M62" s="1721">
        <f>M63+M64</f>
        <v>0</v>
      </c>
      <c r="N62" s="1721">
        <f>N63+N64</f>
        <v>0</v>
      </c>
      <c r="O62" s="2388">
        <f t="shared" si="8"/>
        <v>0</v>
      </c>
      <c r="P62" s="1721">
        <f>P63+P64</f>
        <v>0</v>
      </c>
      <c r="Q62" s="1721">
        <f>Q63+Q64</f>
        <v>0</v>
      </c>
      <c r="R62" s="2388">
        <f t="shared" si="9"/>
        <v>0</v>
      </c>
      <c r="S62" s="1721">
        <f>S63+S64</f>
        <v>0</v>
      </c>
      <c r="T62" s="1721">
        <f>T63+T64</f>
        <v>0</v>
      </c>
      <c r="U62" s="2388">
        <f t="shared" si="10"/>
        <v>0</v>
      </c>
      <c r="V62" s="2389">
        <f t="shared" si="11"/>
        <v>0</v>
      </c>
      <c r="W62" s="2420"/>
      <c r="AM62" s="1170"/>
      <c r="AN62" s="1170"/>
    </row>
    <row r="63" spans="1:40" ht="15">
      <c r="A63" s="2369"/>
      <c r="B63" s="2370"/>
      <c r="C63" s="1720" t="s">
        <v>329</v>
      </c>
      <c r="D63" s="2369"/>
      <c r="E63" s="2373"/>
      <c r="F63" s="2373"/>
      <c r="G63" s="2373"/>
      <c r="H63" s="2387"/>
      <c r="I63" s="2387" t="s">
        <v>403</v>
      </c>
      <c r="J63" s="1721"/>
      <c r="K63" s="1721"/>
      <c r="L63" s="2388">
        <f t="shared" si="7"/>
        <v>0</v>
      </c>
      <c r="M63" s="1721"/>
      <c r="N63" s="1721"/>
      <c r="O63" s="2388">
        <f t="shared" si="8"/>
        <v>0</v>
      </c>
      <c r="P63" s="1721"/>
      <c r="Q63" s="1721"/>
      <c r="R63" s="2388">
        <f t="shared" si="9"/>
        <v>0</v>
      </c>
      <c r="S63" s="1721"/>
      <c r="T63" s="1721"/>
      <c r="U63" s="2388">
        <f t="shared" si="10"/>
        <v>0</v>
      </c>
      <c r="V63" s="2389">
        <f t="shared" si="11"/>
        <v>0</v>
      </c>
      <c r="W63" s="2420"/>
      <c r="AM63" s="1170"/>
      <c r="AN63" s="1170"/>
    </row>
    <row r="64" spans="1:40" ht="15">
      <c r="A64" s="2369"/>
      <c r="B64" s="2370"/>
      <c r="C64" s="1720" t="s">
        <v>328</v>
      </c>
      <c r="D64" s="2369"/>
      <c r="E64" s="2373"/>
      <c r="F64" s="2373"/>
      <c r="G64" s="2373"/>
      <c r="H64" s="2387"/>
      <c r="I64" s="2387" t="s">
        <v>408</v>
      </c>
      <c r="J64" s="1721"/>
      <c r="K64" s="1721"/>
      <c r="L64" s="2388">
        <f t="shared" si="7"/>
        <v>0</v>
      </c>
      <c r="M64" s="1721"/>
      <c r="N64" s="1721"/>
      <c r="O64" s="2388">
        <f t="shared" si="8"/>
        <v>0</v>
      </c>
      <c r="P64" s="1721"/>
      <c r="Q64" s="1721"/>
      <c r="R64" s="2388">
        <f t="shared" si="9"/>
        <v>0</v>
      </c>
      <c r="S64" s="1721"/>
      <c r="T64" s="1721"/>
      <c r="U64" s="2388">
        <f t="shared" si="10"/>
        <v>0</v>
      </c>
      <c r="V64" s="2389">
        <f t="shared" si="11"/>
        <v>0</v>
      </c>
      <c r="W64" s="2420"/>
      <c r="AM64" s="1170"/>
      <c r="AN64" s="1170"/>
    </row>
    <row r="65" spans="1:40" ht="15">
      <c r="A65" s="2369"/>
      <c r="B65" s="2370"/>
      <c r="C65" s="1720" t="s">
        <v>328</v>
      </c>
      <c r="D65" s="2369"/>
      <c r="E65" s="2373"/>
      <c r="F65" s="2373"/>
      <c r="G65" s="2373"/>
      <c r="H65" s="2387" t="s">
        <v>414</v>
      </c>
      <c r="I65" s="2387"/>
      <c r="J65" s="1721"/>
      <c r="K65" s="1721"/>
      <c r="L65" s="2388">
        <f t="shared" si="7"/>
        <v>0</v>
      </c>
      <c r="M65" s="1721"/>
      <c r="N65" s="1721"/>
      <c r="O65" s="2388"/>
      <c r="P65" s="1721"/>
      <c r="Q65" s="1721"/>
      <c r="R65" s="2388"/>
      <c r="S65" s="1721"/>
      <c r="T65" s="1721"/>
      <c r="U65" s="2388"/>
      <c r="V65" s="2389"/>
      <c r="W65" s="2420"/>
      <c r="AM65" s="1170"/>
      <c r="AN65" s="1170"/>
    </row>
    <row r="66" spans="1:40" ht="15">
      <c r="A66" s="2369"/>
      <c r="B66" s="2370"/>
      <c r="C66" s="1720"/>
      <c r="D66" s="2369"/>
      <c r="E66" s="2373"/>
      <c r="F66" s="2373"/>
      <c r="G66" s="2373"/>
      <c r="H66" s="2387" t="s">
        <v>415</v>
      </c>
      <c r="I66" s="2387"/>
      <c r="J66" s="1721">
        <f>J67+J68+J69+J70</f>
        <v>0</v>
      </c>
      <c r="K66" s="1721">
        <f>K67+K68+K69+K70</f>
        <v>0</v>
      </c>
      <c r="L66" s="2388">
        <f t="shared" si="7"/>
        <v>0</v>
      </c>
      <c r="M66" s="1721">
        <f>M67+M68+M69+M70</f>
        <v>0</v>
      </c>
      <c r="N66" s="1721">
        <f>N67+N68+N69+N70</f>
        <v>0</v>
      </c>
      <c r="O66" s="2388">
        <f t="shared" ref="O66:O71" si="12">M66+N66</f>
        <v>0</v>
      </c>
      <c r="P66" s="1721">
        <f>P67+P68+P69+P70</f>
        <v>0</v>
      </c>
      <c r="Q66" s="1721">
        <f>Q67+Q68+Q69+Q70</f>
        <v>0</v>
      </c>
      <c r="R66" s="2388">
        <f t="shared" ref="R66:R71" si="13">P66+Q66</f>
        <v>0</v>
      </c>
      <c r="S66" s="1721">
        <f>S67+S68+S69+S70</f>
        <v>0</v>
      </c>
      <c r="T66" s="1721">
        <f>T67+T68+T69+T70</f>
        <v>0</v>
      </c>
      <c r="U66" s="2388">
        <f t="shared" ref="U66:U71" si="14">S66+T66</f>
        <v>0</v>
      </c>
      <c r="V66" s="2389">
        <f t="shared" ref="V66:V71" si="15">U66+R66+O66+L66</f>
        <v>0</v>
      </c>
      <c r="W66" s="2420"/>
      <c r="AM66" s="1170"/>
      <c r="AN66" s="1170"/>
    </row>
    <row r="67" spans="1:40" ht="15">
      <c r="A67" s="2369"/>
      <c r="B67" s="2370"/>
      <c r="C67" s="1720" t="s">
        <v>328</v>
      </c>
      <c r="D67" s="2369"/>
      <c r="E67" s="2373"/>
      <c r="F67" s="2373"/>
      <c r="G67" s="2373"/>
      <c r="H67" s="2387"/>
      <c r="I67" s="2387" t="s">
        <v>416</v>
      </c>
      <c r="J67" s="1721"/>
      <c r="K67" s="1721"/>
      <c r="L67" s="2388">
        <f t="shared" si="7"/>
        <v>0</v>
      </c>
      <c r="M67" s="1721"/>
      <c r="N67" s="1721"/>
      <c r="O67" s="2388">
        <f t="shared" si="12"/>
        <v>0</v>
      </c>
      <c r="P67" s="1721"/>
      <c r="Q67" s="1721"/>
      <c r="R67" s="2388">
        <f t="shared" si="13"/>
        <v>0</v>
      </c>
      <c r="S67" s="1721"/>
      <c r="T67" s="1721"/>
      <c r="U67" s="2388">
        <f t="shared" si="14"/>
        <v>0</v>
      </c>
      <c r="V67" s="2389">
        <f t="shared" si="15"/>
        <v>0</v>
      </c>
      <c r="W67" s="2420"/>
      <c r="AM67" s="1170"/>
      <c r="AN67" s="1170"/>
    </row>
    <row r="68" spans="1:40" ht="15">
      <c r="A68" s="2369"/>
      <c r="B68" s="2370"/>
      <c r="C68" s="1720" t="s">
        <v>328</v>
      </c>
      <c r="D68" s="2369"/>
      <c r="E68" s="2373"/>
      <c r="F68" s="2373"/>
      <c r="G68" s="2373"/>
      <c r="H68" s="2387"/>
      <c r="I68" s="2387" t="s">
        <v>417</v>
      </c>
      <c r="J68" s="1721"/>
      <c r="K68" s="1721"/>
      <c r="L68" s="2388">
        <f t="shared" si="7"/>
        <v>0</v>
      </c>
      <c r="M68" s="1721"/>
      <c r="N68" s="1721"/>
      <c r="O68" s="2388">
        <f t="shared" si="12"/>
        <v>0</v>
      </c>
      <c r="P68" s="1721"/>
      <c r="Q68" s="1721"/>
      <c r="R68" s="2388">
        <f t="shared" si="13"/>
        <v>0</v>
      </c>
      <c r="S68" s="1721"/>
      <c r="T68" s="1721"/>
      <c r="U68" s="2388">
        <f t="shared" si="14"/>
        <v>0</v>
      </c>
      <c r="V68" s="2389">
        <f t="shared" si="15"/>
        <v>0</v>
      </c>
      <c r="W68" s="2420"/>
      <c r="AM68" s="1170"/>
      <c r="AN68" s="1170"/>
    </row>
    <row r="69" spans="1:40" ht="15">
      <c r="A69" s="2369"/>
      <c r="B69" s="2370"/>
      <c r="C69" s="1720" t="s">
        <v>328</v>
      </c>
      <c r="D69" s="2369"/>
      <c r="E69" s="2373"/>
      <c r="F69" s="2373"/>
      <c r="G69" s="2373"/>
      <c r="H69" s="2387"/>
      <c r="I69" s="2387" t="s">
        <v>418</v>
      </c>
      <c r="J69" s="1721"/>
      <c r="K69" s="1721"/>
      <c r="L69" s="2388">
        <f t="shared" si="7"/>
        <v>0</v>
      </c>
      <c r="M69" s="1721"/>
      <c r="N69" s="1721"/>
      <c r="O69" s="2388">
        <f t="shared" si="12"/>
        <v>0</v>
      </c>
      <c r="P69" s="1721"/>
      <c r="Q69" s="1721"/>
      <c r="R69" s="2388">
        <f t="shared" si="13"/>
        <v>0</v>
      </c>
      <c r="S69" s="1721"/>
      <c r="T69" s="1721"/>
      <c r="U69" s="2388">
        <f t="shared" si="14"/>
        <v>0</v>
      </c>
      <c r="V69" s="2389">
        <f t="shared" si="15"/>
        <v>0</v>
      </c>
      <c r="W69" s="2420"/>
      <c r="AM69" s="1170"/>
      <c r="AN69" s="1170"/>
    </row>
    <row r="70" spans="1:40" ht="15">
      <c r="A70" s="2369"/>
      <c r="B70" s="2370"/>
      <c r="C70" s="1720" t="s">
        <v>328</v>
      </c>
      <c r="D70" s="2369"/>
      <c r="E70" s="2373"/>
      <c r="F70" s="2373"/>
      <c r="G70" s="2373"/>
      <c r="H70" s="2387"/>
      <c r="I70" s="2387" t="s">
        <v>419</v>
      </c>
      <c r="J70" s="1721"/>
      <c r="K70" s="1721"/>
      <c r="L70" s="2388">
        <f t="shared" si="7"/>
        <v>0</v>
      </c>
      <c r="M70" s="1721"/>
      <c r="N70" s="1721"/>
      <c r="O70" s="2388">
        <f t="shared" si="12"/>
        <v>0</v>
      </c>
      <c r="P70" s="1721"/>
      <c r="Q70" s="1721"/>
      <c r="R70" s="2388">
        <f t="shared" si="13"/>
        <v>0</v>
      </c>
      <c r="S70" s="1721"/>
      <c r="T70" s="1721"/>
      <c r="U70" s="2388">
        <f t="shared" si="14"/>
        <v>0</v>
      </c>
      <c r="V70" s="2389">
        <f t="shared" si="15"/>
        <v>0</v>
      </c>
      <c r="W70" s="2420"/>
      <c r="AM70" s="1170"/>
      <c r="AN70" s="1170"/>
    </row>
    <row r="71" spans="1:40" ht="15">
      <c r="A71" s="2369"/>
      <c r="B71" s="2370"/>
      <c r="C71" s="1720"/>
      <c r="D71" s="2369"/>
      <c r="E71" s="2373"/>
      <c r="F71" s="2373"/>
      <c r="G71" s="2373"/>
      <c r="H71" s="2387"/>
      <c r="I71" s="2387"/>
      <c r="J71" s="1721"/>
      <c r="K71" s="1721"/>
      <c r="L71" s="2388"/>
      <c r="M71" s="1721"/>
      <c r="N71" s="1721"/>
      <c r="O71" s="2388">
        <f t="shared" si="12"/>
        <v>0</v>
      </c>
      <c r="P71" s="1721"/>
      <c r="Q71" s="1721"/>
      <c r="R71" s="2388">
        <f t="shared" si="13"/>
        <v>0</v>
      </c>
      <c r="S71" s="1721"/>
      <c r="T71" s="1721"/>
      <c r="U71" s="2388">
        <f t="shared" si="14"/>
        <v>0</v>
      </c>
      <c r="V71" s="2389">
        <f t="shared" si="15"/>
        <v>0</v>
      </c>
      <c r="W71" s="2420"/>
      <c r="AM71" s="1170"/>
      <c r="AN71" s="1170"/>
    </row>
    <row r="72" spans="1:40" ht="15">
      <c r="A72" s="2369"/>
      <c r="B72" s="2370"/>
      <c r="C72" s="1720" t="s">
        <v>329</v>
      </c>
      <c r="D72" s="2369"/>
      <c r="E72" s="2373"/>
      <c r="F72" s="2373"/>
      <c r="G72" s="2373" t="s">
        <v>41</v>
      </c>
      <c r="H72" s="2387"/>
      <c r="I72" s="2373"/>
      <c r="J72" s="1720"/>
      <c r="K72" s="1720"/>
      <c r="L72" s="2370">
        <f>J72+K72</f>
        <v>0</v>
      </c>
      <c r="M72" s="1720"/>
      <c r="N72" s="1720"/>
      <c r="O72" s="2370"/>
      <c r="P72" s="1720"/>
      <c r="Q72" s="1720"/>
      <c r="R72" s="2370"/>
      <c r="S72" s="1720"/>
      <c r="T72" s="1720"/>
      <c r="U72" s="2370"/>
      <c r="V72" s="2378"/>
      <c r="W72" s="2420"/>
      <c r="AM72" s="1170"/>
      <c r="AN72" s="1170"/>
    </row>
    <row r="73" spans="1:40" ht="15">
      <c r="A73" s="2369"/>
      <c r="B73" s="2370"/>
      <c r="C73" s="1720"/>
      <c r="D73" s="2369"/>
      <c r="E73" s="2373"/>
      <c r="F73" s="2373"/>
      <c r="G73" s="2373"/>
      <c r="H73" s="2387"/>
      <c r="I73" s="2387"/>
      <c r="J73" s="1721"/>
      <c r="K73" s="1721"/>
      <c r="L73" s="2388"/>
      <c r="M73" s="1721"/>
      <c r="N73" s="1721"/>
      <c r="O73" s="2388">
        <f>M73+N73</f>
        <v>0</v>
      </c>
      <c r="P73" s="1721"/>
      <c r="Q73" s="1721"/>
      <c r="R73" s="2388">
        <f>P73+Q73</f>
        <v>0</v>
      </c>
      <c r="S73" s="1721"/>
      <c r="T73" s="1721"/>
      <c r="U73" s="2388">
        <f>S73+T73</f>
        <v>0</v>
      </c>
      <c r="V73" s="2389">
        <f>U73+R73+O73+L73</f>
        <v>0</v>
      </c>
      <c r="W73" s="2420"/>
      <c r="AM73" s="1170"/>
      <c r="AN73" s="1170"/>
    </row>
    <row r="74" spans="1:40" ht="15">
      <c r="A74" s="2369"/>
      <c r="B74" s="2370"/>
      <c r="C74" s="1720" t="s">
        <v>329</v>
      </c>
      <c r="D74" s="2369"/>
      <c r="E74" s="2373"/>
      <c r="F74" s="2373"/>
      <c r="G74" s="1715" t="s">
        <v>1608</v>
      </c>
      <c r="H74" s="2387"/>
      <c r="I74" s="2373"/>
      <c r="J74" s="1720"/>
      <c r="K74" s="1720"/>
      <c r="L74" s="2370">
        <f>J74+K74</f>
        <v>0</v>
      </c>
      <c r="M74" s="1720"/>
      <c r="N74" s="1720"/>
      <c r="O74" s="2370"/>
      <c r="P74" s="1720"/>
      <c r="Q74" s="1720"/>
      <c r="R74" s="2370"/>
      <c r="S74" s="1720"/>
      <c r="T74" s="1720"/>
      <c r="U74" s="2370"/>
      <c r="V74" s="2378"/>
      <c r="W74" s="2420"/>
      <c r="AM74" s="1170"/>
      <c r="AN74" s="1170"/>
    </row>
    <row r="75" spans="1:40" ht="15">
      <c r="A75" s="2369"/>
      <c r="B75" s="2370"/>
      <c r="C75" s="1720"/>
      <c r="D75" s="2369"/>
      <c r="E75" s="2373"/>
      <c r="F75" s="2373"/>
      <c r="G75" s="2373"/>
      <c r="H75" s="2387"/>
      <c r="I75" s="2493" t="s">
        <v>1609</v>
      </c>
      <c r="J75" s="1721"/>
      <c r="K75" s="1721"/>
      <c r="L75" s="2388"/>
      <c r="M75" s="1721"/>
      <c r="N75" s="1721"/>
      <c r="O75" s="2388">
        <f>M75+N75</f>
        <v>0</v>
      </c>
      <c r="P75" s="1721"/>
      <c r="Q75" s="1721"/>
      <c r="R75" s="2388">
        <f>P75+Q75</f>
        <v>0</v>
      </c>
      <c r="S75" s="1721"/>
      <c r="T75" s="1721"/>
      <c r="U75" s="2388">
        <f>S75+T75</f>
        <v>0</v>
      </c>
      <c r="V75" s="2389">
        <f>U75+R75+O75+L75</f>
        <v>0</v>
      </c>
      <c r="W75" s="2420"/>
      <c r="AM75" s="1170"/>
      <c r="AN75" s="1170"/>
    </row>
    <row r="76" spans="1:40" ht="15">
      <c r="A76" s="2369"/>
      <c r="B76" s="2370"/>
      <c r="C76" s="1720" t="s">
        <v>328</v>
      </c>
      <c r="D76" s="2369"/>
      <c r="E76" s="2392"/>
      <c r="F76" s="2392"/>
      <c r="G76" s="2392" t="s">
        <v>357</v>
      </c>
      <c r="H76" s="2391"/>
      <c r="I76" s="2391"/>
      <c r="J76" s="1721"/>
      <c r="K76" s="1721"/>
      <c r="L76" s="2370">
        <f>J76+K76</f>
        <v>0</v>
      </c>
      <c r="M76" s="1721"/>
      <c r="N76" s="1721"/>
      <c r="O76" s="2388"/>
      <c r="P76" s="1721"/>
      <c r="Q76" s="1721"/>
      <c r="R76" s="2388"/>
      <c r="S76" s="1721"/>
      <c r="T76" s="1721"/>
      <c r="U76" s="2388"/>
      <c r="V76" s="2389"/>
      <c r="W76" s="2420"/>
      <c r="AM76" s="1170"/>
      <c r="AN76" s="1170"/>
    </row>
    <row r="77" spans="1:40" ht="15">
      <c r="A77" s="2369"/>
      <c r="B77" s="2370"/>
      <c r="C77" s="1720"/>
      <c r="D77" s="2369"/>
      <c r="E77" s="2373"/>
      <c r="F77" s="2373"/>
      <c r="G77" s="2373"/>
      <c r="H77" s="2387"/>
      <c r="I77" s="2387"/>
      <c r="J77" s="1721"/>
      <c r="K77" s="1721"/>
      <c r="L77" s="2388"/>
      <c r="M77" s="1721"/>
      <c r="N77" s="1721"/>
      <c r="O77" s="2388">
        <f>M77+N77</f>
        <v>0</v>
      </c>
      <c r="P77" s="1721"/>
      <c r="Q77" s="1721"/>
      <c r="R77" s="2388">
        <f>P77+Q77</f>
        <v>0</v>
      </c>
      <c r="S77" s="1721"/>
      <c r="T77" s="1721"/>
      <c r="U77" s="2388">
        <f>S77+T77</f>
        <v>0</v>
      </c>
      <c r="V77" s="2389">
        <f>U77+R77+O77+L77</f>
        <v>0</v>
      </c>
      <c r="W77" s="2420"/>
      <c r="AM77" s="1170"/>
      <c r="AN77" s="1170"/>
    </row>
    <row r="78" spans="1:40" ht="15">
      <c r="A78" s="2369"/>
      <c r="B78" s="2370"/>
      <c r="C78" s="1720" t="s">
        <v>329</v>
      </c>
      <c r="D78" s="2369"/>
      <c r="E78" s="2373"/>
      <c r="F78" s="2373"/>
      <c r="G78" s="2373" t="s">
        <v>36</v>
      </c>
      <c r="H78" s="2387"/>
      <c r="I78" s="2387"/>
      <c r="J78" s="1721"/>
      <c r="K78" s="1721"/>
      <c r="L78" s="2370">
        <f>J78+K78</f>
        <v>0</v>
      </c>
      <c r="M78" s="1721"/>
      <c r="N78" s="1721"/>
      <c r="O78" s="2388"/>
      <c r="P78" s="1721"/>
      <c r="Q78" s="1721"/>
      <c r="R78" s="2388"/>
      <c r="S78" s="1721"/>
      <c r="T78" s="1721"/>
      <c r="U78" s="2388"/>
      <c r="V78" s="2389"/>
      <c r="W78" s="2420"/>
      <c r="AM78" s="1170"/>
      <c r="AN78" s="1170"/>
    </row>
    <row r="79" spans="1:40" ht="15">
      <c r="A79" s="2369"/>
      <c r="B79" s="2370"/>
      <c r="C79" s="1720" t="s">
        <v>329</v>
      </c>
      <c r="D79" s="2369"/>
      <c r="E79" s="2373"/>
      <c r="F79" s="2373"/>
      <c r="G79" s="2373" t="s">
        <v>592</v>
      </c>
      <c r="H79" s="2387"/>
      <c r="I79" s="2387"/>
      <c r="J79" s="1721"/>
      <c r="K79" s="1721"/>
      <c r="L79" s="2370">
        <f>J79+K79</f>
        <v>0</v>
      </c>
      <c r="M79" s="1721"/>
      <c r="N79" s="1721"/>
      <c r="O79" s="2388">
        <f>M79+N79</f>
        <v>0</v>
      </c>
      <c r="P79" s="1721"/>
      <c r="Q79" s="1721"/>
      <c r="R79" s="2388">
        <f>P79+Q79</f>
        <v>0</v>
      </c>
      <c r="S79" s="1721"/>
      <c r="T79" s="1721"/>
      <c r="U79" s="2388">
        <f>S79+T79</f>
        <v>0</v>
      </c>
      <c r="V79" s="2389">
        <f>U79+R79+O79+L79</f>
        <v>0</v>
      </c>
      <c r="W79" s="2420"/>
      <c r="AM79" s="1170"/>
      <c r="AN79" s="1170"/>
    </row>
    <row r="80" spans="1:40" ht="15">
      <c r="A80" s="2369"/>
      <c r="B80" s="2370"/>
      <c r="C80" s="1720"/>
      <c r="D80" s="2369"/>
      <c r="E80" s="2373"/>
      <c r="F80" s="2373"/>
      <c r="G80" s="2373"/>
      <c r="H80" s="2387"/>
      <c r="I80" s="2387"/>
      <c r="J80" s="1721"/>
      <c r="K80" s="1721"/>
      <c r="L80" s="2388"/>
      <c r="M80" s="1721"/>
      <c r="N80" s="1721"/>
      <c r="O80" s="2388"/>
      <c r="P80" s="1721"/>
      <c r="Q80" s="1721"/>
      <c r="R80" s="2388"/>
      <c r="S80" s="1721"/>
      <c r="T80" s="1721"/>
      <c r="U80" s="2388"/>
      <c r="V80" s="2389"/>
      <c r="W80" s="2420"/>
      <c r="AM80" s="1170"/>
      <c r="AN80" s="1170"/>
    </row>
    <row r="81" spans="1:40" ht="15">
      <c r="A81" s="2369"/>
      <c r="B81" s="2370"/>
      <c r="C81" s="1720"/>
      <c r="D81" s="2369"/>
      <c r="E81" s="2373"/>
      <c r="F81" s="2373" t="s">
        <v>588</v>
      </c>
      <c r="G81" s="2373" t="s">
        <v>358</v>
      </c>
      <c r="H81" s="2373"/>
      <c r="I81" s="2373"/>
      <c r="J81" s="1720">
        <f>J83+J92+J95+J96</f>
        <v>0</v>
      </c>
      <c r="K81" s="1720">
        <f>K83+K92+K95+K96</f>
        <v>0</v>
      </c>
      <c r="L81" s="2370">
        <f>J81+K81</f>
        <v>0</v>
      </c>
      <c r="M81" s="1720">
        <f>M83+M92+M95+M96</f>
        <v>0</v>
      </c>
      <c r="N81" s="1720">
        <f>N83+N92+N95+N96</f>
        <v>0</v>
      </c>
      <c r="O81" s="2370">
        <f>M81+N81</f>
        <v>0</v>
      </c>
      <c r="P81" s="1720">
        <f>P83+P92+P95+P96</f>
        <v>0</v>
      </c>
      <c r="Q81" s="1720">
        <f>Q83+Q92+Q95+Q96</f>
        <v>0</v>
      </c>
      <c r="R81" s="2370">
        <f>P81+Q81</f>
        <v>0</v>
      </c>
      <c r="S81" s="1720">
        <f>S83+S92+S95+S96</f>
        <v>0</v>
      </c>
      <c r="T81" s="1720">
        <f>T83+T92+T95+T96</f>
        <v>0</v>
      </c>
      <c r="U81" s="2370">
        <f>S81+T81</f>
        <v>0</v>
      </c>
      <c r="V81" s="2378">
        <f>U81+R81+O81+L81</f>
        <v>0</v>
      </c>
      <c r="W81" s="2420"/>
      <c r="AM81" s="1170"/>
      <c r="AN81" s="1170"/>
    </row>
    <row r="82" spans="1:40" ht="15">
      <c r="A82" s="2369"/>
      <c r="B82" s="2370"/>
      <c r="C82" s="1720"/>
      <c r="D82" s="2369"/>
      <c r="E82" s="2373"/>
      <c r="F82" s="2373"/>
      <c r="G82" s="2373"/>
      <c r="H82" s="2373"/>
      <c r="I82" s="2373"/>
      <c r="J82" s="1720"/>
      <c r="K82" s="1720"/>
      <c r="L82" s="2370"/>
      <c r="M82" s="1720"/>
      <c r="N82" s="1720"/>
      <c r="O82" s="2370"/>
      <c r="P82" s="1720"/>
      <c r="Q82" s="1720"/>
      <c r="R82" s="2370"/>
      <c r="S82" s="1720"/>
      <c r="T82" s="1720"/>
      <c r="U82" s="2370"/>
      <c r="V82" s="2378"/>
      <c r="W82" s="2420"/>
      <c r="AM82" s="1170"/>
      <c r="AN82" s="1170"/>
    </row>
    <row r="83" spans="1:40" ht="15">
      <c r="A83" s="2369"/>
      <c r="B83" s="2370"/>
      <c r="C83" s="1720"/>
      <c r="D83" s="2369"/>
      <c r="E83" s="2373"/>
      <c r="F83" s="2373"/>
      <c r="G83" s="2386" t="s">
        <v>525</v>
      </c>
      <c r="H83" s="2373" t="s">
        <v>359</v>
      </c>
      <c r="I83" s="2373"/>
      <c r="J83" s="1720">
        <f>J84+J85+J86+J90</f>
        <v>0</v>
      </c>
      <c r="K83" s="1720">
        <f>K84+K85+K86+K90</f>
        <v>0</v>
      </c>
      <c r="L83" s="2370">
        <f>J83+K83</f>
        <v>0</v>
      </c>
      <c r="M83" s="1720">
        <f>M84+M85+M86+M90</f>
        <v>0</v>
      </c>
      <c r="N83" s="1720">
        <f>N84+N85+N86+N90</f>
        <v>0</v>
      </c>
      <c r="O83" s="2370">
        <f>M83+N83</f>
        <v>0</v>
      </c>
      <c r="P83" s="1720">
        <f>P84+P85+P86+P90</f>
        <v>0</v>
      </c>
      <c r="Q83" s="1720">
        <f>Q84+Q85+Q86+Q90</f>
        <v>0</v>
      </c>
      <c r="R83" s="2370">
        <f>P83+Q83</f>
        <v>0</v>
      </c>
      <c r="S83" s="1720">
        <f>S84+S85+S86+S90</f>
        <v>0</v>
      </c>
      <c r="T83" s="1720">
        <f>T84+T85+T86+T90</f>
        <v>0</v>
      </c>
      <c r="U83" s="2370">
        <f>S83+T83</f>
        <v>0</v>
      </c>
      <c r="V83" s="2378">
        <f t="shared" ref="V83:V90" si="16">U83+R83+O83+L83</f>
        <v>0</v>
      </c>
      <c r="W83" s="2420"/>
      <c r="AM83" s="1170"/>
      <c r="AN83" s="1170"/>
    </row>
    <row r="84" spans="1:40" ht="15">
      <c r="A84" s="2369"/>
      <c r="B84" s="2370"/>
      <c r="C84" s="1720" t="s">
        <v>328</v>
      </c>
      <c r="D84" s="2369"/>
      <c r="E84" s="2373"/>
      <c r="F84" s="2373"/>
      <c r="G84" s="2373"/>
      <c r="H84" s="2387" t="s">
        <v>360</v>
      </c>
      <c r="I84" s="2387"/>
      <c r="J84" s="1721"/>
      <c r="K84" s="1721"/>
      <c r="L84" s="2388">
        <f t="shared" ref="L84:L90" si="17">J84+K84</f>
        <v>0</v>
      </c>
      <c r="M84" s="1721"/>
      <c r="N84" s="1721"/>
      <c r="O84" s="2388">
        <f t="shared" ref="O84:O90" si="18">M84+N84</f>
        <v>0</v>
      </c>
      <c r="P84" s="1721"/>
      <c r="Q84" s="1721"/>
      <c r="R84" s="2388">
        <f t="shared" ref="R84:R90" si="19">P84+Q84</f>
        <v>0</v>
      </c>
      <c r="S84" s="1721"/>
      <c r="T84" s="1721"/>
      <c r="U84" s="2388">
        <f t="shared" ref="U84:U90" si="20">S84+T84</f>
        <v>0</v>
      </c>
      <c r="V84" s="2389">
        <f t="shared" si="16"/>
        <v>0</v>
      </c>
      <c r="W84" s="2420"/>
      <c r="AM84" s="1170"/>
      <c r="AN84" s="1170"/>
    </row>
    <row r="85" spans="1:40" ht="15">
      <c r="A85" s="2369"/>
      <c r="B85" s="2370"/>
      <c r="C85" s="1720" t="s">
        <v>328</v>
      </c>
      <c r="D85" s="2369"/>
      <c r="E85" s="2373"/>
      <c r="F85" s="2373"/>
      <c r="G85" s="2373"/>
      <c r="H85" s="2387" t="s">
        <v>361</v>
      </c>
      <c r="I85" s="2387"/>
      <c r="J85" s="1721"/>
      <c r="K85" s="1721"/>
      <c r="L85" s="2388">
        <f t="shared" si="17"/>
        <v>0</v>
      </c>
      <c r="M85" s="1721"/>
      <c r="N85" s="1721"/>
      <c r="O85" s="2388">
        <f t="shared" si="18"/>
        <v>0</v>
      </c>
      <c r="P85" s="1721"/>
      <c r="Q85" s="1721"/>
      <c r="R85" s="2388">
        <f t="shared" si="19"/>
        <v>0</v>
      </c>
      <c r="S85" s="1721"/>
      <c r="T85" s="1721"/>
      <c r="U85" s="2388">
        <f t="shared" si="20"/>
        <v>0</v>
      </c>
      <c r="V85" s="2389">
        <f t="shared" si="16"/>
        <v>0</v>
      </c>
      <c r="W85" s="2420"/>
      <c r="AM85" s="1170"/>
      <c r="AN85" s="1170"/>
    </row>
    <row r="86" spans="1:40" ht="15">
      <c r="A86" s="2369"/>
      <c r="B86" s="2370"/>
      <c r="C86" s="1720"/>
      <c r="D86" s="2369"/>
      <c r="E86" s="2373"/>
      <c r="F86" s="2373"/>
      <c r="G86" s="2373"/>
      <c r="H86" s="2387" t="s">
        <v>362</v>
      </c>
      <c r="I86" s="2387"/>
      <c r="J86" s="1721">
        <f>J87+J88+J89</f>
        <v>0</v>
      </c>
      <c r="K86" s="1721">
        <f>K87+K88+K89</f>
        <v>0</v>
      </c>
      <c r="L86" s="2388">
        <f t="shared" si="17"/>
        <v>0</v>
      </c>
      <c r="M86" s="1721">
        <f>M87+M88+M89</f>
        <v>0</v>
      </c>
      <c r="N86" s="1721">
        <f>N87+N88+N89</f>
        <v>0</v>
      </c>
      <c r="O86" s="2388">
        <f t="shared" si="18"/>
        <v>0</v>
      </c>
      <c r="P86" s="1721">
        <f>P87+P88+P89</f>
        <v>0</v>
      </c>
      <c r="Q86" s="1721">
        <f>Q87+Q88+Q89</f>
        <v>0</v>
      </c>
      <c r="R86" s="2388">
        <f t="shared" si="19"/>
        <v>0</v>
      </c>
      <c r="S86" s="1721">
        <f>S87+S88+S89</f>
        <v>0</v>
      </c>
      <c r="T86" s="1721">
        <f>T87+T88+T89</f>
        <v>0</v>
      </c>
      <c r="U86" s="2388">
        <f t="shared" si="20"/>
        <v>0</v>
      </c>
      <c r="V86" s="2389">
        <f t="shared" si="16"/>
        <v>0</v>
      </c>
      <c r="W86" s="2420"/>
      <c r="AM86" s="1170"/>
      <c r="AN86" s="1170"/>
    </row>
    <row r="87" spans="1:40" ht="15">
      <c r="A87" s="2369"/>
      <c r="B87" s="2370"/>
      <c r="C87" s="1720" t="s">
        <v>328</v>
      </c>
      <c r="D87" s="2369"/>
      <c r="E87" s="2373"/>
      <c r="F87" s="2373"/>
      <c r="G87" s="2373"/>
      <c r="H87" s="2387"/>
      <c r="I87" s="2387" t="s">
        <v>363</v>
      </c>
      <c r="J87" s="1721"/>
      <c r="K87" s="1721"/>
      <c r="L87" s="2388">
        <f t="shared" si="17"/>
        <v>0</v>
      </c>
      <c r="M87" s="1721"/>
      <c r="N87" s="1721"/>
      <c r="O87" s="2388">
        <f t="shared" si="18"/>
        <v>0</v>
      </c>
      <c r="P87" s="1721"/>
      <c r="Q87" s="1721"/>
      <c r="R87" s="2388">
        <f t="shared" si="19"/>
        <v>0</v>
      </c>
      <c r="S87" s="1721"/>
      <c r="T87" s="1721"/>
      <c r="U87" s="2388">
        <f t="shared" si="20"/>
        <v>0</v>
      </c>
      <c r="V87" s="2389">
        <f t="shared" si="16"/>
        <v>0</v>
      </c>
      <c r="W87" s="2420"/>
      <c r="AM87" s="1170"/>
      <c r="AN87" s="1170"/>
    </row>
    <row r="88" spans="1:40" ht="15">
      <c r="A88" s="2369"/>
      <c r="B88" s="2370"/>
      <c r="C88" s="1720" t="s">
        <v>329</v>
      </c>
      <c r="D88" s="2369"/>
      <c r="E88" s="2373"/>
      <c r="F88" s="2373"/>
      <c r="G88" s="2373"/>
      <c r="H88" s="2387"/>
      <c r="I88" s="2387" t="s">
        <v>403</v>
      </c>
      <c r="J88" s="1721"/>
      <c r="K88" s="1721"/>
      <c r="L88" s="2388">
        <f t="shared" si="17"/>
        <v>0</v>
      </c>
      <c r="M88" s="1721"/>
      <c r="N88" s="1721"/>
      <c r="O88" s="2388">
        <f t="shared" si="18"/>
        <v>0</v>
      </c>
      <c r="P88" s="1721"/>
      <c r="Q88" s="1721"/>
      <c r="R88" s="2388">
        <f t="shared" si="19"/>
        <v>0</v>
      </c>
      <c r="S88" s="1721"/>
      <c r="T88" s="1721"/>
      <c r="U88" s="2388">
        <f t="shared" si="20"/>
        <v>0</v>
      </c>
      <c r="V88" s="2389">
        <f t="shared" si="16"/>
        <v>0</v>
      </c>
      <c r="W88" s="2420"/>
      <c r="AM88" s="1170"/>
      <c r="AN88" s="1170"/>
    </row>
    <row r="89" spans="1:40" ht="15">
      <c r="A89" s="2369"/>
      <c r="B89" s="2370"/>
      <c r="C89" s="1720" t="s">
        <v>329</v>
      </c>
      <c r="D89" s="2369"/>
      <c r="E89" s="2373"/>
      <c r="F89" s="2373"/>
      <c r="G89" s="2373"/>
      <c r="H89" s="2387"/>
      <c r="I89" s="2387" t="s">
        <v>364</v>
      </c>
      <c r="J89" s="1721"/>
      <c r="K89" s="1721"/>
      <c r="L89" s="2388">
        <f t="shared" si="17"/>
        <v>0</v>
      </c>
      <c r="M89" s="1721"/>
      <c r="N89" s="1721"/>
      <c r="O89" s="2388">
        <f t="shared" si="18"/>
        <v>0</v>
      </c>
      <c r="P89" s="1721"/>
      <c r="Q89" s="1721"/>
      <c r="R89" s="2388">
        <f t="shared" si="19"/>
        <v>0</v>
      </c>
      <c r="S89" s="1721"/>
      <c r="T89" s="1721"/>
      <c r="U89" s="2388">
        <f t="shared" si="20"/>
        <v>0</v>
      </c>
      <c r="V89" s="2389">
        <f t="shared" si="16"/>
        <v>0</v>
      </c>
      <c r="W89" s="2420"/>
      <c r="AM89" s="1170"/>
      <c r="AN89" s="1170"/>
    </row>
    <row r="90" spans="1:40" ht="15">
      <c r="A90" s="2369"/>
      <c r="B90" s="2370"/>
      <c r="C90" s="1720" t="s">
        <v>328</v>
      </c>
      <c r="D90" s="2369"/>
      <c r="E90" s="2373"/>
      <c r="F90" s="2373"/>
      <c r="G90" s="2373"/>
      <c r="H90" s="2387" t="s">
        <v>365</v>
      </c>
      <c r="I90" s="2387"/>
      <c r="J90" s="1721"/>
      <c r="K90" s="1721"/>
      <c r="L90" s="2388">
        <f t="shared" si="17"/>
        <v>0</v>
      </c>
      <c r="M90" s="1721"/>
      <c r="N90" s="1721"/>
      <c r="O90" s="2388">
        <f t="shared" si="18"/>
        <v>0</v>
      </c>
      <c r="P90" s="1721"/>
      <c r="Q90" s="1721"/>
      <c r="R90" s="2388">
        <f t="shared" si="19"/>
        <v>0</v>
      </c>
      <c r="S90" s="1721"/>
      <c r="T90" s="1721"/>
      <c r="U90" s="2388">
        <f t="shared" si="20"/>
        <v>0</v>
      </c>
      <c r="V90" s="2389">
        <f t="shared" si="16"/>
        <v>0</v>
      </c>
      <c r="W90" s="2420"/>
      <c r="AM90" s="1170"/>
      <c r="AN90" s="1170"/>
    </row>
    <row r="91" spans="1:40" ht="15">
      <c r="A91" s="2369"/>
      <c r="B91" s="2370"/>
      <c r="C91" s="1720"/>
      <c r="D91" s="2369"/>
      <c r="E91" s="2373"/>
      <c r="F91" s="2373"/>
      <c r="G91" s="2373"/>
      <c r="H91" s="2387"/>
      <c r="I91" s="2387"/>
      <c r="J91" s="1721"/>
      <c r="K91" s="1721"/>
      <c r="L91" s="2388"/>
      <c r="M91" s="1721"/>
      <c r="N91" s="1721"/>
      <c r="O91" s="2388"/>
      <c r="P91" s="1721"/>
      <c r="Q91" s="1721"/>
      <c r="R91" s="2388"/>
      <c r="S91" s="1721"/>
      <c r="T91" s="1721"/>
      <c r="U91" s="2388"/>
      <c r="V91" s="2389"/>
      <c r="W91" s="2420"/>
      <c r="AM91" s="1170"/>
      <c r="AN91" s="1170"/>
    </row>
    <row r="92" spans="1:40" ht="15">
      <c r="A92" s="2369"/>
      <c r="B92" s="2370"/>
      <c r="C92" s="1720" t="s">
        <v>328</v>
      </c>
      <c r="D92" s="2369"/>
      <c r="E92" s="2373"/>
      <c r="F92" s="2373"/>
      <c r="G92" s="2386" t="s">
        <v>525</v>
      </c>
      <c r="H92" s="2373" t="s">
        <v>366</v>
      </c>
      <c r="I92" s="2373"/>
      <c r="J92" s="1721"/>
      <c r="K92" s="1721"/>
      <c r="L92" s="2370">
        <f>J92+K92</f>
        <v>0</v>
      </c>
      <c r="M92" s="1720"/>
      <c r="N92" s="1720"/>
      <c r="O92" s="2370">
        <f>M92+N92</f>
        <v>0</v>
      </c>
      <c r="P92" s="1720"/>
      <c r="Q92" s="1720"/>
      <c r="R92" s="2370">
        <f>P92+Q92</f>
        <v>0</v>
      </c>
      <c r="S92" s="1720"/>
      <c r="T92" s="1720"/>
      <c r="U92" s="2370">
        <f>S92+T92</f>
        <v>0</v>
      </c>
      <c r="V92" s="2378">
        <f>U92+R92+O92+L92</f>
        <v>0</v>
      </c>
      <c r="W92" s="2420"/>
      <c r="AM92" s="1170"/>
      <c r="AN92" s="1170"/>
    </row>
    <row r="93" spans="1:40" ht="15">
      <c r="A93" s="2369"/>
      <c r="B93" s="2370"/>
      <c r="C93" s="1720"/>
      <c r="D93" s="2369"/>
      <c r="E93" s="2373"/>
      <c r="F93" s="2373"/>
      <c r="G93" s="2373"/>
      <c r="H93" s="2373" t="s">
        <v>367</v>
      </c>
      <c r="I93" s="2373"/>
      <c r="J93" s="1721"/>
      <c r="K93" s="1721"/>
      <c r="L93" s="2388"/>
      <c r="M93" s="1721"/>
      <c r="N93" s="1721"/>
      <c r="O93" s="2388"/>
      <c r="P93" s="1721"/>
      <c r="Q93" s="1721"/>
      <c r="R93" s="2388"/>
      <c r="S93" s="1721"/>
      <c r="T93" s="1721"/>
      <c r="U93" s="2388"/>
      <c r="V93" s="2389"/>
      <c r="W93" s="2420"/>
      <c r="AM93" s="1170"/>
      <c r="AN93" s="1170"/>
    </row>
    <row r="94" spans="1:40" ht="15">
      <c r="A94" s="2369"/>
      <c r="B94" s="2370"/>
      <c r="C94" s="1720"/>
      <c r="D94" s="2369"/>
      <c r="E94" s="2373"/>
      <c r="F94" s="2373"/>
      <c r="G94" s="2373"/>
      <c r="H94" s="2373"/>
      <c r="I94" s="2373"/>
      <c r="J94" s="1721"/>
      <c r="K94" s="1721"/>
      <c r="L94" s="2388"/>
      <c r="M94" s="1721"/>
      <c r="N94" s="1721"/>
      <c r="O94" s="2388"/>
      <c r="P94" s="1721"/>
      <c r="Q94" s="1721"/>
      <c r="R94" s="2388"/>
      <c r="S94" s="1721"/>
      <c r="T94" s="1721"/>
      <c r="U94" s="2388"/>
      <c r="V94" s="2389"/>
      <c r="W94" s="2420"/>
      <c r="AM94" s="1170"/>
      <c r="AN94" s="1170"/>
    </row>
    <row r="95" spans="1:40" ht="15">
      <c r="A95" s="2369"/>
      <c r="B95" s="2370"/>
      <c r="C95" s="1720" t="s">
        <v>329</v>
      </c>
      <c r="D95" s="2369"/>
      <c r="E95" s="2373"/>
      <c r="F95" s="2373"/>
      <c r="G95" s="2373" t="s">
        <v>36</v>
      </c>
      <c r="H95" s="2387"/>
      <c r="I95" s="2373"/>
      <c r="J95" s="1721"/>
      <c r="K95" s="1721"/>
      <c r="L95" s="2370">
        <f>J95+K95</f>
        <v>0</v>
      </c>
      <c r="M95" s="1721"/>
      <c r="N95" s="1721"/>
      <c r="O95" s="2370">
        <f>M95+N95</f>
        <v>0</v>
      </c>
      <c r="P95" s="1721"/>
      <c r="Q95" s="1721"/>
      <c r="R95" s="2370">
        <f>P95+Q95</f>
        <v>0</v>
      </c>
      <c r="S95" s="1721"/>
      <c r="T95" s="1721"/>
      <c r="U95" s="2388"/>
      <c r="V95" s="2378">
        <f>U95+R95+O95+L95</f>
        <v>0</v>
      </c>
      <c r="W95" s="2420"/>
      <c r="AM95" s="1170"/>
      <c r="AN95" s="1170"/>
    </row>
    <row r="96" spans="1:40" ht="15">
      <c r="A96" s="2369"/>
      <c r="B96" s="2370"/>
      <c r="C96" s="1720" t="s">
        <v>329</v>
      </c>
      <c r="D96" s="2369"/>
      <c r="E96" s="2373"/>
      <c r="F96" s="2373"/>
      <c r="G96" s="2373" t="s">
        <v>592</v>
      </c>
      <c r="H96" s="2387"/>
      <c r="I96" s="2373"/>
      <c r="J96" s="1721"/>
      <c r="K96" s="1721"/>
      <c r="L96" s="2370">
        <f>J96+K96</f>
        <v>0</v>
      </c>
      <c r="M96" s="1721"/>
      <c r="N96" s="1721"/>
      <c r="O96" s="2370">
        <f>M96+N96</f>
        <v>0</v>
      </c>
      <c r="P96" s="1721"/>
      <c r="Q96" s="1721"/>
      <c r="R96" s="2370">
        <f>P96+Q96</f>
        <v>0</v>
      </c>
      <c r="S96" s="1721"/>
      <c r="T96" s="1721"/>
      <c r="U96" s="2388"/>
      <c r="V96" s="2378">
        <f>U96+R96+O96+L96</f>
        <v>0</v>
      </c>
      <c r="W96" s="2420"/>
      <c r="AM96" s="1170"/>
      <c r="AN96" s="1170"/>
    </row>
    <row r="97" spans="1:40" ht="15">
      <c r="A97" s="2369"/>
      <c r="B97" s="2370"/>
      <c r="C97" s="1720"/>
      <c r="D97" s="2369"/>
      <c r="E97" s="2373"/>
      <c r="F97" s="2373"/>
      <c r="G97" s="2373"/>
      <c r="H97" s="2387"/>
      <c r="I97" s="2387"/>
      <c r="J97" s="1721"/>
      <c r="K97" s="1721"/>
      <c r="L97" s="2388"/>
      <c r="M97" s="1721"/>
      <c r="N97" s="1721"/>
      <c r="O97" s="2388"/>
      <c r="P97" s="1721"/>
      <c r="Q97" s="1721"/>
      <c r="R97" s="2388"/>
      <c r="S97" s="1721"/>
      <c r="T97" s="1721"/>
      <c r="U97" s="2388"/>
      <c r="V97" s="2389"/>
      <c r="W97" s="2420"/>
      <c r="AM97" s="1170"/>
      <c r="AN97" s="1170"/>
    </row>
    <row r="98" spans="1:40" ht="15">
      <c r="A98" s="2369"/>
      <c r="B98" s="2370"/>
      <c r="C98" s="1720"/>
      <c r="D98" s="2369"/>
      <c r="E98" s="2373"/>
      <c r="F98" s="2373" t="s">
        <v>589</v>
      </c>
      <c r="G98" s="2373" t="s">
        <v>368</v>
      </c>
      <c r="H98" s="2387"/>
      <c r="I98" s="2387"/>
      <c r="J98" s="2370">
        <f t="shared" ref="J98:U98" si="21">H98+I98</f>
        <v>0</v>
      </c>
      <c r="K98" s="2370">
        <f t="shared" si="21"/>
        <v>0</v>
      </c>
      <c r="L98" s="2370">
        <f t="shared" si="21"/>
        <v>0</v>
      </c>
      <c r="M98" s="2370">
        <f t="shared" si="21"/>
        <v>0</v>
      </c>
      <c r="N98" s="2370">
        <f t="shared" si="21"/>
        <v>0</v>
      </c>
      <c r="O98" s="2370">
        <f t="shared" si="21"/>
        <v>0</v>
      </c>
      <c r="P98" s="2370">
        <f t="shared" si="21"/>
        <v>0</v>
      </c>
      <c r="Q98" s="2370">
        <f t="shared" si="21"/>
        <v>0</v>
      </c>
      <c r="R98" s="2370">
        <f t="shared" si="21"/>
        <v>0</v>
      </c>
      <c r="S98" s="2370">
        <f t="shared" si="21"/>
        <v>0</v>
      </c>
      <c r="T98" s="2370">
        <f t="shared" si="21"/>
        <v>0</v>
      </c>
      <c r="U98" s="2370">
        <f t="shared" si="21"/>
        <v>0</v>
      </c>
      <c r="V98" s="2378">
        <f>U98+R98+O98+L98</f>
        <v>0</v>
      </c>
      <c r="W98" s="2420"/>
      <c r="AM98" s="1170"/>
      <c r="AN98" s="1170"/>
    </row>
    <row r="99" spans="1:40" ht="15">
      <c r="A99" s="2369"/>
      <c r="B99" s="2370"/>
      <c r="C99" s="1720"/>
      <c r="D99" s="2369"/>
      <c r="E99" s="2373"/>
      <c r="F99" s="2373"/>
      <c r="G99" s="2373" t="s">
        <v>369</v>
      </c>
      <c r="H99" s="2387"/>
      <c r="I99" s="2387"/>
      <c r="J99" s="1721"/>
      <c r="K99" s="1721"/>
      <c r="L99" s="2388"/>
      <c r="M99" s="1721"/>
      <c r="N99" s="1721"/>
      <c r="O99" s="2388"/>
      <c r="P99" s="1721"/>
      <c r="Q99" s="1721"/>
      <c r="R99" s="2388"/>
      <c r="S99" s="1721"/>
      <c r="T99" s="1721"/>
      <c r="U99" s="2388"/>
      <c r="V99" s="2389"/>
      <c r="W99" s="2420"/>
      <c r="AM99" s="1170"/>
      <c r="AN99" s="1170"/>
    </row>
    <row r="100" spans="1:40" ht="15">
      <c r="A100" s="2369"/>
      <c r="B100" s="2370"/>
      <c r="C100" s="1720" t="s">
        <v>329</v>
      </c>
      <c r="D100" s="2369"/>
      <c r="E100" s="2373"/>
      <c r="F100" s="2373"/>
      <c r="G100" s="2373"/>
      <c r="H100" s="2387" t="s">
        <v>403</v>
      </c>
      <c r="I100" s="2387"/>
      <c r="J100" s="1721"/>
      <c r="K100" s="1721"/>
      <c r="L100" s="2388">
        <f>J100+K100</f>
        <v>0</v>
      </c>
      <c r="M100" s="1721"/>
      <c r="N100" s="1721"/>
      <c r="O100" s="2388">
        <f>M100+N100</f>
        <v>0</v>
      </c>
      <c r="P100" s="1721"/>
      <c r="Q100" s="1721"/>
      <c r="R100" s="2388">
        <f>P100+Q100</f>
        <v>0</v>
      </c>
      <c r="S100" s="1721"/>
      <c r="T100" s="1721"/>
      <c r="U100" s="2388">
        <f>S100+T100</f>
        <v>0</v>
      </c>
      <c r="V100" s="2389">
        <f>U100+R100+O100+L100</f>
        <v>0</v>
      </c>
      <c r="W100" s="2420"/>
      <c r="AM100" s="1170"/>
      <c r="AN100" s="1170"/>
    </row>
    <row r="101" spans="1:40" ht="15">
      <c r="A101" s="2369"/>
      <c r="B101" s="2370"/>
      <c r="C101" s="1720" t="s">
        <v>328</v>
      </c>
      <c r="D101" s="2369"/>
      <c r="E101" s="2373"/>
      <c r="F101" s="2373"/>
      <c r="G101" s="2373"/>
      <c r="H101" s="2387" t="s">
        <v>404</v>
      </c>
      <c r="I101" s="2387"/>
      <c r="J101" s="1721"/>
      <c r="K101" s="1721"/>
      <c r="L101" s="2388">
        <f>J101+K101</f>
        <v>0</v>
      </c>
      <c r="M101" s="1721"/>
      <c r="N101" s="1721"/>
      <c r="O101" s="2388">
        <f>M101+N101</f>
        <v>0</v>
      </c>
      <c r="P101" s="1721"/>
      <c r="Q101" s="1721"/>
      <c r="R101" s="2388">
        <f>P101+Q101</f>
        <v>0</v>
      </c>
      <c r="S101" s="1721"/>
      <c r="T101" s="1721"/>
      <c r="U101" s="2388">
        <f>S101+T101</f>
        <v>0</v>
      </c>
      <c r="V101" s="2389">
        <f>U101+R101+O101+L101</f>
        <v>0</v>
      </c>
      <c r="W101" s="2420"/>
      <c r="AM101" s="1170"/>
      <c r="AN101" s="1170"/>
    </row>
    <row r="102" spans="1:40" ht="15">
      <c r="A102" s="2369"/>
      <c r="B102" s="2370"/>
      <c r="C102" s="1720"/>
      <c r="D102" s="2369"/>
      <c r="E102" s="2373"/>
      <c r="F102" s="2373"/>
      <c r="G102" s="2373"/>
      <c r="H102" s="2387"/>
      <c r="I102" s="2387"/>
      <c r="J102" s="1721"/>
      <c r="K102" s="1721"/>
      <c r="L102" s="2388"/>
      <c r="M102" s="1721"/>
      <c r="N102" s="1721"/>
      <c r="O102" s="2388"/>
      <c r="P102" s="1721"/>
      <c r="Q102" s="1721"/>
      <c r="R102" s="2388"/>
      <c r="S102" s="1721"/>
      <c r="T102" s="1721"/>
      <c r="U102" s="2388"/>
      <c r="V102" s="2389"/>
      <c r="W102" s="2420"/>
      <c r="AM102" s="1170"/>
      <c r="AN102" s="1170"/>
    </row>
    <row r="103" spans="1:40" ht="15">
      <c r="A103" s="2369"/>
      <c r="B103" s="2370"/>
      <c r="C103" s="1720" t="s">
        <v>329</v>
      </c>
      <c r="D103" s="2369"/>
      <c r="E103" s="2373"/>
      <c r="F103" s="2373"/>
      <c r="G103" s="2373" t="s">
        <v>1066</v>
      </c>
      <c r="H103" s="2387"/>
      <c r="I103" s="2387"/>
      <c r="J103" s="1721"/>
      <c r="K103" s="1721"/>
      <c r="L103" s="2388"/>
      <c r="M103" s="1721"/>
      <c r="N103" s="1721"/>
      <c r="O103" s="2388"/>
      <c r="P103" s="1721"/>
      <c r="Q103" s="1721"/>
      <c r="R103" s="2388"/>
      <c r="S103" s="1721"/>
      <c r="T103" s="1721"/>
      <c r="U103" s="2388"/>
      <c r="V103" s="2389"/>
      <c r="W103" s="2420"/>
      <c r="AM103" s="1170"/>
      <c r="AN103" s="1170"/>
    </row>
    <row r="104" spans="1:40" ht="15">
      <c r="A104" s="2369"/>
      <c r="B104" s="2370"/>
      <c r="C104" s="1720" t="s">
        <v>329</v>
      </c>
      <c r="D104" s="2369"/>
      <c r="E104" s="2373"/>
      <c r="F104" s="2373"/>
      <c r="G104" s="2373" t="s">
        <v>598</v>
      </c>
      <c r="H104" s="2387"/>
      <c r="I104" s="2387"/>
      <c r="J104" s="1721"/>
      <c r="K104" s="1721"/>
      <c r="L104" s="2388"/>
      <c r="M104" s="1721"/>
      <c r="N104" s="1721"/>
      <c r="O104" s="2388"/>
      <c r="P104" s="1721"/>
      <c r="Q104" s="1721"/>
      <c r="R104" s="2388"/>
      <c r="S104" s="1721"/>
      <c r="T104" s="1721"/>
      <c r="U104" s="2388"/>
      <c r="V104" s="2389"/>
      <c r="W104" s="2420"/>
      <c r="AM104" s="1170"/>
      <c r="AN104" s="1170"/>
    </row>
    <row r="105" spans="1:40" ht="15">
      <c r="A105" s="2369"/>
      <c r="B105" s="2370"/>
      <c r="C105" s="1720"/>
      <c r="D105" s="2369"/>
      <c r="E105" s="2373"/>
      <c r="F105" s="2373"/>
      <c r="G105" s="2373"/>
      <c r="H105" s="2387"/>
      <c r="I105" s="2387"/>
      <c r="J105" s="1721"/>
      <c r="K105" s="1721"/>
      <c r="L105" s="2388"/>
      <c r="M105" s="1721"/>
      <c r="N105" s="1721"/>
      <c r="O105" s="2388"/>
      <c r="P105" s="1721"/>
      <c r="Q105" s="1721"/>
      <c r="R105" s="2388"/>
      <c r="S105" s="1721"/>
      <c r="T105" s="1721"/>
      <c r="U105" s="2388"/>
      <c r="V105" s="2389"/>
      <c r="W105" s="2420"/>
      <c r="AM105" s="1170"/>
      <c r="AN105" s="1170"/>
    </row>
    <row r="106" spans="1:40" ht="15">
      <c r="A106" s="2369"/>
      <c r="B106" s="2370"/>
      <c r="C106" s="1720"/>
      <c r="D106" s="2369"/>
      <c r="E106" s="2373" t="s">
        <v>580</v>
      </c>
      <c r="F106" s="2373" t="s">
        <v>370</v>
      </c>
      <c r="G106" s="2373"/>
      <c r="H106" s="2373"/>
      <c r="I106" s="2373"/>
      <c r="J106" s="1720">
        <f t="shared" ref="J106:U106" si="22">J108+J109+J110+J111+J112+J113+J114+J116</f>
        <v>0</v>
      </c>
      <c r="K106" s="1720">
        <f t="shared" si="22"/>
        <v>0</v>
      </c>
      <c r="L106" s="1720">
        <f t="shared" si="22"/>
        <v>0</v>
      </c>
      <c r="M106" s="1720">
        <f t="shared" si="22"/>
        <v>0</v>
      </c>
      <c r="N106" s="1720">
        <f t="shared" si="22"/>
        <v>0</v>
      </c>
      <c r="O106" s="1720">
        <f t="shared" si="22"/>
        <v>0</v>
      </c>
      <c r="P106" s="1720">
        <f t="shared" si="22"/>
        <v>0</v>
      </c>
      <c r="Q106" s="1720">
        <f t="shared" si="22"/>
        <v>0</v>
      </c>
      <c r="R106" s="1720">
        <f t="shared" si="22"/>
        <v>0</v>
      </c>
      <c r="S106" s="1720">
        <f t="shared" si="22"/>
        <v>0</v>
      </c>
      <c r="T106" s="1720">
        <f t="shared" si="22"/>
        <v>0</v>
      </c>
      <c r="U106" s="1720">
        <f t="shared" si="22"/>
        <v>0</v>
      </c>
      <c r="V106" s="2379">
        <f>V108+V109+V110+V111+V112+V113+V114+V116</f>
        <v>0</v>
      </c>
      <c r="W106" s="2420"/>
      <c r="AM106" s="1170"/>
      <c r="AN106" s="1170"/>
    </row>
    <row r="107" spans="1:40" ht="15">
      <c r="A107" s="2369"/>
      <c r="B107" s="2370"/>
      <c r="C107" s="1720"/>
      <c r="D107" s="2369"/>
      <c r="E107" s="2373"/>
      <c r="F107" s="2373"/>
      <c r="G107" s="2373"/>
      <c r="H107" s="2373"/>
      <c r="I107" s="2373"/>
      <c r="J107" s="1720"/>
      <c r="K107" s="1720"/>
      <c r="L107" s="2370"/>
      <c r="M107" s="1720"/>
      <c r="N107" s="1720"/>
      <c r="O107" s="2370"/>
      <c r="P107" s="1720"/>
      <c r="Q107" s="1720"/>
      <c r="R107" s="2370"/>
      <c r="S107" s="1720"/>
      <c r="T107" s="1720"/>
      <c r="U107" s="2370"/>
      <c r="V107" s="2378"/>
      <c r="W107" s="2420"/>
      <c r="AM107" s="1170"/>
      <c r="AN107" s="1170"/>
    </row>
    <row r="108" spans="1:40" ht="15">
      <c r="A108" s="2369"/>
      <c r="B108" s="2370"/>
      <c r="C108" s="1720" t="s">
        <v>329</v>
      </c>
      <c r="D108" s="2369"/>
      <c r="E108" s="2373"/>
      <c r="F108" s="2373"/>
      <c r="G108" s="2387" t="s">
        <v>647</v>
      </c>
      <c r="H108" s="2387"/>
      <c r="I108" s="2387"/>
      <c r="J108" s="1721"/>
      <c r="K108" s="1721"/>
      <c r="L108" s="2388">
        <f>J108+K108</f>
        <v>0</v>
      </c>
      <c r="M108" s="1721"/>
      <c r="N108" s="1721"/>
      <c r="O108" s="2388">
        <f>M108+N108</f>
        <v>0</v>
      </c>
      <c r="P108" s="1721"/>
      <c r="Q108" s="1721"/>
      <c r="R108" s="2388">
        <f>P108+Q108</f>
        <v>0</v>
      </c>
      <c r="S108" s="1721"/>
      <c r="T108" s="1721"/>
      <c r="U108" s="2388">
        <f>S108+T108</f>
        <v>0</v>
      </c>
      <c r="V108" s="2389">
        <f>U108+R108+O108+L108</f>
        <v>0</v>
      </c>
      <c r="W108" s="2420"/>
      <c r="AM108" s="1170"/>
      <c r="AN108" s="1170"/>
    </row>
    <row r="109" spans="1:40" ht="15">
      <c r="A109" s="2369"/>
      <c r="B109" s="2370"/>
      <c r="C109" s="1720" t="s">
        <v>329</v>
      </c>
      <c r="D109" s="2369"/>
      <c r="E109" s="2373"/>
      <c r="F109" s="2373"/>
      <c r="G109" s="2387" t="s">
        <v>648</v>
      </c>
      <c r="H109" s="2387"/>
      <c r="I109" s="2387"/>
      <c r="J109" s="1721"/>
      <c r="K109" s="1721"/>
      <c r="L109" s="2388">
        <f t="shared" ref="L109:L114" si="23">J109+K109</f>
        <v>0</v>
      </c>
      <c r="M109" s="1721"/>
      <c r="N109" s="1721"/>
      <c r="O109" s="2388">
        <f t="shared" ref="O109:O114" si="24">M109+N109</f>
        <v>0</v>
      </c>
      <c r="P109" s="1721"/>
      <c r="Q109" s="1721"/>
      <c r="R109" s="2388">
        <f t="shared" ref="R109:R114" si="25">P109+Q109</f>
        <v>0</v>
      </c>
      <c r="S109" s="1721"/>
      <c r="T109" s="1721"/>
      <c r="U109" s="2388">
        <f t="shared" ref="U109:U114" si="26">S109+T109</f>
        <v>0</v>
      </c>
      <c r="V109" s="2389">
        <f t="shared" ref="V109:V114" si="27">U109+R109+O109+L109</f>
        <v>0</v>
      </c>
      <c r="W109" s="2420"/>
      <c r="AM109" s="1170"/>
      <c r="AN109" s="1170"/>
    </row>
    <row r="110" spans="1:40" ht="15">
      <c r="A110" s="2369"/>
      <c r="B110" s="2370"/>
      <c r="C110" s="1720" t="s">
        <v>649</v>
      </c>
      <c r="D110" s="2369"/>
      <c r="E110" s="2373"/>
      <c r="F110" s="2373"/>
      <c r="G110" s="2387" t="s">
        <v>650</v>
      </c>
      <c r="H110" s="2387"/>
      <c r="I110" s="2387"/>
      <c r="J110" s="1721"/>
      <c r="K110" s="1721"/>
      <c r="L110" s="2388">
        <f t="shared" si="23"/>
        <v>0</v>
      </c>
      <c r="M110" s="1721"/>
      <c r="N110" s="1721"/>
      <c r="O110" s="2388">
        <f t="shared" si="24"/>
        <v>0</v>
      </c>
      <c r="P110" s="1721"/>
      <c r="Q110" s="1721"/>
      <c r="R110" s="2388">
        <f t="shared" si="25"/>
        <v>0</v>
      </c>
      <c r="S110" s="1721"/>
      <c r="T110" s="1721"/>
      <c r="U110" s="2388">
        <f t="shared" si="26"/>
        <v>0</v>
      </c>
      <c r="V110" s="2389">
        <f t="shared" si="27"/>
        <v>0</v>
      </c>
      <c r="W110" s="2420"/>
      <c r="AM110" s="1170"/>
      <c r="AN110" s="1170"/>
    </row>
    <row r="111" spans="1:40" ht="15">
      <c r="A111" s="2369"/>
      <c r="B111" s="2370"/>
      <c r="C111" s="1720" t="s">
        <v>329</v>
      </c>
      <c r="D111" s="2369"/>
      <c r="E111" s="2373"/>
      <c r="F111" s="2373"/>
      <c r="G111" s="2387" t="s">
        <v>1070</v>
      </c>
      <c r="H111" s="2387"/>
      <c r="I111" s="2387"/>
      <c r="J111" s="1721"/>
      <c r="K111" s="1721"/>
      <c r="L111" s="2388">
        <f t="shared" si="23"/>
        <v>0</v>
      </c>
      <c r="M111" s="1721"/>
      <c r="N111" s="1721"/>
      <c r="O111" s="2388">
        <f t="shared" si="24"/>
        <v>0</v>
      </c>
      <c r="P111" s="1721"/>
      <c r="Q111" s="1721"/>
      <c r="R111" s="2388">
        <f t="shared" si="25"/>
        <v>0</v>
      </c>
      <c r="S111" s="1721"/>
      <c r="T111" s="1721"/>
      <c r="U111" s="2388">
        <f t="shared" si="26"/>
        <v>0</v>
      </c>
      <c r="V111" s="2389">
        <f t="shared" si="27"/>
        <v>0</v>
      </c>
      <c r="W111" s="2420"/>
      <c r="AM111" s="1170"/>
      <c r="AN111" s="1170"/>
    </row>
    <row r="112" spans="1:40" ht="15">
      <c r="A112" s="2369"/>
      <c r="B112" s="2370"/>
      <c r="C112" s="1720" t="s">
        <v>329</v>
      </c>
      <c r="D112" s="2369"/>
      <c r="E112" s="2373"/>
      <c r="F112" s="2373"/>
      <c r="G112" s="2387" t="s">
        <v>651</v>
      </c>
      <c r="H112" s="2387"/>
      <c r="I112" s="2387"/>
      <c r="J112" s="1721"/>
      <c r="K112" s="1721"/>
      <c r="L112" s="2388">
        <f t="shared" si="23"/>
        <v>0</v>
      </c>
      <c r="M112" s="1721"/>
      <c r="N112" s="1721"/>
      <c r="O112" s="2388">
        <f t="shared" si="24"/>
        <v>0</v>
      </c>
      <c r="P112" s="1721"/>
      <c r="Q112" s="1721"/>
      <c r="R112" s="2388">
        <f t="shared" si="25"/>
        <v>0</v>
      </c>
      <c r="S112" s="1721"/>
      <c r="T112" s="1721"/>
      <c r="U112" s="2388">
        <f t="shared" si="26"/>
        <v>0</v>
      </c>
      <c r="V112" s="2389">
        <f t="shared" si="27"/>
        <v>0</v>
      </c>
      <c r="W112" s="2420"/>
      <c r="AM112" s="1170"/>
      <c r="AN112" s="1170"/>
    </row>
    <row r="113" spans="1:40" ht="15">
      <c r="A113" s="2369"/>
      <c r="B113" s="2370"/>
      <c r="C113" s="1720" t="s">
        <v>329</v>
      </c>
      <c r="D113" s="2369"/>
      <c r="E113" s="2373"/>
      <c r="F113" s="2373"/>
      <c r="G113" s="2387" t="s">
        <v>1530</v>
      </c>
      <c r="H113" s="2387"/>
      <c r="I113" s="2387"/>
      <c r="J113" s="1721"/>
      <c r="K113" s="1721"/>
      <c r="L113" s="2388">
        <f t="shared" si="23"/>
        <v>0</v>
      </c>
      <c r="M113" s="1721"/>
      <c r="N113" s="1721"/>
      <c r="O113" s="2388">
        <f t="shared" si="24"/>
        <v>0</v>
      </c>
      <c r="P113" s="1721"/>
      <c r="Q113" s="1721"/>
      <c r="R113" s="2388">
        <f t="shared" si="25"/>
        <v>0</v>
      </c>
      <c r="S113" s="1721"/>
      <c r="T113" s="1721"/>
      <c r="U113" s="2388">
        <f t="shared" si="26"/>
        <v>0</v>
      </c>
      <c r="V113" s="2389">
        <f t="shared" si="27"/>
        <v>0</v>
      </c>
      <c r="W113" s="2420"/>
      <c r="AM113" s="1170"/>
      <c r="AN113" s="1170"/>
    </row>
    <row r="114" spans="1:40" ht="15">
      <c r="A114" s="2369"/>
      <c r="B114" s="2370"/>
      <c r="C114" s="1720" t="s">
        <v>329</v>
      </c>
      <c r="D114" s="2369"/>
      <c r="E114" s="2373"/>
      <c r="F114" s="2373"/>
      <c r="G114" s="2387" t="s">
        <v>652</v>
      </c>
      <c r="H114" s="2387"/>
      <c r="I114" s="2387"/>
      <c r="J114" s="1721"/>
      <c r="K114" s="1721"/>
      <c r="L114" s="2388">
        <f t="shared" si="23"/>
        <v>0</v>
      </c>
      <c r="M114" s="1721"/>
      <c r="N114" s="1721"/>
      <c r="O114" s="2388">
        <f t="shared" si="24"/>
        <v>0</v>
      </c>
      <c r="P114" s="1721"/>
      <c r="Q114" s="1721"/>
      <c r="R114" s="2388">
        <f t="shared" si="25"/>
        <v>0</v>
      </c>
      <c r="S114" s="1721"/>
      <c r="T114" s="1721"/>
      <c r="U114" s="2388">
        <f t="shared" si="26"/>
        <v>0</v>
      </c>
      <c r="V114" s="2389">
        <f t="shared" si="27"/>
        <v>0</v>
      </c>
      <c r="W114" s="2420"/>
      <c r="AM114" s="1170"/>
      <c r="AN114" s="1170"/>
    </row>
    <row r="115" spans="1:40" ht="15">
      <c r="A115" s="2369"/>
      <c r="B115" s="2370"/>
      <c r="C115" s="1720"/>
      <c r="D115" s="2369"/>
      <c r="E115" s="2373"/>
      <c r="F115" s="2373"/>
      <c r="G115" s="2387"/>
      <c r="H115" s="2387"/>
      <c r="I115" s="2387"/>
      <c r="J115" s="1721"/>
      <c r="K115" s="1721"/>
      <c r="L115" s="2388"/>
      <c r="M115" s="1721"/>
      <c r="N115" s="1721"/>
      <c r="O115" s="2388"/>
      <c r="P115" s="1721"/>
      <c r="Q115" s="1721"/>
      <c r="R115" s="2388"/>
      <c r="S115" s="1721"/>
      <c r="T115" s="1721"/>
      <c r="U115" s="2388"/>
      <c r="V115" s="2389"/>
      <c r="W115" s="2420"/>
      <c r="AM115" s="1170"/>
      <c r="AN115" s="1170"/>
    </row>
    <row r="116" spans="1:40" ht="15">
      <c r="A116" s="2369"/>
      <c r="B116" s="2370"/>
      <c r="C116" s="1720" t="s">
        <v>329</v>
      </c>
      <c r="D116" s="2369"/>
      <c r="E116" s="2373"/>
      <c r="F116" s="2373"/>
      <c r="G116" s="2373" t="s">
        <v>1066</v>
      </c>
      <c r="H116" s="2387"/>
      <c r="I116" s="2373"/>
      <c r="J116" s="1720"/>
      <c r="K116" s="1720"/>
      <c r="L116" s="2370">
        <v>0</v>
      </c>
      <c r="M116" s="1720"/>
      <c r="N116" s="1720"/>
      <c r="O116" s="2370">
        <v>0</v>
      </c>
      <c r="P116" s="1720"/>
      <c r="Q116" s="1720"/>
      <c r="R116" s="2370">
        <v>0</v>
      </c>
      <c r="S116" s="1720"/>
      <c r="T116" s="1720"/>
      <c r="U116" s="2370">
        <v>0</v>
      </c>
      <c r="V116" s="2378">
        <f>U116+R116+O116+L116</f>
        <v>0</v>
      </c>
      <c r="W116" s="2420"/>
      <c r="AM116" s="1170"/>
      <c r="AN116" s="1170"/>
    </row>
    <row r="117" spans="1:40" ht="15">
      <c r="A117" s="2369"/>
      <c r="B117" s="2370"/>
      <c r="C117" s="1720"/>
      <c r="D117" s="2369"/>
      <c r="E117" s="2373"/>
      <c r="F117" s="2373"/>
      <c r="G117" s="2387"/>
      <c r="H117" s="2387"/>
      <c r="I117" s="2387"/>
      <c r="J117" s="1721"/>
      <c r="K117" s="1721"/>
      <c r="L117" s="2388"/>
      <c r="M117" s="1721"/>
      <c r="N117" s="1721"/>
      <c r="O117" s="2388"/>
      <c r="P117" s="1721"/>
      <c r="Q117" s="1721"/>
      <c r="R117" s="2388"/>
      <c r="S117" s="1721"/>
      <c r="T117" s="1721"/>
      <c r="U117" s="2388"/>
      <c r="V117" s="2389"/>
      <c r="W117" s="2420"/>
      <c r="AM117" s="1170"/>
      <c r="AN117" s="1170"/>
    </row>
    <row r="118" spans="1:40" ht="15">
      <c r="A118" s="2369"/>
      <c r="B118" s="2370"/>
      <c r="C118" s="1720"/>
      <c r="D118" s="2369"/>
      <c r="E118" s="2373" t="s">
        <v>581</v>
      </c>
      <c r="F118" s="2373" t="s">
        <v>371</v>
      </c>
      <c r="G118" s="2373"/>
      <c r="H118" s="2373"/>
      <c r="I118" s="2373"/>
      <c r="J118" s="1720">
        <f>J120+J121</f>
        <v>0</v>
      </c>
      <c r="K118" s="1720">
        <f>K120+K121</f>
        <v>0</v>
      </c>
      <c r="L118" s="2370">
        <f>J118+K118</f>
        <v>0</v>
      </c>
      <c r="M118" s="1720">
        <f>M120+M121</f>
        <v>0</v>
      </c>
      <c r="N118" s="1720">
        <f>N120+N121</f>
        <v>0</v>
      </c>
      <c r="O118" s="2370">
        <f>M118+N118</f>
        <v>0</v>
      </c>
      <c r="P118" s="1720">
        <f>P120+P121</f>
        <v>0</v>
      </c>
      <c r="Q118" s="1720">
        <f>Q120+Q121</f>
        <v>0</v>
      </c>
      <c r="R118" s="2370">
        <f>P118+Q118</f>
        <v>0</v>
      </c>
      <c r="S118" s="1720">
        <f>S120+S121</f>
        <v>0</v>
      </c>
      <c r="T118" s="1720">
        <f>T120+T121</f>
        <v>0</v>
      </c>
      <c r="U118" s="2370">
        <f>S118+T118</f>
        <v>0</v>
      </c>
      <c r="V118" s="2378">
        <f>U118+R118+O118+L118</f>
        <v>0</v>
      </c>
      <c r="W118" s="2420"/>
      <c r="AM118" s="1170"/>
      <c r="AN118" s="1170"/>
    </row>
    <row r="119" spans="1:40" ht="15">
      <c r="A119" s="2369"/>
      <c r="B119" s="2370"/>
      <c r="C119" s="1720"/>
      <c r="D119" s="2369"/>
      <c r="E119" s="2373"/>
      <c r="F119" s="2373"/>
      <c r="G119" s="2373"/>
      <c r="H119" s="2373"/>
      <c r="I119" s="2373"/>
      <c r="J119" s="1720"/>
      <c r="K119" s="1720"/>
      <c r="L119" s="2370"/>
      <c r="M119" s="1720"/>
      <c r="N119" s="1720"/>
      <c r="O119" s="2370"/>
      <c r="P119" s="1720"/>
      <c r="Q119" s="1720"/>
      <c r="R119" s="2370"/>
      <c r="S119" s="1720"/>
      <c r="T119" s="1720"/>
      <c r="U119" s="2370"/>
      <c r="V119" s="2378"/>
      <c r="W119" s="2420"/>
      <c r="AM119" s="1170"/>
      <c r="AN119" s="1170"/>
    </row>
    <row r="120" spans="1:40" ht="15">
      <c r="A120" s="2369"/>
      <c r="B120" s="2370"/>
      <c r="C120" s="1720" t="s">
        <v>329</v>
      </c>
      <c r="D120" s="2369"/>
      <c r="E120" s="2373"/>
      <c r="F120" s="2373"/>
      <c r="G120" s="2387" t="s">
        <v>1534</v>
      </c>
      <c r="H120" s="2387"/>
      <c r="I120" s="2387"/>
      <c r="J120" s="1721"/>
      <c r="K120" s="1721"/>
      <c r="L120" s="2388">
        <f>J120+K120</f>
        <v>0</v>
      </c>
      <c r="M120" s="1721"/>
      <c r="N120" s="1721"/>
      <c r="O120" s="2388">
        <f>M120+N120</f>
        <v>0</v>
      </c>
      <c r="P120" s="1721"/>
      <c r="Q120" s="1721"/>
      <c r="R120" s="2388">
        <f>P120+Q120</f>
        <v>0</v>
      </c>
      <c r="S120" s="1721"/>
      <c r="T120" s="1721"/>
      <c r="U120" s="2388">
        <f>S120+T120</f>
        <v>0</v>
      </c>
      <c r="V120" s="2389">
        <f>U120+R120+O120+L120</f>
        <v>0</v>
      </c>
      <c r="W120" s="2420"/>
      <c r="AM120" s="1170"/>
      <c r="AN120" s="1170"/>
    </row>
    <row r="121" spans="1:40" ht="15">
      <c r="A121" s="2369"/>
      <c r="B121" s="2370"/>
      <c r="C121" s="1720" t="s">
        <v>329</v>
      </c>
      <c r="D121" s="2396"/>
      <c r="E121" s="2387"/>
      <c r="F121" s="2387"/>
      <c r="G121" s="2387" t="s">
        <v>1066</v>
      </c>
      <c r="H121" s="2387"/>
      <c r="I121" s="2387"/>
      <c r="J121" s="1721"/>
      <c r="K121" s="1721"/>
      <c r="L121" s="2388">
        <f>J121+K121</f>
        <v>0</v>
      </c>
      <c r="M121" s="1721"/>
      <c r="N121" s="1721"/>
      <c r="O121" s="2388">
        <f>M121+N121</f>
        <v>0</v>
      </c>
      <c r="P121" s="1721"/>
      <c r="Q121" s="1721"/>
      <c r="R121" s="2388">
        <f>P121+Q121</f>
        <v>0</v>
      </c>
      <c r="S121" s="1721"/>
      <c r="T121" s="1721"/>
      <c r="U121" s="2388">
        <f>S121+T121</f>
        <v>0</v>
      </c>
      <c r="V121" s="2389">
        <f>U121+R121+O121+L121</f>
        <v>0</v>
      </c>
      <c r="W121" s="2420"/>
      <c r="AM121" s="1170"/>
      <c r="AN121" s="1170"/>
    </row>
    <row r="122" spans="1:40" ht="15">
      <c r="A122" s="2369"/>
      <c r="B122" s="2370"/>
      <c r="C122" s="1720"/>
      <c r="D122" s="2369"/>
      <c r="E122" s="2373"/>
      <c r="F122" s="2373"/>
      <c r="G122" s="2373"/>
      <c r="H122" s="2387"/>
      <c r="I122" s="2387"/>
      <c r="J122" s="1721"/>
      <c r="K122" s="1721"/>
      <c r="L122" s="2388"/>
      <c r="M122" s="1721"/>
      <c r="N122" s="1721"/>
      <c r="O122" s="2388"/>
      <c r="P122" s="1721"/>
      <c r="Q122" s="1721"/>
      <c r="R122" s="2388"/>
      <c r="S122" s="1721"/>
      <c r="T122" s="1721"/>
      <c r="U122" s="2388"/>
      <c r="V122" s="2389"/>
      <c r="W122" s="2420"/>
      <c r="AM122" s="1170"/>
      <c r="AN122" s="1170"/>
    </row>
    <row r="123" spans="1:40" ht="15">
      <c r="A123" s="2369"/>
      <c r="B123" s="2370"/>
      <c r="C123" s="1720"/>
      <c r="D123" s="2369"/>
      <c r="E123" s="2373" t="s">
        <v>582</v>
      </c>
      <c r="F123" s="2373" t="s">
        <v>372</v>
      </c>
      <c r="G123" s="2373"/>
      <c r="H123" s="2387"/>
      <c r="I123" s="2387"/>
      <c r="J123" s="1720">
        <f>J125+J127+J133</f>
        <v>0</v>
      </c>
      <c r="K123" s="1720">
        <f>K125+K127+K133</f>
        <v>0</v>
      </c>
      <c r="L123" s="2370">
        <f>J123+K123</f>
        <v>0</v>
      </c>
      <c r="M123" s="1720">
        <f>M125+M127+M133</f>
        <v>0</v>
      </c>
      <c r="N123" s="1720">
        <f>N125+N127+N133</f>
        <v>0</v>
      </c>
      <c r="O123" s="2370">
        <f>M123+N123</f>
        <v>0</v>
      </c>
      <c r="P123" s="1720">
        <f>P125+P127+P133</f>
        <v>0</v>
      </c>
      <c r="Q123" s="1720">
        <f>Q125+Q127+Q133</f>
        <v>0</v>
      </c>
      <c r="R123" s="2370">
        <f>P123+Q123</f>
        <v>0</v>
      </c>
      <c r="S123" s="1720">
        <f>S125+S127+S133</f>
        <v>0</v>
      </c>
      <c r="T123" s="1720">
        <f>T125+T127+T133</f>
        <v>0</v>
      </c>
      <c r="U123" s="2370">
        <f>S123+T123</f>
        <v>0</v>
      </c>
      <c r="V123" s="2378">
        <f>U123+R123+O123+L123</f>
        <v>0</v>
      </c>
      <c r="W123" s="2420"/>
      <c r="AM123" s="1170"/>
      <c r="AN123" s="1170"/>
    </row>
    <row r="124" spans="1:40" ht="15">
      <c r="A124" s="2369"/>
      <c r="B124" s="2370"/>
      <c r="C124" s="1720"/>
      <c r="D124" s="2369"/>
      <c r="E124" s="2373"/>
      <c r="F124" s="2373"/>
      <c r="G124" s="2373"/>
      <c r="H124" s="2387"/>
      <c r="I124" s="2387"/>
      <c r="J124" s="1721"/>
      <c r="K124" s="1721"/>
      <c r="L124" s="2388"/>
      <c r="M124" s="1721"/>
      <c r="N124" s="1721"/>
      <c r="O124" s="2388"/>
      <c r="P124" s="1721"/>
      <c r="Q124" s="1721"/>
      <c r="R124" s="2388"/>
      <c r="S124" s="1721"/>
      <c r="T124" s="1721"/>
      <c r="U124" s="2388"/>
      <c r="V124" s="2389"/>
      <c r="W124" s="2420"/>
      <c r="AM124" s="1170"/>
      <c r="AN124" s="1170"/>
    </row>
    <row r="125" spans="1:40" ht="15">
      <c r="A125" s="2369"/>
      <c r="B125" s="2370"/>
      <c r="C125" s="1720" t="s">
        <v>329</v>
      </c>
      <c r="D125" s="2369"/>
      <c r="E125" s="2373"/>
      <c r="F125" s="2373" t="s">
        <v>583</v>
      </c>
      <c r="G125" s="2373" t="s">
        <v>373</v>
      </c>
      <c r="H125" s="2387"/>
      <c r="I125" s="2387"/>
      <c r="J125" s="1721"/>
      <c r="K125" s="1721"/>
      <c r="L125" s="2370">
        <f>J125+K125</f>
        <v>0</v>
      </c>
      <c r="M125" s="1720"/>
      <c r="N125" s="1720"/>
      <c r="O125" s="2370">
        <f>M125+N125</f>
        <v>0</v>
      </c>
      <c r="P125" s="1720"/>
      <c r="Q125" s="1720"/>
      <c r="R125" s="2370">
        <f>P125+Q125</f>
        <v>0</v>
      </c>
      <c r="S125" s="1720"/>
      <c r="T125" s="1720"/>
      <c r="U125" s="2370">
        <f>S125+T125</f>
        <v>0</v>
      </c>
      <c r="V125" s="2378">
        <f>U125+R125+O125+L125</f>
        <v>0</v>
      </c>
      <c r="W125" s="2420"/>
      <c r="AM125" s="1170"/>
      <c r="AN125" s="1170"/>
    </row>
    <row r="126" spans="1:40" ht="15">
      <c r="A126" s="2369"/>
      <c r="B126" s="2370"/>
      <c r="C126" s="1720"/>
      <c r="D126" s="2369"/>
      <c r="E126" s="2373"/>
      <c r="F126" s="2373"/>
      <c r="G126" s="2373"/>
      <c r="H126" s="2387"/>
      <c r="I126" s="2387"/>
      <c r="J126" s="1721"/>
      <c r="K126" s="1721"/>
      <c r="L126" s="2388"/>
      <c r="M126" s="1721"/>
      <c r="N126" s="1721"/>
      <c r="O126" s="2388"/>
      <c r="P126" s="1721"/>
      <c r="Q126" s="1721"/>
      <c r="R126" s="2388"/>
      <c r="S126" s="1721"/>
      <c r="T126" s="1721"/>
      <c r="U126" s="2388"/>
      <c r="V126" s="2389"/>
      <c r="W126" s="2420"/>
      <c r="AM126" s="1170"/>
      <c r="AN126" s="1170"/>
    </row>
    <row r="127" spans="1:40" ht="15">
      <c r="A127" s="2369"/>
      <c r="B127" s="2370"/>
      <c r="C127" s="1720"/>
      <c r="D127" s="2369"/>
      <c r="E127" s="2373"/>
      <c r="F127" s="2373" t="s">
        <v>584</v>
      </c>
      <c r="G127" s="2373" t="s">
        <v>374</v>
      </c>
      <c r="H127" s="2387"/>
      <c r="I127" s="2387"/>
      <c r="J127" s="1720">
        <f>J128+J129+J130+J131</f>
        <v>0</v>
      </c>
      <c r="K127" s="1720">
        <f>K128+K129+K130+K131</f>
        <v>0</v>
      </c>
      <c r="L127" s="2370">
        <f>J127+K127</f>
        <v>0</v>
      </c>
      <c r="M127" s="1720">
        <f>M128+M129+M130+M131</f>
        <v>0</v>
      </c>
      <c r="N127" s="1720">
        <f>N128+N129+N130+N131</f>
        <v>0</v>
      </c>
      <c r="O127" s="2370">
        <f>M127+N127</f>
        <v>0</v>
      </c>
      <c r="P127" s="1720">
        <f>P128+P129+P130+P131</f>
        <v>0</v>
      </c>
      <c r="Q127" s="1720">
        <f>Q128+Q129+Q130+Q131</f>
        <v>0</v>
      </c>
      <c r="R127" s="2370">
        <f>P127+Q127</f>
        <v>0</v>
      </c>
      <c r="S127" s="1720">
        <f>S128+S129+S130+S131</f>
        <v>0</v>
      </c>
      <c r="T127" s="1720">
        <f>T128+T129+T130+T131</f>
        <v>0</v>
      </c>
      <c r="U127" s="2370">
        <f>S127+T127</f>
        <v>0</v>
      </c>
      <c r="V127" s="2378">
        <f>U127+R127+O127+L127</f>
        <v>0</v>
      </c>
      <c r="W127" s="2420"/>
      <c r="AM127" s="1170"/>
      <c r="AN127" s="1170"/>
    </row>
    <row r="128" spans="1:40" ht="15">
      <c r="A128" s="2369"/>
      <c r="B128" s="2370"/>
      <c r="C128" s="1720" t="s">
        <v>329</v>
      </c>
      <c r="D128" s="2369"/>
      <c r="E128" s="2373"/>
      <c r="F128" s="2373"/>
      <c r="G128" s="2387" t="s">
        <v>375</v>
      </c>
      <c r="H128" s="2387"/>
      <c r="I128" s="2387"/>
      <c r="J128" s="1721"/>
      <c r="K128" s="1721"/>
      <c r="L128" s="2388">
        <f>J128+K128</f>
        <v>0</v>
      </c>
      <c r="M128" s="1721"/>
      <c r="N128" s="1721"/>
      <c r="O128" s="2388">
        <f>M128+N128</f>
        <v>0</v>
      </c>
      <c r="P128" s="1721"/>
      <c r="Q128" s="1721"/>
      <c r="R128" s="2388">
        <f>P128+Q128</f>
        <v>0</v>
      </c>
      <c r="S128" s="1721"/>
      <c r="T128" s="1721"/>
      <c r="U128" s="2388">
        <f>S128+T128</f>
        <v>0</v>
      </c>
      <c r="V128" s="2389">
        <f>U128+R128+O128+L128</f>
        <v>0</v>
      </c>
      <c r="W128" s="2420"/>
      <c r="AM128" s="1170"/>
      <c r="AN128" s="1170"/>
    </row>
    <row r="129" spans="1:40" ht="15">
      <c r="A129" s="2369"/>
      <c r="B129" s="2370"/>
      <c r="C129" s="1720" t="s">
        <v>329</v>
      </c>
      <c r="D129" s="2369"/>
      <c r="E129" s="2373"/>
      <c r="F129" s="2373"/>
      <c r="G129" s="2387" t="s">
        <v>376</v>
      </c>
      <c r="H129" s="2387"/>
      <c r="I129" s="2387"/>
      <c r="J129" s="1721"/>
      <c r="K129" s="1721"/>
      <c r="L129" s="2388">
        <f>J129+K129</f>
        <v>0</v>
      </c>
      <c r="M129" s="1721"/>
      <c r="N129" s="1721"/>
      <c r="O129" s="2388">
        <f>M129+N129</f>
        <v>0</v>
      </c>
      <c r="P129" s="1721"/>
      <c r="Q129" s="1721"/>
      <c r="R129" s="2388">
        <f>P129+Q129</f>
        <v>0</v>
      </c>
      <c r="S129" s="1721"/>
      <c r="T129" s="1721"/>
      <c r="U129" s="2388">
        <f>S129+T129</f>
        <v>0</v>
      </c>
      <c r="V129" s="2389">
        <f>U129+R129+O129+L129</f>
        <v>0</v>
      </c>
      <c r="W129" s="2420"/>
      <c r="AM129" s="1170"/>
      <c r="AN129" s="1170"/>
    </row>
    <row r="130" spans="1:40" ht="15">
      <c r="A130" s="2369"/>
      <c r="B130" s="2370"/>
      <c r="C130" s="1720" t="s">
        <v>329</v>
      </c>
      <c r="D130" s="2369"/>
      <c r="E130" s="2373"/>
      <c r="F130" s="2373"/>
      <c r="G130" s="2387" t="s">
        <v>377</v>
      </c>
      <c r="H130" s="2387"/>
      <c r="I130" s="2387"/>
      <c r="J130" s="1721"/>
      <c r="K130" s="1721"/>
      <c r="L130" s="2388">
        <f>J130+K130</f>
        <v>0</v>
      </c>
      <c r="M130" s="1721"/>
      <c r="N130" s="1721"/>
      <c r="O130" s="2388">
        <f>M130+N130</f>
        <v>0</v>
      </c>
      <c r="P130" s="1721"/>
      <c r="Q130" s="1721"/>
      <c r="R130" s="2388">
        <f>P130+Q130</f>
        <v>0</v>
      </c>
      <c r="S130" s="1721"/>
      <c r="T130" s="1721"/>
      <c r="U130" s="2388">
        <f>S130+T130</f>
        <v>0</v>
      </c>
      <c r="V130" s="2389">
        <f>U130+R130+O130+L130</f>
        <v>0</v>
      </c>
      <c r="W130" s="2420"/>
      <c r="AM130" s="1170"/>
      <c r="AN130" s="1170"/>
    </row>
    <row r="131" spans="1:40" ht="15">
      <c r="A131" s="2369"/>
      <c r="B131" s="2370"/>
      <c r="C131" s="1720" t="s">
        <v>329</v>
      </c>
      <c r="D131" s="2369"/>
      <c r="E131" s="2373"/>
      <c r="F131" s="2373"/>
      <c r="G131" s="2387" t="s">
        <v>1069</v>
      </c>
      <c r="H131" s="2387"/>
      <c r="I131" s="2387"/>
      <c r="J131" s="1721"/>
      <c r="K131" s="1721"/>
      <c r="L131" s="2388">
        <f>J131+K131</f>
        <v>0</v>
      </c>
      <c r="M131" s="1721"/>
      <c r="N131" s="1721"/>
      <c r="O131" s="2388">
        <f>M131+N131</f>
        <v>0</v>
      </c>
      <c r="P131" s="1721"/>
      <c r="Q131" s="1721"/>
      <c r="R131" s="2388">
        <f>P131+Q131</f>
        <v>0</v>
      </c>
      <c r="S131" s="1721"/>
      <c r="T131" s="1721"/>
      <c r="U131" s="2388">
        <f>S131+T131</f>
        <v>0</v>
      </c>
      <c r="V131" s="2389">
        <f>U131+R131+O131+L131</f>
        <v>0</v>
      </c>
      <c r="W131" s="2420"/>
      <c r="AM131" s="1170"/>
      <c r="AN131" s="1170"/>
    </row>
    <row r="132" spans="1:40" ht="15">
      <c r="A132" s="2369"/>
      <c r="B132" s="2370"/>
      <c r="C132" s="1720"/>
      <c r="D132" s="2369"/>
      <c r="E132" s="2373"/>
      <c r="F132" s="2373"/>
      <c r="G132" s="2387"/>
      <c r="H132" s="2387"/>
      <c r="I132" s="2387"/>
      <c r="J132" s="1721"/>
      <c r="K132" s="1721"/>
      <c r="L132" s="2388"/>
      <c r="M132" s="1721"/>
      <c r="N132" s="1721"/>
      <c r="O132" s="2388"/>
      <c r="P132" s="1721"/>
      <c r="Q132" s="1721"/>
      <c r="R132" s="2388"/>
      <c r="S132" s="1721"/>
      <c r="T132" s="1721"/>
      <c r="U132" s="2388"/>
      <c r="V132" s="2389"/>
      <c r="W132" s="2420"/>
      <c r="AM132" s="1170"/>
      <c r="AN132" s="1170"/>
    </row>
    <row r="133" spans="1:40" ht="15">
      <c r="A133" s="2369"/>
      <c r="B133" s="2370"/>
      <c r="C133" s="1720" t="s">
        <v>329</v>
      </c>
      <c r="D133" s="2369"/>
      <c r="E133" s="2373"/>
      <c r="F133" s="2373" t="s">
        <v>585</v>
      </c>
      <c r="G133" s="2373" t="s">
        <v>378</v>
      </c>
      <c r="H133" s="2387"/>
      <c r="I133" s="2387"/>
      <c r="J133" s="1720"/>
      <c r="K133" s="1720"/>
      <c r="L133" s="2370">
        <f>J133+K133</f>
        <v>0</v>
      </c>
      <c r="M133" s="1720"/>
      <c r="N133" s="1720"/>
      <c r="O133" s="2370">
        <f>M133+N133</f>
        <v>0</v>
      </c>
      <c r="P133" s="1720"/>
      <c r="Q133" s="1720"/>
      <c r="R133" s="2370">
        <f>P133+Q133</f>
        <v>0</v>
      </c>
      <c r="S133" s="1720"/>
      <c r="T133" s="1720"/>
      <c r="U133" s="2370">
        <f>S133+T133</f>
        <v>0</v>
      </c>
      <c r="V133" s="2378">
        <f>U133+R133+O133+L133</f>
        <v>0</v>
      </c>
      <c r="W133" s="2420"/>
      <c r="AM133" s="1170"/>
      <c r="AN133" s="1170"/>
    </row>
    <row r="134" spans="1:40" ht="15">
      <c r="A134" s="2369"/>
      <c r="B134" s="2370"/>
      <c r="C134" s="1720"/>
      <c r="D134" s="2369"/>
      <c r="E134" s="2373"/>
      <c r="F134" s="2373"/>
      <c r="G134" s="2373"/>
      <c r="H134" s="2387"/>
      <c r="I134" s="2387"/>
      <c r="J134" s="1721"/>
      <c r="K134" s="1721"/>
      <c r="L134" s="2388"/>
      <c r="M134" s="1721"/>
      <c r="N134" s="1721"/>
      <c r="O134" s="2388"/>
      <c r="P134" s="1721"/>
      <c r="Q134" s="1721"/>
      <c r="R134" s="2388"/>
      <c r="S134" s="1721"/>
      <c r="T134" s="1721"/>
      <c r="U134" s="2388"/>
      <c r="V134" s="2389"/>
      <c r="W134" s="2420"/>
      <c r="AM134" s="1170"/>
      <c r="AN134" s="1170"/>
    </row>
    <row r="135" spans="1:40" ht="15">
      <c r="A135" s="2369"/>
      <c r="B135" s="2370"/>
      <c r="C135" s="1720"/>
      <c r="D135" s="2369"/>
      <c r="E135" s="2373" t="s">
        <v>489</v>
      </c>
      <c r="F135" s="2373" t="s">
        <v>379</v>
      </c>
      <c r="G135" s="2373"/>
      <c r="H135" s="2373"/>
      <c r="I135" s="2373"/>
      <c r="J135" s="1720">
        <f t="shared" ref="J135:V135" si="28">J137+J138+J139+J140+J146+J150+J151+J153+J152</f>
        <v>0</v>
      </c>
      <c r="K135" s="1720">
        <f t="shared" si="28"/>
        <v>0</v>
      </c>
      <c r="L135" s="1720">
        <f>L137+L138+L139+L140+L146+L150+L151+L153+L152</f>
        <v>0</v>
      </c>
      <c r="M135" s="1720">
        <f t="shared" si="28"/>
        <v>0</v>
      </c>
      <c r="N135" s="1720">
        <f t="shared" si="28"/>
        <v>0</v>
      </c>
      <c r="O135" s="1720">
        <f t="shared" si="28"/>
        <v>0</v>
      </c>
      <c r="P135" s="1720">
        <f t="shared" si="28"/>
        <v>0</v>
      </c>
      <c r="Q135" s="1720">
        <f t="shared" si="28"/>
        <v>0</v>
      </c>
      <c r="R135" s="1720">
        <f t="shared" si="28"/>
        <v>0</v>
      </c>
      <c r="S135" s="1720">
        <f t="shared" si="28"/>
        <v>0</v>
      </c>
      <c r="T135" s="1720">
        <f t="shared" si="28"/>
        <v>0</v>
      </c>
      <c r="U135" s="1720">
        <f t="shared" si="28"/>
        <v>0</v>
      </c>
      <c r="V135" s="2379">
        <f t="shared" si="28"/>
        <v>0</v>
      </c>
      <c r="W135" s="2420"/>
      <c r="AM135" s="1170"/>
      <c r="AN135" s="1170"/>
    </row>
    <row r="136" spans="1:40" ht="15">
      <c r="A136" s="2369"/>
      <c r="B136" s="2370"/>
      <c r="C136" s="1720"/>
      <c r="D136" s="2369"/>
      <c r="E136" s="2373"/>
      <c r="F136" s="2373"/>
      <c r="G136" s="2373"/>
      <c r="H136" s="2373"/>
      <c r="I136" s="2373"/>
      <c r="J136" s="1720"/>
      <c r="K136" s="1720"/>
      <c r="L136" s="2370"/>
      <c r="M136" s="1720"/>
      <c r="N136" s="1720"/>
      <c r="O136" s="2370"/>
      <c r="P136" s="1720"/>
      <c r="Q136" s="1720"/>
      <c r="R136" s="2370"/>
      <c r="S136" s="1720"/>
      <c r="T136" s="1720"/>
      <c r="U136" s="2370"/>
      <c r="V136" s="2378"/>
      <c r="W136" s="2420"/>
      <c r="AM136" s="1170"/>
      <c r="AN136" s="1170"/>
    </row>
    <row r="137" spans="1:40" ht="15">
      <c r="A137" s="2369"/>
      <c r="B137" s="2370"/>
      <c r="C137" s="1720" t="s">
        <v>329</v>
      </c>
      <c r="D137" s="2369"/>
      <c r="E137" s="2373"/>
      <c r="F137" s="2373" t="s">
        <v>593</v>
      </c>
      <c r="G137" s="2373" t="s">
        <v>380</v>
      </c>
      <c r="H137" s="2358"/>
      <c r="I137" s="2387"/>
      <c r="J137" s="1720"/>
      <c r="K137" s="1720"/>
      <c r="L137" s="2370">
        <f t="shared" ref="L137:L153" si="29">J137+K137</f>
        <v>0</v>
      </c>
      <c r="M137" s="1720"/>
      <c r="N137" s="1720"/>
      <c r="O137" s="2370">
        <f t="shared" ref="O137:O153" si="30">M137+N137</f>
        <v>0</v>
      </c>
      <c r="P137" s="1720"/>
      <c r="Q137" s="1720"/>
      <c r="R137" s="2370">
        <f t="shared" ref="R137:R153" si="31">P137+Q137</f>
        <v>0</v>
      </c>
      <c r="S137" s="1720"/>
      <c r="T137" s="1720"/>
      <c r="U137" s="2370">
        <f t="shared" ref="U137:U153" si="32">S137+T137</f>
        <v>0</v>
      </c>
      <c r="V137" s="2378">
        <f t="shared" ref="V137:V153" si="33">U137+R137+O137+L137</f>
        <v>0</v>
      </c>
      <c r="W137" s="2420"/>
      <c r="AM137" s="1170"/>
      <c r="AN137" s="1170"/>
    </row>
    <row r="138" spans="1:40" ht="15">
      <c r="A138" s="2369"/>
      <c r="B138" s="2370"/>
      <c r="C138" s="1720" t="s">
        <v>329</v>
      </c>
      <c r="D138" s="2369"/>
      <c r="E138" s="2373"/>
      <c r="F138" s="2373" t="s">
        <v>594</v>
      </c>
      <c r="G138" s="2373" t="s">
        <v>342</v>
      </c>
      <c r="H138" s="2373"/>
      <c r="I138" s="2387"/>
      <c r="J138" s="1720"/>
      <c r="K138" s="1720"/>
      <c r="L138" s="2370">
        <f t="shared" si="29"/>
        <v>0</v>
      </c>
      <c r="M138" s="1720"/>
      <c r="N138" s="1720"/>
      <c r="O138" s="2370">
        <f t="shared" si="30"/>
        <v>0</v>
      </c>
      <c r="P138" s="1720"/>
      <c r="Q138" s="1720"/>
      <c r="R138" s="2370">
        <f t="shared" si="31"/>
        <v>0</v>
      </c>
      <c r="S138" s="1720"/>
      <c r="T138" s="1720"/>
      <c r="U138" s="2370">
        <f t="shared" si="32"/>
        <v>0</v>
      </c>
      <c r="V138" s="2378">
        <f t="shared" si="33"/>
        <v>0</v>
      </c>
      <c r="W138" s="2420"/>
      <c r="AM138" s="1170"/>
      <c r="AN138" s="1170"/>
    </row>
    <row r="139" spans="1:40" ht="15">
      <c r="A139" s="2369"/>
      <c r="B139" s="2370"/>
      <c r="C139" s="1720" t="s">
        <v>329</v>
      </c>
      <c r="D139" s="2369"/>
      <c r="E139" s="2373"/>
      <c r="F139" s="2373" t="s">
        <v>595</v>
      </c>
      <c r="G139" s="2373" t="s">
        <v>343</v>
      </c>
      <c r="H139" s="2373"/>
      <c r="I139" s="2387"/>
      <c r="J139" s="1720"/>
      <c r="K139" s="1720"/>
      <c r="L139" s="2370">
        <f t="shared" si="29"/>
        <v>0</v>
      </c>
      <c r="M139" s="1720"/>
      <c r="N139" s="1720"/>
      <c r="O139" s="2370">
        <f t="shared" si="30"/>
        <v>0</v>
      </c>
      <c r="P139" s="1720"/>
      <c r="Q139" s="1720"/>
      <c r="R139" s="2370">
        <f t="shared" si="31"/>
        <v>0</v>
      </c>
      <c r="S139" s="1720"/>
      <c r="T139" s="1720"/>
      <c r="U139" s="2370">
        <f t="shared" si="32"/>
        <v>0</v>
      </c>
      <c r="V139" s="2378">
        <f t="shared" si="33"/>
        <v>0</v>
      </c>
      <c r="W139" s="2420"/>
      <c r="AM139" s="1170"/>
      <c r="AN139" s="1170"/>
    </row>
    <row r="140" spans="1:40" ht="15">
      <c r="A140" s="2369"/>
      <c r="B140" s="2370"/>
      <c r="C140" s="1720" t="s">
        <v>329</v>
      </c>
      <c r="D140" s="2369"/>
      <c r="E140" s="2373"/>
      <c r="F140" s="2373" t="s">
        <v>596</v>
      </c>
      <c r="G140" s="2373" t="s">
        <v>344</v>
      </c>
      <c r="H140" s="2373"/>
      <c r="I140" s="2387"/>
      <c r="J140" s="1720">
        <f>J141+J142+J143+J144+J145</f>
        <v>0</v>
      </c>
      <c r="K140" s="1720">
        <f>K141+K142+K143+K144+K145</f>
        <v>0</v>
      </c>
      <c r="L140" s="2370">
        <f t="shared" si="29"/>
        <v>0</v>
      </c>
      <c r="M140" s="1720">
        <f>M141+M142+M143+M144+M145</f>
        <v>0</v>
      </c>
      <c r="N140" s="1720">
        <f>N141+N142+N143+N144+N145</f>
        <v>0</v>
      </c>
      <c r="O140" s="2370">
        <f t="shared" si="30"/>
        <v>0</v>
      </c>
      <c r="P140" s="1720">
        <f>P141+P142+P143+P144+P145</f>
        <v>0</v>
      </c>
      <c r="Q140" s="1720">
        <f>Q141+Q142+Q143+Q144+Q145</f>
        <v>0</v>
      </c>
      <c r="R140" s="2370">
        <f t="shared" si="31"/>
        <v>0</v>
      </c>
      <c r="S140" s="1720">
        <f>S141+S142+S143+S144+S145</f>
        <v>0</v>
      </c>
      <c r="T140" s="1720">
        <f>T141+T142+T143+T144+T145</f>
        <v>0</v>
      </c>
      <c r="U140" s="2370">
        <f t="shared" si="32"/>
        <v>0</v>
      </c>
      <c r="V140" s="2378">
        <f t="shared" si="33"/>
        <v>0</v>
      </c>
      <c r="W140" s="2420"/>
      <c r="AM140" s="1170"/>
      <c r="AN140" s="1170"/>
    </row>
    <row r="141" spans="1:40" ht="15">
      <c r="A141" s="2369"/>
      <c r="B141" s="2370"/>
      <c r="C141" s="1720" t="s">
        <v>329</v>
      </c>
      <c r="D141" s="2369"/>
      <c r="E141" s="2373"/>
      <c r="F141" s="2373"/>
      <c r="G141" s="2386" t="s">
        <v>345</v>
      </c>
      <c r="H141" s="2373"/>
      <c r="I141" s="2387"/>
      <c r="J141" s="1720"/>
      <c r="K141" s="1720"/>
      <c r="L141" s="2370">
        <f t="shared" si="29"/>
        <v>0</v>
      </c>
      <c r="M141" s="1720"/>
      <c r="N141" s="1720"/>
      <c r="O141" s="2370">
        <f t="shared" si="30"/>
        <v>0</v>
      </c>
      <c r="P141" s="1720"/>
      <c r="Q141" s="1720"/>
      <c r="R141" s="2370">
        <f t="shared" si="31"/>
        <v>0</v>
      </c>
      <c r="S141" s="1720"/>
      <c r="T141" s="1720"/>
      <c r="U141" s="2370">
        <f t="shared" si="32"/>
        <v>0</v>
      </c>
      <c r="V141" s="2378">
        <f t="shared" si="33"/>
        <v>0</v>
      </c>
      <c r="W141" s="2420"/>
      <c r="AM141" s="1170"/>
      <c r="AN141" s="1170"/>
    </row>
    <row r="142" spans="1:40" ht="15">
      <c r="A142" s="2369"/>
      <c r="B142" s="2370"/>
      <c r="C142" s="1720" t="s">
        <v>329</v>
      </c>
      <c r="D142" s="2369"/>
      <c r="E142" s="2373"/>
      <c r="F142" s="2373"/>
      <c r="G142" s="2386" t="s">
        <v>346</v>
      </c>
      <c r="H142" s="2373"/>
      <c r="I142" s="2387"/>
      <c r="J142" s="1720"/>
      <c r="K142" s="1720"/>
      <c r="L142" s="2370">
        <f t="shared" si="29"/>
        <v>0</v>
      </c>
      <c r="M142" s="1720"/>
      <c r="N142" s="1720"/>
      <c r="O142" s="2370">
        <f t="shared" si="30"/>
        <v>0</v>
      </c>
      <c r="P142" s="1720"/>
      <c r="Q142" s="1720"/>
      <c r="R142" s="2370">
        <f t="shared" si="31"/>
        <v>0</v>
      </c>
      <c r="S142" s="1720"/>
      <c r="T142" s="1720"/>
      <c r="U142" s="2370">
        <f t="shared" si="32"/>
        <v>0</v>
      </c>
      <c r="V142" s="2378">
        <f t="shared" si="33"/>
        <v>0</v>
      </c>
      <c r="W142" s="2420"/>
      <c r="AM142" s="1170"/>
      <c r="AN142" s="1170"/>
    </row>
    <row r="143" spans="1:40" ht="15">
      <c r="A143" s="2369"/>
      <c r="B143" s="2370"/>
      <c r="C143" s="1720" t="s">
        <v>329</v>
      </c>
      <c r="D143" s="2369"/>
      <c r="E143" s="2373"/>
      <c r="F143" s="2373"/>
      <c r="G143" s="2386" t="s">
        <v>347</v>
      </c>
      <c r="H143" s="2373"/>
      <c r="I143" s="2387"/>
      <c r="J143" s="1720"/>
      <c r="K143" s="1720"/>
      <c r="L143" s="2370">
        <f t="shared" si="29"/>
        <v>0</v>
      </c>
      <c r="M143" s="1720"/>
      <c r="N143" s="1720"/>
      <c r="O143" s="2370">
        <f t="shared" si="30"/>
        <v>0</v>
      </c>
      <c r="P143" s="1720"/>
      <c r="Q143" s="1720"/>
      <c r="R143" s="2370">
        <f t="shared" si="31"/>
        <v>0</v>
      </c>
      <c r="S143" s="1720"/>
      <c r="T143" s="1720"/>
      <c r="U143" s="2370">
        <f t="shared" si="32"/>
        <v>0</v>
      </c>
      <c r="V143" s="2378">
        <f t="shared" si="33"/>
        <v>0</v>
      </c>
      <c r="W143" s="2420"/>
      <c r="AM143" s="1170"/>
      <c r="AN143" s="1170"/>
    </row>
    <row r="144" spans="1:40" ht="15">
      <c r="A144" s="2369"/>
      <c r="B144" s="2370"/>
      <c r="C144" s="1720" t="s">
        <v>329</v>
      </c>
      <c r="D144" s="2369"/>
      <c r="E144" s="2373"/>
      <c r="F144" s="2373"/>
      <c r="G144" s="2386" t="s">
        <v>1067</v>
      </c>
      <c r="H144" s="2373"/>
      <c r="I144" s="2387"/>
      <c r="J144" s="1720"/>
      <c r="K144" s="1720"/>
      <c r="L144" s="2370">
        <f t="shared" si="29"/>
        <v>0</v>
      </c>
      <c r="M144" s="1720"/>
      <c r="N144" s="1720"/>
      <c r="O144" s="2370">
        <f t="shared" si="30"/>
        <v>0</v>
      </c>
      <c r="P144" s="1720"/>
      <c r="Q144" s="1720"/>
      <c r="R144" s="2370">
        <f t="shared" si="31"/>
        <v>0</v>
      </c>
      <c r="S144" s="1720"/>
      <c r="T144" s="1720"/>
      <c r="U144" s="2370">
        <f t="shared" si="32"/>
        <v>0</v>
      </c>
      <c r="V144" s="2378">
        <f t="shared" si="33"/>
        <v>0</v>
      </c>
      <c r="W144" s="2420"/>
      <c r="AM144" s="1170"/>
      <c r="AN144" s="1170"/>
    </row>
    <row r="145" spans="1:40" ht="15">
      <c r="A145" s="2369"/>
      <c r="B145" s="2370"/>
      <c r="C145" s="1720" t="s">
        <v>329</v>
      </c>
      <c r="D145" s="2369"/>
      <c r="E145" s="2373"/>
      <c r="F145" s="2373"/>
      <c r="G145" s="2373" t="s">
        <v>348</v>
      </c>
      <c r="H145" s="2373"/>
      <c r="I145" s="2387"/>
      <c r="J145" s="1720"/>
      <c r="K145" s="1720"/>
      <c r="L145" s="2370">
        <f t="shared" si="29"/>
        <v>0</v>
      </c>
      <c r="M145" s="1720"/>
      <c r="N145" s="1720"/>
      <c r="O145" s="2370">
        <f t="shared" si="30"/>
        <v>0</v>
      </c>
      <c r="P145" s="1720"/>
      <c r="Q145" s="1720"/>
      <c r="R145" s="2370">
        <f t="shared" si="31"/>
        <v>0</v>
      </c>
      <c r="S145" s="1720"/>
      <c r="T145" s="1720"/>
      <c r="U145" s="2370">
        <f t="shared" si="32"/>
        <v>0</v>
      </c>
      <c r="V145" s="2378">
        <f t="shared" si="33"/>
        <v>0</v>
      </c>
      <c r="W145" s="2420"/>
      <c r="AM145" s="1170"/>
      <c r="AN145" s="1170"/>
    </row>
    <row r="146" spans="1:40" ht="15">
      <c r="A146" s="2369"/>
      <c r="B146" s="2370"/>
      <c r="C146" s="1720" t="s">
        <v>329</v>
      </c>
      <c r="D146" s="2369"/>
      <c r="E146" s="2373"/>
      <c r="F146" s="2373"/>
      <c r="G146" s="2373" t="s">
        <v>349</v>
      </c>
      <c r="H146" s="2373"/>
      <c r="I146" s="2387"/>
      <c r="J146" s="1720">
        <f>J147+J148+J149</f>
        <v>0</v>
      </c>
      <c r="K146" s="1720">
        <f>K147+K148+K149</f>
        <v>0</v>
      </c>
      <c r="L146" s="2370">
        <f>J146+K146</f>
        <v>0</v>
      </c>
      <c r="M146" s="1720">
        <f>M147+M148+M149</f>
        <v>0</v>
      </c>
      <c r="N146" s="1720">
        <f>N147+N148+N149</f>
        <v>0</v>
      </c>
      <c r="O146" s="2370">
        <f t="shared" si="30"/>
        <v>0</v>
      </c>
      <c r="P146" s="1720">
        <f>P147+P148+P149</f>
        <v>0</v>
      </c>
      <c r="Q146" s="1720">
        <f>Q147+Q148+Q149</f>
        <v>0</v>
      </c>
      <c r="R146" s="2370">
        <f t="shared" si="31"/>
        <v>0</v>
      </c>
      <c r="S146" s="1720">
        <f>S147+S148+S149</f>
        <v>0</v>
      </c>
      <c r="T146" s="1720">
        <f>T147+T148+T149</f>
        <v>0</v>
      </c>
      <c r="U146" s="2370">
        <f t="shared" si="32"/>
        <v>0</v>
      </c>
      <c r="V146" s="2378">
        <f t="shared" si="33"/>
        <v>0</v>
      </c>
      <c r="W146" s="2420"/>
      <c r="AM146" s="1170"/>
      <c r="AN146" s="1170"/>
    </row>
    <row r="147" spans="1:40" ht="15">
      <c r="A147" s="2369"/>
      <c r="B147" s="2370"/>
      <c r="C147" s="1720" t="s">
        <v>329</v>
      </c>
      <c r="D147" s="2369"/>
      <c r="E147" s="2373"/>
      <c r="F147" s="2373"/>
      <c r="G147" s="2386" t="s">
        <v>350</v>
      </c>
      <c r="H147" s="2373"/>
      <c r="I147" s="2387"/>
      <c r="J147" s="1720"/>
      <c r="K147" s="1720"/>
      <c r="L147" s="2370">
        <f t="shared" si="29"/>
        <v>0</v>
      </c>
      <c r="M147" s="1720"/>
      <c r="N147" s="1720"/>
      <c r="O147" s="2370">
        <f t="shared" si="30"/>
        <v>0</v>
      </c>
      <c r="P147" s="1720"/>
      <c r="Q147" s="1720"/>
      <c r="R147" s="2370">
        <f t="shared" si="31"/>
        <v>0</v>
      </c>
      <c r="S147" s="1720"/>
      <c r="T147" s="1720"/>
      <c r="U147" s="2370">
        <f t="shared" si="32"/>
        <v>0</v>
      </c>
      <c r="V147" s="2378">
        <f t="shared" si="33"/>
        <v>0</v>
      </c>
      <c r="W147" s="2420"/>
      <c r="AM147" s="1170"/>
      <c r="AN147" s="1170"/>
    </row>
    <row r="148" spans="1:40" ht="15">
      <c r="A148" s="2369"/>
      <c r="B148" s="2370"/>
      <c r="C148" s="1720" t="s">
        <v>329</v>
      </c>
      <c r="D148" s="2369"/>
      <c r="E148" s="2373"/>
      <c r="F148" s="2373"/>
      <c r="G148" s="2386" t="s">
        <v>347</v>
      </c>
      <c r="H148" s="2373"/>
      <c r="I148" s="2387"/>
      <c r="J148" s="1720"/>
      <c r="K148" s="1720"/>
      <c r="L148" s="2370">
        <f t="shared" si="29"/>
        <v>0</v>
      </c>
      <c r="M148" s="1720"/>
      <c r="N148" s="1720"/>
      <c r="O148" s="2370">
        <f t="shared" si="30"/>
        <v>0</v>
      </c>
      <c r="P148" s="1720"/>
      <c r="Q148" s="1720"/>
      <c r="R148" s="2370">
        <f t="shared" si="31"/>
        <v>0</v>
      </c>
      <c r="S148" s="1720"/>
      <c r="T148" s="1720"/>
      <c r="U148" s="2370">
        <f t="shared" si="32"/>
        <v>0</v>
      </c>
      <c r="V148" s="2378">
        <f t="shared" si="33"/>
        <v>0</v>
      </c>
      <c r="W148" s="2420"/>
      <c r="AM148" s="1170"/>
      <c r="AN148" s="1170"/>
    </row>
    <row r="149" spans="1:40" ht="15">
      <c r="A149" s="2369"/>
      <c r="B149" s="2370"/>
      <c r="C149" s="1720" t="s">
        <v>329</v>
      </c>
      <c r="D149" s="2369"/>
      <c r="E149" s="2373"/>
      <c r="F149" s="2373"/>
      <c r="G149" s="2386" t="s">
        <v>1067</v>
      </c>
      <c r="H149" s="2373"/>
      <c r="I149" s="2387"/>
      <c r="J149" s="1720"/>
      <c r="K149" s="1720"/>
      <c r="L149" s="2370">
        <f t="shared" si="29"/>
        <v>0</v>
      </c>
      <c r="M149" s="1720"/>
      <c r="N149" s="1720"/>
      <c r="O149" s="2370">
        <f t="shared" si="30"/>
        <v>0</v>
      </c>
      <c r="P149" s="1720"/>
      <c r="Q149" s="1720"/>
      <c r="R149" s="2370">
        <f t="shared" si="31"/>
        <v>0</v>
      </c>
      <c r="S149" s="1720"/>
      <c r="T149" s="1720"/>
      <c r="U149" s="2370">
        <f t="shared" si="32"/>
        <v>0</v>
      </c>
      <c r="V149" s="2378">
        <f t="shared" si="33"/>
        <v>0</v>
      </c>
      <c r="W149" s="2420"/>
      <c r="AM149" s="1170"/>
      <c r="AN149" s="1170"/>
    </row>
    <row r="150" spans="1:40" ht="15">
      <c r="A150" s="2369"/>
      <c r="B150" s="2370"/>
      <c r="C150" s="1720" t="s">
        <v>329</v>
      </c>
      <c r="D150" s="2369"/>
      <c r="E150" s="2373"/>
      <c r="F150" s="2373" t="s">
        <v>597</v>
      </c>
      <c r="G150" s="2373" t="s">
        <v>351</v>
      </c>
      <c r="H150" s="2373"/>
      <c r="I150" s="2387"/>
      <c r="J150" s="1720"/>
      <c r="K150" s="1720"/>
      <c r="L150" s="2370">
        <f t="shared" si="29"/>
        <v>0</v>
      </c>
      <c r="M150" s="1720"/>
      <c r="N150" s="1720"/>
      <c r="O150" s="2370">
        <f t="shared" si="30"/>
        <v>0</v>
      </c>
      <c r="P150" s="1720"/>
      <c r="Q150" s="1720"/>
      <c r="R150" s="2370">
        <f t="shared" si="31"/>
        <v>0</v>
      </c>
      <c r="S150" s="1720"/>
      <c r="T150" s="1720"/>
      <c r="U150" s="2370">
        <f t="shared" si="32"/>
        <v>0</v>
      </c>
      <c r="V150" s="2378">
        <f t="shared" si="33"/>
        <v>0</v>
      </c>
      <c r="W150" s="2420"/>
      <c r="AM150" s="1170"/>
      <c r="AN150" s="1170"/>
    </row>
    <row r="151" spans="1:40" s="2358" customFormat="1" ht="15">
      <c r="A151" s="2369"/>
      <c r="B151" s="2370"/>
      <c r="C151" s="1720" t="s">
        <v>329</v>
      </c>
      <c r="D151" s="2394"/>
      <c r="E151" s="2394"/>
      <c r="F151" s="2394" t="s">
        <v>653</v>
      </c>
      <c r="G151" s="2394"/>
      <c r="H151" s="2394"/>
      <c r="I151" s="2395"/>
      <c r="J151" s="1720"/>
      <c r="K151" s="1720"/>
      <c r="L151" s="2370">
        <f t="shared" si="29"/>
        <v>0</v>
      </c>
      <c r="M151" s="1720"/>
      <c r="N151" s="1720"/>
      <c r="O151" s="2370">
        <f t="shared" si="30"/>
        <v>0</v>
      </c>
      <c r="P151" s="1720"/>
      <c r="Q151" s="1720"/>
      <c r="R151" s="2370">
        <f t="shared" si="31"/>
        <v>0</v>
      </c>
      <c r="S151" s="1720"/>
      <c r="T151" s="1720"/>
      <c r="U151" s="2370">
        <f t="shared" si="32"/>
        <v>0</v>
      </c>
      <c r="V151" s="2378">
        <f t="shared" si="33"/>
        <v>0</v>
      </c>
      <c r="W151" s="2360"/>
      <c r="X151" s="2360"/>
      <c r="Y151" s="2360"/>
    </row>
    <row r="152" spans="1:40" s="2358" customFormat="1" ht="15">
      <c r="A152" s="2369"/>
      <c r="B152" s="2370"/>
      <c r="C152" s="1720" t="s">
        <v>329</v>
      </c>
      <c r="D152" s="2394"/>
      <c r="E152" s="2394"/>
      <c r="F152" s="2394" t="s">
        <v>654</v>
      </c>
      <c r="G152" s="2394" t="s">
        <v>352</v>
      </c>
      <c r="H152" s="2395"/>
      <c r="I152" s="2395"/>
      <c r="J152" s="1720"/>
      <c r="K152" s="1720"/>
      <c r="L152" s="2370">
        <f t="shared" si="29"/>
        <v>0</v>
      </c>
      <c r="M152" s="1720"/>
      <c r="N152" s="1720"/>
      <c r="O152" s="2370">
        <f t="shared" si="30"/>
        <v>0</v>
      </c>
      <c r="P152" s="1720"/>
      <c r="Q152" s="1720"/>
      <c r="R152" s="2370">
        <f t="shared" si="31"/>
        <v>0</v>
      </c>
      <c r="S152" s="1720"/>
      <c r="T152" s="1720"/>
      <c r="U152" s="2370">
        <f t="shared" si="32"/>
        <v>0</v>
      </c>
      <c r="V152" s="2378">
        <f t="shared" si="33"/>
        <v>0</v>
      </c>
      <c r="W152" s="2360"/>
      <c r="X152" s="2360"/>
      <c r="Y152" s="2360"/>
    </row>
    <row r="153" spans="1:40" ht="15">
      <c r="A153" s="2369"/>
      <c r="B153" s="2370"/>
      <c r="C153" s="1720" t="s">
        <v>329</v>
      </c>
      <c r="D153" s="2369"/>
      <c r="E153" s="2373"/>
      <c r="F153" s="2373" t="s">
        <v>1066</v>
      </c>
      <c r="G153" s="2373"/>
      <c r="H153" s="2387"/>
      <c r="I153" s="2387"/>
      <c r="J153" s="1720"/>
      <c r="K153" s="1720"/>
      <c r="L153" s="2370">
        <f t="shared" si="29"/>
        <v>0</v>
      </c>
      <c r="M153" s="1720"/>
      <c r="N153" s="1720"/>
      <c r="O153" s="2370">
        <f t="shared" si="30"/>
        <v>0</v>
      </c>
      <c r="P153" s="1720"/>
      <c r="Q153" s="1720"/>
      <c r="R153" s="2370">
        <f t="shared" si="31"/>
        <v>0</v>
      </c>
      <c r="S153" s="1720"/>
      <c r="T153" s="1720"/>
      <c r="U153" s="2370">
        <f t="shared" si="32"/>
        <v>0</v>
      </c>
      <c r="V153" s="2378">
        <f t="shared" si="33"/>
        <v>0</v>
      </c>
      <c r="W153" s="2420"/>
      <c r="AM153" s="1170"/>
      <c r="AN153" s="1170"/>
    </row>
    <row r="154" spans="1:40" ht="15">
      <c r="A154" s="2398"/>
      <c r="B154" s="2399"/>
      <c r="C154" s="2400"/>
      <c r="D154" s="2398"/>
      <c r="E154" s="2401"/>
      <c r="F154" s="2401"/>
      <c r="G154" s="2401"/>
      <c r="H154" s="2402"/>
      <c r="I154" s="2402"/>
      <c r="J154" s="2400"/>
      <c r="K154" s="2400"/>
      <c r="L154" s="2400"/>
      <c r="M154" s="2400"/>
      <c r="N154" s="2400"/>
      <c r="O154" s="2400"/>
      <c r="P154" s="2400"/>
      <c r="Q154" s="2400"/>
      <c r="R154" s="2400"/>
      <c r="S154" s="2400"/>
      <c r="T154" s="2400"/>
      <c r="U154" s="2400"/>
      <c r="V154" s="2710"/>
      <c r="W154" s="2420"/>
      <c r="AM154" s="1170"/>
      <c r="AN154" s="1170"/>
    </row>
    <row r="155" spans="1:40" ht="15.75" thickBot="1">
      <c r="A155" s="2361"/>
      <c r="B155" s="2430"/>
      <c r="C155" s="2405"/>
      <c r="D155" s="2361"/>
      <c r="E155" s="2362"/>
      <c r="F155" s="2362"/>
      <c r="G155" s="2362"/>
      <c r="H155" s="2363"/>
      <c r="I155" s="2364"/>
      <c r="J155" s="2406"/>
      <c r="K155" s="2406"/>
      <c r="L155" s="2406"/>
      <c r="M155" s="2406"/>
      <c r="N155" s="2406"/>
      <c r="O155" s="2406"/>
      <c r="P155" s="2406"/>
      <c r="Q155" s="2406"/>
      <c r="R155" s="2406"/>
      <c r="S155" s="2406"/>
      <c r="T155" s="2406"/>
      <c r="U155" s="2406"/>
      <c r="V155" s="2705"/>
      <c r="W155" s="2420"/>
      <c r="AM155" s="1170"/>
      <c r="AN155" s="1170"/>
    </row>
    <row r="156" spans="1:40" ht="15.75" thickBot="1">
      <c r="A156" s="2407"/>
      <c r="B156" s="2408"/>
      <c r="C156" s="2409"/>
      <c r="D156" s="2407"/>
      <c r="E156" s="2410" t="s">
        <v>353</v>
      </c>
      <c r="F156" s="2410"/>
      <c r="G156" s="2410"/>
      <c r="H156" s="2411"/>
      <c r="I156" s="2411"/>
      <c r="J156" s="2409">
        <f>J14</f>
        <v>0</v>
      </c>
      <c r="K156" s="2409">
        <f>K14</f>
        <v>0</v>
      </c>
      <c r="L156" s="2408">
        <f>J156+K156</f>
        <v>0</v>
      </c>
      <c r="M156" s="2409">
        <f>M14</f>
        <v>0</v>
      </c>
      <c r="N156" s="2409">
        <f>N14</f>
        <v>0</v>
      </c>
      <c r="O156" s="2408">
        <f>M156+N156</f>
        <v>0</v>
      </c>
      <c r="P156" s="2409">
        <f>P14</f>
        <v>0</v>
      </c>
      <c r="Q156" s="2409">
        <f>Q14</f>
        <v>0</v>
      </c>
      <c r="R156" s="2408">
        <f>P156+Q156</f>
        <v>0</v>
      </c>
      <c r="S156" s="2409">
        <f>S14</f>
        <v>0</v>
      </c>
      <c r="T156" s="2409">
        <f>T14</f>
        <v>0</v>
      </c>
      <c r="U156" s="2408">
        <f>S156+T156</f>
        <v>0</v>
      </c>
      <c r="V156" s="2416">
        <f>U156+R156+O156+L156</f>
        <v>0</v>
      </c>
      <c r="W156" s="2420"/>
      <c r="AM156" s="1170"/>
      <c r="AN156" s="1170"/>
    </row>
    <row r="157" spans="1:40" ht="15.75" thickBot="1">
      <c r="A157" s="2582"/>
      <c r="B157" s="2583"/>
      <c r="C157" s="2584"/>
      <c r="D157" s="2582"/>
      <c r="E157" s="2410" t="s">
        <v>1657</v>
      </c>
      <c r="F157" s="2585"/>
      <c r="G157" s="2585"/>
      <c r="H157" s="2586"/>
      <c r="I157" s="2586"/>
      <c r="J157" s="2409">
        <f>J10</f>
        <v>0</v>
      </c>
      <c r="K157" s="2409">
        <f t="shared" ref="K157:T157" si="34">K10</f>
        <v>0</v>
      </c>
      <c r="L157" s="2408">
        <f t="shared" ref="L157:L158" si="35">J157+K157</f>
        <v>0</v>
      </c>
      <c r="M157" s="2409">
        <f t="shared" si="34"/>
        <v>0</v>
      </c>
      <c r="N157" s="2409">
        <f t="shared" si="34"/>
        <v>0</v>
      </c>
      <c r="O157" s="2408">
        <f t="shared" ref="O157:O158" si="36">M157+N157</f>
        <v>0</v>
      </c>
      <c r="P157" s="2409">
        <f t="shared" si="34"/>
        <v>0</v>
      </c>
      <c r="Q157" s="2409">
        <f t="shared" si="34"/>
        <v>0</v>
      </c>
      <c r="R157" s="2408">
        <f t="shared" ref="R157:R158" si="37">P157+Q157</f>
        <v>0</v>
      </c>
      <c r="S157" s="2409">
        <f t="shared" si="34"/>
        <v>0</v>
      </c>
      <c r="T157" s="2409">
        <f t="shared" si="34"/>
        <v>0</v>
      </c>
      <c r="U157" s="2408">
        <f t="shared" ref="U157" si="38">S157+T157</f>
        <v>0</v>
      </c>
      <c r="V157" s="2416">
        <f t="shared" ref="V157" si="39">U157+R157+O157+L157</f>
        <v>0</v>
      </c>
      <c r="W157" s="2420"/>
      <c r="AM157" s="1170"/>
      <c r="AN157" s="1170"/>
    </row>
    <row r="158" spans="1:40" ht="15.75">
      <c r="A158" s="2671"/>
      <c r="B158" s="2672"/>
      <c r="C158" s="2673"/>
      <c r="D158" s="2671"/>
      <c r="E158" s="2674"/>
      <c r="F158" s="2674"/>
      <c r="G158" s="2674"/>
      <c r="H158" s="2675"/>
      <c r="I158" s="2707" t="s">
        <v>354</v>
      </c>
      <c r="J158" s="2693">
        <f>J156+J157</f>
        <v>0</v>
      </c>
      <c r="K158" s="2693">
        <f t="shared" ref="K158:S158" si="40">K156+K157</f>
        <v>0</v>
      </c>
      <c r="L158" s="2708">
        <f t="shared" si="35"/>
        <v>0</v>
      </c>
      <c r="M158" s="2708">
        <f t="shared" si="40"/>
        <v>0</v>
      </c>
      <c r="N158" s="2708">
        <f>N156+N157</f>
        <v>0</v>
      </c>
      <c r="O158" s="2709">
        <f t="shared" si="36"/>
        <v>0</v>
      </c>
      <c r="P158" s="2708">
        <f t="shared" si="40"/>
        <v>0</v>
      </c>
      <c r="Q158" s="2708">
        <f t="shared" si="40"/>
        <v>0</v>
      </c>
      <c r="R158" s="2709">
        <f t="shared" si="37"/>
        <v>0</v>
      </c>
      <c r="S158" s="2708">
        <f t="shared" si="40"/>
        <v>0</v>
      </c>
      <c r="T158" s="2708">
        <f>T156+T157</f>
        <v>0</v>
      </c>
      <c r="U158" s="2709">
        <f>S158+T158</f>
        <v>0</v>
      </c>
      <c r="V158" s="2709">
        <f>U158+R158+O158+L158</f>
        <v>0</v>
      </c>
      <c r="W158" s="2420"/>
      <c r="AM158" s="1170"/>
      <c r="AN158" s="1170"/>
    </row>
    <row r="159" spans="1:40" ht="13.5" thickBot="1">
      <c r="A159" s="2665"/>
      <c r="B159" s="2666"/>
      <c r="C159" s="2667"/>
      <c r="D159" s="2665"/>
      <c r="E159" s="2666"/>
      <c r="F159" s="2666"/>
      <c r="G159" s="2666"/>
      <c r="H159" s="2668"/>
      <c r="I159" s="2668"/>
      <c r="J159" s="2670"/>
      <c r="K159" s="2670"/>
      <c r="L159" s="2669"/>
      <c r="M159" s="2670"/>
      <c r="N159" s="2670"/>
      <c r="O159" s="2669"/>
      <c r="P159" s="2670"/>
      <c r="Q159" s="2670"/>
      <c r="R159" s="2669"/>
      <c r="S159" s="2670"/>
      <c r="T159" s="2670"/>
      <c r="U159" s="2669"/>
      <c r="V159" s="2669"/>
      <c r="W159" s="2420"/>
      <c r="AM159" s="1170"/>
      <c r="AN159" s="1170"/>
    </row>
    <row r="160" spans="1:40">
      <c r="A160" s="1162"/>
      <c r="B160" s="1162"/>
      <c r="C160" s="1162"/>
      <c r="D160" s="1162"/>
      <c r="E160" s="1162"/>
      <c r="F160" s="1162"/>
      <c r="G160" s="1162"/>
      <c r="H160" s="1163"/>
      <c r="I160" s="1163"/>
      <c r="J160" s="2431"/>
      <c r="K160" s="2431"/>
      <c r="L160" s="2432"/>
      <c r="M160" s="2431"/>
      <c r="N160" s="2431"/>
      <c r="O160" s="2432"/>
      <c r="P160" s="2431"/>
      <c r="Q160" s="2431"/>
      <c r="R160" s="2432"/>
      <c r="S160" s="2431"/>
      <c r="T160" s="2431"/>
      <c r="U160" s="2432" t="s">
        <v>1535</v>
      </c>
      <c r="V160" s="2414">
        <f>+'Tableau 3A bis'!Q162</f>
        <v>0</v>
      </c>
      <c r="W160" s="2420"/>
      <c r="AM160" s="1170"/>
      <c r="AN160" s="1170"/>
    </row>
    <row r="161" spans="1:41">
      <c r="A161" s="1162"/>
      <c r="B161" s="1162"/>
      <c r="C161" s="1162"/>
      <c r="D161" s="1162"/>
      <c r="E161" s="1162"/>
      <c r="F161" s="1162"/>
      <c r="G161" s="1162"/>
      <c r="H161" s="1163"/>
      <c r="I161" s="1163"/>
      <c r="J161" s="2431"/>
      <c r="K161" s="2431"/>
      <c r="L161" s="2432"/>
      <c r="M161" s="2431"/>
      <c r="N161" s="2431"/>
      <c r="O161" s="2432"/>
      <c r="P161" s="2431"/>
      <c r="Q161" s="2431"/>
      <c r="R161" s="2432"/>
      <c r="S161" s="2431"/>
      <c r="T161" s="2431"/>
      <c r="U161" s="2432"/>
      <c r="V161" s="2432"/>
      <c r="W161" s="2420"/>
      <c r="AM161" s="1170"/>
      <c r="AN161" s="1170"/>
    </row>
    <row r="162" spans="1:41">
      <c r="G162" s="2426"/>
      <c r="I162" s="2433" t="s">
        <v>58</v>
      </c>
      <c r="J162" s="2432" t="e">
        <f>J158/L158</f>
        <v>#DIV/0!</v>
      </c>
      <c r="K162" s="2432" t="e">
        <f>K158/L158</f>
        <v>#DIV/0!</v>
      </c>
      <c r="L162" s="2432"/>
      <c r="M162" s="2432" t="e">
        <f>M158/O158</f>
        <v>#DIV/0!</v>
      </c>
      <c r="N162" s="2432" t="e">
        <f>N158/O158</f>
        <v>#DIV/0!</v>
      </c>
      <c r="O162" s="2432"/>
      <c r="P162" s="2432" t="e">
        <f>P158/R158</f>
        <v>#DIV/0!</v>
      </c>
      <c r="Q162" s="2432" t="e">
        <f>Q158/R158</f>
        <v>#DIV/0!</v>
      </c>
      <c r="R162" s="2432"/>
      <c r="S162" s="2432" t="e">
        <f>S158/U158</f>
        <v>#DIV/0!</v>
      </c>
      <c r="T162" s="2432" t="e">
        <f>T158/U158</f>
        <v>#DIV/0!</v>
      </c>
      <c r="U162" s="2432"/>
      <c r="V162" s="2432"/>
      <c r="W162" s="2420"/>
      <c r="AN162" s="1170"/>
    </row>
    <row r="163" spans="1:41">
      <c r="G163" s="2426"/>
      <c r="I163" s="2433" t="s">
        <v>39</v>
      </c>
      <c r="J163" s="2432"/>
      <c r="K163" s="2432"/>
      <c r="L163" s="2432" t="e">
        <f>L158/V158</f>
        <v>#DIV/0!</v>
      </c>
      <c r="M163" s="2432"/>
      <c r="N163" s="2432"/>
      <c r="O163" s="2432" t="e">
        <f>O158/V158</f>
        <v>#DIV/0!</v>
      </c>
      <c r="P163" s="2432"/>
      <c r="Q163" s="2432"/>
      <c r="R163" s="2432" t="e">
        <f>R158/S158</f>
        <v>#DIV/0!</v>
      </c>
      <c r="S163" s="2432"/>
      <c r="T163" s="2432"/>
      <c r="U163" s="2432" t="e">
        <f>U158/V158</f>
        <v>#DIV/0!</v>
      </c>
      <c r="V163" s="2432"/>
      <c r="W163" s="2420"/>
      <c r="AN163" s="1170"/>
    </row>
    <row r="164" spans="1:41">
      <c r="G164" s="2426"/>
      <c r="W164" s="2420"/>
      <c r="X164" s="2426"/>
      <c r="AO164" s="2420"/>
    </row>
    <row r="166" spans="1:41" s="1032" customFormat="1" ht="18">
      <c r="A166" s="1159"/>
      <c r="B166" s="1093"/>
      <c r="C166" s="1135"/>
      <c r="D166" s="1135"/>
      <c r="E166" s="1135"/>
      <c r="F166" s="1135"/>
      <c r="G166" s="1136"/>
      <c r="H166" s="1136"/>
      <c r="I166" s="1136"/>
      <c r="J166" s="1125"/>
      <c r="K166" s="1125"/>
      <c r="L166" s="1125"/>
      <c r="M166" s="1125"/>
      <c r="N166" s="1125"/>
      <c r="O166" s="1125"/>
      <c r="P166" s="1125"/>
      <c r="Q166" s="1125"/>
      <c r="R166" s="1125"/>
      <c r="S166" s="1125"/>
      <c r="T166" s="1125"/>
      <c r="U166" s="1125"/>
      <c r="V166" s="1125"/>
      <c r="W166" s="1135"/>
      <c r="X166" s="1125"/>
      <c r="Y166" s="1125"/>
      <c r="Z166" s="1125"/>
      <c r="AA166" s="1125"/>
      <c r="AB166" s="1125"/>
      <c r="AC166" s="1125"/>
      <c r="AD166" s="1125"/>
      <c r="AE166" s="1125"/>
      <c r="AF166" s="1125"/>
      <c r="AG166" s="1125"/>
      <c r="AH166" s="1125"/>
      <c r="AI166" s="1125"/>
      <c r="AJ166" s="1125"/>
      <c r="AK166" s="1125"/>
      <c r="AL166" s="1125"/>
      <c r="AM166" s="1125"/>
      <c r="AN166" s="1125"/>
    </row>
    <row r="167" spans="1:41" s="1032" customFormat="1" ht="15">
      <c r="A167" s="1093"/>
      <c r="B167" s="1093"/>
      <c r="C167" s="1135"/>
      <c r="D167" s="1135"/>
      <c r="E167" s="1135"/>
      <c r="F167" s="1135"/>
      <c r="G167" s="1136"/>
      <c r="H167" s="1136"/>
      <c r="I167" s="1136"/>
      <c r="J167" s="1125"/>
      <c r="K167" s="1125"/>
      <c r="L167" s="1125"/>
      <c r="M167" s="1125"/>
      <c r="N167" s="1125"/>
      <c r="O167" s="1125"/>
      <c r="P167" s="1125"/>
      <c r="Q167" s="1125"/>
      <c r="R167" s="1125"/>
      <c r="S167" s="1125"/>
      <c r="T167" s="1125"/>
      <c r="U167" s="1125"/>
      <c r="V167" s="1125"/>
      <c r="W167" s="1135"/>
      <c r="X167" s="1125"/>
      <c r="Y167" s="1125"/>
      <c r="Z167" s="1125"/>
      <c r="AA167" s="1125"/>
      <c r="AB167" s="1125"/>
      <c r="AC167" s="1125"/>
      <c r="AD167" s="1125"/>
      <c r="AE167" s="1125"/>
      <c r="AF167" s="1125"/>
      <c r="AG167" s="1125"/>
      <c r="AH167" s="1125"/>
      <c r="AI167" s="1125"/>
      <c r="AJ167" s="1125"/>
      <c r="AK167" s="1125"/>
      <c r="AL167" s="1125"/>
      <c r="AM167" s="1125"/>
      <c r="AN167" s="1125"/>
    </row>
    <row r="168" spans="1:41" ht="15">
      <c r="A168" s="2358"/>
      <c r="B168" s="2359"/>
    </row>
  </sheetData>
  <mergeCells count="10">
    <mergeCell ref="S7:U7"/>
    <mergeCell ref="J8:L8"/>
    <mergeCell ref="M8:O8"/>
    <mergeCell ref="P8:R8"/>
    <mergeCell ref="S8:U8"/>
    <mergeCell ref="D5:I5"/>
    <mergeCell ref="A7:C9"/>
    <mergeCell ref="J7:L7"/>
    <mergeCell ref="M7:O7"/>
    <mergeCell ref="P7:R7"/>
  </mergeCells>
  <pageMargins left="0.7" right="0.7" top="0.75" bottom="0.75" header="0.3" footer="0.3"/>
</worksheet>
</file>

<file path=xl/worksheets/sheet17.xml><?xml version="1.0" encoding="utf-8"?>
<worksheet xmlns="http://schemas.openxmlformats.org/spreadsheetml/2006/main" xmlns:r="http://schemas.openxmlformats.org/officeDocument/2006/relationships">
  <sheetPr published="0">
    <tabColor theme="3"/>
    <pageSetUpPr fitToPage="1"/>
  </sheetPr>
  <dimension ref="A1:BC83"/>
  <sheetViews>
    <sheetView showGridLines="0" zoomScaleNormal="100" workbookViewId="0">
      <selection activeCell="H71" sqref="H71"/>
    </sheetView>
  </sheetViews>
  <sheetFormatPr baseColWidth="10" defaultRowHeight="12.75"/>
  <cols>
    <col min="1" max="1" width="11.42578125" style="7"/>
    <col min="2" max="2" width="56.28515625" style="7" customWidth="1"/>
    <col min="3" max="4" width="14.85546875" style="7" customWidth="1"/>
    <col min="5" max="5" width="15.7109375" style="7" customWidth="1"/>
    <col min="6" max="6" width="24.85546875" style="7" customWidth="1"/>
    <col min="7" max="7" width="17.42578125" style="7" customWidth="1"/>
    <col min="8" max="8" width="15.7109375" style="7" customWidth="1"/>
    <col min="9" max="10" width="14.7109375" style="7" customWidth="1"/>
    <col min="11" max="11" width="15.7109375" style="7" customWidth="1"/>
    <col min="12" max="16384" width="11.42578125" style="7"/>
  </cols>
  <sheetData>
    <row r="1" spans="1:55" s="93" customFormat="1" ht="18">
      <c r="A1" s="101" t="s">
        <v>1537</v>
      </c>
      <c r="B1" s="91"/>
      <c r="C1" s="91"/>
      <c r="D1" s="91"/>
      <c r="E1" s="91"/>
      <c r="F1" s="91"/>
      <c r="G1" s="704"/>
      <c r="H1" s="704"/>
      <c r="I1" s="43"/>
      <c r="J1" s="2455"/>
      <c r="K1" s="2456"/>
      <c r="L1" s="92"/>
      <c r="AC1" s="94"/>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row>
    <row r="2" spans="1:55" s="85" customFormat="1">
      <c r="A2" s="88" t="str">
        <f>'PAGE DE GARDE'!C8</f>
        <v>ELECTRICITE</v>
      </c>
      <c r="B2" s="2833" t="str">
        <f>'PAGE DE GARDE'!C10</f>
        <v>REALITE 2015 V0</v>
      </c>
      <c r="C2" s="1192"/>
      <c r="D2" s="88"/>
      <c r="E2" s="124"/>
      <c r="F2" s="124"/>
      <c r="G2" s="1046"/>
      <c r="H2" s="1046"/>
      <c r="I2" s="43"/>
      <c r="J2" s="2457"/>
      <c r="K2" s="2457"/>
      <c r="L2" s="86"/>
      <c r="AC2" s="90"/>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row>
    <row r="3" spans="1:55" s="85" customFormat="1">
      <c r="A3" s="481" t="str">
        <f>'PAGE DE GARDE'!C7</f>
        <v>GRD</v>
      </c>
      <c r="B3" s="99"/>
      <c r="C3" s="99"/>
      <c r="D3" s="88"/>
      <c r="E3" s="89"/>
      <c r="F3" s="89"/>
      <c r="G3" s="1046"/>
      <c r="H3" s="1046"/>
      <c r="I3" s="43"/>
      <c r="J3" s="2457"/>
      <c r="K3" s="2457"/>
      <c r="L3" s="86"/>
      <c r="AC3" s="90"/>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row>
    <row r="4" spans="1:55" s="43" customFormat="1">
      <c r="B4" s="44"/>
      <c r="H4" s="1203"/>
      <c r="K4" s="1203"/>
    </row>
    <row r="5" spans="1:55" s="13" customFormat="1" ht="13.5" thickBot="1">
      <c r="B5" s="12"/>
      <c r="C5" s="42"/>
      <c r="D5" s="42"/>
      <c r="E5" s="43"/>
      <c r="F5" s="43"/>
      <c r="G5" s="43"/>
      <c r="H5" s="43"/>
      <c r="K5" s="43"/>
    </row>
    <row r="6" spans="1:55" s="134" customFormat="1" ht="27" customHeight="1">
      <c r="B6" s="2498" t="s">
        <v>528</v>
      </c>
      <c r="C6" s="2499"/>
      <c r="D6" s="1523" t="s">
        <v>1152</v>
      </c>
      <c r="E6" s="1523" t="s">
        <v>616</v>
      </c>
      <c r="F6" s="1523" t="s">
        <v>616</v>
      </c>
      <c r="G6" s="1501" t="s">
        <v>1783</v>
      </c>
      <c r="H6" s="1501" t="s">
        <v>1784</v>
      </c>
    </row>
    <row r="7" spans="1:55" s="134" customFormat="1" ht="64.5" thickBot="1">
      <c r="B7" s="2834"/>
      <c r="C7" s="135"/>
      <c r="D7" s="1498" t="s">
        <v>1442</v>
      </c>
      <c r="E7" s="1498" t="s">
        <v>1442</v>
      </c>
      <c r="F7" s="2534" t="s">
        <v>1635</v>
      </c>
      <c r="G7" s="1502" t="s">
        <v>1443</v>
      </c>
      <c r="H7" s="1502" t="s">
        <v>1443</v>
      </c>
    </row>
    <row r="8" spans="1:55" s="134" customFormat="1">
      <c r="B8" s="2503"/>
      <c r="C8" s="137"/>
      <c r="D8" s="1362"/>
      <c r="E8" s="1362"/>
      <c r="F8" s="708"/>
      <c r="G8" s="1503"/>
      <c r="H8" s="1503"/>
    </row>
    <row r="9" spans="1:55" s="134" customFormat="1">
      <c r="B9" s="2835" t="s">
        <v>303</v>
      </c>
      <c r="C9" s="2825"/>
      <c r="D9" s="2836"/>
      <c r="E9" s="2836"/>
      <c r="F9" s="2837"/>
      <c r="G9" s="2838"/>
      <c r="H9" s="2838"/>
    </row>
    <row r="10" spans="1:55" s="134" customFormat="1">
      <c r="B10" s="2503"/>
      <c r="C10" s="137"/>
      <c r="D10" s="1362"/>
      <c r="E10" s="1362"/>
      <c r="F10" s="706"/>
      <c r="G10" s="1503"/>
      <c r="H10" s="1503"/>
    </row>
    <row r="11" spans="1:55" s="134" customFormat="1">
      <c r="B11" s="2839" t="s">
        <v>661</v>
      </c>
      <c r="C11" s="137"/>
      <c r="D11" s="1524"/>
      <c r="E11" s="1524"/>
      <c r="F11" s="706"/>
      <c r="G11" s="712"/>
      <c r="H11" s="712"/>
    </row>
    <row r="12" spans="1:55" s="134" customFormat="1">
      <c r="B12" s="2840"/>
      <c r="C12" s="137"/>
      <c r="D12" s="1525"/>
      <c r="E12" s="1525"/>
      <c r="F12" s="706"/>
      <c r="G12" s="1504"/>
      <c r="H12" s="1504"/>
    </row>
    <row r="13" spans="1:55" s="134" customFormat="1">
      <c r="B13" s="2839" t="s">
        <v>529</v>
      </c>
      <c r="C13" s="137"/>
      <c r="D13" s="1524"/>
      <c r="E13" s="1524"/>
      <c r="F13" s="706"/>
      <c r="G13" s="712"/>
      <c r="H13" s="712"/>
    </row>
    <row r="14" spans="1:55" s="134" customFormat="1">
      <c r="B14" s="2840"/>
      <c r="C14" s="137"/>
      <c r="D14" s="1525"/>
      <c r="E14" s="1525"/>
      <c r="F14" s="706"/>
      <c r="G14" s="1504"/>
      <c r="H14" s="1504"/>
    </row>
    <row r="15" spans="1:55" s="134" customFormat="1">
      <c r="B15" s="2839" t="s">
        <v>530</v>
      </c>
      <c r="C15" s="137"/>
      <c r="D15" s="1524"/>
      <c r="E15" s="1524"/>
      <c r="F15" s="706"/>
      <c r="G15" s="712"/>
      <c r="H15" s="712"/>
    </row>
    <row r="16" spans="1:55" s="134" customFormat="1">
      <c r="B16" s="2839"/>
      <c r="C16" s="137"/>
      <c r="D16" s="1525"/>
      <c r="E16" s="1525"/>
      <c r="F16" s="706"/>
      <c r="G16" s="1504"/>
      <c r="H16" s="1504"/>
    </row>
    <row r="17" spans="2:8" s="134" customFormat="1">
      <c r="B17" s="2839" t="s">
        <v>577</v>
      </c>
      <c r="C17" s="137"/>
      <c r="D17" s="1524"/>
      <c r="E17" s="1524"/>
      <c r="F17" s="706"/>
      <c r="G17" s="712"/>
      <c r="H17" s="712"/>
    </row>
    <row r="18" spans="2:8" s="134" customFormat="1">
      <c r="B18" s="2839"/>
      <c r="C18" s="137"/>
      <c r="D18" s="1525"/>
      <c r="E18" s="1525"/>
      <c r="F18" s="706"/>
      <c r="G18" s="1504"/>
      <c r="H18" s="1504"/>
    </row>
    <row r="19" spans="2:8" s="134" customFormat="1">
      <c r="B19" s="2839" t="s">
        <v>476</v>
      </c>
      <c r="C19" s="137"/>
      <c r="D19" s="1524"/>
      <c r="E19" s="1524"/>
      <c r="F19" s="706"/>
      <c r="G19" s="712"/>
      <c r="H19" s="712"/>
    </row>
    <row r="20" spans="2:8" s="134" customFormat="1">
      <c r="B20" s="2839"/>
      <c r="C20" s="137"/>
      <c r="D20" s="1525"/>
      <c r="E20" s="1525"/>
      <c r="F20" s="706"/>
      <c r="G20" s="1504"/>
      <c r="H20" s="1504"/>
    </row>
    <row r="21" spans="2:8" s="134" customFormat="1">
      <c r="B21" s="2839" t="s">
        <v>477</v>
      </c>
      <c r="C21" s="137"/>
      <c r="D21" s="1524"/>
      <c r="E21" s="1524"/>
      <c r="F21" s="706"/>
      <c r="G21" s="712"/>
      <c r="H21" s="712"/>
    </row>
    <row r="22" spans="2:8" s="134" customFormat="1">
      <c r="B22" s="2839"/>
      <c r="C22" s="137"/>
      <c r="D22" s="1525"/>
      <c r="E22" s="1525"/>
      <c r="F22" s="706"/>
      <c r="G22" s="1504"/>
      <c r="H22" s="1504"/>
    </row>
    <row r="23" spans="2:8" s="134" customFormat="1">
      <c r="B23" s="2839" t="s">
        <v>1079</v>
      </c>
      <c r="C23" s="137"/>
      <c r="D23" s="1524"/>
      <c r="E23" s="1524"/>
      <c r="F23" s="706"/>
      <c r="G23" s="712"/>
      <c r="H23" s="712"/>
    </row>
    <row r="24" spans="2:8" s="134" customFormat="1">
      <c r="B24" s="2839"/>
      <c r="C24" s="137"/>
      <c r="D24" s="1525"/>
      <c r="E24" s="1525"/>
      <c r="F24" s="706"/>
      <c r="G24" s="1504"/>
      <c r="H24" s="1504"/>
    </row>
    <row r="25" spans="2:8" s="134" customFormat="1">
      <c r="B25" s="2839" t="s">
        <v>1078</v>
      </c>
      <c r="C25" s="137"/>
      <c r="D25" s="1524"/>
      <c r="E25" s="1524"/>
      <c r="F25" s="706"/>
      <c r="G25" s="712"/>
      <c r="H25" s="712"/>
    </row>
    <row r="26" spans="2:8" s="134" customFormat="1">
      <c r="B26" s="2839"/>
      <c r="C26" s="137"/>
      <c r="D26" s="1525"/>
      <c r="E26" s="1525"/>
      <c r="F26" s="706"/>
      <c r="G26" s="1504"/>
      <c r="H26" s="1504"/>
    </row>
    <row r="27" spans="2:8" s="134" customFormat="1">
      <c r="B27" s="2839" t="s">
        <v>311</v>
      </c>
      <c r="C27" s="137"/>
      <c r="D27" s="1524"/>
      <c r="E27" s="1524"/>
      <c r="F27" s="706"/>
      <c r="G27" s="712"/>
      <c r="H27" s="712"/>
    </row>
    <row r="28" spans="2:8" s="134" customFormat="1">
      <c r="B28" s="2839"/>
      <c r="C28" s="137"/>
      <c r="D28" s="1525"/>
      <c r="E28" s="1525"/>
      <c r="F28" s="706"/>
      <c r="G28" s="1504"/>
      <c r="H28" s="1504"/>
    </row>
    <row r="29" spans="2:8" s="134" customFormat="1">
      <c r="B29" s="2839" t="s">
        <v>304</v>
      </c>
      <c r="C29" s="137"/>
      <c r="D29" s="1524"/>
      <c r="E29" s="1524"/>
      <c r="F29" s="706"/>
      <c r="G29" s="712"/>
      <c r="H29" s="712"/>
    </row>
    <row r="30" spans="2:8" s="134" customFormat="1" ht="13.5" thickBot="1">
      <c r="B30" s="2841" t="s">
        <v>662</v>
      </c>
      <c r="C30" s="137"/>
      <c r="D30" s="1525"/>
      <c r="E30" s="1525"/>
      <c r="F30" s="706"/>
      <c r="G30" s="1504"/>
      <c r="H30" s="1504"/>
    </row>
    <row r="31" spans="2:8" s="134" customFormat="1" ht="13.5" thickBot="1">
      <c r="B31" s="2842" t="s">
        <v>305</v>
      </c>
      <c r="C31" s="709" t="s">
        <v>521</v>
      </c>
      <c r="D31" s="1526">
        <f>SUM(D11:D30)</f>
        <v>0</v>
      </c>
      <c r="E31" s="1526">
        <f>SUM(E11:E30)</f>
        <v>0</v>
      </c>
      <c r="F31" s="706"/>
      <c r="G31" s="713">
        <f>SUM(G11:G30)</f>
        <v>0</v>
      </c>
      <c r="H31" s="713">
        <f>SUM(H11:H30)</f>
        <v>0</v>
      </c>
    </row>
    <row r="32" spans="2:8" s="134" customFormat="1">
      <c r="B32" s="1754"/>
      <c r="C32" s="1753"/>
      <c r="D32" s="1754"/>
      <c r="E32" s="1754"/>
      <c r="F32" s="1755"/>
      <c r="G32" s="1756"/>
      <c r="H32" s="1756"/>
    </row>
    <row r="33" spans="1:11" s="134" customFormat="1">
      <c r="B33" s="2843" t="s">
        <v>306</v>
      </c>
      <c r="C33" s="1757" t="s">
        <v>522</v>
      </c>
      <c r="D33" s="1524"/>
      <c r="E33" s="1524"/>
      <c r="F33" s="1755"/>
      <c r="G33" s="712"/>
      <c r="H33" s="712"/>
    </row>
    <row r="34" spans="1:11" s="134" customFormat="1" ht="13.5" thickBot="1">
      <c r="B34" s="1754"/>
      <c r="C34" s="1753"/>
      <c r="D34" s="1758"/>
      <c r="E34" s="1758"/>
      <c r="F34" s="2267"/>
      <c r="G34" s="1759"/>
      <c r="H34" s="1759"/>
    </row>
    <row r="35" spans="1:11" s="134" customFormat="1" ht="13.5" thickBot="1">
      <c r="B35" s="710" t="s">
        <v>307</v>
      </c>
      <c r="C35" s="711" t="s">
        <v>531</v>
      </c>
      <c r="D35" s="1527">
        <f>D31-D33</f>
        <v>0</v>
      </c>
      <c r="E35" s="1527">
        <f>E31-E33</f>
        <v>0</v>
      </c>
      <c r="F35" s="2267"/>
      <c r="G35" s="714">
        <f>G31-G33</f>
        <v>0</v>
      </c>
      <c r="H35" s="714">
        <f>H31-H33</f>
        <v>0</v>
      </c>
    </row>
    <row r="36" spans="1:11" s="134" customFormat="1">
      <c r="B36" s="1505"/>
      <c r="C36" s="1506"/>
      <c r="D36" s="1506"/>
      <c r="E36" s="1507"/>
      <c r="F36" s="1507"/>
      <c r="G36" s="1507"/>
      <c r="H36" s="1507"/>
    </row>
    <row r="37" spans="1:11" s="134" customFormat="1">
      <c r="B37" s="1751" t="s">
        <v>665</v>
      </c>
      <c r="C37" s="1749" t="s">
        <v>532</v>
      </c>
      <c r="D37" s="2827"/>
      <c r="E37" s="1512">
        <f>'Tableau 6 bis'!C13</f>
        <v>0</v>
      </c>
      <c r="F37" s="2829">
        <f>+'Tableau 6 bis'!D13</f>
        <v>0</v>
      </c>
      <c r="G37" s="1507"/>
    </row>
    <row r="38" spans="1:11" s="134" customFormat="1">
      <c r="B38" s="1751" t="s">
        <v>666</v>
      </c>
      <c r="C38" s="1749" t="s">
        <v>533</v>
      </c>
      <c r="D38" s="2827"/>
      <c r="E38" s="1512">
        <v>0</v>
      </c>
      <c r="F38" s="2830">
        <f>+'Tableau 6 ter'!E10</f>
        <v>0</v>
      </c>
      <c r="G38" s="1507"/>
    </row>
    <row r="39" spans="1:11" s="134" customFormat="1">
      <c r="B39" s="1751" t="s">
        <v>667</v>
      </c>
      <c r="C39" s="1749" t="s">
        <v>663</v>
      </c>
      <c r="D39" s="2827"/>
      <c r="E39" s="1512">
        <v>0</v>
      </c>
      <c r="F39" s="2830">
        <f>+'Tableau 6 ter'!E11</f>
        <v>0</v>
      </c>
      <c r="G39" s="1507"/>
    </row>
    <row r="40" spans="1:11" s="134" customFormat="1" ht="15.75" customHeight="1">
      <c r="B40" s="1752" t="s">
        <v>668</v>
      </c>
      <c r="C40" s="1750" t="s">
        <v>1178</v>
      </c>
      <c r="D40" s="2828"/>
      <c r="E40" s="1513">
        <f>SUM(E37:E39)</f>
        <v>0</v>
      </c>
      <c r="F40" s="2831">
        <f>SUM(F37:F39)</f>
        <v>0</v>
      </c>
      <c r="G40" s="1507"/>
    </row>
    <row r="41" spans="1:11" s="238" customFormat="1" ht="13.5" thickBot="1">
      <c r="B41" s="1508"/>
      <c r="C41" s="1509"/>
      <c r="D41" s="1509"/>
      <c r="E41" s="1510"/>
      <c r="F41" s="1508"/>
      <c r="G41" s="1508"/>
      <c r="H41" s="1508"/>
      <c r="I41" s="1510"/>
      <c r="J41" s="1510"/>
    </row>
    <row r="42" spans="1:11" s="238" customFormat="1" ht="13.5" thickBot="1">
      <c r="B42" s="1514" t="s">
        <v>1785</v>
      </c>
      <c r="C42" s="1515"/>
      <c r="D42" s="1515"/>
      <c r="E42" s="1516">
        <f>MIN(E35,E40)</f>
        <v>0</v>
      </c>
      <c r="F42" s="1516">
        <f>MIN(E35,F40)</f>
        <v>0</v>
      </c>
      <c r="G42" s="1508"/>
      <c r="H42" s="1508"/>
    </row>
    <row r="43" spans="1:11" s="238" customFormat="1">
      <c r="B43" s="1508"/>
      <c r="C43" s="1509"/>
      <c r="D43" s="1509"/>
      <c r="E43" s="1510"/>
      <c r="F43" s="1510"/>
      <c r="G43" s="1508"/>
      <c r="H43" s="1508"/>
      <c r="I43" s="1511"/>
      <c r="J43" s="1511"/>
      <c r="K43" s="1510"/>
    </row>
    <row r="44" spans="1:11" s="138" customFormat="1">
      <c r="C44" s="137"/>
      <c r="D44" s="137"/>
      <c r="H44" s="1500" t="s">
        <v>1177</v>
      </c>
      <c r="I44" s="1500">
        <f>F42-H35</f>
        <v>0</v>
      </c>
    </row>
    <row r="45" spans="1:11" s="138" customFormat="1">
      <c r="C45" s="137"/>
      <c r="D45" s="137"/>
      <c r="H45" s="1500"/>
      <c r="I45" s="1500"/>
    </row>
    <row r="46" spans="1:11" s="138" customFormat="1">
      <c r="C46" s="137"/>
      <c r="D46" s="137"/>
      <c r="H46" s="1499"/>
      <c r="I46" s="1499"/>
      <c r="J46" s="1499"/>
      <c r="K46" s="1499"/>
    </row>
    <row r="47" spans="1:11" s="134" customFormat="1">
      <c r="A47" s="138"/>
      <c r="B47" s="2281"/>
      <c r="C47" s="137"/>
      <c r="D47" s="137"/>
      <c r="E47" s="138"/>
      <c r="F47" s="138"/>
      <c r="G47" s="138"/>
      <c r="H47" s="138"/>
      <c r="K47" s="138"/>
    </row>
    <row r="48" spans="1:11" s="134" customFormat="1">
      <c r="C48" s="139"/>
      <c r="D48" s="139"/>
    </row>
    <row r="49" spans="2:5" s="134" customFormat="1">
      <c r="B49" s="2273"/>
      <c r="C49" s="2274"/>
      <c r="D49" s="2274"/>
      <c r="E49" s="2275"/>
    </row>
    <row r="50" spans="2:5" s="134" customFormat="1">
      <c r="B50" s="1470" t="s">
        <v>664</v>
      </c>
      <c r="C50" s="707"/>
      <c r="D50" s="707"/>
      <c r="E50" s="1471"/>
    </row>
    <row r="51" spans="2:5" s="134" customFormat="1">
      <c r="B51" s="1472"/>
      <c r="C51" s="707"/>
      <c r="D51" s="707"/>
      <c r="E51" s="1471"/>
    </row>
    <row r="52" spans="2:5" s="134" customFormat="1">
      <c r="B52" s="1473"/>
      <c r="C52" s="707"/>
      <c r="D52" s="707"/>
      <c r="E52" s="1474"/>
    </row>
    <row r="53" spans="2:5" s="134" customFormat="1">
      <c r="B53" s="1473"/>
      <c r="C53" s="707"/>
      <c r="D53" s="707"/>
      <c r="E53" s="1474"/>
    </row>
    <row r="54" spans="2:5" s="134" customFormat="1">
      <c r="B54" s="1473"/>
      <c r="C54" s="707"/>
      <c r="D54" s="707"/>
      <c r="E54" s="1474"/>
    </row>
    <row r="55" spans="2:5" s="134" customFormat="1">
      <c r="B55" s="1473" t="s">
        <v>1173</v>
      </c>
      <c r="C55" s="707"/>
      <c r="D55" s="707"/>
      <c r="E55" s="1474">
        <f>HYPOTHESES!B30</f>
        <v>8.0000000000000002E-3</v>
      </c>
    </row>
    <row r="56" spans="2:5" s="134" customFormat="1">
      <c r="B56" s="1473" t="s">
        <v>1174</v>
      </c>
      <c r="C56" s="707"/>
      <c r="D56" s="707"/>
      <c r="E56" s="1474">
        <f>HYPOTHESES!B31</f>
        <v>1.2999999999999999E-2</v>
      </c>
    </row>
    <row r="57" spans="2:5" s="134" customFormat="1">
      <c r="B57" s="1473" t="s">
        <v>1176</v>
      </c>
      <c r="C57" s="707"/>
      <c r="D57" s="707"/>
      <c r="E57" s="1474">
        <f>HYPOTHESES!B32</f>
        <v>1.4999999999999999E-2</v>
      </c>
    </row>
    <row r="58" spans="2:5" s="134" customFormat="1">
      <c r="B58" s="1473"/>
      <c r="C58" s="707"/>
      <c r="D58" s="707"/>
      <c r="E58" s="1474"/>
    </row>
    <row r="59" spans="2:5" s="134" customFormat="1">
      <c r="B59" s="2844" t="s">
        <v>526</v>
      </c>
      <c r="C59" s="707"/>
      <c r="D59" s="707"/>
      <c r="E59" s="2535">
        <f>HYPOTHESES!B35</f>
        <v>0</v>
      </c>
    </row>
    <row r="60" spans="2:5" s="134" customFormat="1">
      <c r="B60" s="2844" t="s">
        <v>527</v>
      </c>
      <c r="C60" s="707"/>
      <c r="D60" s="707"/>
      <c r="E60" s="2535">
        <f>HYPOTHESES!B36</f>
        <v>0</v>
      </c>
    </row>
    <row r="61" spans="2:5" s="134" customFormat="1">
      <c r="B61" s="2844" t="s">
        <v>1148</v>
      </c>
      <c r="C61" s="707"/>
      <c r="D61" s="707"/>
      <c r="E61" s="2555">
        <f>HYPOTHESES!B37</f>
        <v>0</v>
      </c>
    </row>
    <row r="62" spans="2:5" s="134" customFormat="1">
      <c r="B62" s="2844" t="s">
        <v>1181</v>
      </c>
      <c r="C62" s="707"/>
      <c r="D62" s="707"/>
      <c r="E62" s="2555">
        <f>HYPOTHESES!B38</f>
        <v>0</v>
      </c>
    </row>
    <row r="63" spans="2:5" s="134" customFormat="1">
      <c r="B63" s="2844" t="s">
        <v>1149</v>
      </c>
      <c r="C63" s="707"/>
      <c r="D63" s="707"/>
      <c r="E63" s="2555">
        <f>HYPOTHESES!B39</f>
        <v>0</v>
      </c>
    </row>
    <row r="64" spans="2:5" s="134" customFormat="1">
      <c r="B64" s="2844" t="s">
        <v>1182</v>
      </c>
      <c r="C64" s="707"/>
      <c r="D64" s="707"/>
      <c r="E64" s="2555">
        <f>HYPOTHESES!B40</f>
        <v>0</v>
      </c>
    </row>
    <row r="65" spans="1:11" s="134" customFormat="1">
      <c r="B65" s="2844"/>
      <c r="C65" s="707"/>
      <c r="D65" s="707"/>
      <c r="E65" s="1474"/>
    </row>
    <row r="66" spans="1:11" s="134" customFormat="1">
      <c r="B66" s="1473" t="s">
        <v>1444</v>
      </c>
      <c r="C66" s="707"/>
      <c r="D66" s="707"/>
      <c r="E66" s="2532"/>
    </row>
    <row r="67" spans="1:11" s="134" customFormat="1">
      <c r="B67" s="1473" t="s">
        <v>1445</v>
      </c>
      <c r="C67" s="707"/>
      <c r="D67" s="707"/>
      <c r="E67" s="1760">
        <v>1.52</v>
      </c>
    </row>
    <row r="68" spans="1:11" s="134" customFormat="1">
      <c r="B68" s="1473" t="s">
        <v>1446</v>
      </c>
      <c r="C68" s="707"/>
      <c r="D68" s="707"/>
      <c r="E68" s="1760">
        <v>2.13</v>
      </c>
    </row>
    <row r="69" spans="1:11" s="134" customFormat="1">
      <c r="B69" s="1473" t="s">
        <v>1447</v>
      </c>
      <c r="C69" s="707"/>
      <c r="D69" s="707"/>
      <c r="E69" s="1760">
        <v>1.52</v>
      </c>
    </row>
    <row r="70" spans="1:11" s="134" customFormat="1">
      <c r="B70" s="1473" t="s">
        <v>1448</v>
      </c>
      <c r="C70" s="707"/>
      <c r="D70" s="707"/>
      <c r="E70" s="1760">
        <v>2.13</v>
      </c>
    </row>
    <row r="71" spans="1:11" s="134" customFormat="1">
      <c r="B71" s="1473"/>
      <c r="C71" s="707"/>
      <c r="D71" s="707"/>
      <c r="E71" s="1760"/>
    </row>
    <row r="72" spans="1:11" s="134" customFormat="1">
      <c r="B72" s="2845"/>
      <c r="C72" s="2826"/>
      <c r="D72" s="2826"/>
      <c r="E72" s="2846"/>
    </row>
    <row r="73" spans="1:11" s="134" customFormat="1" ht="18">
      <c r="B73" s="680"/>
    </row>
    <row r="74" spans="1:11" s="134" customFormat="1" ht="18">
      <c r="A74" s="680" t="s">
        <v>1121</v>
      </c>
      <c r="B74" s="140"/>
    </row>
    <row r="75" spans="1:11" s="134" customFormat="1">
      <c r="A75" s="140" t="s">
        <v>309</v>
      </c>
      <c r="B75" s="961"/>
      <c r="C75" s="238"/>
      <c r="D75" s="238"/>
      <c r="E75" s="238"/>
      <c r="F75" s="238"/>
      <c r="G75" s="238"/>
      <c r="H75" s="238"/>
      <c r="I75" s="238"/>
      <c r="J75" s="238"/>
      <c r="K75" s="238"/>
    </row>
    <row r="76" spans="1:11" s="134" customFormat="1">
      <c r="A76" s="961" t="s">
        <v>1441</v>
      </c>
      <c r="B76" s="140"/>
    </row>
    <row r="77" spans="1:11" s="134" customFormat="1" ht="18">
      <c r="A77" s="140"/>
      <c r="B77" s="680"/>
    </row>
    <row r="78" spans="1:11" s="134" customFormat="1" ht="38.25" customHeight="1">
      <c r="A78" s="680" t="s">
        <v>607</v>
      </c>
      <c r="B78" s="2832"/>
      <c r="C78" s="2832"/>
      <c r="D78" s="2832"/>
      <c r="E78" s="2832"/>
      <c r="F78" s="2832"/>
      <c r="G78" s="2832"/>
      <c r="H78" s="2832"/>
      <c r="I78" s="2832"/>
    </row>
    <row r="79" spans="1:11" s="134" customFormat="1" ht="25.5" customHeight="1">
      <c r="A79" s="2847" t="s">
        <v>1786</v>
      </c>
      <c r="B79" s="2832" t="str">
        <f>ANNEXES!D14</f>
        <v xml:space="preserve">Un tableau excel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v>
      </c>
      <c r="C79" s="2832"/>
      <c r="D79" s="2832"/>
      <c r="E79" s="2832"/>
      <c r="F79" s="2832"/>
      <c r="G79" s="2832"/>
      <c r="H79" s="2832"/>
      <c r="I79" s="2832"/>
    </row>
    <row r="80" spans="1:11" ht="15">
      <c r="A80" s="2847" t="s">
        <v>1787</v>
      </c>
      <c r="B80" s="2832" t="str">
        <f>ANNEXES!D15</f>
        <v>Un tableau excel et une note explicative reprenant le détail des coûts IT et spécifiquement l'ensemble des coûts relatifs à la clearing house actuelle, les coûts d'Atrias, les coûts des projets relatifs aux réseaux intelligents ainsi que les coûts des autres projets informatiques significatifs (en y joignant les pièces justificatives).</v>
      </c>
      <c r="E80" s="1204"/>
    </row>
    <row r="81" spans="5:5" ht="15">
      <c r="E81" s="1204"/>
    </row>
    <row r="82" spans="5:5" ht="15">
      <c r="E82" s="1204"/>
    </row>
    <row r="83" spans="5:5" ht="15">
      <c r="E83" s="1204"/>
    </row>
  </sheetData>
  <pageMargins left="0.55118110236220474" right="0.23622047244094491" top="0.43307086614173229" bottom="0.31496062992125984" header="0.27559055118110237" footer="0.15748031496062992"/>
  <pageSetup paperSize="9" scale="47"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tabColor theme="3"/>
    <pageSetUpPr fitToPage="1"/>
  </sheetPr>
  <dimension ref="A1:BA31"/>
  <sheetViews>
    <sheetView showGridLines="0" workbookViewId="0">
      <selection activeCell="G15" sqref="G15"/>
    </sheetView>
  </sheetViews>
  <sheetFormatPr baseColWidth="10" defaultRowHeight="12.75"/>
  <cols>
    <col min="1" max="1" width="56.42578125" style="7" customWidth="1"/>
    <col min="2" max="2" width="39.28515625" style="7" customWidth="1"/>
    <col min="3" max="4" width="25.5703125" style="7" customWidth="1"/>
    <col min="5" max="5" width="14" style="7" customWidth="1"/>
    <col min="6" max="16384" width="11.42578125" style="7"/>
  </cols>
  <sheetData>
    <row r="1" spans="1:53" s="93" customFormat="1" ht="18">
      <c r="A1" s="101" t="s">
        <v>1644</v>
      </c>
      <c r="B1" s="91"/>
      <c r="C1" s="91"/>
      <c r="D1" s="91"/>
      <c r="G1" s="2268"/>
      <c r="H1" s="2268"/>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c r="A2" s="88" t="str">
        <f>'[5]PAGE DE GARDE'!C8</f>
        <v>ELECTRICITE</v>
      </c>
      <c r="B2" s="99" t="str">
        <f>'[5]PAGE DE GARDE'!C10</f>
        <v>REALITE 2015 V0</v>
      </c>
      <c r="C2" s="88"/>
      <c r="D2" s="124"/>
      <c r="G2" s="2269"/>
      <c r="H2" s="2269"/>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c r="A3" s="481" t="str">
        <f>'[5]PAGE DE GARDE'!C7</f>
        <v>GRD</v>
      </c>
      <c r="B3" s="99"/>
      <c r="C3" s="88"/>
      <c r="D3" s="89"/>
      <c r="G3" s="2269"/>
      <c r="H3" s="2269"/>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c r="A4" s="44"/>
    </row>
    <row r="5" spans="1:53" s="13" customFormat="1" ht="13.5" thickBot="1">
      <c r="A5" s="2497"/>
      <c r="B5" s="42"/>
      <c r="C5" s="43"/>
      <c r="D5" s="43"/>
    </row>
    <row r="6" spans="1:53" s="134" customFormat="1" ht="90" customHeight="1">
      <c r="A6" s="2498" t="s">
        <v>528</v>
      </c>
      <c r="B6" s="2499"/>
      <c r="C6" s="2500" t="s">
        <v>1636</v>
      </c>
      <c r="D6" s="2537" t="s">
        <v>1637</v>
      </c>
    </row>
    <row r="7" spans="1:53" s="134" customFormat="1">
      <c r="A7" s="2503"/>
      <c r="B7" s="137"/>
      <c r="C7" s="2504"/>
      <c r="D7" s="2538"/>
    </row>
    <row r="8" spans="1:53" s="134" customFormat="1" ht="13.5" thickBot="1">
      <c r="A8" s="2507"/>
      <c r="B8" s="2508"/>
      <c r="C8" s="2509" t="s">
        <v>1638</v>
      </c>
      <c r="D8" s="2539" t="s">
        <v>1141</v>
      </c>
    </row>
    <row r="9" spans="1:53" s="134" customFormat="1" ht="39.75" customHeight="1">
      <c r="A9" s="2540"/>
      <c r="B9" s="2541"/>
      <c r="C9" s="3032" t="s">
        <v>1639</v>
      </c>
      <c r="D9" s="3033"/>
    </row>
    <row r="10" spans="1:53" s="134" customFormat="1">
      <c r="A10" s="2542" t="s">
        <v>1640</v>
      </c>
      <c r="B10" s="2543"/>
      <c r="C10" s="2544"/>
      <c r="D10" s="2545">
        <f>C10</f>
        <v>0</v>
      </c>
    </row>
    <row r="11" spans="1:53" s="134" customFormat="1">
      <c r="A11" s="2516" t="s">
        <v>1641</v>
      </c>
      <c r="B11" s="2546"/>
      <c r="C11" s="2547"/>
      <c r="D11" s="2548">
        <v>0</v>
      </c>
    </row>
    <row r="12" spans="1:53" s="134" customFormat="1" ht="13.5" thickBot="1">
      <c r="A12" s="2549" t="s">
        <v>1642</v>
      </c>
      <c r="B12" s="2550"/>
      <c r="C12" s="2551"/>
      <c r="D12" s="2552">
        <f>D10+D11</f>
        <v>0</v>
      </c>
    </row>
    <row r="13" spans="1:53" s="134" customFormat="1" ht="13.5" thickBot="1">
      <c r="A13" s="2270" t="s">
        <v>1643</v>
      </c>
      <c r="B13" s="2271"/>
      <c r="C13" s="2553">
        <f>C10*(1+$C$22)*(1+$C$23)*(1+$C$24)</f>
        <v>0</v>
      </c>
      <c r="D13" s="2553">
        <f>D12*(1+$C$22)*(1+$C$23)*(1+$C$24)</f>
        <v>0</v>
      </c>
    </row>
    <row r="14" spans="1:53" s="134" customFormat="1">
      <c r="A14" s="2272"/>
      <c r="B14" s="137"/>
      <c r="C14" s="138"/>
      <c r="D14" s="138"/>
    </row>
    <row r="15" spans="1:53" s="134" customFormat="1">
      <c r="A15" s="2281"/>
      <c r="B15" s="137"/>
      <c r="C15" s="1500"/>
      <c r="D15" s="1500"/>
    </row>
    <row r="16" spans="1:53" s="134" customFormat="1">
      <c r="A16" s="2281"/>
      <c r="B16" s="137"/>
      <c r="C16" s="1500" t="s">
        <v>1511</v>
      </c>
      <c r="D16" s="2554">
        <f>D13-C13</f>
        <v>0</v>
      </c>
    </row>
    <row r="17" spans="1:4" s="134" customFormat="1">
      <c r="B17" s="139"/>
      <c r="C17" s="1500"/>
      <c r="D17" s="1500"/>
    </row>
    <row r="18" spans="1:4" s="726" customFormat="1">
      <c r="B18" s="2282"/>
      <c r="C18" s="2283"/>
      <c r="D18" s="2283"/>
    </row>
    <row r="19" spans="1:4" s="134" customFormat="1">
      <c r="A19" s="2273"/>
      <c r="B19" s="2274"/>
      <c r="C19" s="2275"/>
    </row>
    <row r="20" spans="1:4" s="134" customFormat="1">
      <c r="A20" s="2277" t="s">
        <v>664</v>
      </c>
      <c r="B20" s="707"/>
      <c r="C20" s="1471"/>
    </row>
    <row r="21" spans="1:4" s="134" customFormat="1">
      <c r="A21" s="2278"/>
      <c r="B21" s="707"/>
      <c r="C21" s="1471"/>
    </row>
    <row r="22" spans="1:4" s="134" customFormat="1">
      <c r="A22" s="2279" t="s">
        <v>1507</v>
      </c>
      <c r="B22" s="707"/>
      <c r="C22" s="1474">
        <v>1.11E-2</v>
      </c>
    </row>
    <row r="23" spans="1:4" s="134" customFormat="1">
      <c r="A23" s="2279" t="s">
        <v>1508</v>
      </c>
      <c r="B23" s="707"/>
      <c r="C23" s="1474">
        <f>HYPOTHESES!B30</f>
        <v>8.0000000000000002E-3</v>
      </c>
    </row>
    <row r="24" spans="1:4" s="134" customFormat="1">
      <c r="A24" s="2279" t="s">
        <v>1509</v>
      </c>
      <c r="B24" s="707"/>
      <c r="C24" s="1474">
        <f>HYPOTHESES!B31</f>
        <v>1.2999999999999999E-2</v>
      </c>
    </row>
    <row r="25" spans="1:4" s="134" customFormat="1">
      <c r="A25" s="2533"/>
      <c r="B25" s="2276"/>
      <c r="C25" s="2280"/>
    </row>
    <row r="26" spans="1:4" s="134" customFormat="1"/>
    <row r="27" spans="1:4" s="134" customFormat="1"/>
    <row r="28" spans="1:4" ht="15">
      <c r="C28" s="1204"/>
    </row>
    <row r="29" spans="1:4" ht="15">
      <c r="C29" s="1204"/>
    </row>
    <row r="30" spans="1:4" ht="15">
      <c r="C30" s="1204"/>
    </row>
    <row r="31" spans="1:4" ht="15">
      <c r="C31" s="1204"/>
    </row>
  </sheetData>
  <mergeCells count="1">
    <mergeCell ref="C9:D9"/>
  </mergeCells>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sheetPr published="0">
    <tabColor theme="3"/>
    <pageSetUpPr fitToPage="1"/>
  </sheetPr>
  <dimension ref="A1:BA31"/>
  <sheetViews>
    <sheetView showGridLines="0" workbookViewId="0"/>
  </sheetViews>
  <sheetFormatPr baseColWidth="10" defaultRowHeight="12.75"/>
  <cols>
    <col min="1" max="1" width="56.42578125" style="7" customWidth="1"/>
    <col min="2" max="2" width="39.28515625" style="7" customWidth="1"/>
    <col min="3" max="5" width="25.5703125" style="7" customWidth="1"/>
    <col min="6" max="16384" width="11.42578125" style="7"/>
  </cols>
  <sheetData>
    <row r="1" spans="1:53" s="93" customFormat="1" ht="18">
      <c r="A1" s="101" t="s">
        <v>1634</v>
      </c>
      <c r="B1" s="91"/>
      <c r="C1" s="91"/>
      <c r="D1" s="91"/>
      <c r="E1" s="91"/>
      <c r="G1" s="2268"/>
      <c r="H1" s="2268"/>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c r="A2" s="88" t="str">
        <f>'PAGE DE GARDE'!C8</f>
        <v>ELECTRICITE</v>
      </c>
      <c r="B2" s="99" t="str">
        <f>'PAGE DE GARDE'!C10</f>
        <v>REALITE 2015 V0</v>
      </c>
      <c r="C2" s="88"/>
      <c r="D2" s="124"/>
      <c r="E2" s="124"/>
      <c r="G2" s="2269"/>
      <c r="H2" s="2269"/>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c r="A3" s="481" t="str">
        <f>'PAGE DE GARDE'!C7</f>
        <v>GRD</v>
      </c>
      <c r="B3" s="99"/>
      <c r="C3" s="88"/>
      <c r="D3" s="89"/>
      <c r="E3" s="89"/>
      <c r="G3" s="2269"/>
      <c r="H3" s="2269"/>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c r="A4" s="44"/>
    </row>
    <row r="5" spans="1:53" s="13" customFormat="1" ht="13.5" thickBot="1">
      <c r="A5" s="2497"/>
      <c r="B5" s="42"/>
      <c r="C5" s="43"/>
      <c r="D5" s="43"/>
      <c r="E5" s="43"/>
    </row>
    <row r="6" spans="1:53" s="134" customFormat="1" ht="90" customHeight="1">
      <c r="A6" s="2498" t="s">
        <v>528</v>
      </c>
      <c r="B6" s="2499"/>
      <c r="C6" s="2500" t="s">
        <v>1625</v>
      </c>
      <c r="D6" s="2501" t="s">
        <v>1626</v>
      </c>
      <c r="E6" s="2502" t="s">
        <v>1627</v>
      </c>
    </row>
    <row r="7" spans="1:53" s="134" customFormat="1">
      <c r="A7" s="2503"/>
      <c r="B7" s="137"/>
      <c r="C7" s="2504"/>
      <c r="D7" s="2505"/>
      <c r="E7" s="2506"/>
    </row>
    <row r="8" spans="1:53" s="134" customFormat="1" ht="13.5" thickBot="1">
      <c r="A8" s="2507"/>
      <c r="B8" s="2508"/>
      <c r="C8" s="2509" t="str">
        <f>'[5]PAGE DE GARDE'!B15</f>
        <v>BUDGET 2015</v>
      </c>
      <c r="D8" s="2509" t="str">
        <f>'[5]PAGE DE GARDE'!B14</f>
        <v>REALITE 2015</v>
      </c>
      <c r="E8" s="2510" t="str">
        <f>'[5]PAGE DE GARDE'!B15</f>
        <v>BUDGET 2015</v>
      </c>
    </row>
    <row r="9" spans="1:53" s="134" customFormat="1" ht="34.5" customHeight="1" thickBot="1">
      <c r="A9" s="2503"/>
      <c r="B9" s="137"/>
      <c r="C9" s="3034" t="s">
        <v>1628</v>
      </c>
      <c r="D9" s="3035"/>
      <c r="E9" s="3036"/>
    </row>
    <row r="10" spans="1:53" s="134" customFormat="1">
      <c r="A10" s="2511" t="s">
        <v>1629</v>
      </c>
      <c r="B10" s="2512"/>
      <c r="C10" s="2513">
        <f>C22*C23</f>
        <v>0</v>
      </c>
      <c r="D10" s="2514"/>
      <c r="E10" s="2515">
        <f>IF(D10&gt;C10,C10,D10)</f>
        <v>0</v>
      </c>
    </row>
    <row r="11" spans="1:53" s="134" customFormat="1">
      <c r="A11" s="2516" t="s">
        <v>1630</v>
      </c>
      <c r="B11" s="2517"/>
      <c r="C11" s="2518">
        <f>C22*C23</f>
        <v>0</v>
      </c>
      <c r="D11" s="2519"/>
      <c r="E11" s="2520">
        <f>IF(D11&gt;C11,C11,D11)</f>
        <v>0</v>
      </c>
    </row>
    <row r="12" spans="1:53" s="134" customFormat="1" ht="13.5" thickBot="1">
      <c r="A12" s="2521" t="s">
        <v>1631</v>
      </c>
      <c r="B12" s="2522"/>
      <c r="C12" s="2523">
        <f>C10+C11</f>
        <v>0</v>
      </c>
      <c r="D12" s="2524">
        <f>D10+D11</f>
        <v>0</v>
      </c>
      <c r="E12" s="2525">
        <f>E10+E11</f>
        <v>0</v>
      </c>
    </row>
    <row r="13" spans="1:53" s="134" customFormat="1">
      <c r="A13" s="2272"/>
      <c r="B13" s="137"/>
      <c r="C13" s="138"/>
      <c r="D13" s="138"/>
      <c r="E13" s="138"/>
    </row>
    <row r="14" spans="1:53" s="134" customFormat="1">
      <c r="A14" s="2526" t="s">
        <v>1632</v>
      </c>
      <c r="B14" s="2527"/>
      <c r="C14" s="2527"/>
      <c r="D14" s="2527"/>
      <c r="E14" s="2527"/>
    </row>
    <row r="15" spans="1:53" s="134" customFormat="1">
      <c r="A15" s="2528"/>
      <c r="B15" s="2527"/>
      <c r="C15" s="2527"/>
      <c r="D15" s="2529"/>
      <c r="E15" s="2529"/>
    </row>
    <row r="16" spans="1:53" s="134" customFormat="1">
      <c r="A16" s="2281"/>
      <c r="B16" s="137"/>
      <c r="C16" s="137"/>
      <c r="D16" s="2530" t="s">
        <v>1619</v>
      </c>
      <c r="E16" s="2531">
        <f>C10-E10</f>
        <v>0</v>
      </c>
    </row>
    <row r="17" spans="1:7" s="134" customFormat="1">
      <c r="B17" s="139"/>
      <c r="C17" s="139"/>
      <c r="D17" s="2530" t="s">
        <v>1620</v>
      </c>
      <c r="E17" s="2531">
        <f>C11-E11</f>
        <v>0</v>
      </c>
    </row>
    <row r="18" spans="1:7" s="726" customFormat="1">
      <c r="B18" s="2282"/>
      <c r="C18" s="2283"/>
      <c r="D18" s="2283"/>
      <c r="E18" s="2283"/>
      <c r="F18" s="134"/>
      <c r="G18" s="134"/>
    </row>
    <row r="19" spans="1:7" s="134" customFormat="1">
      <c r="A19" s="2273"/>
      <c r="B19" s="2274"/>
      <c r="C19" s="2275"/>
    </row>
    <row r="20" spans="1:7" s="134" customFormat="1">
      <c r="A20" s="2277" t="s">
        <v>1633</v>
      </c>
      <c r="B20" s="707"/>
      <c r="C20" s="1471"/>
    </row>
    <row r="21" spans="1:7" s="134" customFormat="1">
      <c r="A21" s="2278"/>
      <c r="B21" s="707"/>
      <c r="C21" s="1471"/>
    </row>
    <row r="22" spans="1:7" s="134" customFormat="1">
      <c r="A22" s="1473" t="s">
        <v>1444</v>
      </c>
      <c r="B22" s="707"/>
      <c r="C22" s="2532"/>
    </row>
    <row r="23" spans="1:7" s="134" customFormat="1">
      <c r="A23" s="1473" t="s">
        <v>1445</v>
      </c>
      <c r="B23" s="707"/>
      <c r="C23" s="1760">
        <v>1.52</v>
      </c>
    </row>
    <row r="24" spans="1:7" s="134" customFormat="1">
      <c r="A24" s="1473" t="s">
        <v>1446</v>
      </c>
      <c r="B24" s="707"/>
      <c r="C24" s="1760">
        <v>2.13</v>
      </c>
    </row>
    <row r="25" spans="1:7" s="134" customFormat="1">
      <c r="A25" s="1473" t="s">
        <v>1447</v>
      </c>
      <c r="B25" s="707"/>
      <c r="C25" s="1760">
        <v>1.52</v>
      </c>
    </row>
    <row r="26" spans="1:7" s="134" customFormat="1">
      <c r="A26" s="1473" t="s">
        <v>1448</v>
      </c>
      <c r="B26" s="707"/>
      <c r="C26" s="1760">
        <v>2.13</v>
      </c>
    </row>
    <row r="27" spans="1:7" s="134" customFormat="1">
      <c r="A27" s="1473"/>
      <c r="B27" s="707"/>
      <c r="C27" s="1760"/>
    </row>
    <row r="28" spans="1:7">
      <c r="A28" s="2533"/>
      <c r="B28" s="2276"/>
      <c r="C28" s="2280"/>
    </row>
    <row r="29" spans="1:7" ht="15">
      <c r="C29" s="1204"/>
    </row>
    <row r="30" spans="1:7" ht="15">
      <c r="C30" s="1204"/>
    </row>
    <row r="31" spans="1:7" ht="15">
      <c r="C31" s="1204"/>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sheetPr published="0" enableFormatConditionsCalculation="0"/>
  <dimension ref="B1:D33"/>
  <sheetViews>
    <sheetView showGridLines="0" zoomScaleNormal="100" workbookViewId="0">
      <selection activeCell="G17" sqref="G16:G17"/>
    </sheetView>
  </sheetViews>
  <sheetFormatPr baseColWidth="10" defaultColWidth="8.85546875" defaultRowHeight="12.75"/>
  <cols>
    <col min="2" max="2" width="35.42578125" customWidth="1"/>
    <col min="3" max="3" width="32.85546875" customWidth="1"/>
  </cols>
  <sheetData>
    <row r="1" spans="2:4">
      <c r="B1" s="45"/>
      <c r="C1" s="48"/>
    </row>
    <row r="2" spans="2:4" ht="26.25">
      <c r="B2" s="2920" t="s">
        <v>356</v>
      </c>
      <c r="C2" s="2921"/>
      <c r="D2" s="2921"/>
    </row>
    <row r="3" spans="2:4">
      <c r="B3" s="45"/>
      <c r="C3" s="48"/>
    </row>
    <row r="4" spans="2:4" ht="26.25">
      <c r="B4" s="2920" t="s">
        <v>1140</v>
      </c>
      <c r="C4" s="2921"/>
      <c r="D4" s="2921"/>
    </row>
    <row r="5" spans="2:4">
      <c r="B5" s="45"/>
      <c r="C5" s="49"/>
    </row>
    <row r="6" spans="2:4">
      <c r="B6" s="45"/>
      <c r="C6" s="48"/>
    </row>
    <row r="7" spans="2:4">
      <c r="B7" s="45" t="s">
        <v>338</v>
      </c>
      <c r="C7" s="48" t="s">
        <v>496</v>
      </c>
    </row>
    <row r="8" spans="2:4">
      <c r="B8" s="45" t="s">
        <v>339</v>
      </c>
      <c r="C8" s="50" t="s">
        <v>495</v>
      </c>
    </row>
    <row r="9" spans="2:4">
      <c r="B9" s="45"/>
      <c r="C9" s="48"/>
    </row>
    <row r="10" spans="2:4">
      <c r="B10" s="45" t="s">
        <v>340</v>
      </c>
      <c r="C10" s="51" t="s">
        <v>1169</v>
      </c>
    </row>
    <row r="11" spans="2:4">
      <c r="B11" s="45"/>
      <c r="C11" s="48"/>
    </row>
    <row r="12" spans="2:4">
      <c r="B12" s="45"/>
      <c r="C12" s="48"/>
    </row>
    <row r="13" spans="2:4">
      <c r="B13" s="129" t="s">
        <v>1146</v>
      </c>
      <c r="C13" s="48"/>
    </row>
    <row r="14" spans="2:4">
      <c r="B14" s="1483" t="s">
        <v>1151</v>
      </c>
      <c r="C14" s="50" t="s">
        <v>1142</v>
      </c>
      <c r="D14" s="58"/>
    </row>
    <row r="15" spans="2:4">
      <c r="B15" s="1483" t="s">
        <v>616</v>
      </c>
      <c r="C15" s="50" t="s">
        <v>1143</v>
      </c>
      <c r="D15" s="58"/>
    </row>
    <row r="16" spans="2:4">
      <c r="B16" s="1483" t="s">
        <v>1152</v>
      </c>
      <c r="C16" s="50" t="s">
        <v>1144</v>
      </c>
      <c r="D16" s="58"/>
    </row>
    <row r="17" spans="2:4">
      <c r="B17" s="1483" t="s">
        <v>1429</v>
      </c>
      <c r="C17" s="50" t="s">
        <v>1145</v>
      </c>
      <c r="D17" s="58"/>
    </row>
    <row r="18" spans="2:4">
      <c r="B18" s="45"/>
      <c r="C18" s="48"/>
    </row>
    <row r="19" spans="2:4">
      <c r="B19" s="45"/>
      <c r="C19" s="48"/>
    </row>
    <row r="20" spans="2:4" ht="42" customHeight="1">
      <c r="B20" s="2918" t="s">
        <v>956</v>
      </c>
      <c r="C20" s="2919"/>
    </row>
    <row r="21" spans="2:4" ht="42" customHeight="1">
      <c r="B21" s="970"/>
      <c r="C21" s="971"/>
    </row>
    <row r="22" spans="2:4">
      <c r="B22" s="970"/>
      <c r="C22" s="971"/>
    </row>
    <row r="23" spans="2:4">
      <c r="B23" s="975" t="s">
        <v>957</v>
      </c>
      <c r="C23" s="971"/>
    </row>
    <row r="24" spans="2:4">
      <c r="B24" s="975" t="s">
        <v>958</v>
      </c>
      <c r="C24" s="971"/>
    </row>
    <row r="25" spans="2:4">
      <c r="B25" s="975" t="s">
        <v>959</v>
      </c>
      <c r="C25" s="972"/>
    </row>
    <row r="26" spans="2:4">
      <c r="B26" s="975" t="s">
        <v>960</v>
      </c>
      <c r="C26" s="972"/>
    </row>
    <row r="27" spans="2:4">
      <c r="B27" s="976"/>
      <c r="C27" s="972"/>
    </row>
    <row r="28" spans="2:4">
      <c r="B28" s="976" t="s">
        <v>961</v>
      </c>
      <c r="C28" s="972"/>
    </row>
    <row r="29" spans="2:4">
      <c r="B29" s="976" t="s">
        <v>962</v>
      </c>
      <c r="C29" s="972"/>
    </row>
    <row r="30" spans="2:4">
      <c r="B30" s="976" t="s">
        <v>963</v>
      </c>
      <c r="C30" s="972"/>
    </row>
    <row r="31" spans="2:4">
      <c r="B31" s="973"/>
      <c r="C31" s="974"/>
    </row>
    <row r="33" spans="2:2">
      <c r="B33" s="45" t="s">
        <v>1411</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I96"/>
  <sheetViews>
    <sheetView zoomScaleNormal="100" workbookViewId="0">
      <selection activeCell="G33" sqref="G33"/>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1026</v>
      </c>
      <c r="B1" s="101"/>
      <c r="C1" s="715"/>
      <c r="D1" s="715"/>
      <c r="E1" s="715"/>
      <c r="F1" s="715"/>
    </row>
    <row r="2" spans="1:6">
      <c r="A2" s="88" t="str">
        <f>'PAGE DE GARDE'!C8</f>
        <v>ELECTRICITE</v>
      </c>
      <c r="B2" s="99" t="str">
        <f>'PAGE DE GARDE'!C10</f>
        <v>REALITE 2015 V0</v>
      </c>
      <c r="C2" s="88"/>
      <c r="D2" s="99"/>
      <c r="E2" s="1046"/>
      <c r="F2" s="1046"/>
    </row>
    <row r="3" spans="1:6">
      <c r="A3" s="481" t="str">
        <f>'PAGE DE GARDE'!C7</f>
        <v>GRD</v>
      </c>
      <c r="B3" s="99"/>
      <c r="C3" s="88"/>
      <c r="D3" s="89"/>
      <c r="E3" s="1046"/>
      <c r="F3" s="1046"/>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3.5" thickBot="1">
      <c r="A8" s="759" t="s">
        <v>1137</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3.5"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1138</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9">
      <c r="A49" s="995"/>
      <c r="B49" s="996"/>
      <c r="C49" s="997"/>
      <c r="D49" s="998"/>
      <c r="E49" s="998"/>
      <c r="F49" s="1176">
        <f t="shared" si="2"/>
        <v>0</v>
      </c>
    </row>
    <row r="50" spans="1:9">
      <c r="A50" s="995"/>
      <c r="B50" s="996"/>
      <c r="C50" s="997"/>
      <c r="D50" s="998"/>
      <c r="E50" s="998"/>
      <c r="F50" s="1176">
        <f t="shared" si="2"/>
        <v>0</v>
      </c>
    </row>
    <row r="51" spans="1:9" ht="13.5" thickBot="1">
      <c r="A51" s="991"/>
      <c r="B51" s="992"/>
      <c r="C51" s="999"/>
      <c r="D51" s="1225"/>
      <c r="E51" s="1225"/>
      <c r="F51" s="1528"/>
    </row>
    <row r="52" spans="1:9" ht="13.5" thickBot="1">
      <c r="A52" s="1001" t="s">
        <v>981</v>
      </c>
      <c r="B52" s="1002"/>
      <c r="C52" s="1003">
        <f>SUM(C35:C51)</f>
        <v>0</v>
      </c>
      <c r="D52" s="1004">
        <f t="shared" ref="D52:E52" si="3">SUM(D35:D51)</f>
        <v>0</v>
      </c>
      <c r="E52" s="1004">
        <f t="shared" si="3"/>
        <v>0</v>
      </c>
      <c r="F52" s="1005">
        <f>D52-E52</f>
        <v>0</v>
      </c>
    </row>
    <row r="53" spans="1:9" ht="13.5" thickBot="1">
      <c r="A53" s="1007"/>
      <c r="B53" s="1008"/>
      <c r="C53" s="1008"/>
      <c r="D53" s="1008"/>
      <c r="E53" s="1008"/>
      <c r="F53" s="1009"/>
    </row>
    <row r="54" spans="1:9" ht="13.5" thickBot="1">
      <c r="A54" s="1001" t="s">
        <v>982</v>
      </c>
      <c r="B54" s="1002"/>
      <c r="C54" s="1003">
        <f>+C29+C52</f>
        <v>0</v>
      </c>
      <c r="D54" s="1004">
        <f t="shared" ref="D54:E54" si="4">+D29+D52</f>
        <v>0</v>
      </c>
      <c r="E54" s="1004">
        <f t="shared" si="4"/>
        <v>0</v>
      </c>
      <c r="F54" s="1005">
        <f>D54-E54</f>
        <v>0</v>
      </c>
    </row>
    <row r="55" spans="1:9" ht="13.5" thickBot="1">
      <c r="A55" s="1529"/>
      <c r="B55" s="1530"/>
      <c r="C55" s="1530"/>
      <c r="D55" s="1530"/>
      <c r="E55" s="1530"/>
      <c r="F55" s="1531"/>
    </row>
    <row r="56" spans="1:9" ht="12.75" customHeight="1">
      <c r="A56" s="1291" t="s">
        <v>1185</v>
      </c>
      <c r="B56" s="1292"/>
      <c r="C56" s="1293"/>
      <c r="D56" s="1293"/>
      <c r="E56" s="1293"/>
      <c r="F56" s="1294"/>
      <c r="G56" s="764"/>
      <c r="H56" s="776"/>
      <c r="I56" s="776"/>
    </row>
    <row r="57" spans="1:9">
      <c r="A57" s="1177"/>
      <c r="B57" s="764"/>
      <c r="C57" s="764"/>
      <c r="D57" s="764"/>
      <c r="E57" s="764"/>
      <c r="F57" s="1295"/>
      <c r="G57" s="764"/>
      <c r="H57" s="776"/>
      <c r="I57" s="776"/>
    </row>
    <row r="58" spans="1:9" ht="12.75" customHeight="1">
      <c r="A58" s="3037" t="s">
        <v>1184</v>
      </c>
      <c r="B58" s="2910"/>
      <c r="C58" s="2910"/>
      <c r="D58" s="2910"/>
      <c r="E58" s="2910"/>
      <c r="F58" s="3038"/>
      <c r="G58" s="1013"/>
      <c r="H58" s="1013"/>
      <c r="I58" s="1013"/>
    </row>
    <row r="59" spans="1:9" ht="12.75" customHeight="1">
      <c r="A59" s="3037"/>
      <c r="B59" s="2910"/>
      <c r="C59" s="2910"/>
      <c r="D59" s="2910"/>
      <c r="E59" s="2910"/>
      <c r="F59" s="3038"/>
      <c r="G59" s="1013"/>
      <c r="H59" s="1013"/>
      <c r="I59" s="1013"/>
    </row>
    <row r="60" spans="1:9" ht="12.75" customHeight="1">
      <c r="A60" s="1480"/>
      <c r="B60" s="1481"/>
      <c r="C60" s="1481"/>
      <c r="D60" s="1481"/>
      <c r="E60" s="1481"/>
      <c r="F60" s="1482"/>
      <c r="G60" s="1013"/>
      <c r="H60" s="1013"/>
      <c r="I60" s="1013"/>
    </row>
    <row r="61" spans="1:9" ht="12.75" customHeight="1">
      <c r="A61" s="1480"/>
      <c r="B61" s="1481"/>
      <c r="C61" s="1481"/>
      <c r="D61" s="1481"/>
      <c r="E61" s="1481"/>
      <c r="F61" s="1482"/>
      <c r="G61" s="1013"/>
      <c r="H61" s="1013"/>
      <c r="I61" s="1013"/>
    </row>
    <row r="62" spans="1:9" ht="12.75" customHeight="1">
      <c r="A62" s="1480"/>
      <c r="B62" s="1481"/>
      <c r="C62" s="1481"/>
      <c r="D62" s="1481"/>
      <c r="E62" s="1481"/>
      <c r="F62" s="1482"/>
      <c r="G62" s="1013"/>
      <c r="H62" s="1013"/>
      <c r="I62" s="1013"/>
    </row>
    <row r="63" spans="1:9" ht="12.75" customHeight="1">
      <c r="A63" s="1480"/>
      <c r="B63" s="1481"/>
      <c r="C63" s="1481"/>
      <c r="D63" s="1481"/>
      <c r="E63" s="1481"/>
      <c r="F63" s="1482"/>
      <c r="G63" s="1013"/>
      <c r="H63" s="1013"/>
      <c r="I63" s="1013"/>
    </row>
    <row r="64" spans="1:9" ht="12.75" customHeight="1">
      <c r="A64" s="1480"/>
      <c r="B64" s="1481"/>
      <c r="C64" s="1481"/>
      <c r="D64" s="1481"/>
      <c r="E64" s="1481"/>
      <c r="F64" s="1482"/>
      <c r="G64" s="1013"/>
      <c r="H64" s="1013"/>
      <c r="I64" s="1013"/>
    </row>
    <row r="65" spans="1:9" ht="12.75" customHeight="1">
      <c r="A65" s="1480"/>
      <c r="B65" s="1481"/>
      <c r="C65" s="1481"/>
      <c r="D65" s="1481"/>
      <c r="E65" s="1481"/>
      <c r="F65" s="1482"/>
      <c r="G65" s="1013"/>
      <c r="H65" s="1013"/>
      <c r="I65" s="1013"/>
    </row>
    <row r="66" spans="1:9" ht="12.75" customHeight="1">
      <c r="A66" s="1480"/>
      <c r="B66" s="1481"/>
      <c r="C66" s="1481"/>
      <c r="D66" s="1481"/>
      <c r="E66" s="1481"/>
      <c r="F66" s="1482"/>
      <c r="G66" s="1013"/>
      <c r="H66" s="1013"/>
      <c r="I66" s="1013"/>
    </row>
    <row r="67" spans="1:9" ht="12.75" customHeight="1">
      <c r="A67" s="1480"/>
      <c r="B67" s="1481"/>
      <c r="C67" s="1481"/>
      <c r="D67" s="1481"/>
      <c r="E67" s="1481"/>
      <c r="F67" s="1482"/>
      <c r="G67" s="1013"/>
      <c r="H67" s="1013"/>
      <c r="I67" s="1013"/>
    </row>
    <row r="68" spans="1:9" ht="12.75" customHeight="1">
      <c r="A68" s="1480"/>
      <c r="B68" s="1481"/>
      <c r="C68" s="1481"/>
      <c r="D68" s="1481"/>
      <c r="E68" s="1481"/>
      <c r="F68" s="1482"/>
      <c r="G68" s="1013"/>
      <c r="H68" s="1013"/>
      <c r="I68" s="1013"/>
    </row>
    <row r="69" spans="1:9" ht="12.75" customHeight="1">
      <c r="A69" s="1480"/>
      <c r="B69" s="1481"/>
      <c r="C69" s="1481"/>
      <c r="D69" s="1481"/>
      <c r="E69" s="1481"/>
      <c r="F69" s="1482"/>
      <c r="G69" s="1013"/>
      <c r="H69" s="1013"/>
      <c r="I69" s="1013"/>
    </row>
    <row r="70" spans="1:9" ht="12.75" customHeight="1">
      <c r="A70" s="1480"/>
      <c r="B70" s="1481"/>
      <c r="C70" s="1481"/>
      <c r="D70" s="1481"/>
      <c r="E70" s="1481"/>
      <c r="F70" s="1482"/>
      <c r="G70" s="1013"/>
      <c r="H70" s="1013"/>
      <c r="I70" s="1013"/>
    </row>
    <row r="71" spans="1:9" ht="12.75" customHeight="1">
      <c r="A71" s="1480"/>
      <c r="B71" s="1481"/>
      <c r="C71" s="1481"/>
      <c r="D71" s="1481"/>
      <c r="E71" s="1481"/>
      <c r="F71" s="1482"/>
      <c r="G71" s="1013"/>
      <c r="H71" s="1013"/>
      <c r="I71" s="1013"/>
    </row>
    <row r="72" spans="1:9" ht="12.75" customHeight="1">
      <c r="A72" s="1480"/>
      <c r="B72" s="1481"/>
      <c r="C72" s="1481"/>
      <c r="D72" s="1481"/>
      <c r="E72" s="1481"/>
      <c r="F72" s="1482"/>
      <c r="G72" s="1013"/>
      <c r="H72" s="1013"/>
      <c r="I72" s="1013"/>
    </row>
    <row r="73" spans="1:9" ht="12.75" customHeight="1">
      <c r="A73" s="1480"/>
      <c r="B73" s="1481"/>
      <c r="C73" s="1481"/>
      <c r="D73" s="1481"/>
      <c r="E73" s="1481"/>
      <c r="F73" s="1482"/>
      <c r="G73" s="1013"/>
      <c r="H73" s="1013"/>
      <c r="I73" s="1013"/>
    </row>
    <row r="74" spans="1:9" ht="12.75" customHeight="1">
      <c r="A74" s="1480"/>
      <c r="B74" s="1481"/>
      <c r="C74" s="1481"/>
      <c r="D74" s="1481"/>
      <c r="E74" s="1481"/>
      <c r="F74" s="1482"/>
      <c r="G74" s="1013"/>
      <c r="H74" s="1013"/>
      <c r="I74" s="1013"/>
    </row>
    <row r="75" spans="1:9" ht="13.5" thickBot="1">
      <c r="A75" s="1022"/>
      <c r="B75" s="1023"/>
      <c r="C75" s="1023"/>
      <c r="D75" s="1023"/>
      <c r="E75" s="1023"/>
      <c r="F75" s="1374"/>
    </row>
    <row r="76" spans="1:9">
      <c r="A76" s="1010"/>
      <c r="B76" s="1011"/>
      <c r="C76" s="1011"/>
      <c r="D76" s="1011"/>
      <c r="E76" s="1011"/>
      <c r="F76" s="1011"/>
    </row>
    <row r="77" spans="1:9">
      <c r="A77" s="1010"/>
      <c r="B77" s="1011"/>
      <c r="C77" s="1011"/>
      <c r="D77" s="1011"/>
      <c r="E77" s="1011"/>
      <c r="F77" s="1011"/>
    </row>
    <row r="78" spans="1:9">
      <c r="A78" s="1010"/>
      <c r="B78" s="1011"/>
      <c r="C78" s="1011"/>
      <c r="D78" s="1011"/>
      <c r="E78" s="1011"/>
      <c r="F78" s="1011"/>
    </row>
    <row r="79" spans="1:9">
      <c r="A79" s="1010"/>
      <c r="B79" s="1011"/>
      <c r="C79" s="1011"/>
      <c r="D79" s="1011"/>
      <c r="E79" s="1011"/>
      <c r="F79" s="1011"/>
    </row>
    <row r="80" spans="1:9">
      <c r="A80" s="1010"/>
      <c r="B80" s="1011"/>
      <c r="C80" s="1011"/>
      <c r="D80" s="1011"/>
      <c r="E80" s="1011"/>
      <c r="F80" s="1011"/>
    </row>
    <row r="81" spans="1:6">
      <c r="A81" s="1010"/>
      <c r="B81" s="1011"/>
      <c r="C81" s="1011"/>
      <c r="D81" s="1011"/>
      <c r="E81" s="1011"/>
      <c r="F81" s="1011"/>
    </row>
    <row r="82" spans="1:6">
      <c r="A82" s="1010"/>
      <c r="B82" s="1011"/>
      <c r="C82" s="1011"/>
      <c r="D82" s="1011"/>
      <c r="E82" s="1011"/>
      <c r="F82" s="1011"/>
    </row>
    <row r="83" spans="1:6">
      <c r="A83" s="1010"/>
      <c r="B83" s="1011"/>
      <c r="C83" s="1011"/>
      <c r="D83" s="1011"/>
      <c r="E83" s="1011"/>
      <c r="F83" s="1011"/>
    </row>
    <row r="84" spans="1:6">
      <c r="A84" s="1010"/>
      <c r="B84" s="1011"/>
      <c r="C84" s="1011"/>
      <c r="D84" s="1011"/>
      <c r="E84" s="1011"/>
      <c r="F84" s="1011"/>
    </row>
    <row r="85" spans="1:6">
      <c r="A85" s="1010"/>
      <c r="B85" s="1011"/>
      <c r="C85" s="1011"/>
      <c r="D85" s="1011"/>
      <c r="E85" s="1011"/>
      <c r="F85" s="1011"/>
    </row>
    <row r="86" spans="1:6">
      <c r="A86" s="1010"/>
      <c r="B86" s="1011"/>
      <c r="C86" s="1011"/>
      <c r="D86" s="1011"/>
      <c r="E86" s="1011"/>
      <c r="F86" s="1011"/>
    </row>
    <row r="87" spans="1:6">
      <c r="A87" s="1010"/>
      <c r="B87" s="1011"/>
      <c r="C87" s="1011"/>
      <c r="D87" s="1011"/>
      <c r="E87" s="1011"/>
      <c r="F87" s="1011"/>
    </row>
    <row r="88" spans="1:6">
      <c r="A88" s="1010"/>
      <c r="B88" s="1011"/>
      <c r="C88" s="1011"/>
      <c r="D88" s="1011"/>
      <c r="E88" s="1011"/>
      <c r="F88" s="1011"/>
    </row>
    <row r="89" spans="1:6">
      <c r="A89" s="1010"/>
      <c r="B89" s="1011"/>
      <c r="C89" s="1011"/>
      <c r="D89" s="1011"/>
      <c r="E89" s="1011"/>
      <c r="F89" s="1011"/>
    </row>
    <row r="90" spans="1:6">
      <c r="A90" s="1010"/>
      <c r="B90" s="1011"/>
      <c r="C90" s="1011"/>
      <c r="D90" s="1011"/>
      <c r="E90" s="1011"/>
      <c r="F90" s="1011"/>
    </row>
    <row r="91" spans="1:6">
      <c r="A91" s="1010"/>
      <c r="B91" s="1011"/>
      <c r="C91" s="1011"/>
      <c r="D91" s="1011"/>
      <c r="E91" s="1011"/>
      <c r="F91" s="1011"/>
    </row>
    <row r="92" spans="1:6">
      <c r="A92" s="1010"/>
      <c r="B92" s="1011"/>
      <c r="C92" s="1011"/>
      <c r="D92" s="1011"/>
      <c r="E92" s="1011"/>
      <c r="F92" s="1011"/>
    </row>
    <row r="93" spans="1:6">
      <c r="A93" s="1010"/>
      <c r="B93" s="1011"/>
      <c r="C93" s="1011"/>
      <c r="D93" s="1011"/>
      <c r="E93" s="1011"/>
      <c r="F93" s="1011"/>
    </row>
    <row r="94" spans="1:6">
      <c r="A94" s="1010"/>
      <c r="B94" s="1011"/>
      <c r="C94" s="1011"/>
      <c r="D94" s="1011"/>
      <c r="E94" s="1011"/>
      <c r="F94" s="1011"/>
    </row>
    <row r="95" spans="1:6">
      <c r="A95" s="1010"/>
      <c r="B95" s="1011"/>
      <c r="C95" s="1011"/>
      <c r="D95" s="1011"/>
      <c r="E95" s="1011"/>
      <c r="F95" s="1011"/>
    </row>
    <row r="96" spans="1:6">
      <c r="A96" s="1010"/>
      <c r="B96" s="1011"/>
      <c r="C96" s="1011"/>
      <c r="D96" s="1011"/>
      <c r="E96" s="1011"/>
      <c r="F96" s="101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1006</v>
      </c>
      <c r="B1" s="101"/>
      <c r="C1" s="715"/>
      <c r="D1" s="715"/>
      <c r="E1" s="715"/>
      <c r="F1" s="715"/>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1137</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3.5"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2.75" customHeight="1" thickBot="1">
      <c r="A31" s="759" t="s">
        <v>1138</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4.25">
      <c r="A56" s="1291" t="s">
        <v>1185</v>
      </c>
      <c r="B56" s="1292"/>
      <c r="C56" s="1293"/>
      <c r="D56" s="1293"/>
      <c r="E56" s="1293"/>
      <c r="F56" s="1294"/>
    </row>
    <row r="57" spans="1:6">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row r="76" spans="1:6">
      <c r="A76" s="1010"/>
      <c r="B76" s="1011"/>
      <c r="C76" s="1011"/>
      <c r="D76" s="1011"/>
      <c r="E76" s="1011"/>
      <c r="F76" s="1011"/>
    </row>
    <row r="77" spans="1:6">
      <c r="A77" s="1010"/>
      <c r="B77" s="1011"/>
      <c r="C77" s="1011"/>
      <c r="D77" s="1011"/>
      <c r="E77" s="1011"/>
      <c r="F77" s="1011"/>
    </row>
    <row r="78" spans="1:6">
      <c r="A78" s="1010"/>
      <c r="B78" s="1011"/>
      <c r="C78" s="1011"/>
      <c r="D78" s="1011"/>
      <c r="E78" s="1011"/>
      <c r="F78" s="1011"/>
    </row>
    <row r="79" spans="1:6">
      <c r="A79" s="1010"/>
      <c r="B79" s="1011"/>
      <c r="C79" s="1011"/>
      <c r="D79" s="1011"/>
      <c r="E79" s="1011"/>
      <c r="F79" s="101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1027</v>
      </c>
      <c r="B1" s="1012"/>
      <c r="C1" s="1012"/>
      <c r="D1" s="1012"/>
      <c r="E1" s="1012"/>
      <c r="F1" s="101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995</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996</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D36-E36</f>
        <v>0</v>
      </c>
    </row>
    <row r="37" spans="1:6">
      <c r="A37" s="995"/>
      <c r="B37" s="996"/>
      <c r="C37" s="997"/>
      <c r="D37" s="998"/>
      <c r="E37" s="998"/>
      <c r="F37" s="1176">
        <f t="shared" ref="F37:F50" si="2">D37-E37</f>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4.25">
      <c r="A56" s="1291" t="s">
        <v>1185</v>
      </c>
      <c r="B56" s="1292"/>
      <c r="C56" s="1293"/>
      <c r="D56" s="1293"/>
      <c r="E56" s="1293"/>
      <c r="F56" s="1294"/>
    </row>
    <row r="57" spans="1:6">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row r="76" spans="1:6">
      <c r="A76" s="1010"/>
      <c r="B76" s="1011"/>
      <c r="C76" s="1011"/>
      <c r="D76" s="1011"/>
      <c r="E76" s="1011"/>
      <c r="F76" s="1011"/>
    </row>
    <row r="77" spans="1:6">
      <c r="A77" s="1010"/>
      <c r="B77" s="1011"/>
      <c r="C77" s="1011"/>
      <c r="D77" s="1011"/>
      <c r="E77" s="1011"/>
      <c r="F77" s="1011"/>
    </row>
    <row r="78" spans="1:6">
      <c r="A78" s="1010"/>
      <c r="B78" s="1011"/>
      <c r="C78" s="1011"/>
      <c r="D78" s="1011"/>
      <c r="E78" s="1011"/>
      <c r="F78" s="1011"/>
    </row>
    <row r="79" spans="1:6">
      <c r="A79" s="1010"/>
      <c r="B79" s="1011"/>
      <c r="C79" s="1011"/>
      <c r="D79" s="1011"/>
      <c r="E79" s="1011"/>
      <c r="F79" s="101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F76"/>
  <sheetViews>
    <sheetView zoomScaleNormal="100" workbookViewId="0"/>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s="697" customFormat="1" ht="18">
      <c r="A1" s="101" t="s">
        <v>1028</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976</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980</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4.25">
      <c r="A56" s="1291" t="s">
        <v>1185</v>
      </c>
      <c r="B56" s="1292"/>
      <c r="C56" s="1293"/>
      <c r="D56" s="1293"/>
      <c r="E56" s="1293"/>
      <c r="F56" s="1294"/>
    </row>
    <row r="57" spans="1:6">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row r="76" spans="1:6">
      <c r="A76" s="1010"/>
      <c r="B76" s="1011"/>
      <c r="C76" s="1011"/>
      <c r="D76" s="1011"/>
      <c r="E76" s="1011"/>
      <c r="F76" s="101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H31" sqref="H31"/>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s="697" customFormat="1" ht="18">
      <c r="A1" s="101" t="s">
        <v>1029</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983</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6"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D27-E27</f>
        <v>0</v>
      </c>
    </row>
    <row r="28" spans="1:6" ht="13.5" thickBot="1">
      <c r="A28" s="991"/>
      <c r="B28" s="992"/>
      <c r="C28" s="999"/>
      <c r="D28" s="1225"/>
      <c r="E28" s="1225"/>
      <c r="F28" s="1528"/>
    </row>
    <row r="29" spans="1:6" ht="13.5" thickBot="1">
      <c r="A29" s="1001" t="s">
        <v>979</v>
      </c>
      <c r="B29" s="1002"/>
      <c r="C29" s="1003">
        <f>SUM(C12:C28)</f>
        <v>0</v>
      </c>
      <c r="D29" s="1004">
        <f t="shared" ref="D29:E29" si="1">SUM(D12:D28)</f>
        <v>0</v>
      </c>
      <c r="E29" s="1004">
        <f t="shared" si="1"/>
        <v>0</v>
      </c>
      <c r="F29" s="1005">
        <f>D29-E29</f>
        <v>0</v>
      </c>
    </row>
    <row r="30" spans="1:6">
      <c r="A30" s="991"/>
      <c r="B30" s="1006"/>
      <c r="C30" s="1006"/>
      <c r="D30" s="1006"/>
      <c r="E30" s="1006"/>
      <c r="F30" s="1017"/>
    </row>
    <row r="31" spans="1:6" ht="12.75" customHeight="1" thickBot="1">
      <c r="A31" s="759" t="s">
        <v>984</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4.25">
      <c r="A56" s="1291" t="s">
        <v>1185</v>
      </c>
      <c r="B56" s="1292"/>
      <c r="C56" s="1293"/>
      <c r="D56" s="1293"/>
      <c r="E56" s="1293"/>
      <c r="F56" s="1294"/>
    </row>
    <row r="57" spans="1:6">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H18" sqref="H18"/>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1030</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985</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 t="shared" ref="F13:F27" si="0">D13-E13</f>
        <v>0</v>
      </c>
    </row>
    <row r="14" spans="1:6">
      <c r="A14" s="995"/>
      <c r="B14" s="996"/>
      <c r="C14" s="997"/>
      <c r="D14" s="998"/>
      <c r="E14" s="998"/>
      <c r="F14" s="1176">
        <f t="shared" si="0"/>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986</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H75"/>
  <sheetViews>
    <sheetView zoomScaleNormal="100" workbookViewId="0"/>
  </sheetViews>
  <sheetFormatPr baseColWidth="10" defaultColWidth="8.85546875" defaultRowHeight="12.75"/>
  <cols>
    <col min="1" max="1" width="22" style="563" customWidth="1"/>
    <col min="2" max="2" width="81" style="563" customWidth="1"/>
    <col min="3" max="6" width="21.28515625" style="563" customWidth="1"/>
    <col min="7" max="16384" width="8.85546875" style="563"/>
  </cols>
  <sheetData>
    <row r="1" spans="1:8" ht="18">
      <c r="A1" s="101" t="s">
        <v>1031</v>
      </c>
      <c r="B1" s="101"/>
      <c r="C1" s="91"/>
      <c r="D1" s="91"/>
      <c r="E1" s="91"/>
      <c r="F1" s="982"/>
      <c r="H1" s="697"/>
    </row>
    <row r="2" spans="1:8">
      <c r="A2" s="88" t="str">
        <f>'PAGE DE GARDE'!C8</f>
        <v>ELECTRICITE</v>
      </c>
      <c r="B2" s="99" t="str">
        <f>'PAGE DE GARDE'!C10</f>
        <v>REALITE 2015 V0</v>
      </c>
      <c r="C2" s="717"/>
      <c r="D2" s="982"/>
      <c r="E2" s="717"/>
      <c r="F2" s="717"/>
    </row>
    <row r="3" spans="1:8">
      <c r="A3" s="481" t="str">
        <f>'PAGE DE GARDE'!C7</f>
        <v>GRD</v>
      </c>
      <c r="B3" s="99"/>
      <c r="C3" s="717"/>
      <c r="D3" s="717"/>
      <c r="E3" s="717"/>
      <c r="F3" s="717"/>
    </row>
    <row r="4" spans="1:8" ht="13.5" thickBot="1"/>
    <row r="5" spans="1:8">
      <c r="A5" s="984"/>
      <c r="B5" s="985"/>
      <c r="C5" s="985"/>
      <c r="D5" s="985"/>
      <c r="E5" s="985"/>
      <c r="F5" s="1174"/>
    </row>
    <row r="6" spans="1:8">
      <c r="A6" s="986" t="s">
        <v>975</v>
      </c>
      <c r="B6" s="987"/>
      <c r="C6" s="988"/>
      <c r="D6" s="988"/>
      <c r="E6" s="988"/>
      <c r="F6" s="989"/>
    </row>
    <row r="7" spans="1:8">
      <c r="A7" s="990"/>
      <c r="B7" s="988"/>
      <c r="C7" s="988"/>
      <c r="D7" s="988"/>
      <c r="E7" s="988"/>
      <c r="F7" s="989"/>
    </row>
    <row r="8" spans="1:8" ht="12.75" customHeight="1" thickBot="1">
      <c r="A8" s="759" t="s">
        <v>987</v>
      </c>
      <c r="B8" s="988"/>
      <c r="C8" s="988"/>
      <c r="D8" s="988"/>
      <c r="E8" s="988"/>
      <c r="F8" s="989"/>
    </row>
    <row r="9" spans="1:8" ht="12.75" customHeight="1">
      <c r="A9" s="3039" t="s">
        <v>977</v>
      </c>
      <c r="B9" s="3039" t="s">
        <v>978</v>
      </c>
      <c r="C9" s="3042" t="str">
        <f>'PAGE DE GARDE'!$B$16</f>
        <v>REALITE 2014</v>
      </c>
      <c r="D9" s="3042" t="str">
        <f>'PAGE DE GARDE'!$B$15</f>
        <v>BUDGET 2015</v>
      </c>
      <c r="E9" s="3042" t="str">
        <f>'PAGE DE GARDE'!$B$14</f>
        <v>REALITE 2015</v>
      </c>
      <c r="F9" s="3045" t="s">
        <v>1183</v>
      </c>
    </row>
    <row r="10" spans="1:8">
      <c r="A10" s="3040"/>
      <c r="B10" s="3040"/>
      <c r="C10" s="3043"/>
      <c r="D10" s="3043"/>
      <c r="E10" s="3043"/>
      <c r="F10" s="3046"/>
    </row>
    <row r="11" spans="1:8" ht="13.5" thickBot="1">
      <c r="A11" s="3041"/>
      <c r="B11" s="3041"/>
      <c r="C11" s="3044"/>
      <c r="D11" s="3044"/>
      <c r="E11" s="3044"/>
      <c r="F11" s="3047"/>
    </row>
    <row r="12" spans="1:8">
      <c r="A12" s="991"/>
      <c r="B12" s="992"/>
      <c r="C12" s="993"/>
      <c r="D12" s="994"/>
      <c r="E12" s="994"/>
      <c r="F12" s="1175"/>
    </row>
    <row r="13" spans="1:8">
      <c r="A13" s="995"/>
      <c r="B13" s="996"/>
      <c r="C13" s="997"/>
      <c r="D13" s="998"/>
      <c r="E13" s="998"/>
      <c r="F13" s="1176">
        <f>D13-E13</f>
        <v>0</v>
      </c>
    </row>
    <row r="14" spans="1:8">
      <c r="A14" s="995"/>
      <c r="B14" s="996"/>
      <c r="C14" s="997"/>
      <c r="D14" s="998"/>
      <c r="E14" s="998"/>
      <c r="F14" s="1176">
        <f t="shared" ref="F14:F27" si="0">D14-E14</f>
        <v>0</v>
      </c>
    </row>
    <row r="15" spans="1:8">
      <c r="A15" s="995"/>
      <c r="B15" s="996"/>
      <c r="C15" s="997"/>
      <c r="D15" s="998"/>
      <c r="E15" s="998"/>
      <c r="F15" s="1176">
        <f t="shared" si="0"/>
        <v>0</v>
      </c>
    </row>
    <row r="16" spans="1:8">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3.5"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2.75" customHeight="1" thickBot="1">
      <c r="A31" s="759" t="s">
        <v>988</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K15" sqref="K15"/>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1032</v>
      </c>
      <c r="B1" s="1012"/>
      <c r="C1" s="1012"/>
      <c r="D1" s="1012"/>
      <c r="E1" s="1012"/>
      <c r="F1" s="101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989</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990</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1033</v>
      </c>
      <c r="B1" s="1012"/>
      <c r="C1" s="1012"/>
      <c r="D1" s="1012"/>
      <c r="E1" s="1012"/>
      <c r="F1" s="101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991</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992</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K15" sqref="K15"/>
    </sheetView>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1007</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993</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 t="shared" ref="F13:F27" si="0">D13-E13</f>
        <v>0</v>
      </c>
    </row>
    <row r="14" spans="1:6">
      <c r="A14" s="995"/>
      <c r="B14" s="996"/>
      <c r="C14" s="997"/>
      <c r="D14" s="998"/>
      <c r="E14" s="998"/>
      <c r="F14" s="1176">
        <f t="shared" si="0"/>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3.5"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2.75" customHeight="1" thickBot="1">
      <c r="A31" s="759" t="s">
        <v>994</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29"/>
  <sheetViews>
    <sheetView showGridLines="0" zoomScaleNormal="100" workbookViewId="0">
      <pane ySplit="1" topLeftCell="A2" activePane="bottomLeft" state="frozen"/>
      <selection activeCell="B40" sqref="B40"/>
      <selection pane="bottomLeft" activeCell="A2" sqref="A2"/>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131" t="s">
        <v>1669</v>
      </c>
    </row>
    <row r="2" spans="1:3" ht="15" customHeight="1"/>
    <row r="3" spans="1:3" ht="15" customHeight="1">
      <c r="B3" s="100"/>
    </row>
    <row r="5" spans="1:3" ht="15" customHeight="1">
      <c r="B5" s="128" t="s">
        <v>1671</v>
      </c>
      <c r="C5" s="43"/>
    </row>
    <row r="6" spans="1:3" ht="15" customHeight="1">
      <c r="B6" s="128" t="s">
        <v>1670</v>
      </c>
      <c r="C6" s="43"/>
    </row>
    <row r="7" spans="1:3" ht="15" customHeight="1">
      <c r="B7" s="128"/>
      <c r="C7" s="43"/>
    </row>
    <row r="8" spans="1:3" ht="15" customHeight="1">
      <c r="A8" s="683"/>
      <c r="B8" s="126" t="str">
        <f>'Tableau 1A'!A1</f>
        <v>Tableau 1A : Bilan (comptabilité générale)</v>
      </c>
      <c r="C8" s="43"/>
    </row>
    <row r="9" spans="1:3" ht="15" customHeight="1">
      <c r="A9" s="683"/>
      <c r="B9" s="126" t="str">
        <f>+'Tableau 1A bis'!A1</f>
        <v>Tableau 1A bis : Bilan (comptabilité générale) - WALLONIE</v>
      </c>
      <c r="C9" s="43"/>
    </row>
    <row r="10" spans="1:3" ht="15" customHeight="1">
      <c r="A10" s="683"/>
      <c r="B10" s="128" t="s">
        <v>1227</v>
      </c>
      <c r="C10" s="43"/>
    </row>
    <row r="11" spans="1:3" ht="15" customHeight="1">
      <c r="A11" s="682"/>
      <c r="B11" s="126" t="str">
        <f>'Tableau 1C'!A1</f>
        <v xml:space="preserve">Tableau 1C : Evolution bilantaire - Activités régulées du GRD Electricité </v>
      </c>
      <c r="C11" s="43"/>
    </row>
    <row r="12" spans="1:3" ht="15" customHeight="1">
      <c r="A12" s="682"/>
      <c r="B12" s="128" t="s">
        <v>1228</v>
      </c>
      <c r="C12" s="43"/>
    </row>
    <row r="13" spans="1:3" ht="15" customHeight="1">
      <c r="A13" s="682"/>
      <c r="B13" s="126" t="str">
        <f>'Tableau 1E'!A1</f>
        <v>Tableau 1E : Evolution des fonds propres et affectation du résultat</v>
      </c>
      <c r="C13" s="43"/>
    </row>
    <row r="14" spans="1:3" ht="15" customHeight="1">
      <c r="A14" s="682"/>
      <c r="B14" s="128"/>
      <c r="C14" s="43"/>
    </row>
    <row r="15" spans="1:3" ht="15" customHeight="1">
      <c r="A15" s="682"/>
      <c r="B15" s="684" t="str">
        <f>'Tableau 2'!A1</f>
        <v>Tableau 2 : Vue d'ensemble du compte de résultats</v>
      </c>
    </row>
    <row r="16" spans="1:3" ht="15" customHeight="1">
      <c r="A16" s="683"/>
      <c r="B16" s="684" t="str">
        <f>'Tableau 2A'!A1</f>
        <v xml:space="preserve">Tableau 2A : Compte de résultats (comptabilité générale) </v>
      </c>
    </row>
    <row r="17" spans="1:3" ht="15" customHeight="1">
      <c r="A17" s="683"/>
      <c r="B17" s="684" t="str">
        <f>'Tableau 2A bis'!A1</f>
        <v>Tableau 2A bis : Compte de résultats (comptabilité générale) - WALLONIE</v>
      </c>
    </row>
    <row r="18" spans="1:3" ht="15" customHeight="1">
      <c r="A18" s="683"/>
      <c r="B18" s="1578" t="s">
        <v>1229</v>
      </c>
    </row>
    <row r="19" spans="1:3" ht="15" customHeight="1">
      <c r="A19" s="683"/>
      <c r="B19" s="126" t="str">
        <f>'Tableau 3A'!A1</f>
        <v>Tableau 3A : Compte de résultats (comptabilité générale) - comptabilité analytique</v>
      </c>
      <c r="C19" s="43"/>
    </row>
    <row r="20" spans="1:3" ht="15" customHeight="1">
      <c r="A20" s="683"/>
      <c r="B20" s="126" t="str">
        <f>'Tableau 3A bis'!A1</f>
        <v>Tableau 3A bis : Compte de résultats (comptabilité générale) - comptabilité analytique - WALLONIE</v>
      </c>
      <c r="C20" s="43"/>
    </row>
    <row r="21" spans="1:3" ht="15" customHeight="1">
      <c r="A21" s="683"/>
      <c r="B21" s="128" t="s">
        <v>1230</v>
      </c>
      <c r="C21" s="43"/>
    </row>
    <row r="22" spans="1:3" ht="15" customHeight="1">
      <c r="A22" s="683"/>
      <c r="B22" s="126" t="str">
        <f>'Tableau 4A'!A1</f>
        <v>Tableau 4A : Compte de résultat par groupe de clients</v>
      </c>
      <c r="C22" s="43"/>
    </row>
    <row r="23" spans="1:3" ht="15" customHeight="1">
      <c r="A23" s="683"/>
      <c r="B23" s="126" t="str">
        <f>'Tableau 4A bis'!A1</f>
        <v>Tableau 4A bis : Compte de résultat par groupe de clients - WALLONIE</v>
      </c>
      <c r="C23" s="43"/>
    </row>
    <row r="24" spans="1:3" ht="15" customHeight="1">
      <c r="A24" s="683"/>
      <c r="B24" s="128" t="s">
        <v>1231</v>
      </c>
      <c r="C24" s="43"/>
    </row>
    <row r="25" spans="1:3" ht="15" customHeight="1">
      <c r="A25" s="683"/>
      <c r="B25" s="128"/>
      <c r="C25" s="43"/>
    </row>
    <row r="26" spans="1:3" ht="15" customHeight="1">
      <c r="A26" s="683"/>
      <c r="B26" s="128" t="s">
        <v>1232</v>
      </c>
      <c r="C26" s="43"/>
    </row>
    <row r="27" spans="1:3" ht="15" customHeight="1">
      <c r="A27" s="683"/>
      <c r="B27" s="126"/>
      <c r="C27" s="43"/>
    </row>
    <row r="28" spans="1:3" ht="15" customHeight="1">
      <c r="A28" s="683"/>
      <c r="B28" s="126">
        <f>'Tableau 6 '!B1</f>
        <v>0</v>
      </c>
      <c r="C28" s="43"/>
    </row>
    <row r="29" spans="1:3" ht="15" customHeight="1">
      <c r="A29" s="683"/>
      <c r="B29" s="126" t="str">
        <f>'Tableau 6 bis'!A1</f>
        <v>Tableau 6bis : Correction du plafond des coûts gérables - Wallonie</v>
      </c>
      <c r="C29" s="43"/>
    </row>
    <row r="30" spans="1:3" ht="15" customHeight="1">
      <c r="A30" s="683"/>
      <c r="B30" s="126" t="str">
        <f>'Tableau 6 ter'!A1</f>
        <v>Tableau 6ter : Plafonds Atrias et Réseaux intelligents - Wallonie</v>
      </c>
      <c r="C30" s="43"/>
    </row>
    <row r="31" spans="1:3" ht="15" customHeight="1">
      <c r="B31" s="126" t="str">
        <f>'Tableau 6A'!A1</f>
        <v>Tableau 6A :  Fiche budgétaire des coûts de dossier</v>
      </c>
      <c r="C31" s="43"/>
    </row>
    <row r="32" spans="1:3" ht="15" customHeight="1">
      <c r="B32" s="126" t="str">
        <f>'Tableau 6B'!A1</f>
        <v>Tableau 6B : Fiche budgétaire des coûts pour les installations hors infrastructure</v>
      </c>
      <c r="C32" s="43"/>
    </row>
    <row r="33" spans="2:3" ht="15" customHeight="1">
      <c r="B33" s="126" t="str">
        <f>'Tableau 6C'!A1</f>
        <v>Tableau 6C : Fiche budgétaire des coûts pour études d'infrastructure</v>
      </c>
      <c r="C33" s="43"/>
    </row>
    <row r="34" spans="2:3" ht="15" customHeight="1">
      <c r="B34" s="126" t="str">
        <f>'Tableau 6D'!A1</f>
        <v>Tableau 6D : Fiche budgétaire des coûts pour la construction et l'entretien de sous-stations pour transformation</v>
      </c>
      <c r="C34" s="43"/>
    </row>
    <row r="35" spans="2:3" ht="15" customHeight="1">
      <c r="B35" s="126" t="str">
        <f>'Tableau 6E'!A1</f>
        <v>Tableau 6E : Fiche budgétaire des coûts pour la construction et l'entretien du réseau MT</v>
      </c>
      <c r="C35" s="43"/>
    </row>
    <row r="36" spans="2:3" ht="15" customHeight="1">
      <c r="B36" s="126" t="str">
        <f>'Tableau 6F'!A1</f>
        <v>Tableau 6F : Fiche budgétaire des coûts pour la construction et l'entretien des raccordements et compteurs MT</v>
      </c>
      <c r="C36" s="43"/>
    </row>
    <row r="37" spans="2:3" ht="15" customHeight="1">
      <c r="B37" s="126" t="str">
        <f>'Tableau 6G'!A1</f>
        <v>Tableau 6G : Fiche budgétaire des coûts pour la construction et l'entretien de cabines de dispersion et de cabines de transformation MT / BT</v>
      </c>
      <c r="C37" s="43"/>
    </row>
    <row r="38" spans="2:3" ht="15" customHeight="1">
      <c r="B38" s="126" t="str">
        <f>'Tableau 6H'!A1</f>
        <v>Tableau 6H : Fiche budgétaire des coûts pour la construction et l'entretien du réseau BT</v>
      </c>
      <c r="C38" s="43"/>
    </row>
    <row r="39" spans="2:3" ht="15" customHeight="1">
      <c r="B39" s="126" t="str">
        <f>'Tableau 6I'!A1</f>
        <v>Tableau 6I : Fiche budgétaire des coûts pour la construction et l'entretien des raccordements et compteurs BT</v>
      </c>
      <c r="C39" s="43"/>
    </row>
    <row r="40" spans="2:3" ht="15" customHeight="1">
      <c r="B40" s="126" t="str">
        <f>'Tableau 6J'!A1</f>
        <v>Tableau 6J : Fiche budgétaire des autres coûts liés à l'infrastructure</v>
      </c>
      <c r="C40" s="43"/>
    </row>
    <row r="41" spans="2:3" ht="15" customHeight="1">
      <c r="B41" s="126" t="str">
        <f>'Tableau 6K'!A1</f>
        <v>Tableau 6K : Fiche budgétaire pour l'éclairage public</v>
      </c>
      <c r="C41" s="43"/>
    </row>
    <row r="42" spans="2:3" ht="15" customHeight="1">
      <c r="B42" s="126" t="str">
        <f>'Tableau 6L'!A1</f>
        <v>Tableau 6L : Fiche budgétaire pour la gestion du système</v>
      </c>
      <c r="C42" s="43"/>
    </row>
    <row r="43" spans="2:3" ht="15" customHeight="1">
      <c r="B43" s="126" t="str">
        <f>'Tableau 6M'!A1</f>
        <v>Tableau 6M : Fiche budgétaire des coûts de la mise à disposition d'appareils pour la mesure, le comptage et le rélevé</v>
      </c>
      <c r="C43" s="43"/>
    </row>
    <row r="44" spans="2:3" ht="15" customHeight="1">
      <c r="B44" s="126" t="str">
        <f>'Tableau 6N'!A1</f>
        <v>Tableau 6N : Fiche budgétaire projets (informatique)</v>
      </c>
      <c r="C44" s="43"/>
    </row>
    <row r="45" spans="2:3" ht="15" customHeight="1">
      <c r="B45" s="2854" t="str">
        <f>'Tableau 6O'!A1</f>
        <v>Tableau 6O : Fiche budgétaire recherche et développement</v>
      </c>
      <c r="C45" s="43"/>
    </row>
    <row r="46" spans="2:3" ht="15" customHeight="1">
      <c r="B46" s="2854" t="str">
        <f>'Tableau 6P'!A1</f>
        <v>Tableau 6P : Fiche budgétaire études effectuées par des tiers</v>
      </c>
      <c r="C46" s="43"/>
    </row>
    <row r="47" spans="2:3" ht="15" customHeight="1">
      <c r="B47" s="2854"/>
      <c r="C47" s="43"/>
    </row>
    <row r="48" spans="2:3" ht="15" customHeight="1">
      <c r="B48" s="2854" t="str">
        <f>'Tableau 7'!A1</f>
        <v>Tableau 7 : Coûts non gérables</v>
      </c>
      <c r="C48" s="43"/>
    </row>
    <row r="49" spans="1:3" ht="15" customHeight="1">
      <c r="B49" s="2854" t="str">
        <f>'Tableau 7 bis'!A1</f>
        <v>Tableau 7 bis : Coûts non gérables - WALLONIE</v>
      </c>
      <c r="C49" s="43"/>
    </row>
    <row r="50" spans="1:3" ht="15" customHeight="1">
      <c r="B50" s="2854" t="str">
        <f>'Tableau 7A'!A1</f>
        <v>Tableau 7A : Fiche budgétaire pour les pertes de réseau et la réconciliation</v>
      </c>
      <c r="C50" s="43"/>
    </row>
    <row r="51" spans="1:3" ht="15" customHeight="1">
      <c r="B51" s="2855" t="str">
        <f>'Tableau 7B'!A1</f>
        <v>Tableau 7B: Réconciliation entre les coûts de transport facturés par Elia et les coûts de transport refacturés par le GRD</v>
      </c>
      <c r="C51" s="43"/>
    </row>
    <row r="52" spans="1:3" ht="15" customHeight="1">
      <c r="B52" s="2855" t="str">
        <f>'Tableau 7B bis'!A1</f>
        <v>Tableau 7B bis : Réconciliation entre les coûts de transport facturés par Elia et les coûts de transport refacturés par le GRD - WALLONIE</v>
      </c>
      <c r="C52" s="43"/>
    </row>
    <row r="53" spans="1:3" ht="15" customHeight="1">
      <c r="B53" s="2854" t="str">
        <f>'Tableau 7C'!A1</f>
        <v>Tableau 7C : Fiche budgétaire Transit entre gestionnaires de réseaux de distribution</v>
      </c>
      <c r="C53" s="43"/>
    </row>
    <row r="54" spans="1:3" ht="15" customHeight="1">
      <c r="B54" s="2854" t="str">
        <f>'Tableau 7D'!A1</f>
        <v>Tableau 7D : Matrice transit</v>
      </c>
      <c r="C54" s="43"/>
    </row>
    <row r="55" spans="1:3" ht="15" customHeight="1">
      <c r="B55" s="2854" t="str">
        <f>'Tableau 7E'!A1</f>
        <v>Tableau 7E : Fiche budgétaire des réductions de valeur (pour tous les comptes de grand livre de la classe 63)</v>
      </c>
      <c r="C55" s="43"/>
    </row>
    <row r="56" spans="1:3" ht="15" customHeight="1">
      <c r="B56" s="2854" t="str">
        <f>'Tableau 7F'!A1</f>
        <v>Tableau 7F : Fiche budgétaire des provisions (pour tous les comptes de grand livre de la classe 63 qui concernent la constitution ou la reprise de provisions)</v>
      </c>
      <c r="C56" s="43"/>
    </row>
    <row r="57" spans="1:3" ht="15" customHeight="1">
      <c r="B57" s="2854" t="str">
        <f>'Tableau 7G'!A1</f>
        <v>Tableau 7G : Fiche budgétaire autres coûts d'exploitation (pour tous les comptes de grand livre de la classe 64)</v>
      </c>
      <c r="C57" s="43"/>
    </row>
    <row r="58" spans="1:3" ht="15" customHeight="1">
      <c r="B58" s="2854" t="str">
        <f>'Tableau 7H'!A1</f>
        <v>Tableau 7H : Fiche budgétaire autres produits d'exploitation (pour tous les comptes de grand livre de la classe 74)</v>
      </c>
      <c r="C58" s="43"/>
    </row>
    <row r="59" spans="1:3" ht="15" customHeight="1">
      <c r="B59" s="2854" t="str">
        <f>'Tableau 7I'!A1</f>
        <v>Tableau 7I : Fiche budgétaire des charges financières (pour tous les comptes de grand livre de la classe 65) y compris Embedded costs</v>
      </c>
    </row>
    <row r="60" spans="1:3" ht="15" customHeight="1">
      <c r="B60" s="2854" t="str">
        <f>'Tableau 7J'!A1</f>
        <v>Tableau 7J: Liste des emprunts et Embedded costs</v>
      </c>
    </row>
    <row r="61" spans="1:3" ht="15" customHeight="1">
      <c r="B61" s="2854" t="str">
        <f>'Tableau 7K'!A1</f>
        <v>Tableau 7K : Fiche budgétaire des produits financiers (pour tous les comptes de grand livre de la classe 75)</v>
      </c>
    </row>
    <row r="62" spans="1:3" ht="15" customHeight="1">
      <c r="B62" s="2854" t="str">
        <f>'Tableau 7L'!A1</f>
        <v>Tableau 7L : Fiche budgétaire des charges exceptionnelles (pour tous les comptes de grand livre de la classe 66)</v>
      </c>
    </row>
    <row r="63" spans="1:3" ht="15" customHeight="1">
      <c r="B63" s="2854" t="str">
        <f>'Tableau 7M'!A1</f>
        <v>Tableau 7M : Fiche budgétaire des produits exceptionnels (pour tous les comptes de grand livre de la classe 76)</v>
      </c>
    </row>
    <row r="64" spans="1:3" ht="15" customHeight="1">
      <c r="A64" s="682"/>
      <c r="B64" s="2854" t="str">
        <f>'Tableau 7N'!A1</f>
        <v xml:space="preserve">Tableau 7N : Fiche budgétaire pour l'activation interne </v>
      </c>
    </row>
    <row r="65" spans="2:2" ht="15" customHeight="1">
      <c r="B65" s="2854" t="str">
        <f>'Tableau 7O'!A1</f>
        <v>Tableau 7O : Fiche budgétaire pour les charges de pension des agents sous statut public</v>
      </c>
    </row>
    <row r="66" spans="2:2" ht="15" customHeight="1">
      <c r="B66" s="126"/>
    </row>
    <row r="67" spans="2:2" ht="15" customHeight="1">
      <c r="B67" s="126" t="str">
        <f>'Tableau 8A'!A1</f>
        <v>Tableau 8A : Réconciliation des charges totales avec les tarifs périodiques (prélèvement) et non-périodiques - WALLONIE</v>
      </c>
    </row>
    <row r="68" spans="2:2" ht="15" customHeight="1">
      <c r="B68" s="126" t="str">
        <f>'Tableau 8B'!A1</f>
        <v>Tableau 8B : Réconciliation des charges totales avec les tarifs d'injection - WALLONIE</v>
      </c>
    </row>
    <row r="69" spans="2:2" ht="15" customHeight="1">
      <c r="B69" s="126" t="str">
        <f>'Tableau 8C'!A1</f>
        <v>Tableau 8C : Evolution des produits par composante tarifaire - WALLONIE</v>
      </c>
    </row>
    <row r="70" spans="2:2" ht="15" customHeight="1">
      <c r="B70" s="126" t="str">
        <f>'Tableau 8D'!A1</f>
        <v>Tableau 8D : Correspondance entre les produits comptables et les produits du modèle de rapport - WALLONIE</v>
      </c>
    </row>
    <row r="71" spans="2:2" ht="15" customHeight="1">
      <c r="B71" s="126"/>
    </row>
    <row r="72" spans="2:2" ht="15" customHeight="1">
      <c r="B72" s="126" t="str">
        <f>'Tableau 9A'!A1</f>
        <v>Tableau 9A : Évolution de l'actif régulé "primaire" - WALLONIE</v>
      </c>
    </row>
    <row r="73" spans="2:2" ht="15" customHeight="1">
      <c r="B73" s="126" t="str">
        <f>'Tableau 9B'!A1</f>
        <v>Tableau 9B : Évolution de l'actif régulé "secondaire" - WALLONIE</v>
      </c>
    </row>
    <row r="74" spans="2:2" ht="15" customHeight="1">
      <c r="B74" s="126" t="str">
        <f>'Tableau 9C'!A1</f>
        <v>Tableau 9C : Évolution de l'actif régulé selon l'AR 2008 - WALLONIE</v>
      </c>
    </row>
    <row r="75" spans="2:2" ht="15" customHeight="1">
      <c r="B75" s="126"/>
    </row>
    <row r="76" spans="2:2" ht="15" customHeight="1">
      <c r="B76" s="128" t="s">
        <v>1505</v>
      </c>
    </row>
    <row r="77" spans="2:2" ht="15" customHeight="1">
      <c r="B77" s="126" t="str">
        <f>'Tableau 10B'!A1</f>
        <v>Tableau 10B : Détail de l'évolution de l'actif régulé primaire - WALLONIE</v>
      </c>
    </row>
    <row r="78" spans="2:2" ht="15" customHeight="1">
      <c r="B78" s="126" t="str">
        <f>'Tableau 10C'!A1</f>
        <v>Tableau 10C : Détail de l'évolution de l'actif régulé secondaire - WALLONIE</v>
      </c>
    </row>
    <row r="79" spans="2:2" ht="15" customHeight="1">
      <c r="B79" s="126"/>
    </row>
    <row r="80" spans="2:2" ht="15" customHeight="1">
      <c r="B80" s="126" t="str">
        <f>'Tableau 11A'!A1</f>
        <v>Tableau 11A : Amortissements de l'actif régulé primaire à reprendre dans les tarifs - WALLONIE</v>
      </c>
    </row>
    <row r="81" spans="2:2" ht="15" customHeight="1">
      <c r="B81" s="126" t="str">
        <f>'Tableau 11B'!A1</f>
        <v>Tableau 11B : Amortissements de l'actif régulé secondaire à reprendre dans les tarifs - WALLONIE</v>
      </c>
    </row>
    <row r="82" spans="2:2" ht="15" customHeight="1">
      <c r="B82" s="126"/>
    </row>
    <row r="83" spans="2:2" ht="15" customHeight="1">
      <c r="B83" s="126" t="str">
        <f>'Tableau 12'!A1</f>
        <v>Tableau 12 : Besoin en Fonds de roulement net - WALLONIE</v>
      </c>
    </row>
    <row r="84" spans="2:2" ht="15" customHeight="1">
      <c r="B84" s="126" t="str">
        <f>'Tableau 13'!A1</f>
        <v>Tableau 13 : Vue d'ensemble des comptes de régularisation - WALLONIE</v>
      </c>
    </row>
    <row r="85" spans="2:2" ht="15" customHeight="1">
      <c r="B85" s="126"/>
    </row>
    <row r="86" spans="2:2" ht="15" customHeight="1">
      <c r="B86" s="126" t="str">
        <f>'Tableau 14'!A1</f>
        <v>Tableau 14 : Calcul de la marge bénéficiaire équitable totale et comparaison avec la marge équitable AR 2008 - WALLONIE</v>
      </c>
    </row>
    <row r="87" spans="2:2" ht="15" customHeight="1">
      <c r="B87" s="126" t="str">
        <f>'Tableau 14A'!A1</f>
        <v>Tableau 14A : Calcul du pourcentage de rendement primaire et de la marge bénéficiaire équitable primaire - WALLONIE</v>
      </c>
    </row>
    <row r="88" spans="2:2" ht="15" customHeight="1">
      <c r="B88" s="126" t="str">
        <f>'Tableau 14B'!A1</f>
        <v>Tableau 14B : Calcul du pourcentage de rendement secondaire et de la marge bénéficiaire équitable secondaire - WALLONIE</v>
      </c>
    </row>
    <row r="89" spans="2:2" ht="15" customHeight="1">
      <c r="B89" s="126" t="str">
        <f>'Tableau 14C'!A1</f>
        <v>Tableau 14C : Calcul du pourcentage de rendement et de la marge bénéficiaire équitable selon l'AR 2008 - WALLONIE</v>
      </c>
    </row>
    <row r="90" spans="2:2" ht="15" customHeight="1">
      <c r="B90" s="126"/>
    </row>
    <row r="91" spans="2:2" ht="15" customHeight="1">
      <c r="B91" s="126" t="str">
        <f>'Tableau 15'!A1</f>
        <v>Tableau 15 : Vue d'ensemble du cash-flow</v>
      </c>
    </row>
    <row r="92" spans="2:2" ht="15" customHeight="1">
      <c r="B92" s="126"/>
    </row>
    <row r="93" spans="2:2" s="377" customFormat="1" ht="15" customHeight="1">
      <c r="B93" s="684" t="str">
        <f>'Tableau 16A'!A1</f>
        <v>Tableau 16A : Fiche budgétaire des obligations de service public</v>
      </c>
    </row>
    <row r="94" spans="2:2" s="377" customFormat="1" ht="15" customHeight="1">
      <c r="B94" s="684" t="str">
        <f>'Tableau 16A bis'!A1</f>
        <v>Tableau 16A bis : Fiche budgétaire des obligations de service public - WALLONIE</v>
      </c>
    </row>
    <row r="95" spans="2:2" ht="15" customHeight="1">
      <c r="B95" s="126" t="str">
        <f>'Tableau 16B'!A1</f>
        <v>Tableau 16B  : Coût des obligations de service public - WALLONIE</v>
      </c>
    </row>
    <row r="96" spans="2:2" ht="15" customHeight="1">
      <c r="B96" s="126"/>
    </row>
    <row r="97" spans="1:2" ht="15" customHeight="1">
      <c r="B97" s="126" t="str">
        <f>'Tableau 17'!A1</f>
        <v>Tableau 17 : Postes de tarif (impôts, prélèvements, surcharges, contributions et rétributions) - WALLONIE</v>
      </c>
    </row>
    <row r="98" spans="1:2" ht="15" customHeight="1">
      <c r="B98" s="126" t="str">
        <f>'Tableau 17A'!A1</f>
        <v>Tableau 17A : Charges fiscales résultant de l'impôt des sociétés sur le résultat des activités régulées - WALLONIE</v>
      </c>
    </row>
    <row r="99" spans="1:2" ht="15" customHeight="1">
      <c r="B99" s="126" t="str">
        <f>'Tableau 17B'!A1</f>
        <v>Tableau 17B : Fiche budgétaire redevance de voirie - WALLONIE</v>
      </c>
    </row>
    <row r="101" spans="1:2" ht="15" customHeight="1">
      <c r="B101" s="126" t="str">
        <f>'Tableau 18A'!A1</f>
        <v>Tableau 18A : Fiche budgétaire pour les pensions (hors pensions des agents sous statut public)</v>
      </c>
    </row>
    <row r="102" spans="1:2" ht="15" customHeight="1">
      <c r="B102" s="126" t="str">
        <f>'Tableau 18B'!A1</f>
        <v xml:space="preserve">Tableau 18B : Vue d'ensemble des obligations de pension </v>
      </c>
    </row>
    <row r="103" spans="1:2" ht="15" customHeight="1">
      <c r="B103" s="126"/>
    </row>
    <row r="104" spans="1:2" ht="15" customHeight="1">
      <c r="B104" s="126" t="str">
        <f>'Tableau 19'!A1</f>
        <v>Tableau 19 : Evolution des volumes/comparaison entre les volumes budgétés et les volumes réels</v>
      </c>
    </row>
    <row r="105" spans="1:2" ht="15" customHeight="1">
      <c r="B105" s="126" t="str">
        <f>'Tableau 19 bis'!A1</f>
        <v>Tableau 19 bis : Evolution des volumes/comparaison entre les volumes budgétés et les volumes réels - WALLONIE</v>
      </c>
    </row>
    <row r="106" spans="1:2" ht="15" customHeight="1">
      <c r="B106" s="126"/>
    </row>
    <row r="107" spans="1:2" ht="15" customHeight="1">
      <c r="B107" s="126" t="str">
        <f>'Tableau 20A'!A1</f>
        <v>Tableau 20A : Coûts de personnel cadres et non-cadres</v>
      </c>
    </row>
    <row r="108" spans="1:2" ht="15" customHeight="1">
      <c r="B108" s="126" t="str">
        <f>'Tableau 20B'!A1</f>
        <v>Tableau 20B : Évolution de l'effectif du personnel en ETP</v>
      </c>
    </row>
    <row r="109" spans="1:2" ht="15" customHeight="1">
      <c r="A109" s="682"/>
      <c r="B109" s="126" t="str">
        <f>'Tableau 20C'!A1</f>
        <v>Tableau 20C : Coûts de personnel statutaires et non-statutaires</v>
      </c>
    </row>
    <row r="110" spans="1:2" ht="15" customHeight="1">
      <c r="A110" s="682"/>
      <c r="B110" s="126"/>
    </row>
    <row r="111" spans="1:2">
      <c r="B111" s="126" t="s">
        <v>1495</v>
      </c>
    </row>
    <row r="112" spans="1:2">
      <c r="B112" s="126" t="s">
        <v>1494</v>
      </c>
    </row>
    <row r="113" spans="2:2">
      <c r="B113" s="126" t="s">
        <v>1496</v>
      </c>
    </row>
    <row r="114" spans="2:2">
      <c r="B114" s="126" t="s">
        <v>1497</v>
      </c>
    </row>
    <row r="115" spans="2:2">
      <c r="B115" s="126"/>
    </row>
    <row r="116" spans="2:2">
      <c r="B116" s="126" t="s">
        <v>1498</v>
      </c>
    </row>
    <row r="117" spans="2:2">
      <c r="B117" s="126" t="s">
        <v>1499</v>
      </c>
    </row>
    <row r="118" spans="2:2">
      <c r="B118" s="126" t="s">
        <v>1500</v>
      </c>
    </row>
    <row r="119" spans="2:2">
      <c r="B119" s="126"/>
    </row>
    <row r="120" spans="2:2">
      <c r="B120" s="126" t="s">
        <v>1501</v>
      </c>
    </row>
    <row r="121" spans="2:2">
      <c r="B121" s="126" t="s">
        <v>1502</v>
      </c>
    </row>
    <row r="122" spans="2:2">
      <c r="B122" s="126" t="s">
        <v>1503</v>
      </c>
    </row>
    <row r="123" spans="2:2">
      <c r="B123" s="126" t="s">
        <v>1504</v>
      </c>
    </row>
    <row r="125" spans="2:2" ht="15" customHeight="1">
      <c r="B125" s="126" t="str">
        <f>'Tableau 28'!A1</f>
        <v>Tableau 28 : Vue d'ensemble des soldes - WALLONIE</v>
      </c>
    </row>
    <row r="126" spans="2:2" ht="15" customHeight="1">
      <c r="B126" s="126" t="str">
        <f>'Tableau 29'!A1</f>
        <v>Tableau 29: Suivi des dettes et créances tarifaires</v>
      </c>
    </row>
    <row r="127" spans="2:2" ht="15" customHeight="1">
      <c r="B127" s="126" t="str">
        <f>'Tableau 29 bis'!A1</f>
        <v>Tableau 29 bis : Suivi des dettes et créances tarifaires - WALLONIE</v>
      </c>
    </row>
    <row r="128" spans="2:2" ht="15" customHeight="1">
      <c r="B128" s="126"/>
    </row>
    <row r="129" spans="2:2" ht="15" customHeight="1">
      <c r="B129" s="126" t="str">
        <f>'Tableau 30'!A1</f>
        <v>Tableau 30: EAN et nombre de point de comptage - WALLONIE</v>
      </c>
    </row>
  </sheetData>
  <phoneticPr fontId="81"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1" location="'Tableau 6A'!A1" display="'Tableau 6A'!A1"/>
    <hyperlink ref="B32" location="'Tableau 6B'!A1" display="'Tableau 6B'!A1"/>
    <hyperlink ref="B33" location="'Tableau 6C'!A1" display="'Tableau 6C'!A1"/>
    <hyperlink ref="B34" location="'Tableau 6D'!A1" display="'Tableau 6D'!A1"/>
    <hyperlink ref="B35" location="'Tableau 6E'!A1" display="'Tableau 6E'!A1"/>
    <hyperlink ref="B36" location="'Tableau 6F'!A1" display="'Tableau 6F'!A1"/>
    <hyperlink ref="B37" location="'Tableau 6G'!A1" display="'Tableau 6G'!A1"/>
    <hyperlink ref="B38" location="'Tableau 6H'!A1" display="'Tableau 6H'!A1"/>
    <hyperlink ref="B39" location="'Tableau 6I'!A1" display="'Tableau 6I'!A1"/>
    <hyperlink ref="B40" location="'Tableau 6J'!A1" display="'Tableau 6J'!A1"/>
    <hyperlink ref="B41" location="'Tableau 6K'!A1" display="'Tableau 6K'!A1"/>
    <hyperlink ref="B42" location="'Tableau 6L'!A1" display="'Tableau 6L'!A1"/>
    <hyperlink ref="B44" location="'Tableau 6N'!A1" display="'Tableau 6N'!A1"/>
    <hyperlink ref="B48" location="'Tableau 7'!A1" display="'Tableau 7'!A1"/>
    <hyperlink ref="B53" location="'Tableau 7C'!A1" display="'Tableau 7C'!A1"/>
    <hyperlink ref="B54" location="'Tableau 7D'!A1" display="'Tableau 7D'!A1"/>
    <hyperlink ref="B55" location="'Tableau 7E'!A1" display="'Tableau 7E'!A1"/>
    <hyperlink ref="B56" location="'Tableau 7F'!A1" display="'Tableau 7F'!A1"/>
    <hyperlink ref="B57" location="'Tableau 7G'!A1" display="'Tableau 7G'!A1"/>
    <hyperlink ref="B60" location="'Tableau 7J'!A1" display="'Tableau 7J'!A1"/>
    <hyperlink ref="B61" location="'Tableau 7K'!A1" display="'Tableau 7K'!A1"/>
    <hyperlink ref="B62" location="'Tableau 7L'!A1" display="'Tableau 7L'!A1"/>
    <hyperlink ref="B67" location="'Tableau 8A'!A1" display="'Tableau 8A'!A1"/>
    <hyperlink ref="B68" location="'Tableau 8B'!A1" display="'Tableau 8B'!A1"/>
    <hyperlink ref="B72" location="'Tableau 9A'!A1" display="'Tableau 9A'!A1"/>
    <hyperlink ref="B77" location="'Tableau 10B'!A1" display="'Tableau 10B'!A1"/>
    <hyperlink ref="B78" location="'Tableau 10C'!A1" display="'Tableau 10C'!A1"/>
    <hyperlink ref="B80" location="'Tableau 11A'!A1" display="'Tableau 11A'!A1"/>
    <hyperlink ref="B83" location="'Tableau 12'!A1" display="'Tableau 12'!A1"/>
    <hyperlink ref="B86" location="'Tableau 14'!A1" display="'Tableau 14'!A1"/>
    <hyperlink ref="B93" location="'Tableau 16A'!A1" display="'Tableau 16A'!A1"/>
    <hyperlink ref="B97" location="'Tableau 17'!A1" display="'Tableau 17'!A1"/>
    <hyperlink ref="B104" location="'Tableau 19'!A1" display="'Tableau 19'!A1"/>
    <hyperlink ref="B107" location="'Tableau 20A'!A1" display="'Tableau 20A'!A1"/>
    <hyperlink ref="B69" location="'Tableau 8C'!A1" display="'Tableau 8C'!A1"/>
    <hyperlink ref="B70" location="'Tableau 8D'!A1" display="'Tableau 8D'!A1"/>
    <hyperlink ref="B125" location="'Tableau 28'!A1" display="'Tableau 28'!A1"/>
    <hyperlink ref="B129" location="'Tableau 30'!A1" display="'Tableau 30'!A1"/>
    <hyperlink ref="B45" location="'Tableau 6O'!A1" display="'Tableau 6O'!A1"/>
    <hyperlink ref="B46" location="'Tableau 6P'!A1" display="'Tableau 6P'!A1"/>
    <hyperlink ref="B63" location="'Tableau 7M'!A1" display="'Tableau 7M'!A1"/>
    <hyperlink ref="B64"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3" location="'Tableau 6M'!A1" display="'Tableau 6M'!A1"/>
    <hyperlink ref="B58" location="'Tableau 7H'!A1" display="'Tableau 7H'!A1"/>
    <hyperlink ref="B59" location="'Tableau 7I'!A1" display="'Tableau 7I'!A1"/>
    <hyperlink ref="B73" location="'Tableau 9B'!A1" display="'Tableau 9B'!A1"/>
    <hyperlink ref="B74" location="'Tableau 9C'!A1" display="'Tableau 9C'!A1"/>
    <hyperlink ref="B81" location="'Tableau 11B'!A1" display="'Tableau 11B'!A1"/>
    <hyperlink ref="B84" location="'Tableau 13'!A1" display="'Tableau 13'!A1"/>
    <hyperlink ref="B87" location="'Tableau 14A'!A1" display="'Tableau 14A'!A1"/>
    <hyperlink ref="B88" location="'Tableau 14B'!A1" display="'Tableau 14B'!A1"/>
    <hyperlink ref="B89" location="'Tableau 14C'!A1" display="'Tableau 14C'!A1"/>
    <hyperlink ref="B91" location="'Tableau 15'!A1" display="'Tableau 15'!A1"/>
    <hyperlink ref="B95" location="'Tableau 16B'!A1" display="'Tableau 16B'!A1"/>
    <hyperlink ref="B101" location="'Tableau 18A'!A1" display="'Tableau 18A'!A1"/>
    <hyperlink ref="B102" location="'Tableau 18B'!A1" display="'Tableau 18B'!A1"/>
    <hyperlink ref="B108" location="'Tableau 20B'!A1" display="'Tableau 20B'!A1"/>
    <hyperlink ref="B109" location="'Tableau 20C'!A1" display="'Tableau 20C'!A1"/>
    <hyperlink ref="B5" location="ANNEXES!A1" display="ANNEXES!A1"/>
    <hyperlink ref="B52" location="'Tableau 7B bis'!A1" display="'Tableau 7B bis'!A1"/>
    <hyperlink ref="B65" location="'Tableau 7Q'!A1" display="'Tableau 7Q'!A1"/>
    <hyperlink ref="B126" location="'Tableau 29'!A1" display="'Tableau 29'!A1"/>
    <hyperlink ref="B17" location="'Tableau 2A bis'!A1" display="'Tableau 2A bis'!A1"/>
    <hyperlink ref="B29" location="'Tableau 6 bis'!A1" display="'Tableau 6 bis'!A1"/>
    <hyperlink ref="B30" location="'Tableau 6 ter'!A1" display="'Tableau 6 ter'!A1"/>
    <hyperlink ref="B9" location="'Tableau 1A bis'!A1" display="'Tableau 1A bis'!A1"/>
    <hyperlink ref="B20" location="'Tableau 3A bis'!A1" display="'Tableau 3A bis'!A1"/>
    <hyperlink ref="B23" location="'Tableau 4A bis'!A1" display="'Tableau 4A bis'!A1"/>
    <hyperlink ref="B49" location="'Tableau 7 bis'!A1" display="'Tableau 7 bis'!A1"/>
    <hyperlink ref="B98" location="'Tableau 17A'!A1" display="'Tableau 17A'!A1"/>
    <hyperlink ref="B99" location="'Tableau 17B'!A1" display="'Tableau 17B'!A1"/>
    <hyperlink ref="B51" location="'Tableau 7B'!A1" display="'Tableau 7B'!A1"/>
    <hyperlink ref="B50" location="'Tableau 7A'!A1" display="'Tableau 7A'!A1"/>
  </hyperlinks>
  <pageMargins left="0.55118110236220474" right="0.23622047244094491" top="0.59055118110236227" bottom="0.31496062992125984" header="0.39370078740157483" footer="0.15748031496062992"/>
  <pageSetup paperSize="9" scale="42"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1034</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1035</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 t="shared" ref="F13:F27" si="0">D13-E13</f>
        <v>0</v>
      </c>
    </row>
    <row r="14" spans="1:6">
      <c r="A14" s="995"/>
      <c r="B14" s="996"/>
      <c r="C14" s="997"/>
      <c r="D14" s="998"/>
      <c r="E14" s="998"/>
      <c r="F14" s="1176">
        <f t="shared" si="0"/>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1036</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007"/>
      <c r="B55" s="1008"/>
      <c r="C55" s="1008"/>
      <c r="D55" s="1008"/>
      <c r="E55" s="1008"/>
      <c r="F55" s="1009"/>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1008</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997</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0"/>
      <c r="B10" s="3040"/>
      <c r="C10" s="3043"/>
      <c r="D10" s="3043"/>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 t="shared" ref="F13:F27" si="0">D13-E13</f>
        <v>0</v>
      </c>
    </row>
    <row r="14" spans="1:6">
      <c r="A14" s="995"/>
      <c r="B14" s="996"/>
      <c r="C14" s="997"/>
      <c r="D14" s="998"/>
      <c r="E14" s="998"/>
      <c r="F14" s="1176">
        <f t="shared" si="0"/>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998</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563" customWidth="1"/>
    <col min="2" max="2" width="58.5703125" style="563" customWidth="1"/>
    <col min="3" max="6" width="21.28515625" style="563" customWidth="1"/>
    <col min="7" max="16384" width="8.85546875" style="563"/>
  </cols>
  <sheetData>
    <row r="1" spans="1:6" ht="18">
      <c r="A1" s="101" t="s">
        <v>1009</v>
      </c>
      <c r="B1" s="101"/>
      <c r="C1" s="91"/>
      <c r="D1" s="91"/>
      <c r="E1" s="91"/>
      <c r="F1" s="982"/>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90"/>
      <c r="B7" s="988"/>
      <c r="C7" s="988"/>
      <c r="D7" s="988"/>
      <c r="E7" s="988"/>
      <c r="F7" s="989"/>
    </row>
    <row r="8" spans="1:6" ht="12.75" customHeight="1" thickBot="1">
      <c r="A8" s="759" t="s">
        <v>999</v>
      </c>
      <c r="B8" s="988"/>
      <c r="C8" s="988"/>
      <c r="D8" s="988"/>
      <c r="E8" s="988"/>
      <c r="F8" s="989"/>
    </row>
    <row r="9" spans="1:6" ht="12.75" customHeight="1">
      <c r="A9" s="3039" t="s">
        <v>977</v>
      </c>
      <c r="B9" s="3039" t="s">
        <v>978</v>
      </c>
      <c r="C9" s="3042" t="str">
        <f>'PAGE DE GARDE'!$B$16</f>
        <v>REALITE 2014</v>
      </c>
      <c r="D9" s="3042" t="str">
        <f>'PAGE DE GARDE'!$B$15</f>
        <v>BUDGET 2015</v>
      </c>
      <c r="E9" s="3042" t="str">
        <f>'PAGE DE GARDE'!$B$14</f>
        <v>REALITE 2015</v>
      </c>
      <c r="F9" s="3045" t="s">
        <v>1183</v>
      </c>
    </row>
    <row r="10" spans="1:6">
      <c r="A10" s="3048"/>
      <c r="B10" s="3048"/>
      <c r="C10" s="3049"/>
      <c r="D10" s="3049"/>
      <c r="E10" s="3043"/>
      <c r="F10" s="3046"/>
    </row>
    <row r="11" spans="1:6" ht="13.5" thickBot="1">
      <c r="A11" s="3041"/>
      <c r="B11" s="3041"/>
      <c r="C11" s="3044"/>
      <c r="D11" s="3044"/>
      <c r="E11" s="3044"/>
      <c r="F11" s="3047"/>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c r="A27" s="995"/>
      <c r="B27" s="996"/>
      <c r="C27" s="997"/>
      <c r="D27" s="998"/>
      <c r="E27" s="998"/>
      <c r="F27" s="1176">
        <f t="shared" si="0"/>
        <v>0</v>
      </c>
    </row>
    <row r="28" spans="1:6" ht="13.5" thickBot="1">
      <c r="A28" s="991"/>
      <c r="B28" s="992"/>
      <c r="C28" s="999"/>
      <c r="D28" s="1225"/>
      <c r="E28" s="1225"/>
      <c r="F28" s="1528"/>
    </row>
    <row r="29" spans="1:6" ht="12.75" customHeight="1" thickBot="1">
      <c r="A29" s="1001" t="s">
        <v>979</v>
      </c>
      <c r="B29" s="1002"/>
      <c r="C29" s="1003">
        <f>SUM(C12:C28)</f>
        <v>0</v>
      </c>
      <c r="D29" s="1004">
        <f t="shared" ref="D29:E29" si="1">SUM(D12:D28)</f>
        <v>0</v>
      </c>
      <c r="E29" s="1004">
        <f t="shared" si="1"/>
        <v>0</v>
      </c>
      <c r="F29" s="1005">
        <f>D29-E29</f>
        <v>0</v>
      </c>
    </row>
    <row r="30" spans="1:6" ht="12.75" customHeight="1">
      <c r="A30" s="991"/>
      <c r="B30" s="1006"/>
      <c r="C30" s="1006"/>
      <c r="D30" s="1006"/>
      <c r="E30" s="1006"/>
      <c r="F30" s="1017"/>
    </row>
    <row r="31" spans="1:6" ht="13.5" thickBot="1">
      <c r="A31" s="759" t="s">
        <v>1000</v>
      </c>
      <c r="B31" s="988"/>
      <c r="C31" s="988"/>
      <c r="D31" s="988"/>
      <c r="E31" s="988"/>
      <c r="F31" s="989"/>
    </row>
    <row r="32" spans="1:6" ht="12.75" customHeight="1">
      <c r="A32" s="3039" t="s">
        <v>977</v>
      </c>
      <c r="B32" s="3039" t="s">
        <v>978</v>
      </c>
      <c r="C32" s="3042" t="str">
        <f>'PAGE DE GARDE'!$B$16</f>
        <v>REALITE 2014</v>
      </c>
      <c r="D32" s="3042" t="str">
        <f>'PAGE DE GARDE'!$B$15</f>
        <v>BUDGET 2015</v>
      </c>
      <c r="E32" s="3042" t="str">
        <f>'PAGE DE GARDE'!$B$14</f>
        <v>REALITE 2015</v>
      </c>
      <c r="F32" s="3045" t="s">
        <v>1183</v>
      </c>
    </row>
    <row r="33" spans="1:6">
      <c r="A33" s="3040"/>
      <c r="B33" s="3040"/>
      <c r="C33" s="3043"/>
      <c r="D33" s="3043"/>
      <c r="E33" s="3043"/>
      <c r="F33" s="3046"/>
    </row>
    <row r="34" spans="1:6" ht="13.5" thickBot="1">
      <c r="A34" s="3041"/>
      <c r="B34" s="3041"/>
      <c r="C34" s="3044"/>
      <c r="D34" s="3044"/>
      <c r="E34" s="3044"/>
      <c r="F34" s="3047"/>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6">
      <c r="A49" s="995"/>
      <c r="B49" s="996"/>
      <c r="C49" s="997"/>
      <c r="D49" s="998"/>
      <c r="E49" s="998"/>
      <c r="F49" s="1176">
        <f t="shared" si="2"/>
        <v>0</v>
      </c>
    </row>
    <row r="50" spans="1:6">
      <c r="A50" s="995"/>
      <c r="B50" s="996"/>
      <c r="C50" s="997"/>
      <c r="D50" s="998"/>
      <c r="E50" s="998"/>
      <c r="F50" s="1176">
        <f t="shared" si="2"/>
        <v>0</v>
      </c>
    </row>
    <row r="51" spans="1:6" ht="13.5" thickBot="1">
      <c r="A51" s="991"/>
      <c r="B51" s="992"/>
      <c r="C51" s="999"/>
      <c r="D51" s="1225"/>
      <c r="E51" s="1225"/>
      <c r="F51" s="1528"/>
    </row>
    <row r="52" spans="1:6" ht="13.5" thickBot="1">
      <c r="A52" s="1001" t="s">
        <v>981</v>
      </c>
      <c r="B52" s="1002"/>
      <c r="C52" s="1003">
        <f>SUM(C35:C51)</f>
        <v>0</v>
      </c>
      <c r="D52" s="1004">
        <f t="shared" ref="D52:E52" si="3">SUM(D35:D51)</f>
        <v>0</v>
      </c>
      <c r="E52" s="1004">
        <f t="shared" si="3"/>
        <v>0</v>
      </c>
      <c r="F52" s="1005">
        <f>D52-E52</f>
        <v>0</v>
      </c>
    </row>
    <row r="53" spans="1:6" ht="13.5" thickBot="1">
      <c r="A53" s="1007"/>
      <c r="B53" s="1008"/>
      <c r="C53" s="1008"/>
      <c r="D53" s="1008"/>
      <c r="E53" s="1008"/>
      <c r="F53" s="1009"/>
    </row>
    <row r="54" spans="1:6" ht="13.5" thickBot="1">
      <c r="A54" s="1001" t="s">
        <v>982</v>
      </c>
      <c r="B54" s="1002"/>
      <c r="C54" s="1003">
        <f>+C29+C52</f>
        <v>0</v>
      </c>
      <c r="D54" s="1004">
        <f t="shared" ref="D54:E54" si="4">+D29+D52</f>
        <v>0</v>
      </c>
      <c r="E54" s="1004">
        <f t="shared" si="4"/>
        <v>0</v>
      </c>
      <c r="F54" s="1005">
        <f>D54-E54</f>
        <v>0</v>
      </c>
    </row>
    <row r="55" spans="1:6" ht="13.5" thickBot="1">
      <c r="A55" s="1529"/>
      <c r="B55" s="1530"/>
      <c r="C55" s="1530"/>
      <c r="D55" s="1530"/>
      <c r="E55" s="1530"/>
      <c r="F55" s="1531"/>
    </row>
    <row r="56" spans="1:6" ht="12.75" customHeight="1">
      <c r="A56" s="1291" t="s">
        <v>1185</v>
      </c>
      <c r="B56" s="1292"/>
      <c r="C56" s="1293"/>
      <c r="D56" s="1293"/>
      <c r="E56" s="1293"/>
      <c r="F56" s="1294"/>
    </row>
    <row r="57" spans="1:6" ht="13.5" customHeight="1">
      <c r="A57" s="1177"/>
      <c r="B57" s="764"/>
      <c r="C57" s="764"/>
      <c r="D57" s="764"/>
      <c r="E57" s="764"/>
      <c r="F57" s="1295"/>
    </row>
    <row r="58" spans="1:6" ht="12.75" customHeight="1">
      <c r="A58" s="3037" t="s">
        <v>1184</v>
      </c>
      <c r="B58" s="2910"/>
      <c r="C58" s="2910"/>
      <c r="D58" s="2910"/>
      <c r="E58" s="2910"/>
      <c r="F58" s="3038"/>
    </row>
    <row r="59" spans="1:6" ht="12.75" customHeight="1">
      <c r="A59" s="3037"/>
      <c r="B59" s="2910"/>
      <c r="C59" s="2910"/>
      <c r="D59" s="2910"/>
      <c r="E59" s="2910"/>
      <c r="F59" s="3038"/>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2"/>
      <c r="B75" s="1023"/>
      <c r="C75" s="1023"/>
      <c r="D75" s="1023"/>
      <c r="E75" s="1023"/>
      <c r="F75" s="137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I52"/>
  <sheetViews>
    <sheetView showGridLines="0" workbookViewId="0"/>
  </sheetViews>
  <sheetFormatPr baseColWidth="10" defaultColWidth="8.85546875" defaultRowHeight="12.75"/>
  <cols>
    <col min="1" max="1" width="22" style="697" customWidth="1"/>
    <col min="2" max="2" width="58.5703125" style="697" customWidth="1"/>
    <col min="3" max="6" width="21.28515625" style="697" customWidth="1"/>
    <col min="7" max="16384" width="8.85546875" style="697"/>
  </cols>
  <sheetData>
    <row r="1" spans="1:9" ht="18">
      <c r="A1" s="101" t="s">
        <v>1010</v>
      </c>
      <c r="B1" s="101"/>
      <c r="C1" s="101"/>
      <c r="D1" s="715"/>
      <c r="E1" s="715"/>
      <c r="F1" s="715"/>
    </row>
    <row r="2" spans="1:9">
      <c r="A2" s="88" t="str">
        <f>'PAGE DE GARDE'!C8</f>
        <v>ELECTRICITE</v>
      </c>
      <c r="B2" s="99" t="str">
        <f>'PAGE DE GARDE'!C10</f>
        <v>REALITE 2015 V0</v>
      </c>
      <c r="C2" s="717"/>
      <c r="D2" s="982"/>
      <c r="E2" s="717"/>
      <c r="F2" s="717"/>
      <c r="G2" s="696"/>
      <c r="H2" s="696"/>
      <c r="I2" s="696"/>
    </row>
    <row r="3" spans="1:9">
      <c r="A3" s="481" t="str">
        <f>'PAGE DE GARDE'!C7</f>
        <v>GRD</v>
      </c>
      <c r="B3" s="99"/>
      <c r="C3" s="717"/>
      <c r="D3" s="717"/>
      <c r="E3" s="717"/>
      <c r="F3" s="717"/>
      <c r="G3" s="696"/>
      <c r="H3" s="696"/>
      <c r="I3" s="696"/>
    </row>
    <row r="4" spans="1:9" ht="13.5" thickBot="1">
      <c r="G4" s="696"/>
    </row>
    <row r="5" spans="1:9">
      <c r="A5" s="984"/>
      <c r="B5" s="985"/>
      <c r="C5" s="985"/>
      <c r="D5" s="985"/>
      <c r="E5" s="985"/>
      <c r="F5" s="1174"/>
    </row>
    <row r="6" spans="1:9">
      <c r="A6" s="986" t="s">
        <v>975</v>
      </c>
      <c r="B6" s="987"/>
      <c r="C6" s="988"/>
      <c r="D6" s="988"/>
      <c r="E6" s="988"/>
      <c r="F6" s="989"/>
    </row>
    <row r="7" spans="1:9" ht="13.5" thickBot="1">
      <c r="A7" s="990"/>
      <c r="B7" s="988"/>
      <c r="C7" s="988"/>
      <c r="D7" s="988"/>
      <c r="E7" s="988"/>
      <c r="F7" s="989"/>
    </row>
    <row r="8" spans="1:9" ht="12.75" customHeight="1">
      <c r="A8" s="3050" t="s">
        <v>977</v>
      </c>
      <c r="B8" s="3039" t="s">
        <v>978</v>
      </c>
      <c r="C8" s="3042" t="str">
        <f>'PAGE DE GARDE'!$B$16</f>
        <v>REALITE 2014</v>
      </c>
      <c r="D8" s="3042" t="str">
        <f>'PAGE DE GARDE'!$B$15</f>
        <v>BUDGET 2015</v>
      </c>
      <c r="E8" s="3042" t="str">
        <f>'PAGE DE GARDE'!$B$14</f>
        <v>REALITE 2015</v>
      </c>
      <c r="F8" s="3045" t="s">
        <v>1183</v>
      </c>
    </row>
    <row r="9" spans="1:9">
      <c r="A9" s="3051"/>
      <c r="B9" s="3040"/>
      <c r="C9" s="3043"/>
      <c r="D9" s="3043"/>
      <c r="E9" s="3043"/>
      <c r="F9" s="3046"/>
    </row>
    <row r="10" spans="1:9" ht="13.5" thickBot="1">
      <c r="A10" s="3052"/>
      <c r="B10" s="3053"/>
      <c r="C10" s="3054"/>
      <c r="D10" s="3054"/>
      <c r="E10" s="3044"/>
      <c r="F10" s="3047"/>
    </row>
    <row r="11" spans="1:9">
      <c r="A11" s="991"/>
      <c r="B11" s="992"/>
      <c r="C11" s="993"/>
      <c r="D11" s="994"/>
      <c r="E11" s="994"/>
      <c r="F11" s="1175"/>
    </row>
    <row r="12" spans="1:9">
      <c r="A12" s="995"/>
      <c r="B12" s="996"/>
      <c r="C12" s="997"/>
      <c r="D12" s="998"/>
      <c r="E12" s="998"/>
      <c r="F12" s="1176">
        <f>D12-E12</f>
        <v>0</v>
      </c>
    </row>
    <row r="13" spans="1:9">
      <c r="A13" s="995"/>
      <c r="B13" s="996"/>
      <c r="C13" s="997"/>
      <c r="D13" s="998"/>
      <c r="E13" s="998"/>
      <c r="F13" s="1176">
        <f t="shared" ref="F13:F26" si="0">D13-E13</f>
        <v>0</v>
      </c>
    </row>
    <row r="14" spans="1:9">
      <c r="A14" s="995"/>
      <c r="B14" s="996"/>
      <c r="C14" s="997"/>
      <c r="D14" s="998"/>
      <c r="E14" s="998"/>
      <c r="F14" s="1176">
        <f t="shared" si="0"/>
        <v>0</v>
      </c>
    </row>
    <row r="15" spans="1:9">
      <c r="A15" s="995"/>
      <c r="B15" s="996"/>
      <c r="C15" s="997"/>
      <c r="D15" s="998"/>
      <c r="E15" s="998"/>
      <c r="F15" s="1176">
        <f t="shared" si="0"/>
        <v>0</v>
      </c>
    </row>
    <row r="16" spans="1:9">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ht="13.5" thickBot="1">
      <c r="A27" s="991"/>
      <c r="B27" s="992"/>
      <c r="C27" s="999"/>
      <c r="D27" s="1225"/>
      <c r="E27" s="1225"/>
      <c r="F27" s="1528"/>
    </row>
    <row r="28" spans="1:6" ht="13.5" thickBot="1">
      <c r="A28" s="1001" t="s">
        <v>498</v>
      </c>
      <c r="B28" s="1002"/>
      <c r="C28" s="1003">
        <f>SUM(C11:C27)</f>
        <v>0</v>
      </c>
      <c r="D28" s="1004">
        <f t="shared" ref="D28:E28" si="1">SUM(D11:D27)</f>
        <v>0</v>
      </c>
      <c r="E28" s="1004">
        <f t="shared" si="1"/>
        <v>0</v>
      </c>
      <c r="F28" s="1005">
        <f>D28-E28</f>
        <v>0</v>
      </c>
    </row>
    <row r="29" spans="1:6" ht="13.5" thickBot="1">
      <c r="A29" s="1529"/>
      <c r="B29" s="1530"/>
      <c r="C29" s="1530"/>
      <c r="D29" s="1530"/>
      <c r="E29" s="1530"/>
      <c r="F29" s="1531"/>
    </row>
    <row r="30" spans="1:6" ht="12.75" customHeight="1">
      <c r="A30" s="1291" t="s">
        <v>1185</v>
      </c>
      <c r="B30" s="1292"/>
      <c r="C30" s="1293"/>
      <c r="D30" s="1293"/>
      <c r="E30" s="1293"/>
      <c r="F30" s="1294"/>
    </row>
    <row r="31" spans="1:6" ht="13.5" customHeight="1">
      <c r="A31" s="1177"/>
      <c r="B31" s="764"/>
      <c r="C31" s="764"/>
      <c r="D31" s="764"/>
      <c r="E31" s="764"/>
      <c r="F31" s="1295"/>
    </row>
    <row r="32" spans="1:6" ht="12.75" customHeight="1">
      <c r="A32" s="3037" t="s">
        <v>1184</v>
      </c>
      <c r="B32" s="2910"/>
      <c r="C32" s="2910"/>
      <c r="D32" s="2910"/>
      <c r="E32" s="2910"/>
      <c r="F32" s="3038"/>
    </row>
    <row r="33" spans="1:6" ht="12.75" customHeight="1">
      <c r="A33" s="3037"/>
      <c r="B33" s="2910"/>
      <c r="C33" s="2910"/>
      <c r="D33" s="2910"/>
      <c r="E33" s="2910"/>
      <c r="F33" s="3038"/>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2"/>
      <c r="B49" s="1023"/>
      <c r="C49" s="1023"/>
      <c r="D49" s="1023"/>
      <c r="E49" s="1023"/>
      <c r="F49" s="1374"/>
    </row>
    <row r="50" spans="1:6">
      <c r="A50" s="239"/>
      <c r="B50" s="109"/>
      <c r="C50" s="109"/>
      <c r="D50" s="109"/>
      <c r="E50" s="109"/>
      <c r="F50" s="109"/>
    </row>
    <row r="51" spans="1:6">
      <c r="A51" s="239"/>
      <c r="B51" s="109"/>
      <c r="C51" s="109"/>
      <c r="D51" s="109"/>
      <c r="E51" s="109"/>
      <c r="F51" s="109"/>
    </row>
    <row r="52" spans="1:6">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heetViews>
  <sheetFormatPr baseColWidth="10" defaultColWidth="8.85546875" defaultRowHeight="12.75"/>
  <cols>
    <col min="1" max="1" width="22" style="697" customWidth="1"/>
    <col min="2" max="2" width="58.5703125" style="697" customWidth="1"/>
    <col min="3" max="6" width="21.28515625" style="697" customWidth="1"/>
    <col min="7" max="16384" width="8.85546875" style="697"/>
  </cols>
  <sheetData>
    <row r="1" spans="1:9" ht="18">
      <c r="A1" s="101" t="s">
        <v>1011</v>
      </c>
      <c r="B1" s="101"/>
      <c r="C1" s="101"/>
      <c r="D1" s="715"/>
      <c r="E1" s="715"/>
      <c r="F1" s="715"/>
    </row>
    <row r="2" spans="1:9">
      <c r="A2" s="88" t="str">
        <f>'PAGE DE GARDE'!C8</f>
        <v>ELECTRICITE</v>
      </c>
      <c r="B2" s="99" t="str">
        <f>'PAGE DE GARDE'!C10</f>
        <v>REALITE 2015 V0</v>
      </c>
      <c r="C2" s="717"/>
      <c r="D2" s="982"/>
      <c r="E2" s="717"/>
      <c r="F2" s="717"/>
      <c r="G2" s="696"/>
      <c r="H2" s="696"/>
      <c r="I2" s="696"/>
    </row>
    <row r="3" spans="1:9">
      <c r="A3" s="481" t="str">
        <f>'PAGE DE GARDE'!C7</f>
        <v>GRD</v>
      </c>
      <c r="B3" s="99"/>
      <c r="C3" s="717"/>
      <c r="D3" s="717"/>
      <c r="E3" s="717"/>
      <c r="F3" s="717"/>
      <c r="G3" s="696"/>
      <c r="H3" s="696"/>
      <c r="I3" s="696"/>
    </row>
    <row r="4" spans="1:9" ht="13.5" thickBot="1">
      <c r="G4" s="696"/>
    </row>
    <row r="5" spans="1:9">
      <c r="A5" s="984"/>
      <c r="B5" s="985"/>
      <c r="C5" s="985"/>
      <c r="D5" s="985"/>
      <c r="E5" s="985"/>
      <c r="F5" s="985"/>
    </row>
    <row r="6" spans="1:9">
      <c r="A6" s="986" t="s">
        <v>975</v>
      </c>
      <c r="B6" s="987"/>
      <c r="C6" s="988"/>
      <c r="D6" s="988"/>
      <c r="E6" s="988"/>
      <c r="F6" s="988"/>
    </row>
    <row r="7" spans="1:9" ht="13.5" thickBot="1">
      <c r="A7" s="990"/>
      <c r="B7" s="988"/>
      <c r="C7" s="988"/>
      <c r="D7" s="988"/>
      <c r="E7" s="988"/>
      <c r="F7" s="988"/>
    </row>
    <row r="8" spans="1:9" ht="12.75" customHeight="1">
      <c r="A8" s="3050" t="s">
        <v>977</v>
      </c>
      <c r="B8" s="3039" t="s">
        <v>978</v>
      </c>
      <c r="C8" s="3042" t="str">
        <f>'PAGE DE GARDE'!$B$16</f>
        <v>REALITE 2014</v>
      </c>
      <c r="D8" s="3042" t="str">
        <f>'PAGE DE GARDE'!$B$15</f>
        <v>BUDGET 2015</v>
      </c>
      <c r="E8" s="3042" t="str">
        <f>'PAGE DE GARDE'!$B$14</f>
        <v>REALITE 2015</v>
      </c>
      <c r="F8" s="3045" t="s">
        <v>1183</v>
      </c>
    </row>
    <row r="9" spans="1:9">
      <c r="A9" s="3051"/>
      <c r="B9" s="3040"/>
      <c r="C9" s="3043"/>
      <c r="D9" s="3043"/>
      <c r="E9" s="3043"/>
      <c r="F9" s="3046"/>
    </row>
    <row r="10" spans="1:9" ht="13.5" thickBot="1">
      <c r="A10" s="3052"/>
      <c r="B10" s="3053"/>
      <c r="C10" s="3054"/>
      <c r="D10" s="3054"/>
      <c r="E10" s="3044"/>
      <c r="F10" s="3047"/>
    </row>
    <row r="11" spans="1:9">
      <c r="A11" s="991"/>
      <c r="B11" s="992"/>
      <c r="C11" s="993"/>
      <c r="D11" s="994"/>
      <c r="E11" s="994"/>
      <c r="F11" s="994"/>
    </row>
    <row r="12" spans="1:9">
      <c r="A12" s="995"/>
      <c r="B12" s="996"/>
      <c r="C12" s="997"/>
      <c r="D12" s="998"/>
      <c r="E12" s="998"/>
      <c r="F12" s="998">
        <f>D12-E12</f>
        <v>0</v>
      </c>
    </row>
    <row r="13" spans="1:9">
      <c r="A13" s="995"/>
      <c r="B13" s="996"/>
      <c r="C13" s="997"/>
      <c r="D13" s="998"/>
      <c r="E13" s="998"/>
      <c r="F13" s="998">
        <f t="shared" ref="F13:F26" si="0">D13-E13</f>
        <v>0</v>
      </c>
    </row>
    <row r="14" spans="1:9">
      <c r="A14" s="995"/>
      <c r="B14" s="996"/>
      <c r="C14" s="997"/>
      <c r="D14" s="998"/>
      <c r="E14" s="998"/>
      <c r="F14" s="998">
        <f t="shared" si="0"/>
        <v>0</v>
      </c>
    </row>
    <row r="15" spans="1:9">
      <c r="A15" s="995"/>
      <c r="B15" s="996"/>
      <c r="C15" s="997"/>
      <c r="D15" s="998"/>
      <c r="E15" s="998"/>
      <c r="F15" s="998">
        <f t="shared" si="0"/>
        <v>0</v>
      </c>
    </row>
    <row r="16" spans="1:9">
      <c r="A16" s="995"/>
      <c r="B16" s="996"/>
      <c r="C16" s="997"/>
      <c r="D16" s="998"/>
      <c r="E16" s="998"/>
      <c r="F16" s="998">
        <f t="shared" si="0"/>
        <v>0</v>
      </c>
    </row>
    <row r="17" spans="1:6">
      <c r="A17" s="995"/>
      <c r="B17" s="996"/>
      <c r="C17" s="997"/>
      <c r="D17" s="998"/>
      <c r="E17" s="998"/>
      <c r="F17" s="998">
        <f t="shared" si="0"/>
        <v>0</v>
      </c>
    </row>
    <row r="18" spans="1:6">
      <c r="A18" s="995"/>
      <c r="B18" s="996"/>
      <c r="C18" s="997"/>
      <c r="D18" s="998"/>
      <c r="E18" s="998"/>
      <c r="F18" s="998">
        <f t="shared" si="0"/>
        <v>0</v>
      </c>
    </row>
    <row r="19" spans="1:6">
      <c r="A19" s="995"/>
      <c r="B19" s="996"/>
      <c r="C19" s="997"/>
      <c r="D19" s="998"/>
      <c r="E19" s="998"/>
      <c r="F19" s="998">
        <f t="shared" si="0"/>
        <v>0</v>
      </c>
    </row>
    <row r="20" spans="1:6">
      <c r="A20" s="995"/>
      <c r="B20" s="996"/>
      <c r="C20" s="997"/>
      <c r="D20" s="998"/>
      <c r="E20" s="998"/>
      <c r="F20" s="998">
        <f t="shared" si="0"/>
        <v>0</v>
      </c>
    </row>
    <row r="21" spans="1:6">
      <c r="A21" s="995"/>
      <c r="B21" s="996"/>
      <c r="C21" s="997"/>
      <c r="D21" s="998"/>
      <c r="E21" s="998"/>
      <c r="F21" s="998">
        <f t="shared" si="0"/>
        <v>0</v>
      </c>
    </row>
    <row r="22" spans="1:6">
      <c r="A22" s="995"/>
      <c r="B22" s="996"/>
      <c r="C22" s="997"/>
      <c r="D22" s="998"/>
      <c r="E22" s="998"/>
      <c r="F22" s="998">
        <f t="shared" si="0"/>
        <v>0</v>
      </c>
    </row>
    <row r="23" spans="1:6">
      <c r="A23" s="995"/>
      <c r="B23" s="996"/>
      <c r="C23" s="997"/>
      <c r="D23" s="998"/>
      <c r="E23" s="998"/>
      <c r="F23" s="998">
        <f t="shared" si="0"/>
        <v>0</v>
      </c>
    </row>
    <row r="24" spans="1:6">
      <c r="A24" s="995"/>
      <c r="B24" s="996"/>
      <c r="C24" s="997"/>
      <c r="D24" s="998"/>
      <c r="E24" s="998"/>
      <c r="F24" s="998">
        <f t="shared" si="0"/>
        <v>0</v>
      </c>
    </row>
    <row r="25" spans="1:6">
      <c r="A25" s="995"/>
      <c r="B25" s="996"/>
      <c r="C25" s="997"/>
      <c r="D25" s="998"/>
      <c r="E25" s="998"/>
      <c r="F25" s="998">
        <f t="shared" si="0"/>
        <v>0</v>
      </c>
    </row>
    <row r="26" spans="1:6">
      <c r="A26" s="995"/>
      <c r="B26" s="996"/>
      <c r="C26" s="997"/>
      <c r="D26" s="998"/>
      <c r="E26" s="998"/>
      <c r="F26" s="998">
        <f t="shared" si="0"/>
        <v>0</v>
      </c>
    </row>
    <row r="27" spans="1:6" ht="13.5" thickBot="1">
      <c r="A27" s="991"/>
      <c r="B27" s="992"/>
      <c r="C27" s="999"/>
      <c r="D27" s="1000"/>
      <c r="E27" s="1000"/>
      <c r="F27" s="1000"/>
    </row>
    <row r="28" spans="1:6" ht="13.5" thickBot="1">
      <c r="A28" s="1001" t="s">
        <v>498</v>
      </c>
      <c r="B28" s="1002"/>
      <c r="C28" s="1003">
        <f>SUM(C11:C27)</f>
        <v>0</v>
      </c>
      <c r="D28" s="1004">
        <f t="shared" ref="D28:E28" si="1">SUM(D11:D27)</f>
        <v>0</v>
      </c>
      <c r="E28" s="1004">
        <f t="shared" si="1"/>
        <v>0</v>
      </c>
      <c r="F28" s="1004">
        <f>D28-E28</f>
        <v>0</v>
      </c>
    </row>
    <row r="29" spans="1:6" ht="12.75" customHeight="1" thickBot="1">
      <c r="A29" s="1007"/>
      <c r="B29" s="1008"/>
      <c r="C29" s="1008"/>
      <c r="D29" s="1008"/>
      <c r="E29" s="1008"/>
      <c r="F29" s="1008"/>
    </row>
    <row r="30" spans="1:6" ht="12.75" customHeight="1">
      <c r="A30" s="1291" t="s">
        <v>1185</v>
      </c>
      <c r="B30" s="1292"/>
      <c r="C30" s="1293"/>
      <c r="D30" s="1293"/>
      <c r="E30" s="1293"/>
      <c r="F30" s="1294"/>
    </row>
    <row r="31" spans="1:6" ht="12.75" customHeight="1">
      <c r="A31" s="1177"/>
      <c r="B31" s="764"/>
      <c r="C31" s="764"/>
      <c r="D31" s="764"/>
      <c r="E31" s="764"/>
      <c r="F31" s="1295"/>
    </row>
    <row r="32" spans="1:6" ht="12.75" customHeight="1">
      <c r="A32" s="3037" t="s">
        <v>1184</v>
      </c>
      <c r="B32" s="2910"/>
      <c r="C32" s="2910"/>
      <c r="D32" s="2910"/>
      <c r="E32" s="2910"/>
      <c r="F32" s="3038"/>
    </row>
    <row r="33" spans="1:6" ht="12.75" customHeight="1">
      <c r="A33" s="3037"/>
      <c r="B33" s="2910"/>
      <c r="C33" s="2910"/>
      <c r="D33" s="2910"/>
      <c r="E33" s="2910"/>
      <c r="F33" s="3038"/>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2"/>
      <c r="B49" s="1023"/>
      <c r="C49" s="1023"/>
      <c r="D49" s="1023"/>
      <c r="E49" s="1023"/>
      <c r="F49" s="1374"/>
    </row>
    <row r="50" spans="1:6">
      <c r="A50" s="239"/>
      <c r="B50" s="109"/>
      <c r="C50" s="109"/>
      <c r="D50" s="109"/>
      <c r="E50" s="109"/>
      <c r="F50" s="109"/>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heetViews>
  <sheetFormatPr baseColWidth="10" defaultColWidth="8.85546875" defaultRowHeight="12.75"/>
  <cols>
    <col min="1" max="1" width="22" style="697" customWidth="1"/>
    <col min="2" max="2" width="58.5703125" style="697" customWidth="1"/>
    <col min="3" max="6" width="21.28515625" style="697" customWidth="1"/>
    <col min="7" max="16384" width="8.85546875" style="697"/>
  </cols>
  <sheetData>
    <row r="1" spans="1:9" ht="18">
      <c r="A1" s="101" t="s">
        <v>1012</v>
      </c>
      <c r="B1" s="101"/>
      <c r="C1" s="101"/>
      <c r="D1" s="715"/>
      <c r="E1" s="715"/>
      <c r="F1" s="715"/>
    </row>
    <row r="2" spans="1:9">
      <c r="A2" s="88" t="str">
        <f>'PAGE DE GARDE'!C8</f>
        <v>ELECTRICITE</v>
      </c>
      <c r="B2" s="99" t="str">
        <f>'PAGE DE GARDE'!C10</f>
        <v>REALITE 2015 V0</v>
      </c>
      <c r="C2" s="717"/>
      <c r="D2" s="982"/>
      <c r="E2" s="717"/>
      <c r="F2" s="717"/>
      <c r="G2" s="696"/>
      <c r="H2" s="696"/>
      <c r="I2" s="696"/>
    </row>
    <row r="3" spans="1:9">
      <c r="A3" s="481" t="str">
        <f>'PAGE DE GARDE'!C7</f>
        <v>GRD</v>
      </c>
      <c r="B3" s="99"/>
      <c r="C3" s="717"/>
      <c r="D3" s="717"/>
      <c r="E3" s="717"/>
      <c r="F3" s="717"/>
      <c r="G3" s="696"/>
      <c r="H3" s="696"/>
      <c r="I3" s="696"/>
    </row>
    <row r="4" spans="1:9" ht="13.5" thickBot="1">
      <c r="G4" s="696"/>
    </row>
    <row r="5" spans="1:9">
      <c r="A5" s="984"/>
      <c r="B5" s="985"/>
      <c r="C5" s="985"/>
      <c r="D5" s="985"/>
      <c r="E5" s="985"/>
      <c r="F5" s="1174"/>
    </row>
    <row r="6" spans="1:9">
      <c r="A6" s="986" t="s">
        <v>975</v>
      </c>
      <c r="B6" s="987"/>
      <c r="C6" s="988"/>
      <c r="D6" s="988"/>
      <c r="E6" s="988"/>
      <c r="F6" s="989"/>
    </row>
    <row r="7" spans="1:9" ht="13.5" thickBot="1">
      <c r="A7" s="990"/>
      <c r="B7" s="988"/>
      <c r="C7" s="988"/>
      <c r="D7" s="988"/>
      <c r="E7" s="988"/>
      <c r="F7" s="989"/>
    </row>
    <row r="8" spans="1:9" ht="12.75" customHeight="1">
      <c r="A8" s="3050" t="s">
        <v>977</v>
      </c>
      <c r="B8" s="3039" t="s">
        <v>978</v>
      </c>
      <c r="C8" s="3042" t="str">
        <f>'PAGE DE GARDE'!$B$16</f>
        <v>REALITE 2014</v>
      </c>
      <c r="D8" s="3042" t="str">
        <f>'PAGE DE GARDE'!$B$15</f>
        <v>BUDGET 2015</v>
      </c>
      <c r="E8" s="3042" t="str">
        <f>'PAGE DE GARDE'!$B$14</f>
        <v>REALITE 2015</v>
      </c>
      <c r="F8" s="3045" t="s">
        <v>1183</v>
      </c>
    </row>
    <row r="9" spans="1:9">
      <c r="A9" s="3051"/>
      <c r="B9" s="3040"/>
      <c r="C9" s="3043"/>
      <c r="D9" s="3043"/>
      <c r="E9" s="3043"/>
      <c r="F9" s="3046"/>
    </row>
    <row r="10" spans="1:9" ht="13.5" thickBot="1">
      <c r="A10" s="3052"/>
      <c r="B10" s="3053"/>
      <c r="C10" s="3054"/>
      <c r="D10" s="3054"/>
      <c r="E10" s="3044"/>
      <c r="F10" s="3047"/>
    </row>
    <row r="11" spans="1:9">
      <c r="A11" s="991"/>
      <c r="B11" s="992"/>
      <c r="C11" s="993"/>
      <c r="D11" s="994"/>
      <c r="E11" s="994"/>
      <c r="F11" s="1175"/>
    </row>
    <row r="12" spans="1:9">
      <c r="A12" s="995"/>
      <c r="B12" s="996"/>
      <c r="C12" s="997"/>
      <c r="D12" s="998"/>
      <c r="E12" s="998"/>
      <c r="F12" s="1176">
        <f>D12-E12</f>
        <v>0</v>
      </c>
    </row>
    <row r="13" spans="1:9">
      <c r="A13" s="995"/>
      <c r="B13" s="996"/>
      <c r="C13" s="997"/>
      <c r="D13" s="998"/>
      <c r="E13" s="998"/>
      <c r="F13" s="1176">
        <f t="shared" ref="F13:F26" si="0">D13-E13</f>
        <v>0</v>
      </c>
    </row>
    <row r="14" spans="1:9">
      <c r="A14" s="995"/>
      <c r="B14" s="996"/>
      <c r="C14" s="997"/>
      <c r="D14" s="998"/>
      <c r="E14" s="998"/>
      <c r="F14" s="1176">
        <f t="shared" si="0"/>
        <v>0</v>
      </c>
    </row>
    <row r="15" spans="1:9">
      <c r="A15" s="995"/>
      <c r="B15" s="996"/>
      <c r="C15" s="997"/>
      <c r="D15" s="998"/>
      <c r="E15" s="998"/>
      <c r="F15" s="1176">
        <f t="shared" si="0"/>
        <v>0</v>
      </c>
    </row>
    <row r="16" spans="1:9">
      <c r="A16" s="995"/>
      <c r="B16" s="996"/>
      <c r="C16" s="997"/>
      <c r="D16" s="998"/>
      <c r="E16" s="998"/>
      <c r="F16" s="1176">
        <f t="shared" si="0"/>
        <v>0</v>
      </c>
    </row>
    <row r="17" spans="1:6">
      <c r="A17" s="995"/>
      <c r="B17" s="996"/>
      <c r="C17" s="997"/>
      <c r="D17" s="998"/>
      <c r="E17" s="998"/>
      <c r="F17" s="1176">
        <f t="shared" si="0"/>
        <v>0</v>
      </c>
    </row>
    <row r="18" spans="1:6">
      <c r="A18" s="995"/>
      <c r="B18" s="996"/>
      <c r="C18" s="997"/>
      <c r="D18" s="998"/>
      <c r="E18" s="998"/>
      <c r="F18" s="1176">
        <f t="shared" si="0"/>
        <v>0</v>
      </c>
    </row>
    <row r="19" spans="1:6">
      <c r="A19" s="995"/>
      <c r="B19" s="996"/>
      <c r="C19" s="997"/>
      <c r="D19" s="998"/>
      <c r="E19" s="998"/>
      <c r="F19" s="1176">
        <f t="shared" si="0"/>
        <v>0</v>
      </c>
    </row>
    <row r="20" spans="1:6">
      <c r="A20" s="995"/>
      <c r="B20" s="996"/>
      <c r="C20" s="997"/>
      <c r="D20" s="998"/>
      <c r="E20" s="998"/>
      <c r="F20" s="1176">
        <f t="shared" si="0"/>
        <v>0</v>
      </c>
    </row>
    <row r="21" spans="1:6">
      <c r="A21" s="995"/>
      <c r="B21" s="996"/>
      <c r="C21" s="997"/>
      <c r="D21" s="998"/>
      <c r="E21" s="998"/>
      <c r="F21" s="1176">
        <f t="shared" si="0"/>
        <v>0</v>
      </c>
    </row>
    <row r="22" spans="1:6">
      <c r="A22" s="995"/>
      <c r="B22" s="996"/>
      <c r="C22" s="997"/>
      <c r="D22" s="998"/>
      <c r="E22" s="998"/>
      <c r="F22" s="1176">
        <f t="shared" si="0"/>
        <v>0</v>
      </c>
    </row>
    <row r="23" spans="1:6">
      <c r="A23" s="995"/>
      <c r="B23" s="996"/>
      <c r="C23" s="997"/>
      <c r="D23" s="998"/>
      <c r="E23" s="998"/>
      <c r="F23" s="1176">
        <f t="shared" si="0"/>
        <v>0</v>
      </c>
    </row>
    <row r="24" spans="1:6">
      <c r="A24" s="995"/>
      <c r="B24" s="996"/>
      <c r="C24" s="997"/>
      <c r="D24" s="998"/>
      <c r="E24" s="998"/>
      <c r="F24" s="1176">
        <f t="shared" si="0"/>
        <v>0</v>
      </c>
    </row>
    <row r="25" spans="1:6">
      <c r="A25" s="995"/>
      <c r="B25" s="996"/>
      <c r="C25" s="997"/>
      <c r="D25" s="998"/>
      <c r="E25" s="998"/>
      <c r="F25" s="1176">
        <f t="shared" si="0"/>
        <v>0</v>
      </c>
    </row>
    <row r="26" spans="1:6">
      <c r="A26" s="995"/>
      <c r="B26" s="996"/>
      <c r="C26" s="997"/>
      <c r="D26" s="998"/>
      <c r="E26" s="998"/>
      <c r="F26" s="1176">
        <f t="shared" si="0"/>
        <v>0</v>
      </c>
    </row>
    <row r="27" spans="1:6" ht="13.5" thickBot="1">
      <c r="A27" s="991"/>
      <c r="B27" s="992"/>
      <c r="C27" s="999"/>
      <c r="D27" s="1225"/>
      <c r="E27" s="1225"/>
      <c r="F27" s="1528"/>
    </row>
    <row r="28" spans="1:6" ht="13.5" thickBot="1">
      <c r="A28" s="1001" t="s">
        <v>498</v>
      </c>
      <c r="B28" s="1002"/>
      <c r="C28" s="1003">
        <f>SUM(C11:C27)</f>
        <v>0</v>
      </c>
      <c r="D28" s="1004">
        <f t="shared" ref="D28:E28" si="1">SUM(D11:D27)</f>
        <v>0</v>
      </c>
      <c r="E28" s="1004">
        <f t="shared" si="1"/>
        <v>0</v>
      </c>
      <c r="F28" s="1005">
        <f>D28-E28</f>
        <v>0</v>
      </c>
    </row>
    <row r="29" spans="1:6" ht="13.5" thickBot="1">
      <c r="A29" s="1529"/>
      <c r="B29" s="1530"/>
      <c r="C29" s="1530"/>
      <c r="D29" s="1530"/>
      <c r="E29" s="1530"/>
      <c r="F29" s="1531"/>
    </row>
    <row r="30" spans="1:6" ht="12.75" customHeight="1">
      <c r="A30" s="1291" t="s">
        <v>1185</v>
      </c>
      <c r="B30" s="1292"/>
      <c r="C30" s="1293"/>
      <c r="D30" s="1293"/>
      <c r="E30" s="1293"/>
      <c r="F30" s="1294"/>
    </row>
    <row r="31" spans="1:6" ht="12.75" customHeight="1">
      <c r="A31" s="1177"/>
      <c r="B31" s="764"/>
      <c r="C31" s="764"/>
      <c r="D31" s="764"/>
      <c r="E31" s="764"/>
      <c r="F31" s="1295"/>
    </row>
    <row r="32" spans="1:6" ht="12.75" customHeight="1">
      <c r="A32" s="3037" t="s">
        <v>1184</v>
      </c>
      <c r="B32" s="2910"/>
      <c r="C32" s="2910"/>
      <c r="D32" s="2910"/>
      <c r="E32" s="2910"/>
      <c r="F32" s="3038"/>
    </row>
    <row r="33" spans="1:6" ht="12.75" customHeight="1">
      <c r="A33" s="3037"/>
      <c r="B33" s="2910"/>
      <c r="C33" s="2910"/>
      <c r="D33" s="2910"/>
      <c r="E33" s="2910"/>
      <c r="F33" s="3038"/>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2"/>
      <c r="B49" s="1023"/>
      <c r="C49" s="1023"/>
      <c r="D49" s="1023"/>
      <c r="E49" s="1023"/>
      <c r="F49" s="1374"/>
    </row>
    <row r="50" spans="1:6">
      <c r="A50" s="239"/>
      <c r="B50" s="109"/>
      <c r="C50" s="109"/>
      <c r="D50" s="109"/>
      <c r="E50" s="109"/>
      <c r="F50" s="109"/>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E68"/>
  <sheetViews>
    <sheetView showGridLines="0" zoomScaleNormal="100" workbookViewId="0"/>
  </sheetViews>
  <sheetFormatPr baseColWidth="10" defaultColWidth="8.85546875" defaultRowHeight="12.75"/>
  <cols>
    <col min="1" max="1" width="63.42578125" style="697" customWidth="1"/>
    <col min="2" max="2" width="19.7109375" style="697" customWidth="1"/>
    <col min="3" max="3" width="20.7109375" style="697" customWidth="1"/>
    <col min="4" max="5" width="19.7109375" style="697" customWidth="1"/>
    <col min="6" max="16384" width="8.85546875" style="697"/>
  </cols>
  <sheetData>
    <row r="1" spans="1:5" s="716" customFormat="1" ht="18">
      <c r="A1" s="101" t="s">
        <v>1013</v>
      </c>
      <c r="B1" s="101"/>
      <c r="C1" s="715"/>
      <c r="D1" s="715"/>
      <c r="E1" s="715"/>
    </row>
    <row r="2" spans="1:5" s="718" customFormat="1" ht="11.25">
      <c r="A2" s="88" t="str">
        <f>'PAGE DE GARDE'!C8</f>
        <v>ELECTRICITE</v>
      </c>
      <c r="B2" s="99" t="str">
        <f>'PAGE DE GARDE'!C10</f>
        <v>REALITE 2015 V0</v>
      </c>
      <c r="C2" s="717"/>
      <c r="D2" s="717"/>
      <c r="E2" s="717"/>
    </row>
    <row r="3" spans="1:5" s="718" customFormat="1" ht="11.25">
      <c r="A3" s="481" t="str">
        <f>'PAGE DE GARDE'!C7</f>
        <v>GRD</v>
      </c>
      <c r="B3" s="99"/>
      <c r="C3" s="717"/>
      <c r="D3" s="717"/>
      <c r="E3" s="717"/>
    </row>
    <row r="4" spans="1:5" s="1207" customFormat="1" ht="18.75" thickBot="1">
      <c r="A4" s="1205"/>
      <c r="B4" s="1206"/>
      <c r="C4" s="1206"/>
      <c r="D4" s="1206"/>
      <c r="E4" s="1206"/>
    </row>
    <row r="5" spans="1:5" ht="13.5" thickBot="1">
      <c r="A5" s="3055" t="s">
        <v>669</v>
      </c>
      <c r="B5" s="3056"/>
      <c r="C5" s="3056"/>
      <c r="D5" s="3056"/>
      <c r="E5" s="3057"/>
    </row>
    <row r="6" spans="1:5" ht="12.75" customHeight="1">
      <c r="A6" s="1782" t="s">
        <v>528</v>
      </c>
      <c r="B6" s="3058" t="str">
        <f>'PAGE DE GARDE'!$B$16</f>
        <v>REALITE 2014</v>
      </c>
      <c r="C6" s="3058" t="str">
        <f>'PAGE DE GARDE'!$B$15</f>
        <v>BUDGET 2015</v>
      </c>
      <c r="D6" s="3058" t="str">
        <f>'PAGE DE GARDE'!$B$14</f>
        <v>REALITE 2015</v>
      </c>
      <c r="E6" s="3058" t="s">
        <v>1183</v>
      </c>
    </row>
    <row r="7" spans="1:5" ht="27" customHeight="1">
      <c r="A7" s="1783"/>
      <c r="B7" s="3059"/>
      <c r="C7" s="3059"/>
      <c r="D7" s="3059"/>
      <c r="E7" s="3059"/>
    </row>
    <row r="8" spans="1:5" ht="15">
      <c r="A8" s="1784"/>
      <c r="B8" s="1785"/>
      <c r="C8" s="1786"/>
      <c r="D8" s="1787"/>
      <c r="E8" s="1785"/>
    </row>
    <row r="9" spans="1:5" ht="15">
      <c r="A9" s="1805" t="s">
        <v>310</v>
      </c>
      <c r="B9" s="1788"/>
      <c r="C9" s="1789"/>
      <c r="D9" s="1790"/>
      <c r="E9" s="1788"/>
    </row>
    <row r="10" spans="1:5" ht="15">
      <c r="A10" s="2326"/>
      <c r="B10" s="2327"/>
      <c r="C10" s="2328"/>
      <c r="D10" s="2329"/>
      <c r="E10" s="1785"/>
    </row>
    <row r="11" spans="1:5">
      <c r="A11" s="1813" t="s">
        <v>576</v>
      </c>
      <c r="B11" s="1798"/>
      <c r="C11" s="1806"/>
      <c r="D11" s="1798"/>
      <c r="E11" s="1798">
        <f>+C11-D11</f>
        <v>0</v>
      </c>
    </row>
    <row r="12" spans="1:5">
      <c r="A12" s="1813" t="s">
        <v>529</v>
      </c>
      <c r="B12" s="1798"/>
      <c r="C12" s="1806"/>
      <c r="D12" s="1798"/>
      <c r="E12" s="1798">
        <f>+C12-D12</f>
        <v>0</v>
      </c>
    </row>
    <row r="13" spans="1:5">
      <c r="A13" s="1813" t="s">
        <v>530</v>
      </c>
      <c r="B13" s="1798"/>
      <c r="C13" s="1806"/>
      <c r="D13" s="1798"/>
      <c r="E13" s="1798">
        <f>+C13-D13</f>
        <v>0</v>
      </c>
    </row>
    <row r="14" spans="1:5" ht="15">
      <c r="A14" s="1784"/>
      <c r="B14" s="1804"/>
      <c r="C14" s="1807"/>
      <c r="D14" s="1808"/>
      <c r="E14" s="1804"/>
    </row>
    <row r="15" spans="1:5">
      <c r="A15" s="1813" t="s">
        <v>577</v>
      </c>
      <c r="B15" s="1798"/>
      <c r="C15" s="1806"/>
      <c r="D15" s="1798"/>
      <c r="E15" s="1798">
        <f>+C15-D15</f>
        <v>0</v>
      </c>
    </row>
    <row r="16" spans="1:5">
      <c r="A16" s="1813" t="s">
        <v>476</v>
      </c>
      <c r="B16" s="1798"/>
      <c r="C16" s="1806"/>
      <c r="D16" s="1798"/>
      <c r="E16" s="1798">
        <f>+C16-D16</f>
        <v>0</v>
      </c>
    </row>
    <row r="17" spans="1:5">
      <c r="A17" s="1813" t="s">
        <v>477</v>
      </c>
      <c r="B17" s="1798"/>
      <c r="C17" s="1806"/>
      <c r="D17" s="1798"/>
      <c r="E17" s="1798">
        <f>+C17-D17</f>
        <v>0</v>
      </c>
    </row>
    <row r="18" spans="1:5">
      <c r="A18" s="1813" t="s">
        <v>478</v>
      </c>
      <c r="B18" s="1798"/>
      <c r="C18" s="1806"/>
      <c r="D18" s="1798"/>
      <c r="E18" s="1798">
        <f>+C18-D18</f>
        <v>0</v>
      </c>
    </row>
    <row r="19" spans="1:5">
      <c r="A19" s="1791"/>
      <c r="B19" s="1802"/>
      <c r="C19" s="1809"/>
      <c r="D19" s="1802"/>
      <c r="E19" s="1804"/>
    </row>
    <row r="20" spans="1:5">
      <c r="A20" s="1813" t="s">
        <v>311</v>
      </c>
      <c r="B20" s="1798"/>
      <c r="C20" s="1806"/>
      <c r="D20" s="1798"/>
      <c r="E20" s="1798">
        <f>+C20-D20</f>
        <v>0</v>
      </c>
    </row>
    <row r="21" spans="1:5">
      <c r="A21" s="1813" t="s">
        <v>304</v>
      </c>
      <c r="B21" s="1798"/>
      <c r="C21" s="1806"/>
      <c r="D21" s="1798"/>
      <c r="E21" s="1798">
        <f>+C21-D21</f>
        <v>0</v>
      </c>
    </row>
    <row r="22" spans="1:5">
      <c r="A22" s="1813" t="s">
        <v>312</v>
      </c>
      <c r="B22" s="1798"/>
      <c r="C22" s="1806"/>
      <c r="D22" s="1798"/>
      <c r="E22" s="1798">
        <f>+C22-D22</f>
        <v>0</v>
      </c>
    </row>
    <row r="23" spans="1:5">
      <c r="A23" s="1813" t="s">
        <v>313</v>
      </c>
      <c r="B23" s="1798"/>
      <c r="C23" s="1806"/>
      <c r="D23" s="1798"/>
      <c r="E23" s="1798">
        <f>+C23-D23</f>
        <v>0</v>
      </c>
    </row>
    <row r="24" spans="1:5" ht="15.75" thickBot="1">
      <c r="A24" s="1792"/>
      <c r="B24" s="1810"/>
      <c r="C24" s="1811"/>
      <c r="D24" s="1812"/>
      <c r="E24" s="1810"/>
    </row>
    <row r="25" spans="1:5" ht="13.5" thickBot="1">
      <c r="A25" s="1793" t="s">
        <v>314</v>
      </c>
      <c r="B25" s="1003">
        <f>SUM(B11:B23)</f>
        <v>0</v>
      </c>
      <c r="C25" s="1003">
        <f>SUM(C11:C23)</f>
        <v>0</v>
      </c>
      <c r="D25" s="1003">
        <f>SUM(D11:D23)</f>
        <v>0</v>
      </c>
      <c r="E25" s="1002">
        <f>C25-D25</f>
        <v>0</v>
      </c>
    </row>
    <row r="30" spans="1:5" ht="13.5" thickBot="1"/>
    <row r="31" spans="1:5" ht="13.5" thickBot="1">
      <c r="A31" s="3055" t="s">
        <v>670</v>
      </c>
      <c r="B31" s="3056"/>
      <c r="C31" s="3056"/>
      <c r="D31" s="3056"/>
      <c r="E31" s="3057"/>
    </row>
    <row r="32" spans="1:5" ht="12.75" customHeight="1">
      <c r="A32" s="1782" t="s">
        <v>528</v>
      </c>
      <c r="B32" s="3058" t="str">
        <f>'PAGE DE GARDE'!$B$16</f>
        <v>REALITE 2014</v>
      </c>
      <c r="C32" s="3058" t="str">
        <f>'PAGE DE GARDE'!$B$15</f>
        <v>BUDGET 2015</v>
      </c>
      <c r="D32" s="3058" t="str">
        <f>'PAGE DE GARDE'!$B$14</f>
        <v>REALITE 2015</v>
      </c>
      <c r="E32" s="3058" t="s">
        <v>1183</v>
      </c>
    </row>
    <row r="33" spans="1:5" ht="25.5" customHeight="1">
      <c r="A33" s="1783"/>
      <c r="B33" s="3059"/>
      <c r="C33" s="3059"/>
      <c r="D33" s="3059"/>
      <c r="E33" s="3059"/>
    </row>
    <row r="34" spans="1:5" ht="15">
      <c r="A34" s="1784"/>
      <c r="B34" s="1785"/>
      <c r="C34" s="1787"/>
      <c r="D34" s="1787"/>
      <c r="E34" s="1785"/>
    </row>
    <row r="35" spans="1:5" ht="15">
      <c r="A35" s="1805" t="s">
        <v>310</v>
      </c>
      <c r="B35" s="1788"/>
      <c r="C35" s="1790"/>
      <c r="D35" s="1790"/>
      <c r="E35" s="1788"/>
    </row>
    <row r="36" spans="1:5" ht="15">
      <c r="A36" s="1784"/>
      <c r="B36" s="1785"/>
      <c r="C36" s="1787"/>
      <c r="D36" s="1787"/>
      <c r="E36" s="1785"/>
    </row>
    <row r="37" spans="1:5">
      <c r="A37" s="1794" t="s">
        <v>656</v>
      </c>
      <c r="B37" s="1798"/>
      <c r="C37" s="1798"/>
      <c r="D37" s="1798"/>
      <c r="E37" s="1799">
        <f>C37-D37</f>
        <v>0</v>
      </c>
    </row>
    <row r="38" spans="1:5">
      <c r="A38" s="1794" t="s">
        <v>1001</v>
      </c>
      <c r="B38" s="1798"/>
      <c r="C38" s="1798"/>
      <c r="D38" s="1798"/>
      <c r="E38" s="1799">
        <f t="shared" ref="E38:E53" si="0">C38-D38</f>
        <v>0</v>
      </c>
    </row>
    <row r="39" spans="1:5">
      <c r="A39" s="1794" t="s">
        <v>1490</v>
      </c>
      <c r="B39" s="1798"/>
      <c r="C39" s="1798"/>
      <c r="D39" s="1798"/>
      <c r="E39" s="1799">
        <f t="shared" si="0"/>
        <v>0</v>
      </c>
    </row>
    <row r="40" spans="1:5">
      <c r="A40" s="1794" t="s">
        <v>655</v>
      </c>
      <c r="B40" s="1798"/>
      <c r="C40" s="1798"/>
      <c r="D40" s="1798"/>
      <c r="E40" s="1799">
        <f t="shared" si="0"/>
        <v>0</v>
      </c>
    </row>
    <row r="41" spans="1:5">
      <c r="A41" s="1794" t="s">
        <v>657</v>
      </c>
      <c r="B41" s="1798"/>
      <c r="C41" s="1798"/>
      <c r="D41" s="1798"/>
      <c r="E41" s="1799">
        <f t="shared" si="0"/>
        <v>0</v>
      </c>
    </row>
    <row r="42" spans="1:5">
      <c r="A42" s="1794" t="s">
        <v>387</v>
      </c>
      <c r="B42" s="1798"/>
      <c r="C42" s="1798"/>
      <c r="D42" s="1798"/>
      <c r="E42" s="1799">
        <f t="shared" si="0"/>
        <v>0</v>
      </c>
    </row>
    <row r="43" spans="1:5">
      <c r="A43" s="1794" t="s">
        <v>1115</v>
      </c>
      <c r="B43" s="1798"/>
      <c r="C43" s="1798"/>
      <c r="D43" s="1798"/>
      <c r="E43" s="1799">
        <f t="shared" si="0"/>
        <v>0</v>
      </c>
    </row>
    <row r="44" spans="1:5">
      <c r="A44" s="1794" t="s">
        <v>1116</v>
      </c>
      <c r="B44" s="1798"/>
      <c r="C44" s="1798"/>
      <c r="D44" s="1798"/>
      <c r="E44" s="1799">
        <f t="shared" si="0"/>
        <v>0</v>
      </c>
    </row>
    <row r="45" spans="1:5">
      <c r="A45" s="1794" t="s">
        <v>41</v>
      </c>
      <c r="B45" s="1798"/>
      <c r="C45" s="1798"/>
      <c r="D45" s="1798"/>
      <c r="E45" s="1799">
        <f t="shared" si="0"/>
        <v>0</v>
      </c>
    </row>
    <row r="46" spans="1:5">
      <c r="A46" s="1794" t="s">
        <v>398</v>
      </c>
      <c r="B46" s="1798"/>
      <c r="C46" s="1798"/>
      <c r="D46" s="1798"/>
      <c r="E46" s="1799">
        <f t="shared" si="0"/>
        <v>0</v>
      </c>
    </row>
    <row r="47" spans="1:5">
      <c r="A47" s="1794" t="s">
        <v>399</v>
      </c>
      <c r="B47" s="1798"/>
      <c r="C47" s="1798"/>
      <c r="D47" s="1798"/>
      <c r="E47" s="1799">
        <f t="shared" si="0"/>
        <v>0</v>
      </c>
    </row>
    <row r="48" spans="1:5">
      <c r="A48" s="1794" t="s">
        <v>400</v>
      </c>
      <c r="B48" s="1798"/>
      <c r="C48" s="1798"/>
      <c r="D48" s="1798"/>
      <c r="E48" s="1799">
        <f t="shared" si="0"/>
        <v>0</v>
      </c>
    </row>
    <row r="49" spans="1:5">
      <c r="A49" s="1794" t="s">
        <v>671</v>
      </c>
      <c r="B49" s="1798"/>
      <c r="C49" s="1798"/>
      <c r="D49" s="1798"/>
      <c r="E49" s="1799">
        <f t="shared" si="0"/>
        <v>0</v>
      </c>
    </row>
    <row r="50" spans="1:5">
      <c r="A50" s="1794" t="s">
        <v>1607</v>
      </c>
      <c r="B50" s="1798"/>
      <c r="C50" s="1798"/>
      <c r="D50" s="1798"/>
      <c r="E50" s="1799">
        <f t="shared" si="0"/>
        <v>0</v>
      </c>
    </row>
    <row r="51" spans="1:5">
      <c r="A51" s="1794" t="s">
        <v>403</v>
      </c>
      <c r="B51" s="1798"/>
      <c r="C51" s="1798"/>
      <c r="D51" s="1798"/>
      <c r="E51" s="1799">
        <f t="shared" si="0"/>
        <v>0</v>
      </c>
    </row>
    <row r="52" spans="1:5">
      <c r="A52" s="1794" t="s">
        <v>805</v>
      </c>
      <c r="B52" s="1798"/>
      <c r="C52" s="1798"/>
      <c r="D52" s="1798"/>
      <c r="E52" s="1799">
        <f t="shared" si="0"/>
        <v>0</v>
      </c>
    </row>
    <row r="53" spans="1:5">
      <c r="A53" s="1794" t="s">
        <v>258</v>
      </c>
      <c r="B53" s="1798"/>
      <c r="C53" s="1798"/>
      <c r="D53" s="1798"/>
      <c r="E53" s="1799">
        <f t="shared" si="0"/>
        <v>0</v>
      </c>
    </row>
    <row r="54" spans="1:5" ht="13.5" thickBot="1">
      <c r="A54" s="1794" t="s">
        <v>659</v>
      </c>
      <c r="B54" s="1798"/>
      <c r="C54" s="1798"/>
      <c r="D54" s="1798"/>
      <c r="E54" s="1799">
        <f>C54-D54</f>
        <v>0</v>
      </c>
    </row>
    <row r="55" spans="1:5" ht="13.5" thickBot="1">
      <c r="A55" s="1797" t="s">
        <v>676</v>
      </c>
      <c r="B55" s="1003">
        <f>SUM(B36:B54)</f>
        <v>0</v>
      </c>
      <c r="C55" s="1003">
        <f>SUM(C36:C54)</f>
        <v>0</v>
      </c>
      <c r="D55" s="1003">
        <f>SUM(D36:D54)</f>
        <v>0</v>
      </c>
      <c r="E55" s="1002">
        <f>SUM(E36:E54)</f>
        <v>0</v>
      </c>
    </row>
    <row r="56" spans="1:5">
      <c r="A56" s="1795"/>
      <c r="B56" s="1800"/>
      <c r="C56" s="1800"/>
      <c r="D56" s="1800"/>
      <c r="E56" s="1800"/>
    </row>
    <row r="57" spans="1:5">
      <c r="A57" s="1794" t="s">
        <v>672</v>
      </c>
      <c r="B57" s="1798"/>
      <c r="C57" s="1798"/>
      <c r="D57" s="1798"/>
      <c r="E57" s="1799">
        <f t="shared" ref="E57:E62" si="1">C57-D57</f>
        <v>0</v>
      </c>
    </row>
    <row r="58" spans="1:5">
      <c r="A58" s="1794" t="s">
        <v>673</v>
      </c>
      <c r="B58" s="1798"/>
      <c r="C58" s="1798"/>
      <c r="D58" s="1798"/>
      <c r="E58" s="1799">
        <f t="shared" si="1"/>
        <v>0</v>
      </c>
    </row>
    <row r="59" spans="1:5">
      <c r="A59" s="1794" t="s">
        <v>79</v>
      </c>
      <c r="B59" s="1798"/>
      <c r="C59" s="1798"/>
      <c r="D59" s="1798"/>
      <c r="E59" s="1799">
        <f t="shared" si="1"/>
        <v>0</v>
      </c>
    </row>
    <row r="60" spans="1:5">
      <c r="A60" s="1794" t="s">
        <v>658</v>
      </c>
      <c r="B60" s="1798"/>
      <c r="C60" s="1798"/>
      <c r="D60" s="1798"/>
      <c r="E60" s="1799">
        <f t="shared" si="1"/>
        <v>0</v>
      </c>
    </row>
    <row r="61" spans="1:5">
      <c r="A61" s="1794" t="s">
        <v>15</v>
      </c>
      <c r="B61" s="1798"/>
      <c r="C61" s="1798"/>
      <c r="D61" s="1798"/>
      <c r="E61" s="1799">
        <f t="shared" si="1"/>
        <v>0</v>
      </c>
    </row>
    <row r="62" spans="1:5" ht="13.5" thickBot="1">
      <c r="A62" s="1794" t="s">
        <v>674</v>
      </c>
      <c r="B62" s="1798"/>
      <c r="C62" s="1798"/>
      <c r="D62" s="1798"/>
      <c r="E62" s="1799">
        <f t="shared" si="1"/>
        <v>0</v>
      </c>
    </row>
    <row r="63" spans="1:5" ht="13.5" thickBot="1">
      <c r="A63" s="1797" t="s">
        <v>675</v>
      </c>
      <c r="B63" s="1003">
        <f>SUM(B57:B62)</f>
        <v>0</v>
      </c>
      <c r="C63" s="1003">
        <f>SUM(C57:C62)</f>
        <v>0</v>
      </c>
      <c r="D63" s="1003">
        <f>SUM(D57:D62)</f>
        <v>0</v>
      </c>
      <c r="E63" s="1002">
        <f>SUM(E57:E62)</f>
        <v>0</v>
      </c>
    </row>
    <row r="64" spans="1:5" ht="15.75" thickBot="1">
      <c r="A64" s="1796"/>
      <c r="B64" s="1801"/>
      <c r="C64" s="1802"/>
      <c r="D64" s="1803"/>
      <c r="E64" s="1804"/>
    </row>
    <row r="65" spans="1:5" ht="13.5" thickBot="1">
      <c r="A65" s="1793" t="s">
        <v>314</v>
      </c>
      <c r="B65" s="1003">
        <f>B55+B63</f>
        <v>0</v>
      </c>
      <c r="C65" s="1003">
        <f>C55+C63</f>
        <v>0</v>
      </c>
      <c r="D65" s="1003">
        <f>D55+D63</f>
        <v>0</v>
      </c>
      <c r="E65" s="1002">
        <f>E55+E63</f>
        <v>0</v>
      </c>
    </row>
    <row r="66" spans="1:5">
      <c r="A66" s="2711"/>
      <c r="B66" s="2711"/>
      <c r="C66" s="2711"/>
      <c r="D66" s="2711"/>
    </row>
    <row r="67" spans="1:5">
      <c r="A67" s="2712" t="s">
        <v>1779</v>
      </c>
      <c r="B67" s="2713">
        <f>+'Tableau 3A'!K321+'Tableau 3A'!K326+'Tableau 3A'!K330+'Tableau 3A'!K331+'Tableau 3A'!K332</f>
        <v>0</v>
      </c>
      <c r="C67" s="2713">
        <f>+'Tableau 3A'!L321+'Tableau 3A'!L326+'Tableau 3A'!L330+'Tableau 3A'!L331+'Tableau 3A'!L332</f>
        <v>0</v>
      </c>
      <c r="D67" s="2713">
        <f>+'Tableau 3A'!M321+'Tableau 3A'!M326+'Tableau 3A'!M330+'Tableau 3A'!M331+'Tableau 3A'!M332</f>
        <v>0</v>
      </c>
      <c r="E67" s="698"/>
    </row>
    <row r="68" spans="1:5">
      <c r="A68" s="2712" t="s">
        <v>308</v>
      </c>
      <c r="B68" s="2713">
        <f>B65-B67</f>
        <v>0</v>
      </c>
      <c r="C68" s="2713">
        <f>C65-C67</f>
        <v>0</v>
      </c>
      <c r="D68" s="2713">
        <f>D65-D67</f>
        <v>0</v>
      </c>
      <c r="E68" s="698"/>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7.xml><?xml version="1.0" encoding="utf-8"?>
<worksheet xmlns="http://schemas.openxmlformats.org/spreadsheetml/2006/main" xmlns:r="http://schemas.openxmlformats.org/officeDocument/2006/relationships">
  <sheetPr published="0">
    <tabColor rgb="FFFF0000"/>
  </sheetPr>
  <dimension ref="A1:E46"/>
  <sheetViews>
    <sheetView showGridLines="0" workbookViewId="0"/>
  </sheetViews>
  <sheetFormatPr baseColWidth="10" defaultColWidth="8.85546875" defaultRowHeight="12.75"/>
  <cols>
    <col min="1" max="1" width="63.42578125" style="563" customWidth="1"/>
    <col min="2" max="4" width="19.7109375" style="563" customWidth="1"/>
    <col min="5" max="16384" width="8.85546875" style="563"/>
  </cols>
  <sheetData>
    <row r="1" spans="1:4" s="2434" customFormat="1" ht="18">
      <c r="A1" s="101" t="s">
        <v>1538</v>
      </c>
      <c r="B1" s="715"/>
      <c r="C1" s="715"/>
    </row>
    <row r="2" spans="1:4" s="2435" customFormat="1" ht="11.25">
      <c r="A2" s="88" t="str">
        <f>'PAGE DE GARDE'!C8</f>
        <v>ELECTRICITE</v>
      </c>
      <c r="B2" s="99" t="str">
        <f>'PAGE DE GARDE'!C10</f>
        <v>REALITE 2015 V0</v>
      </c>
      <c r="C2" s="717"/>
    </row>
    <row r="3" spans="1:4" s="2435" customFormat="1" ht="11.25">
      <c r="A3" s="481" t="str">
        <f>'PAGE DE GARDE'!C7</f>
        <v>GRD</v>
      </c>
      <c r="B3" s="99"/>
      <c r="C3" s="717"/>
    </row>
    <row r="4" spans="1:4" s="2438" customFormat="1" ht="18">
      <c r="A4" s="2436"/>
      <c r="B4" s="2437"/>
    </row>
    <row r="5" spans="1:4" ht="13.5" thickBot="1"/>
    <row r="6" spans="1:4" ht="13.5" thickBot="1">
      <c r="A6" s="3055" t="s">
        <v>670</v>
      </c>
      <c r="B6" s="3056"/>
      <c r="C6" s="3056"/>
      <c r="D6" s="3057"/>
    </row>
    <row r="7" spans="1:4" ht="12.75" customHeight="1">
      <c r="A7" s="1782" t="s">
        <v>528</v>
      </c>
      <c r="B7" s="3058" t="str">
        <f>'PAGE DE GARDE'!$B$15</f>
        <v>BUDGET 2015</v>
      </c>
      <c r="C7" s="3058" t="str">
        <f>'PAGE DE GARDE'!$B$14</f>
        <v>REALITE 2015</v>
      </c>
      <c r="D7" s="3058" t="s">
        <v>1183</v>
      </c>
    </row>
    <row r="8" spans="1:4" ht="25.5" customHeight="1">
      <c r="A8" s="1783"/>
      <c r="B8" s="3059"/>
      <c r="C8" s="3059"/>
      <c r="D8" s="3059"/>
    </row>
    <row r="9" spans="1:4" ht="15">
      <c r="A9" s="1784"/>
      <c r="B9" s="1787"/>
      <c r="C9" s="1787"/>
      <c r="D9" s="1785"/>
    </row>
    <row r="10" spans="1:4" ht="15">
      <c r="A10" s="1805" t="s">
        <v>310</v>
      </c>
      <c r="B10" s="1790"/>
      <c r="C10" s="1790"/>
      <c r="D10" s="1788"/>
    </row>
    <row r="11" spans="1:4" ht="15">
      <c r="A11" s="1784"/>
      <c r="B11" s="1787"/>
      <c r="C11" s="1787"/>
      <c r="D11" s="1785"/>
    </row>
    <row r="12" spans="1:4">
      <c r="A12" s="1794" t="s">
        <v>656</v>
      </c>
      <c r="B12" s="1798"/>
      <c r="C12" s="1798"/>
      <c r="D12" s="1799">
        <f>B12-C12</f>
        <v>0</v>
      </c>
    </row>
    <row r="13" spans="1:4">
      <c r="A13" s="1794" t="s">
        <v>1001</v>
      </c>
      <c r="B13" s="1798"/>
      <c r="C13" s="1798"/>
      <c r="D13" s="1799">
        <f t="shared" ref="D13:D28" si="0">B13-C13</f>
        <v>0</v>
      </c>
    </row>
    <row r="14" spans="1:4">
      <c r="A14" s="1794" t="s">
        <v>1490</v>
      </c>
      <c r="B14" s="1798"/>
      <c r="C14" s="1798"/>
      <c r="D14" s="1799">
        <f t="shared" si="0"/>
        <v>0</v>
      </c>
    </row>
    <row r="15" spans="1:4">
      <c r="A15" s="1794" t="s">
        <v>655</v>
      </c>
      <c r="B15" s="1798"/>
      <c r="C15" s="1798"/>
      <c r="D15" s="1799">
        <f t="shared" si="0"/>
        <v>0</v>
      </c>
    </row>
    <row r="16" spans="1:4">
      <c r="A16" s="1794" t="s">
        <v>657</v>
      </c>
      <c r="B16" s="1798"/>
      <c r="C16" s="1798"/>
      <c r="D16" s="1799">
        <f t="shared" si="0"/>
        <v>0</v>
      </c>
    </row>
    <row r="17" spans="1:4">
      <c r="A17" s="1794" t="s">
        <v>387</v>
      </c>
      <c r="B17" s="1798"/>
      <c r="C17" s="1798"/>
      <c r="D17" s="1799">
        <f t="shared" si="0"/>
        <v>0</v>
      </c>
    </row>
    <row r="18" spans="1:4">
      <c r="A18" s="1794" t="s">
        <v>1115</v>
      </c>
      <c r="B18" s="1798"/>
      <c r="C18" s="1798"/>
      <c r="D18" s="1799">
        <f t="shared" si="0"/>
        <v>0</v>
      </c>
    </row>
    <row r="19" spans="1:4">
      <c r="A19" s="1794" t="s">
        <v>1116</v>
      </c>
      <c r="B19" s="1798"/>
      <c r="C19" s="1798"/>
      <c r="D19" s="1799">
        <f t="shared" si="0"/>
        <v>0</v>
      </c>
    </row>
    <row r="20" spans="1:4">
      <c r="A20" s="1794" t="s">
        <v>41</v>
      </c>
      <c r="B20" s="1798"/>
      <c r="C20" s="1798"/>
      <c r="D20" s="1799">
        <f t="shared" si="0"/>
        <v>0</v>
      </c>
    </row>
    <row r="21" spans="1:4">
      <c r="A21" s="1794" t="s">
        <v>398</v>
      </c>
      <c r="B21" s="1798"/>
      <c r="C21" s="1798"/>
      <c r="D21" s="1799">
        <f t="shared" si="0"/>
        <v>0</v>
      </c>
    </row>
    <row r="22" spans="1:4">
      <c r="A22" s="1794" t="s">
        <v>399</v>
      </c>
      <c r="B22" s="1798"/>
      <c r="C22" s="1798"/>
      <c r="D22" s="1799">
        <f t="shared" si="0"/>
        <v>0</v>
      </c>
    </row>
    <row r="23" spans="1:4">
      <c r="A23" s="1794" t="s">
        <v>400</v>
      </c>
      <c r="B23" s="1798"/>
      <c r="C23" s="1798"/>
      <c r="D23" s="1799">
        <f t="shared" si="0"/>
        <v>0</v>
      </c>
    </row>
    <row r="24" spans="1:4">
      <c r="A24" s="1794" t="s">
        <v>671</v>
      </c>
      <c r="B24" s="1798"/>
      <c r="C24" s="1798"/>
      <c r="D24" s="1799">
        <f t="shared" si="0"/>
        <v>0</v>
      </c>
    </row>
    <row r="25" spans="1:4">
      <c r="A25" s="1794" t="s">
        <v>1607</v>
      </c>
      <c r="B25" s="1798"/>
      <c r="C25" s="1798"/>
      <c r="D25" s="1799">
        <f t="shared" si="0"/>
        <v>0</v>
      </c>
    </row>
    <row r="26" spans="1:4">
      <c r="A26" s="1794" t="s">
        <v>403</v>
      </c>
      <c r="B26" s="1798"/>
      <c r="C26" s="1798"/>
      <c r="D26" s="1799">
        <f t="shared" si="0"/>
        <v>0</v>
      </c>
    </row>
    <row r="27" spans="1:4">
      <c r="A27" s="1794" t="s">
        <v>805</v>
      </c>
      <c r="B27" s="1798"/>
      <c r="C27" s="1798"/>
      <c r="D27" s="1799">
        <f t="shared" si="0"/>
        <v>0</v>
      </c>
    </row>
    <row r="28" spans="1:4">
      <c r="A28" s="1794" t="s">
        <v>258</v>
      </c>
      <c r="B28" s="1798"/>
      <c r="C28" s="1798"/>
      <c r="D28" s="1799">
        <f t="shared" si="0"/>
        <v>0</v>
      </c>
    </row>
    <row r="29" spans="1:4" ht="13.5" thickBot="1">
      <c r="A29" s="1794" t="s">
        <v>659</v>
      </c>
      <c r="B29" s="1798"/>
      <c r="C29" s="1798"/>
      <c r="D29" s="1799">
        <f>B29-C29</f>
        <v>0</v>
      </c>
    </row>
    <row r="30" spans="1:4" ht="13.5" thickBot="1">
      <c r="A30" s="1797" t="s">
        <v>676</v>
      </c>
      <c r="B30" s="1003">
        <f>SUM(B11:B29)</f>
        <v>0</v>
      </c>
      <c r="C30" s="1003">
        <f>SUM(C11:C29)</f>
        <v>0</v>
      </c>
      <c r="D30" s="1002">
        <f>SUM(D11:D29)</f>
        <v>0</v>
      </c>
    </row>
    <row r="31" spans="1:4">
      <c r="A31" s="1795"/>
      <c r="B31" s="1800"/>
      <c r="C31" s="1800"/>
      <c r="D31" s="1800"/>
    </row>
    <row r="32" spans="1:4">
      <c r="A32" s="1794" t="s">
        <v>672</v>
      </c>
      <c r="B32" s="1798"/>
      <c r="C32" s="1798"/>
      <c r="D32" s="1799">
        <f t="shared" ref="D32:D37" si="1">B32-C32</f>
        <v>0</v>
      </c>
    </row>
    <row r="33" spans="1:5">
      <c r="A33" s="1794" t="s">
        <v>673</v>
      </c>
      <c r="B33" s="1798"/>
      <c r="C33" s="1798"/>
      <c r="D33" s="1799">
        <f t="shared" si="1"/>
        <v>0</v>
      </c>
    </row>
    <row r="34" spans="1:5">
      <c r="A34" s="1794" t="s">
        <v>79</v>
      </c>
      <c r="B34" s="1798"/>
      <c r="C34" s="1798"/>
      <c r="D34" s="1799">
        <f t="shared" si="1"/>
        <v>0</v>
      </c>
    </row>
    <row r="35" spans="1:5">
      <c r="A35" s="1794" t="s">
        <v>658</v>
      </c>
      <c r="B35" s="1798"/>
      <c r="C35" s="1798"/>
      <c r="D35" s="1799">
        <f t="shared" si="1"/>
        <v>0</v>
      </c>
    </row>
    <row r="36" spans="1:5">
      <c r="A36" s="1794" t="s">
        <v>15</v>
      </c>
      <c r="B36" s="1798"/>
      <c r="C36" s="1798"/>
      <c r="D36" s="1799">
        <f t="shared" si="1"/>
        <v>0</v>
      </c>
    </row>
    <row r="37" spans="1:5" ht="13.5" thickBot="1">
      <c r="A37" s="1794" t="s">
        <v>674</v>
      </c>
      <c r="B37" s="1798"/>
      <c r="C37" s="1798"/>
      <c r="D37" s="1799">
        <f t="shared" si="1"/>
        <v>0</v>
      </c>
    </row>
    <row r="38" spans="1:5" ht="13.5" thickBot="1">
      <c r="A38" s="1797" t="s">
        <v>675</v>
      </c>
      <c r="B38" s="1003">
        <f>SUM(B32:B37)</f>
        <v>0</v>
      </c>
      <c r="C38" s="1003">
        <f>SUM(C32:C37)</f>
        <v>0</v>
      </c>
      <c r="D38" s="1002">
        <f>SUM(D32:D37)</f>
        <v>0</v>
      </c>
    </row>
    <row r="39" spans="1:5" ht="15.75" thickBot="1">
      <c r="A39" s="1796"/>
      <c r="B39" s="1802"/>
      <c r="C39" s="1803"/>
      <c r="D39" s="1804"/>
    </row>
    <row r="40" spans="1:5" ht="13.5" thickBot="1">
      <c r="A40" s="1793" t="s">
        <v>314</v>
      </c>
      <c r="B40" s="1003">
        <f>B30+B38</f>
        <v>0</v>
      </c>
      <c r="C40" s="1003">
        <f>C30+C38</f>
        <v>0</v>
      </c>
      <c r="D40" s="1002">
        <f>D30+D38</f>
        <v>0</v>
      </c>
    </row>
    <row r="41" spans="1:5">
      <c r="A41" s="697"/>
      <c r="B41" s="697"/>
      <c r="C41" s="697"/>
      <c r="D41" s="697"/>
      <c r="E41" s="697"/>
    </row>
    <row r="42" spans="1:5">
      <c r="A42" s="2712" t="s">
        <v>1539</v>
      </c>
      <c r="B42" s="2713">
        <f>+'Tableau 3A bis'!J168+'Tableau 3A bis'!J173+'Tableau 3A bis'!J177+'Tableau 3A bis'!J178+'Tableau 3A bis'!J179</f>
        <v>0</v>
      </c>
      <c r="C42" s="2713">
        <f>+'Tableau 3A bis'!K168+'Tableau 3A bis'!K173+'Tableau 3A bis'!K177+'Tableau 3A bis'!K178+'Tableau 3A bis'!K179</f>
        <v>0</v>
      </c>
      <c r="D42" s="698"/>
      <c r="E42" s="698"/>
    </row>
    <row r="43" spans="1:5">
      <c r="A43" s="2712" t="s">
        <v>308</v>
      </c>
      <c r="B43" s="2713">
        <f>B40-B42</f>
        <v>0</v>
      </c>
      <c r="C43" s="2713">
        <f>C40-C42</f>
        <v>0</v>
      </c>
      <c r="D43" s="698"/>
      <c r="E43" s="698"/>
    </row>
    <row r="44" spans="1:5">
      <c r="A44" s="697"/>
      <c r="B44" s="697"/>
      <c r="C44" s="697"/>
      <c r="D44" s="697"/>
      <c r="E44" s="697"/>
    </row>
    <row r="45" spans="1:5">
      <c r="A45" s="697"/>
      <c r="B45" s="697"/>
      <c r="C45" s="697"/>
      <c r="D45" s="697"/>
      <c r="E45" s="697"/>
    </row>
    <row r="46" spans="1:5">
      <c r="A46" s="697"/>
      <c r="B46" s="697"/>
      <c r="C46" s="697"/>
      <c r="D46" s="697"/>
      <c r="E46" s="697"/>
    </row>
  </sheetData>
  <mergeCells count="4">
    <mergeCell ref="B7:B8"/>
    <mergeCell ref="C7:C8"/>
    <mergeCell ref="D7:D8"/>
    <mergeCell ref="A6:D6"/>
  </mergeCells>
  <pageMargins left="0.7" right="0.7" top="0.75" bottom="0.75" header="0.3" footer="0.3"/>
</worksheet>
</file>

<file path=xl/worksheets/sheet38.xml><?xml version="1.0" encoding="utf-8"?>
<worksheet xmlns="http://schemas.openxmlformats.org/spreadsheetml/2006/main" xmlns:r="http://schemas.openxmlformats.org/officeDocument/2006/relationships">
  <sheetPr published="0"/>
  <dimension ref="A1:H49"/>
  <sheetViews>
    <sheetView zoomScaleNormal="100" workbookViewId="0">
      <selection activeCell="H16" sqref="H16"/>
    </sheetView>
  </sheetViews>
  <sheetFormatPr baseColWidth="10" defaultColWidth="8.85546875" defaultRowHeight="12.75"/>
  <cols>
    <col min="1" max="1" width="33.28515625" style="563" customWidth="1"/>
    <col min="2" max="2" width="36.140625" style="563" customWidth="1"/>
    <col min="3" max="6" width="20.5703125" style="563" customWidth="1"/>
    <col min="7" max="16384" width="8.85546875" style="563"/>
  </cols>
  <sheetData>
    <row r="1" spans="1:6" ht="18">
      <c r="A1" s="101" t="s">
        <v>1456</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c r="A4" s="1209"/>
      <c r="B4" s="1209"/>
      <c r="C4" s="419"/>
      <c r="D4" s="419"/>
      <c r="E4" s="419"/>
      <c r="F4" s="419"/>
    </row>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39" t="s">
        <v>977</v>
      </c>
      <c r="B8" s="3039" t="s">
        <v>978</v>
      </c>
      <c r="C8" s="3042" t="str">
        <f>'PAGE DE GARDE'!$B$16</f>
        <v>REALITE 2014</v>
      </c>
      <c r="D8" s="3042" t="str">
        <f>'PAGE DE GARDE'!$B$15</f>
        <v>BUDGET 2015</v>
      </c>
      <c r="E8" s="3042" t="str">
        <f>'PAGE DE GARDE'!$B$14</f>
        <v>REALITE 2015</v>
      </c>
      <c r="F8" s="3045" t="s">
        <v>1183</v>
      </c>
    </row>
    <row r="9" spans="1:6">
      <c r="A9" s="3040"/>
      <c r="B9" s="3040"/>
      <c r="C9" s="3043"/>
      <c r="D9" s="3043"/>
      <c r="E9" s="3043"/>
      <c r="F9" s="3046"/>
    </row>
    <row r="10" spans="1:6" ht="13.5" thickBot="1">
      <c r="A10" s="3053"/>
      <c r="B10" s="3053"/>
      <c r="C10" s="3054"/>
      <c r="D10" s="3054"/>
      <c r="E10" s="3044"/>
      <c r="F10" s="3047"/>
    </row>
    <row r="11" spans="1:6">
      <c r="A11" s="991"/>
      <c r="B11" s="1006"/>
      <c r="C11" s="1210"/>
      <c r="D11" s="994"/>
      <c r="E11" s="994"/>
      <c r="F11" s="1175"/>
    </row>
    <row r="12" spans="1:6">
      <c r="A12" s="991"/>
      <c r="B12" s="1006" t="s">
        <v>1037</v>
      </c>
      <c r="C12" s="1211">
        <f>SUM(C13:C16)</f>
        <v>0</v>
      </c>
      <c r="D12" s="1212">
        <f t="shared" ref="D12:E12" si="0">SUM(D13:D16)</f>
        <v>0</v>
      </c>
      <c r="E12" s="1212">
        <f t="shared" si="0"/>
        <v>0</v>
      </c>
      <c r="F12" s="1213">
        <f>D12-E12</f>
        <v>0</v>
      </c>
    </row>
    <row r="13" spans="1:6">
      <c r="A13" s="991"/>
      <c r="B13" s="1016" t="s">
        <v>252</v>
      </c>
      <c r="C13" s="1214"/>
      <c r="D13" s="998"/>
      <c r="E13" s="998"/>
      <c r="F13" s="1537">
        <f>D13-E13</f>
        <v>0</v>
      </c>
    </row>
    <row r="14" spans="1:6">
      <c r="A14" s="991"/>
      <c r="B14" s="1016" t="s">
        <v>873</v>
      </c>
      <c r="C14" s="995"/>
      <c r="D14" s="998"/>
      <c r="E14" s="998"/>
      <c r="F14" s="1537">
        <f t="shared" ref="F14:F17" si="1">D14-E14</f>
        <v>0</v>
      </c>
    </row>
    <row r="15" spans="1:6">
      <c r="A15" s="991"/>
      <c r="B15" s="1016" t="s">
        <v>84</v>
      </c>
      <c r="C15" s="995"/>
      <c r="D15" s="998"/>
      <c r="E15" s="998"/>
      <c r="F15" s="1537">
        <f t="shared" si="1"/>
        <v>0</v>
      </c>
    </row>
    <row r="16" spans="1:6">
      <c r="A16" s="991"/>
      <c r="B16" s="1016" t="s">
        <v>341</v>
      </c>
      <c r="C16" s="995"/>
      <c r="D16" s="998"/>
      <c r="E16" s="998"/>
      <c r="F16" s="1537">
        <f t="shared" si="1"/>
        <v>0</v>
      </c>
    </row>
    <row r="17" spans="1:8">
      <c r="A17" s="991"/>
      <c r="B17" s="1006" t="s">
        <v>1038</v>
      </c>
      <c r="C17" s="995"/>
      <c r="D17" s="998"/>
      <c r="E17" s="998"/>
      <c r="F17" s="1537">
        <f t="shared" si="1"/>
        <v>0</v>
      </c>
    </row>
    <row r="18" spans="1:8">
      <c r="A18" s="991"/>
      <c r="B18" s="1006"/>
      <c r="C18" s="991"/>
      <c r="D18" s="1225"/>
      <c r="E18" s="1225"/>
      <c r="F18" s="1528"/>
    </row>
    <row r="19" spans="1:8">
      <c r="A19" s="991"/>
      <c r="B19" s="1006"/>
      <c r="C19" s="991"/>
      <c r="D19" s="1225"/>
      <c r="E19" s="1225"/>
      <c r="F19" s="1528"/>
    </row>
    <row r="20" spans="1:8" ht="13.5" thickBot="1">
      <c r="A20" s="991"/>
      <c r="B20" s="1006"/>
      <c r="C20" s="991"/>
      <c r="D20" s="1225"/>
      <c r="E20" s="1225"/>
      <c r="F20" s="1528"/>
    </row>
    <row r="21" spans="1:8" ht="13.5" thickBot="1">
      <c r="A21" s="1001" t="s">
        <v>1039</v>
      </c>
      <c r="B21" s="1215" t="s">
        <v>1040</v>
      </c>
      <c r="C21" s="1216">
        <f>C12+C17</f>
        <v>0</v>
      </c>
      <c r="D21" s="1217">
        <f t="shared" ref="D21:E21" si="2">D12+D17</f>
        <v>0</v>
      </c>
      <c r="E21" s="1217">
        <f t="shared" si="2"/>
        <v>0</v>
      </c>
      <c r="F21" s="1218">
        <f>D21-E21</f>
        <v>0</v>
      </c>
    </row>
    <row r="22" spans="1:8" ht="13.5" thickBot="1">
      <c r="A22" s="1001" t="s">
        <v>1041</v>
      </c>
      <c r="B22" s="1215" t="s">
        <v>1042</v>
      </c>
      <c r="C22" s="1219"/>
      <c r="D22" s="1220"/>
      <c r="E22" s="1220"/>
      <c r="F22" s="1221"/>
    </row>
    <row r="23" spans="1:8" ht="13.5" thickBot="1">
      <c r="A23" s="1001" t="s">
        <v>1043</v>
      </c>
      <c r="B23" s="1215" t="s">
        <v>1044</v>
      </c>
      <c r="C23" s="1219"/>
      <c r="D23" s="1220"/>
      <c r="E23" s="1220"/>
      <c r="F23" s="1221"/>
    </row>
    <row r="24" spans="1:8" ht="13.5" thickBot="1">
      <c r="A24" s="1001" t="s">
        <v>1045</v>
      </c>
      <c r="B24" s="1215" t="s">
        <v>1046</v>
      </c>
      <c r="C24" s="1216">
        <f>IF(C21=0,0,C21/(C22+C23))</f>
        <v>0</v>
      </c>
      <c r="D24" s="1217">
        <f t="shared" ref="D24" si="3">IF(D21=0,0,D21/(D22+D23))</f>
        <v>0</v>
      </c>
      <c r="E24" s="1217">
        <f>IF(E21=0,0,E21/(E22+E23))</f>
        <v>0</v>
      </c>
      <c r="F24" s="1218"/>
    </row>
    <row r="25" spans="1:8" ht="13.5" thickBot="1">
      <c r="A25" s="1534"/>
      <c r="B25" s="1535"/>
      <c r="C25" s="1535"/>
      <c r="D25" s="1535"/>
      <c r="E25" s="1535"/>
      <c r="F25" s="1536"/>
      <c r="G25" s="776"/>
    </row>
    <row r="26" spans="1:8" ht="14.25">
      <c r="A26" s="1291" t="s">
        <v>1076</v>
      </c>
      <c r="B26" s="1300"/>
      <c r="C26" s="1300"/>
      <c r="D26" s="1300"/>
      <c r="E26" s="1300"/>
      <c r="F26" s="1702"/>
      <c r="G26" s="776"/>
    </row>
    <row r="27" spans="1:8">
      <c r="A27" s="978" t="s">
        <v>1219</v>
      </c>
      <c r="B27" s="1011"/>
      <c r="C27" s="1011"/>
      <c r="D27" s="1011"/>
      <c r="E27" s="1011"/>
      <c r="F27" s="1178"/>
      <c r="G27" s="776"/>
    </row>
    <row r="28" spans="1:8" ht="12.75" customHeight="1">
      <c r="A28" s="3060" t="s">
        <v>1455</v>
      </c>
      <c r="B28" s="3061"/>
      <c r="C28" s="3061"/>
      <c r="D28" s="3061"/>
      <c r="E28" s="3061"/>
      <c r="F28" s="3062"/>
      <c r="G28" s="776"/>
    </row>
    <row r="29" spans="1:8">
      <c r="A29" s="1224"/>
      <c r="B29" s="1222"/>
      <c r="C29" s="1222"/>
      <c r="D29" s="1222"/>
      <c r="E29" s="1222"/>
      <c r="F29" s="1703"/>
      <c r="G29" s="1222"/>
      <c r="H29" s="1222"/>
    </row>
    <row r="30" spans="1:8">
      <c r="A30" s="1010"/>
      <c r="B30" s="1011"/>
      <c r="C30" s="1011"/>
      <c r="D30" s="1011"/>
      <c r="E30" s="1011"/>
      <c r="F30" s="1178"/>
      <c r="G30" s="776"/>
    </row>
    <row r="31" spans="1:8">
      <c r="A31" s="1010"/>
      <c r="B31" s="1011"/>
      <c r="C31" s="1011"/>
      <c r="D31" s="1011"/>
      <c r="E31" s="1011"/>
      <c r="F31" s="1178"/>
      <c r="G31" s="776"/>
    </row>
    <row r="32" spans="1:8">
      <c r="A32" s="1010"/>
      <c r="B32" s="1011"/>
      <c r="C32" s="1011"/>
      <c r="D32" s="1011"/>
      <c r="E32" s="1011"/>
      <c r="F32" s="1178"/>
      <c r="G32" s="776"/>
    </row>
    <row r="33" spans="1:7">
      <c r="A33" s="1010"/>
      <c r="B33" s="1011"/>
      <c r="C33" s="1011"/>
      <c r="D33" s="1011"/>
      <c r="E33" s="1011"/>
      <c r="F33" s="1178"/>
      <c r="G33" s="776"/>
    </row>
    <row r="34" spans="1:7">
      <c r="A34" s="1296"/>
      <c r="B34" s="776"/>
      <c r="C34" s="776"/>
      <c r="D34" s="776"/>
      <c r="E34" s="776"/>
      <c r="F34" s="1297"/>
    </row>
    <row r="35" spans="1:7">
      <c r="A35" s="1296"/>
      <c r="B35" s="776"/>
      <c r="C35" s="776"/>
      <c r="D35" s="776"/>
      <c r="E35" s="776"/>
      <c r="F35" s="1297"/>
    </row>
    <row r="36" spans="1:7">
      <c r="A36" s="1296"/>
      <c r="B36" s="776"/>
      <c r="C36" s="776"/>
      <c r="D36" s="776"/>
      <c r="E36" s="776"/>
      <c r="F36" s="1297"/>
    </row>
    <row r="37" spans="1:7">
      <c r="A37" s="1296"/>
      <c r="B37" s="776"/>
      <c r="C37" s="776"/>
      <c r="D37" s="776"/>
      <c r="E37" s="776"/>
      <c r="F37" s="1297"/>
    </row>
    <row r="38" spans="1:7">
      <c r="A38" s="1296"/>
      <c r="B38" s="776"/>
      <c r="C38" s="776"/>
      <c r="D38" s="776"/>
      <c r="E38" s="776"/>
      <c r="F38" s="1297"/>
    </row>
    <row r="39" spans="1:7" ht="13.5" thickBot="1">
      <c r="A39" s="1298"/>
      <c r="B39" s="1299"/>
      <c r="C39" s="1299"/>
      <c r="D39" s="1299"/>
      <c r="E39" s="1299"/>
      <c r="F39" s="1290"/>
    </row>
    <row r="40" spans="1:7">
      <c r="A40" s="776"/>
      <c r="B40" s="776"/>
      <c r="C40" s="776"/>
      <c r="D40" s="776"/>
      <c r="E40" s="776"/>
      <c r="F40" s="776"/>
    </row>
    <row r="41" spans="1:7">
      <c r="A41" s="776"/>
      <c r="B41" s="776"/>
      <c r="C41" s="776"/>
      <c r="D41" s="776"/>
      <c r="E41" s="776"/>
      <c r="F41" s="776"/>
    </row>
    <row r="42" spans="1:7">
      <c r="A42" s="776"/>
      <c r="B42" s="776"/>
      <c r="C42" s="776"/>
      <c r="D42" s="776"/>
      <c r="E42" s="776"/>
      <c r="F42" s="776"/>
    </row>
    <row r="43" spans="1:7">
      <c r="A43" s="776"/>
      <c r="B43" s="776"/>
      <c r="C43" s="776"/>
      <c r="D43" s="776"/>
      <c r="E43" s="776"/>
      <c r="F43" s="776"/>
    </row>
    <row r="44" spans="1:7">
      <c r="A44" s="776"/>
      <c r="B44" s="776"/>
      <c r="C44" s="776"/>
      <c r="D44" s="776"/>
      <c r="E44" s="776"/>
      <c r="F44" s="776"/>
    </row>
    <row r="45" spans="1:7">
      <c r="A45" s="776"/>
      <c r="B45" s="776"/>
      <c r="C45" s="776"/>
      <c r="D45" s="776"/>
      <c r="E45" s="776"/>
      <c r="F45" s="776"/>
    </row>
    <row r="46" spans="1:7">
      <c r="A46" s="776"/>
      <c r="B46" s="776"/>
      <c r="C46" s="776"/>
      <c r="D46" s="776"/>
      <c r="E46" s="776"/>
      <c r="F46" s="776"/>
    </row>
    <row r="47" spans="1:7">
      <c r="A47" s="776"/>
      <c r="B47" s="776"/>
      <c r="C47" s="776"/>
      <c r="D47" s="776"/>
      <c r="E47" s="776"/>
      <c r="F47" s="776"/>
    </row>
    <row r="48" spans="1:7">
      <c r="A48" s="776"/>
      <c r="B48" s="776"/>
      <c r="C48" s="776"/>
      <c r="D48" s="776"/>
      <c r="E48" s="776"/>
      <c r="F48" s="776"/>
    </row>
    <row r="49" spans="1:6">
      <c r="A49" s="776"/>
      <c r="B49" s="776"/>
      <c r="C49" s="776"/>
      <c r="D49" s="776"/>
      <c r="E49" s="776"/>
      <c r="F49" s="776"/>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dimension ref="A1:F72"/>
  <sheetViews>
    <sheetView zoomScaleNormal="100" workbookViewId="0">
      <selection activeCell="C23" sqref="C23"/>
    </sheetView>
  </sheetViews>
  <sheetFormatPr baseColWidth="10" defaultColWidth="8.85546875" defaultRowHeight="12.75"/>
  <cols>
    <col min="1" max="1" width="22" style="563" customWidth="1"/>
    <col min="2" max="2" width="73" style="563" customWidth="1"/>
    <col min="3" max="6" width="21.28515625" style="563" customWidth="1"/>
    <col min="7" max="7" width="27.42578125" style="563" customWidth="1"/>
    <col min="8" max="16384" width="8.85546875" style="563"/>
  </cols>
  <sheetData>
    <row r="1" spans="1:6" ht="18">
      <c r="A1" s="101" t="s">
        <v>1780</v>
      </c>
      <c r="B1" s="101"/>
      <c r="C1" s="715"/>
      <c r="D1" s="715"/>
      <c r="E1" s="715"/>
      <c r="F1" s="715"/>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86"/>
      <c r="B7" s="987"/>
      <c r="C7" s="988"/>
      <c r="D7" s="988"/>
      <c r="E7" s="988"/>
      <c r="F7" s="989"/>
    </row>
    <row r="8" spans="1:6" ht="13.5" thickBot="1">
      <c r="A8" s="759" t="s">
        <v>1117</v>
      </c>
      <c r="B8" s="988"/>
      <c r="C8" s="988"/>
      <c r="D8" s="988"/>
      <c r="E8" s="988"/>
      <c r="F8" s="989"/>
    </row>
    <row r="9" spans="1:6" ht="12.75" customHeight="1">
      <c r="A9" s="3050"/>
      <c r="B9" s="3067"/>
      <c r="C9" s="3042" t="str">
        <f>'PAGE DE GARDE'!$B$16</f>
        <v>REALITE 2014</v>
      </c>
      <c r="D9" s="3042" t="str">
        <f>'PAGE DE GARDE'!$B$15</f>
        <v>BUDGET 2015</v>
      </c>
      <c r="E9" s="3042" t="str">
        <f>'PAGE DE GARDE'!$B$14</f>
        <v>REALITE 2015</v>
      </c>
      <c r="F9" s="3045" t="s">
        <v>1183</v>
      </c>
    </row>
    <row r="10" spans="1:6">
      <c r="A10" s="3051"/>
      <c r="B10" s="3068"/>
      <c r="C10" s="3049"/>
      <c r="D10" s="3049"/>
      <c r="E10" s="3043"/>
      <c r="F10" s="3046"/>
    </row>
    <row r="11" spans="1:6" ht="13.5" thickBot="1">
      <c r="A11" s="3069"/>
      <c r="B11" s="3070"/>
      <c r="C11" s="3044"/>
      <c r="D11" s="3044"/>
      <c r="E11" s="3044"/>
      <c r="F11" s="3047"/>
    </row>
    <row r="12" spans="1:6">
      <c r="A12" s="3065"/>
      <c r="B12" s="3066"/>
      <c r="C12" s="993"/>
      <c r="D12" s="994"/>
      <c r="E12" s="994"/>
      <c r="F12" s="1175"/>
    </row>
    <row r="13" spans="1:6">
      <c r="A13" s="3063" t="s">
        <v>1761</v>
      </c>
      <c r="B13" s="3064"/>
      <c r="C13" s="997"/>
      <c r="D13" s="998"/>
      <c r="E13" s="998"/>
      <c r="F13" s="1176">
        <f>D13-E13</f>
        <v>0</v>
      </c>
    </row>
    <row r="14" spans="1:6">
      <c r="A14" s="3063" t="s">
        <v>1762</v>
      </c>
      <c r="B14" s="3064"/>
      <c r="C14" s="997"/>
      <c r="D14" s="998"/>
      <c r="E14" s="998"/>
      <c r="F14" s="1176">
        <f t="shared" ref="F14:F29" si="0">D14-E14</f>
        <v>0</v>
      </c>
    </row>
    <row r="15" spans="1:6">
      <c r="A15" s="3063" t="s">
        <v>1763</v>
      </c>
      <c r="B15" s="3064"/>
      <c r="C15" s="997"/>
      <c r="D15" s="998"/>
      <c r="E15" s="998"/>
      <c r="F15" s="1176">
        <f t="shared" si="0"/>
        <v>0</v>
      </c>
    </row>
    <row r="16" spans="1:6">
      <c r="A16" s="3063" t="s">
        <v>1764</v>
      </c>
      <c r="B16" s="3064"/>
      <c r="C16" s="997"/>
      <c r="D16" s="998"/>
      <c r="E16" s="998"/>
      <c r="F16" s="1176">
        <f t="shared" si="0"/>
        <v>0</v>
      </c>
    </row>
    <row r="17" spans="1:6">
      <c r="A17" s="3063" t="s">
        <v>74</v>
      </c>
      <c r="B17" s="3064"/>
      <c r="C17" s="997"/>
      <c r="D17" s="998"/>
      <c r="E17" s="998"/>
      <c r="F17" s="1176">
        <f t="shared" si="0"/>
        <v>0</v>
      </c>
    </row>
    <row r="18" spans="1:6">
      <c r="A18" s="3063" t="s">
        <v>1765</v>
      </c>
      <c r="B18" s="3064"/>
      <c r="C18" s="997"/>
      <c r="D18" s="998"/>
      <c r="E18" s="998"/>
      <c r="F18" s="1176">
        <f t="shared" si="0"/>
        <v>0</v>
      </c>
    </row>
    <row r="19" spans="1:6">
      <c r="A19" s="3063" t="s">
        <v>1766</v>
      </c>
      <c r="B19" s="3064"/>
      <c r="C19" s="997"/>
      <c r="D19" s="998"/>
      <c r="E19" s="998"/>
      <c r="F19" s="1176">
        <f t="shared" si="0"/>
        <v>0</v>
      </c>
    </row>
    <row r="20" spans="1:6">
      <c r="C20" s="997"/>
      <c r="D20" s="998"/>
      <c r="E20" s="998"/>
      <c r="F20" s="1176">
        <f t="shared" si="0"/>
        <v>0</v>
      </c>
    </row>
    <row r="21" spans="1:6">
      <c r="A21" s="3063" t="s">
        <v>1767</v>
      </c>
      <c r="B21" s="3064"/>
      <c r="C21" s="997"/>
      <c r="D21" s="998"/>
      <c r="E21" s="998"/>
      <c r="F21" s="1176">
        <f t="shared" si="0"/>
        <v>0</v>
      </c>
    </row>
    <row r="22" spans="1:6">
      <c r="A22" s="3063" t="s">
        <v>1768</v>
      </c>
      <c r="B22" s="3064"/>
      <c r="C22" s="997"/>
      <c r="D22" s="998"/>
      <c r="E22" s="998"/>
      <c r="F22" s="1176">
        <f t="shared" si="0"/>
        <v>0</v>
      </c>
    </row>
    <row r="23" spans="1:6">
      <c r="A23" s="3063" t="s">
        <v>1769</v>
      </c>
      <c r="B23" s="3064"/>
      <c r="C23" s="997"/>
      <c r="D23" s="998"/>
      <c r="E23" s="998"/>
      <c r="F23" s="1176">
        <f t="shared" si="0"/>
        <v>0</v>
      </c>
    </row>
    <row r="24" spans="1:6">
      <c r="A24" s="3063" t="s">
        <v>1774</v>
      </c>
      <c r="B24" s="3064"/>
      <c r="C24" s="997"/>
      <c r="D24" s="998"/>
      <c r="E24" s="998"/>
      <c r="F24" s="1176">
        <f t="shared" ref="F24:F25" si="1">D24-E24</f>
        <v>0</v>
      </c>
    </row>
    <row r="25" spans="1:6">
      <c r="A25" s="3063" t="s">
        <v>1775</v>
      </c>
      <c r="B25" s="3064"/>
      <c r="C25" s="997"/>
      <c r="D25" s="998"/>
      <c r="E25" s="998"/>
      <c r="F25" s="1176">
        <f t="shared" si="1"/>
        <v>0</v>
      </c>
    </row>
    <row r="26" spans="1:6">
      <c r="A26" s="3063" t="s">
        <v>1776</v>
      </c>
      <c r="B26" s="3064"/>
      <c r="C26" s="997"/>
      <c r="D26" s="998"/>
      <c r="E26" s="998"/>
      <c r="F26" s="1176">
        <f t="shared" si="0"/>
        <v>0</v>
      </c>
    </row>
    <row r="27" spans="1:6">
      <c r="A27" s="3063" t="s">
        <v>1771</v>
      </c>
      <c r="B27" s="3064"/>
      <c r="C27" s="997"/>
      <c r="D27" s="998"/>
      <c r="E27" s="998"/>
      <c r="F27" s="1176">
        <f t="shared" si="0"/>
        <v>0</v>
      </c>
    </row>
    <row r="28" spans="1:6">
      <c r="A28" s="3063" t="s">
        <v>1772</v>
      </c>
      <c r="B28" s="3064"/>
      <c r="C28" s="997"/>
      <c r="D28" s="998"/>
      <c r="E28" s="998"/>
      <c r="F28" s="1176">
        <f t="shared" si="0"/>
        <v>0</v>
      </c>
    </row>
    <row r="29" spans="1:6">
      <c r="A29" s="995" t="s">
        <v>1777</v>
      </c>
      <c r="B29" s="1549"/>
      <c r="C29" s="997"/>
      <c r="D29" s="998"/>
      <c r="E29" s="998"/>
      <c r="F29" s="1176">
        <f t="shared" si="0"/>
        <v>0</v>
      </c>
    </row>
    <row r="30" spans="1:6" ht="13.5" thickBot="1">
      <c r="A30" s="991"/>
      <c r="B30" s="1017"/>
      <c r="C30" s="999"/>
      <c r="D30" s="1225"/>
      <c r="E30" s="1225"/>
      <c r="F30" s="1528"/>
    </row>
    <row r="31" spans="1:6" ht="13.5" thickBot="1">
      <c r="A31" s="1001" t="s">
        <v>498</v>
      </c>
      <c r="B31" s="1574"/>
      <c r="C31" s="1003">
        <f>SUM(C12:C30)</f>
        <v>0</v>
      </c>
      <c r="D31" s="1004">
        <f t="shared" ref="D31" si="2">SUM(D12:D30)</f>
        <v>0</v>
      </c>
      <c r="E31" s="1004">
        <f>SUM(E12:E30)</f>
        <v>0</v>
      </c>
      <c r="F31" s="1005">
        <f>D31-E31</f>
        <v>0</v>
      </c>
    </row>
    <row r="32" spans="1:6" ht="13.5" thickBot="1">
      <c r="A32" s="1545"/>
      <c r="B32" s="1546"/>
      <c r="C32" s="1546"/>
      <c r="D32" s="1546"/>
      <c r="E32" s="1546"/>
      <c r="F32" s="1547"/>
    </row>
    <row r="33" spans="1:6" ht="13.5" thickBot="1">
      <c r="A33" s="1544" t="s">
        <v>1454</v>
      </c>
      <c r="B33" s="1535"/>
      <c r="C33" s="1535"/>
      <c r="D33" s="1535"/>
      <c r="E33" s="1535"/>
      <c r="F33" s="1536"/>
    </row>
    <row r="34" spans="1:6" ht="12.75" customHeight="1">
      <c r="A34" s="3050"/>
      <c r="B34" s="3067"/>
      <c r="C34" s="3042" t="str">
        <f>'PAGE DE GARDE'!$B$16</f>
        <v>REALITE 2014</v>
      </c>
      <c r="D34" s="3042" t="str">
        <f>'PAGE DE GARDE'!$B$15</f>
        <v>BUDGET 2015</v>
      </c>
      <c r="E34" s="3042" t="str">
        <f>'PAGE DE GARDE'!$B$14</f>
        <v>REALITE 2015</v>
      </c>
      <c r="F34" s="3045" t="s">
        <v>1183</v>
      </c>
    </row>
    <row r="35" spans="1:6">
      <c r="A35" s="3051"/>
      <c r="B35" s="3068"/>
      <c r="C35" s="3043"/>
      <c r="D35" s="3043"/>
      <c r="E35" s="3043"/>
      <c r="F35" s="3046"/>
    </row>
    <row r="36" spans="1:6" ht="13.5" thickBot="1">
      <c r="A36" s="3069"/>
      <c r="B36" s="3070"/>
      <c r="C36" s="3044"/>
      <c r="D36" s="3044"/>
      <c r="E36" s="3044"/>
      <c r="F36" s="3047"/>
    </row>
    <row r="37" spans="1:6">
      <c r="A37" s="3065"/>
      <c r="B37" s="3066"/>
      <c r="C37" s="993"/>
      <c r="D37" s="994"/>
      <c r="E37" s="994"/>
      <c r="F37" s="1175"/>
    </row>
    <row r="38" spans="1:6">
      <c r="A38" s="995" t="s">
        <v>1773</v>
      </c>
      <c r="B38" s="996"/>
      <c r="C38" s="997"/>
      <c r="D38" s="998"/>
      <c r="E38" s="998"/>
      <c r="F38" s="1176">
        <f t="shared" ref="F38:F53" si="3">D38-E38</f>
        <v>0</v>
      </c>
    </row>
    <row r="39" spans="1:6">
      <c r="A39" s="3063" t="s">
        <v>1763</v>
      </c>
      <c r="B39" s="3064"/>
      <c r="C39" s="997"/>
      <c r="D39" s="998"/>
      <c r="E39" s="998"/>
      <c r="F39" s="1176">
        <f t="shared" si="3"/>
        <v>0</v>
      </c>
    </row>
    <row r="40" spans="1:6">
      <c r="A40" s="3063" t="s">
        <v>1764</v>
      </c>
      <c r="B40" s="3064"/>
      <c r="C40" s="997"/>
      <c r="D40" s="998"/>
      <c r="E40" s="998"/>
      <c r="F40" s="1176">
        <f t="shared" si="3"/>
        <v>0</v>
      </c>
    </row>
    <row r="41" spans="1:6">
      <c r="A41" s="3063" t="s">
        <v>74</v>
      </c>
      <c r="B41" s="3064"/>
      <c r="C41" s="997"/>
      <c r="D41" s="998"/>
      <c r="E41" s="998"/>
      <c r="F41" s="1176">
        <f t="shared" si="3"/>
        <v>0</v>
      </c>
    </row>
    <row r="42" spans="1:6">
      <c r="A42" s="3063" t="s">
        <v>1765</v>
      </c>
      <c r="B42" s="3064"/>
      <c r="C42" s="997"/>
      <c r="D42" s="998"/>
      <c r="E42" s="998"/>
      <c r="F42" s="1176">
        <f t="shared" si="3"/>
        <v>0</v>
      </c>
    </row>
    <row r="43" spans="1:6">
      <c r="A43" s="3063" t="s">
        <v>1766</v>
      </c>
      <c r="B43" s="3064"/>
      <c r="C43" s="997"/>
      <c r="D43" s="998"/>
      <c r="E43" s="998"/>
      <c r="F43" s="1176">
        <f t="shared" si="3"/>
        <v>0</v>
      </c>
    </row>
    <row r="44" spans="1:6">
      <c r="C44" s="997"/>
      <c r="D44" s="998"/>
      <c r="E44" s="998"/>
      <c r="F44" s="1176">
        <f t="shared" si="3"/>
        <v>0</v>
      </c>
    </row>
    <row r="45" spans="1:6">
      <c r="A45" s="3063" t="s">
        <v>1767</v>
      </c>
      <c r="B45" s="3064"/>
      <c r="C45" s="997"/>
      <c r="D45" s="998"/>
      <c r="E45" s="998"/>
      <c r="F45" s="1176">
        <f t="shared" si="3"/>
        <v>0</v>
      </c>
    </row>
    <row r="46" spans="1:6">
      <c r="A46" s="3063" t="s">
        <v>1768</v>
      </c>
      <c r="B46" s="3064"/>
      <c r="C46" s="997"/>
      <c r="D46" s="998"/>
      <c r="E46" s="998"/>
      <c r="F46" s="1176">
        <f t="shared" si="3"/>
        <v>0</v>
      </c>
    </row>
    <row r="47" spans="1:6">
      <c r="A47" s="3063" t="s">
        <v>1769</v>
      </c>
      <c r="B47" s="3064"/>
      <c r="C47" s="997"/>
      <c r="D47" s="998"/>
      <c r="E47" s="998"/>
      <c r="F47" s="1176">
        <f t="shared" si="3"/>
        <v>0</v>
      </c>
    </row>
    <row r="48" spans="1:6">
      <c r="A48" s="3063" t="s">
        <v>1774</v>
      </c>
      <c r="B48" s="3064"/>
      <c r="C48" s="997"/>
      <c r="D48" s="998"/>
      <c r="E48" s="998"/>
      <c r="F48" s="1176">
        <f t="shared" si="3"/>
        <v>0</v>
      </c>
    </row>
    <row r="49" spans="1:6">
      <c r="A49" s="3063" t="s">
        <v>1775</v>
      </c>
      <c r="B49" s="3064"/>
      <c r="C49" s="997"/>
      <c r="D49" s="998"/>
      <c r="E49" s="998"/>
      <c r="F49" s="1176">
        <f t="shared" si="3"/>
        <v>0</v>
      </c>
    </row>
    <row r="50" spans="1:6">
      <c r="A50" s="3063" t="s">
        <v>1776</v>
      </c>
      <c r="B50" s="3064"/>
      <c r="C50" s="997"/>
      <c r="D50" s="998"/>
      <c r="E50" s="998"/>
      <c r="F50" s="1176">
        <f t="shared" si="3"/>
        <v>0</v>
      </c>
    </row>
    <row r="51" spans="1:6">
      <c r="A51" s="3063" t="s">
        <v>1771</v>
      </c>
      <c r="B51" s="3064"/>
      <c r="C51" s="997"/>
      <c r="D51" s="998"/>
      <c r="E51" s="998"/>
      <c r="F51" s="1176">
        <f t="shared" si="3"/>
        <v>0</v>
      </c>
    </row>
    <row r="52" spans="1:6">
      <c r="A52" s="3063" t="s">
        <v>1772</v>
      </c>
      <c r="B52" s="3064"/>
      <c r="C52" s="997"/>
      <c r="D52" s="998"/>
      <c r="E52" s="998"/>
      <c r="F52" s="1176">
        <f t="shared" si="3"/>
        <v>0</v>
      </c>
    </row>
    <row r="53" spans="1:6">
      <c r="A53" s="995" t="s">
        <v>1777</v>
      </c>
      <c r="B53" s="1549"/>
      <c r="C53" s="997"/>
      <c r="D53" s="998"/>
      <c r="E53" s="998"/>
      <c r="F53" s="1176">
        <f t="shared" si="3"/>
        <v>0</v>
      </c>
    </row>
    <row r="54" spans="1:6" ht="13.5" thickBot="1">
      <c r="A54" s="991"/>
      <c r="B54" s="1017"/>
      <c r="C54" s="999"/>
      <c r="D54" s="1225"/>
      <c r="E54" s="1225"/>
      <c r="F54" s="1528"/>
    </row>
    <row r="55" spans="1:6" ht="13.5" thickBot="1">
      <c r="A55" s="1001" t="s">
        <v>498</v>
      </c>
      <c r="B55" s="1574"/>
      <c r="C55" s="1003">
        <f>SUM(C37:C54)</f>
        <v>0</v>
      </c>
      <c r="D55" s="1004">
        <f t="shared" ref="D55:E55" si="4">SUM(D37:D54)</f>
        <v>0</v>
      </c>
      <c r="E55" s="1004">
        <f t="shared" si="4"/>
        <v>0</v>
      </c>
      <c r="F55" s="1005">
        <f>D55-E55</f>
        <v>0</v>
      </c>
    </row>
    <row r="56" spans="1:6" ht="13.5" thickBot="1">
      <c r="A56" s="1538"/>
      <c r="B56" s="1539"/>
      <c r="C56" s="1539"/>
      <c r="D56" s="1539"/>
      <c r="E56" s="1539"/>
      <c r="F56" s="1539"/>
    </row>
    <row r="57" spans="1:6" ht="13.5" thickBot="1">
      <c r="A57" s="1001" t="s">
        <v>1118</v>
      </c>
      <c r="B57" s="1002"/>
      <c r="C57" s="1001">
        <f>C31+C55</f>
        <v>0</v>
      </c>
      <c r="D57" s="1004">
        <f>D31+D55</f>
        <v>0</v>
      </c>
      <c r="E57" s="1004">
        <f>E31+E55</f>
        <v>0</v>
      </c>
      <c r="F57" s="1574">
        <f>F31+F55</f>
        <v>0</v>
      </c>
    </row>
    <row r="58" spans="1:6">
      <c r="A58" s="1541"/>
      <c r="B58" s="1542"/>
      <c r="C58" s="1542"/>
      <c r="D58" s="1542"/>
      <c r="E58" s="1542"/>
      <c r="F58" s="1542"/>
    </row>
    <row r="59" spans="1:6" ht="13.5" thickBot="1">
      <c r="A59" s="1543"/>
      <c r="B59" s="1013"/>
      <c r="C59" s="1013"/>
      <c r="D59" s="1013"/>
      <c r="E59" s="1013"/>
      <c r="F59" s="1013"/>
    </row>
    <row r="60" spans="1:6" ht="14.25">
      <c r="A60" s="1291" t="s">
        <v>1185</v>
      </c>
      <c r="B60" s="1292"/>
      <c r="C60" s="1293"/>
      <c r="D60" s="1293"/>
      <c r="E60" s="1293"/>
      <c r="F60" s="1294"/>
    </row>
    <row r="61" spans="1:6" ht="12.75" customHeight="1">
      <c r="A61" s="1177"/>
      <c r="B61" s="764"/>
      <c r="C61" s="764"/>
      <c r="D61" s="764"/>
      <c r="E61" s="764"/>
      <c r="F61" s="1295"/>
    </row>
    <row r="62" spans="1:6" ht="12.75" customHeight="1">
      <c r="A62" s="3037" t="s">
        <v>1184</v>
      </c>
      <c r="B62" s="2910"/>
      <c r="C62" s="2910"/>
      <c r="D62" s="2910"/>
      <c r="E62" s="2910"/>
      <c r="F62" s="3038"/>
    </row>
    <row r="63" spans="1:6" ht="12.75" customHeight="1">
      <c r="A63" s="3037"/>
      <c r="B63" s="2910"/>
      <c r="C63" s="2910"/>
      <c r="D63" s="2910"/>
      <c r="E63" s="2910"/>
      <c r="F63" s="3038"/>
    </row>
    <row r="64" spans="1:6">
      <c r="A64" s="2678"/>
      <c r="B64" s="2677"/>
      <c r="C64" s="2677"/>
      <c r="D64" s="2677"/>
      <c r="E64" s="2677"/>
      <c r="F64" s="2679"/>
    </row>
    <row r="65" spans="1:6">
      <c r="A65" s="2678"/>
      <c r="B65" s="2677"/>
      <c r="C65" s="2677"/>
      <c r="D65" s="2677"/>
      <c r="E65" s="2677"/>
      <c r="F65" s="2679"/>
    </row>
    <row r="66" spans="1:6">
      <c r="A66" s="2678"/>
      <c r="B66" s="2677"/>
      <c r="C66" s="2677"/>
      <c r="D66" s="2677"/>
      <c r="E66" s="2677"/>
      <c r="F66" s="2679"/>
    </row>
    <row r="67" spans="1:6">
      <c r="A67" s="2678"/>
      <c r="B67" s="2677"/>
      <c r="C67" s="2677"/>
      <c r="D67" s="2677"/>
      <c r="E67" s="2677"/>
      <c r="F67" s="2679"/>
    </row>
    <row r="68" spans="1:6">
      <c r="A68" s="2678"/>
      <c r="B68" s="2677"/>
      <c r="C68" s="2677"/>
      <c r="D68" s="2677"/>
      <c r="E68" s="2677"/>
      <c r="F68" s="2679"/>
    </row>
    <row r="69" spans="1:6">
      <c r="A69" s="2678"/>
      <c r="B69" s="2677"/>
      <c r="C69" s="2677"/>
      <c r="D69" s="2677"/>
      <c r="E69" s="2677"/>
      <c r="F69" s="2679"/>
    </row>
    <row r="70" spans="1:6" ht="13.5" thickBot="1">
      <c r="A70" s="1022"/>
      <c r="B70" s="1023"/>
      <c r="C70" s="1023"/>
      <c r="D70" s="1023"/>
      <c r="E70" s="1023"/>
      <c r="F70" s="1374"/>
    </row>
    <row r="71" spans="1:6">
      <c r="A71" s="776"/>
      <c r="B71" s="776"/>
      <c r="C71" s="776"/>
      <c r="D71" s="776"/>
      <c r="E71" s="776"/>
      <c r="F71" s="776"/>
    </row>
    <row r="72" spans="1:6">
      <c r="A72" s="776"/>
      <c r="B72" s="776"/>
      <c r="C72" s="776"/>
      <c r="D72" s="776"/>
      <c r="E72" s="776"/>
      <c r="F72" s="776"/>
    </row>
  </sheetData>
  <mergeCells count="42">
    <mergeCell ref="F9:F11"/>
    <mergeCell ref="A12:B12"/>
    <mergeCell ref="A18:B18"/>
    <mergeCell ref="A9:B11"/>
    <mergeCell ref="C9:C11"/>
    <mergeCell ref="D9:D11"/>
    <mergeCell ref="E9:E11"/>
    <mergeCell ref="A13:B13"/>
    <mergeCell ref="A14:B14"/>
    <mergeCell ref="A15:B15"/>
    <mergeCell ref="A16:B16"/>
    <mergeCell ref="A17:B17"/>
    <mergeCell ref="D34:D36"/>
    <mergeCell ref="E34:E36"/>
    <mergeCell ref="F34:F36"/>
    <mergeCell ref="A19:B19"/>
    <mergeCell ref="A21:B21"/>
    <mergeCell ref="A22:B22"/>
    <mergeCell ref="A23:B23"/>
    <mergeCell ref="A26:B26"/>
    <mergeCell ref="A27:B27"/>
    <mergeCell ref="A42:B42"/>
    <mergeCell ref="A43:B43"/>
    <mergeCell ref="A28:B28"/>
    <mergeCell ref="A34:B36"/>
    <mergeCell ref="C34:C36"/>
    <mergeCell ref="A62:F62"/>
    <mergeCell ref="A63:F63"/>
    <mergeCell ref="A24:B24"/>
    <mergeCell ref="A25:B25"/>
    <mergeCell ref="A51:B51"/>
    <mergeCell ref="A52:B52"/>
    <mergeCell ref="A45:B45"/>
    <mergeCell ref="A46:B46"/>
    <mergeCell ref="A47:B47"/>
    <mergeCell ref="A48:B48"/>
    <mergeCell ref="A49:B49"/>
    <mergeCell ref="A50:B50"/>
    <mergeCell ref="A37:B37"/>
    <mergeCell ref="A39:B39"/>
    <mergeCell ref="A40:B40"/>
    <mergeCell ref="A41:B41"/>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sheetPr published="0">
    <pageSetUpPr fitToPage="1"/>
  </sheetPr>
  <dimension ref="A3:L35"/>
  <sheetViews>
    <sheetView zoomScaleNormal="100" workbookViewId="0">
      <selection activeCell="I4" sqref="I4"/>
    </sheetView>
  </sheetViews>
  <sheetFormatPr baseColWidth="10" defaultRowHeight="12.75"/>
  <cols>
    <col min="1" max="1" width="11.42578125" style="977"/>
    <col min="2" max="2" width="21.85546875" style="959" customWidth="1"/>
    <col min="3" max="3" width="24.140625" style="416" customWidth="1"/>
    <col min="4" max="4" width="114.28515625" style="416" customWidth="1"/>
    <col min="5" max="5" width="20" style="959" bestFit="1" customWidth="1"/>
    <col min="6" max="16384" width="11.42578125" style="416"/>
  </cols>
  <sheetData>
    <row r="3" spans="1:8" s="421" customFormat="1" ht="131.25" customHeight="1" thickBot="1">
      <c r="A3" s="1286"/>
      <c r="B3" s="958"/>
      <c r="C3" s="417"/>
      <c r="E3" s="960"/>
    </row>
    <row r="4" spans="1:8" s="421" customFormat="1" ht="75" customHeight="1" thickBot="1">
      <c r="A4" s="1286"/>
      <c r="B4" s="2923" t="s">
        <v>1671</v>
      </c>
      <c r="C4" s="2924"/>
      <c r="D4" s="2924"/>
      <c r="E4" s="2925"/>
    </row>
    <row r="5" spans="1:8" s="421" customFormat="1" ht="6" customHeight="1">
      <c r="A5" s="1286"/>
      <c r="B5" s="958"/>
      <c r="C5" s="417"/>
      <c r="E5" s="960"/>
    </row>
    <row r="6" spans="1:8">
      <c r="E6" s="1700"/>
    </row>
    <row r="7" spans="1:8">
      <c r="D7" s="421"/>
      <c r="E7" s="1745" t="s">
        <v>1724</v>
      </c>
    </row>
    <row r="8" spans="1:8">
      <c r="B8" s="2660" t="s">
        <v>882</v>
      </c>
      <c r="C8" s="1185" t="s">
        <v>1018</v>
      </c>
      <c r="D8" s="1185" t="s">
        <v>1421</v>
      </c>
      <c r="E8" s="1701"/>
    </row>
    <row r="9" spans="1:8" ht="38.25">
      <c r="B9" s="2660" t="s">
        <v>883</v>
      </c>
      <c r="C9" s="1185" t="s">
        <v>1018</v>
      </c>
      <c r="D9" s="1185" t="s">
        <v>1514</v>
      </c>
      <c r="E9" s="1701"/>
    </row>
    <row r="10" spans="1:8" ht="38.25">
      <c r="B10" s="2660" t="s">
        <v>884</v>
      </c>
      <c r="C10" s="1185" t="s">
        <v>1018</v>
      </c>
      <c r="D10" s="1185" t="s">
        <v>1515</v>
      </c>
      <c r="E10" s="1701"/>
    </row>
    <row r="11" spans="1:8">
      <c r="B11" s="2660" t="s">
        <v>885</v>
      </c>
      <c r="C11" s="1185" t="s">
        <v>1431</v>
      </c>
      <c r="D11" s="2659" t="s">
        <v>1432</v>
      </c>
      <c r="E11" s="1701"/>
    </row>
    <row r="12" spans="1:8" ht="25.5">
      <c r="B12" s="2660" t="s">
        <v>886</v>
      </c>
      <c r="C12" s="1185" t="s">
        <v>1365</v>
      </c>
      <c r="D12" s="2660" t="s">
        <v>1730</v>
      </c>
      <c r="E12" s="1701"/>
    </row>
    <row r="13" spans="1:8" ht="25.5">
      <c r="B13" s="2660" t="s">
        <v>887</v>
      </c>
      <c r="C13" s="1185" t="s">
        <v>1366</v>
      </c>
      <c r="D13" s="2660" t="s">
        <v>1731</v>
      </c>
      <c r="E13" s="1701"/>
    </row>
    <row r="14" spans="1:8" ht="38.25">
      <c r="A14" s="1287"/>
      <c r="B14" s="2660" t="s">
        <v>891</v>
      </c>
      <c r="C14" s="1185" t="s">
        <v>646</v>
      </c>
      <c r="D14" s="2660" t="s">
        <v>1732</v>
      </c>
      <c r="E14" s="1701"/>
    </row>
    <row r="15" spans="1:8" ht="40.5" customHeight="1">
      <c r="A15" s="1287"/>
      <c r="B15" s="2660" t="s">
        <v>888</v>
      </c>
      <c r="C15" s="1185" t="s">
        <v>646</v>
      </c>
      <c r="D15" s="2660" t="s">
        <v>1733</v>
      </c>
      <c r="E15" s="1701"/>
      <c r="F15" s="977"/>
    </row>
    <row r="16" spans="1:8">
      <c r="B16" s="2660" t="s">
        <v>892</v>
      </c>
      <c r="C16" s="1185" t="s">
        <v>1080</v>
      </c>
      <c r="D16" s="1185" t="s">
        <v>908</v>
      </c>
      <c r="E16" s="1701"/>
      <c r="F16" s="1222"/>
      <c r="G16" s="1222"/>
      <c r="H16" s="1222"/>
    </row>
    <row r="17" spans="1:12" ht="38.25">
      <c r="B17" s="2660" t="s">
        <v>896</v>
      </c>
      <c r="C17" s="1185" t="s">
        <v>1080</v>
      </c>
      <c r="D17" s="1185" t="s">
        <v>1414</v>
      </c>
      <c r="E17" s="1701"/>
      <c r="F17" s="1222"/>
      <c r="G17" s="1222"/>
      <c r="H17" s="1222"/>
    </row>
    <row r="18" spans="1:12" ht="25.5">
      <c r="B18" s="2660" t="s">
        <v>893</v>
      </c>
      <c r="C18" s="1185" t="s">
        <v>1734</v>
      </c>
      <c r="D18" s="1185" t="s">
        <v>1735</v>
      </c>
      <c r="E18" s="1701"/>
      <c r="F18" s="1222"/>
      <c r="G18" s="1222"/>
      <c r="H18" s="1222"/>
    </row>
    <row r="19" spans="1:12" ht="25.5">
      <c r="A19" s="1288"/>
      <c r="B19" s="2663" t="s">
        <v>894</v>
      </c>
      <c r="C19" s="1187" t="s">
        <v>1020</v>
      </c>
      <c r="D19" s="1186" t="s">
        <v>1367</v>
      </c>
      <c r="E19" s="1701"/>
    </row>
    <row r="20" spans="1:12" ht="38.25">
      <c r="B20" s="2663" t="s">
        <v>895</v>
      </c>
      <c r="C20" s="1187" t="s">
        <v>1021</v>
      </c>
      <c r="D20" s="2661" t="s">
        <v>1736</v>
      </c>
      <c r="E20" s="1701"/>
    </row>
    <row r="21" spans="1:12" ht="25.5">
      <c r="B21" s="2663" t="s">
        <v>1725</v>
      </c>
      <c r="C21" s="1187" t="s">
        <v>1606</v>
      </c>
      <c r="D21" s="1186" t="s">
        <v>1516</v>
      </c>
      <c r="E21" s="1701"/>
    </row>
    <row r="22" spans="1:12">
      <c r="A22" s="1287"/>
      <c r="B22" s="2663" t="s">
        <v>1726</v>
      </c>
      <c r="C22" s="1187" t="s">
        <v>1361</v>
      </c>
      <c r="D22" s="1186" t="s">
        <v>1369</v>
      </c>
      <c r="E22" s="1701"/>
      <c r="F22" s="2922"/>
      <c r="G22" s="2922"/>
      <c r="H22" s="2922"/>
      <c r="I22" s="2922"/>
      <c r="J22" s="2922"/>
      <c r="K22" s="2922"/>
      <c r="L22" s="2922"/>
    </row>
    <row r="23" spans="1:12" ht="38.25">
      <c r="B23" s="2663" t="s">
        <v>897</v>
      </c>
      <c r="C23" s="1185" t="s">
        <v>1737</v>
      </c>
      <c r="D23" s="2662" t="s">
        <v>1616</v>
      </c>
      <c r="E23" s="1701"/>
    </row>
    <row r="24" spans="1:12" ht="25.5">
      <c r="B24" s="2663" t="s">
        <v>898</v>
      </c>
      <c r="C24" s="1187" t="s">
        <v>904</v>
      </c>
      <c r="D24" s="1186" t="s">
        <v>909</v>
      </c>
      <c r="E24" s="1701"/>
    </row>
    <row r="25" spans="1:12">
      <c r="B25" s="2663" t="s">
        <v>899</v>
      </c>
      <c r="C25" s="1187" t="s">
        <v>903</v>
      </c>
      <c r="D25" s="2663" t="s">
        <v>1506</v>
      </c>
      <c r="E25" s="1701"/>
    </row>
    <row r="26" spans="1:12" ht="38.25">
      <c r="B26" s="1186" t="s">
        <v>900</v>
      </c>
      <c r="C26" s="1188"/>
      <c r="D26" s="1186" t="s">
        <v>1517</v>
      </c>
      <c r="E26" s="1701"/>
    </row>
    <row r="27" spans="1:12">
      <c r="B27" s="1186" t="s">
        <v>1022</v>
      </c>
      <c r="C27" s="1363"/>
      <c r="D27" s="1186" t="s">
        <v>1738</v>
      </c>
      <c r="E27" s="1701"/>
    </row>
    <row r="28" spans="1:12">
      <c r="B28" s="1186" t="s">
        <v>901</v>
      </c>
      <c r="C28" s="1363"/>
      <c r="D28" s="1186" t="s">
        <v>1739</v>
      </c>
      <c r="E28" s="1701"/>
    </row>
    <row r="29" spans="1:12">
      <c r="B29" s="1186" t="s">
        <v>902</v>
      </c>
      <c r="C29" s="1363"/>
      <c r="D29" s="1186" t="s">
        <v>1740</v>
      </c>
      <c r="E29" s="1701"/>
    </row>
    <row r="30" spans="1:12">
      <c r="B30" s="1186" t="s">
        <v>1727</v>
      </c>
      <c r="C30" s="1363"/>
      <c r="D30" s="1186" t="s">
        <v>1741</v>
      </c>
      <c r="E30" s="1701"/>
    </row>
    <row r="31" spans="1:12">
      <c r="B31" s="1186" t="s">
        <v>1617</v>
      </c>
      <c r="C31" s="1363"/>
      <c r="D31" s="1186" t="s">
        <v>1742</v>
      </c>
      <c r="E31" s="1701"/>
    </row>
    <row r="32" spans="1:12" ht="25.5">
      <c r="B32" s="1186" t="s">
        <v>905</v>
      </c>
      <c r="C32" s="1363"/>
      <c r="D32" s="1186" t="s">
        <v>1729</v>
      </c>
      <c r="E32" s="1701"/>
    </row>
    <row r="33" spans="2:5" ht="25.5">
      <c r="B33" s="1186" t="s">
        <v>906</v>
      </c>
      <c r="C33" s="1188" t="s">
        <v>1728</v>
      </c>
      <c r="D33" s="1186" t="s">
        <v>1743</v>
      </c>
      <c r="E33" s="1701"/>
    </row>
    <row r="34" spans="2:5" ht="25.5">
      <c r="B34" s="1186" t="s">
        <v>907</v>
      </c>
      <c r="C34" s="1188" t="s">
        <v>1728</v>
      </c>
      <c r="D34" s="2664" t="s">
        <v>1744</v>
      </c>
      <c r="E34" s="1701"/>
    </row>
    <row r="35" spans="2:5" ht="25.5">
      <c r="B35" s="1186" t="s">
        <v>1618</v>
      </c>
      <c r="C35" s="1188" t="s">
        <v>1728</v>
      </c>
      <c r="D35" s="2663" t="s">
        <v>1370</v>
      </c>
      <c r="E35" s="1701"/>
    </row>
  </sheetData>
  <mergeCells count="2">
    <mergeCell ref="F22:L22"/>
    <mergeCell ref="B4:E4"/>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40.xml><?xml version="1.0" encoding="utf-8"?>
<worksheet xmlns="http://schemas.openxmlformats.org/spreadsheetml/2006/main" xmlns:r="http://schemas.openxmlformats.org/officeDocument/2006/relationships">
  <sheetPr published="0">
    <tabColor rgb="FFFF0000"/>
  </sheetPr>
  <dimension ref="A1:G69"/>
  <sheetViews>
    <sheetView zoomScaleNormal="100" workbookViewId="0"/>
  </sheetViews>
  <sheetFormatPr baseColWidth="10" defaultColWidth="8.85546875" defaultRowHeight="12.75"/>
  <cols>
    <col min="1" max="1" width="22" style="563" customWidth="1"/>
    <col min="2" max="2" width="73" style="563" customWidth="1"/>
    <col min="3" max="6" width="21.28515625" style="563" customWidth="1"/>
    <col min="7" max="7" width="27.42578125" style="563" customWidth="1"/>
    <col min="8" max="16384" width="8.85546875" style="563"/>
  </cols>
  <sheetData>
    <row r="1" spans="1:6" ht="18">
      <c r="A1" s="101" t="s">
        <v>1778</v>
      </c>
      <c r="B1" s="101"/>
      <c r="C1" s="715"/>
      <c r="D1" s="715"/>
      <c r="E1" s="715"/>
      <c r="F1" s="715"/>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86"/>
      <c r="B7" s="987"/>
      <c r="C7" s="988"/>
      <c r="D7" s="988"/>
      <c r="E7" s="988"/>
      <c r="F7" s="989"/>
    </row>
    <row r="8" spans="1:6" ht="13.5" thickBot="1">
      <c r="A8" s="759" t="s">
        <v>1117</v>
      </c>
      <c r="B8" s="988"/>
      <c r="C8" s="988"/>
      <c r="D8" s="988"/>
      <c r="E8" s="988"/>
      <c r="F8" s="989"/>
    </row>
    <row r="9" spans="1:6" ht="12.75" customHeight="1">
      <c r="A9" s="3050"/>
      <c r="B9" s="3067"/>
      <c r="C9" s="3042" t="str">
        <f>'PAGE DE GARDE'!$B$16</f>
        <v>REALITE 2014</v>
      </c>
      <c r="D9" s="3042" t="str">
        <f>'PAGE DE GARDE'!$B$15</f>
        <v>BUDGET 2015</v>
      </c>
      <c r="E9" s="3042" t="str">
        <f>'PAGE DE GARDE'!$B$14</f>
        <v>REALITE 2015</v>
      </c>
      <c r="F9" s="3045" t="s">
        <v>1183</v>
      </c>
    </row>
    <row r="10" spans="1:6">
      <c r="A10" s="3051"/>
      <c r="B10" s="3068"/>
      <c r="C10" s="3049"/>
      <c r="D10" s="3049"/>
      <c r="E10" s="3043"/>
      <c r="F10" s="3046"/>
    </row>
    <row r="11" spans="1:6" ht="13.5" thickBot="1">
      <c r="A11" s="3069"/>
      <c r="B11" s="3070"/>
      <c r="C11" s="3044"/>
      <c r="D11" s="3044"/>
      <c r="E11" s="3044"/>
      <c r="F11" s="3047"/>
    </row>
    <row r="12" spans="1:6">
      <c r="A12" s="3065"/>
      <c r="B12" s="3066"/>
      <c r="C12" s="993"/>
      <c r="D12" s="994"/>
      <c r="E12" s="994"/>
      <c r="F12" s="1175"/>
    </row>
    <row r="13" spans="1:6">
      <c r="A13" s="3063" t="s">
        <v>1761</v>
      </c>
      <c r="B13" s="3064"/>
      <c r="C13" s="997"/>
      <c r="D13" s="998"/>
      <c r="E13" s="998"/>
      <c r="F13" s="1176">
        <f>D13-E13</f>
        <v>0</v>
      </c>
    </row>
    <row r="14" spans="1:6">
      <c r="A14" s="3063" t="s">
        <v>1762</v>
      </c>
      <c r="B14" s="3064"/>
      <c r="C14" s="997"/>
      <c r="D14" s="998"/>
      <c r="E14" s="998"/>
      <c r="F14" s="1176">
        <f t="shared" ref="F14:F27" si="0">D14-E14</f>
        <v>0</v>
      </c>
    </row>
    <row r="15" spans="1:6">
      <c r="A15" s="3063" t="s">
        <v>1763</v>
      </c>
      <c r="B15" s="3064"/>
      <c r="C15" s="997"/>
      <c r="D15" s="998"/>
      <c r="E15" s="998"/>
      <c r="F15" s="1176">
        <f t="shared" si="0"/>
        <v>0</v>
      </c>
    </row>
    <row r="16" spans="1:6">
      <c r="A16" s="3063" t="s">
        <v>1764</v>
      </c>
      <c r="B16" s="3064"/>
      <c r="C16" s="997"/>
      <c r="D16" s="998"/>
      <c r="E16" s="998"/>
      <c r="F16" s="1176">
        <f t="shared" si="0"/>
        <v>0</v>
      </c>
    </row>
    <row r="17" spans="1:7">
      <c r="A17" s="3063" t="s">
        <v>74</v>
      </c>
      <c r="B17" s="3064"/>
      <c r="C17" s="997"/>
      <c r="D17" s="998"/>
      <c r="E17" s="998"/>
      <c r="F17" s="1176">
        <f t="shared" si="0"/>
        <v>0</v>
      </c>
    </row>
    <row r="18" spans="1:7">
      <c r="A18" s="3063" t="s">
        <v>1765</v>
      </c>
      <c r="B18" s="3064"/>
      <c r="C18" s="997"/>
      <c r="D18" s="998"/>
      <c r="E18" s="998"/>
      <c r="F18" s="1176">
        <f t="shared" si="0"/>
        <v>0</v>
      </c>
    </row>
    <row r="19" spans="1:7">
      <c r="A19" s="3063" t="s">
        <v>1766</v>
      </c>
      <c r="B19" s="3064"/>
      <c r="C19" s="997"/>
      <c r="D19" s="998"/>
      <c r="E19" s="998"/>
      <c r="F19" s="1176">
        <f t="shared" si="0"/>
        <v>0</v>
      </c>
    </row>
    <row r="20" spans="1:7">
      <c r="C20" s="997"/>
      <c r="D20" s="998"/>
      <c r="E20" s="998"/>
      <c r="F20" s="1176">
        <f t="shared" si="0"/>
        <v>0</v>
      </c>
    </row>
    <row r="21" spans="1:7">
      <c r="A21" s="3063" t="s">
        <v>1767</v>
      </c>
      <c r="B21" s="3064"/>
      <c r="C21" s="997"/>
      <c r="D21" s="998"/>
      <c r="E21" s="998"/>
      <c r="F21" s="1176">
        <f t="shared" si="0"/>
        <v>0</v>
      </c>
    </row>
    <row r="22" spans="1:7">
      <c r="A22" s="3063" t="s">
        <v>1768</v>
      </c>
      <c r="B22" s="3064"/>
      <c r="C22" s="997"/>
      <c r="D22" s="998"/>
      <c r="E22" s="998"/>
      <c r="F22" s="1176">
        <f t="shared" si="0"/>
        <v>0</v>
      </c>
    </row>
    <row r="23" spans="1:7">
      <c r="A23" s="3063" t="s">
        <v>1769</v>
      </c>
      <c r="B23" s="3064"/>
      <c r="C23" s="997"/>
      <c r="D23" s="998"/>
      <c r="E23" s="998"/>
      <c r="F23" s="1176">
        <f t="shared" si="0"/>
        <v>0</v>
      </c>
    </row>
    <row r="24" spans="1:7">
      <c r="A24" s="3063" t="s">
        <v>1770</v>
      </c>
      <c r="B24" s="3064"/>
      <c r="C24" s="997"/>
      <c r="D24" s="998"/>
      <c r="E24" s="998"/>
      <c r="F24" s="1176">
        <f t="shared" si="0"/>
        <v>0</v>
      </c>
    </row>
    <row r="25" spans="1:7">
      <c r="A25" s="3063" t="s">
        <v>1771</v>
      </c>
      <c r="B25" s="3064"/>
      <c r="C25" s="997"/>
      <c r="D25" s="998"/>
      <c r="E25" s="998"/>
      <c r="F25" s="1176">
        <f t="shared" si="0"/>
        <v>0</v>
      </c>
    </row>
    <row r="26" spans="1:7">
      <c r="A26" s="3063" t="s">
        <v>1772</v>
      </c>
      <c r="B26" s="3064"/>
      <c r="C26" s="997"/>
      <c r="D26" s="998"/>
      <c r="E26" s="998"/>
      <c r="F26" s="1176">
        <f t="shared" si="0"/>
        <v>0</v>
      </c>
    </row>
    <row r="27" spans="1:7">
      <c r="A27" s="995"/>
      <c r="B27" s="1549"/>
      <c r="C27" s="997"/>
      <c r="D27" s="998"/>
      <c r="E27" s="998"/>
      <c r="F27" s="1176">
        <f t="shared" si="0"/>
        <v>0</v>
      </c>
    </row>
    <row r="28" spans="1:7" ht="13.5" thickBot="1">
      <c r="A28" s="991"/>
      <c r="B28" s="1017"/>
      <c r="C28" s="999"/>
      <c r="D28" s="1225"/>
      <c r="E28" s="1225"/>
      <c r="F28" s="1528"/>
    </row>
    <row r="29" spans="1:7" ht="13.5" thickBot="1">
      <c r="A29" s="1001" t="s">
        <v>498</v>
      </c>
      <c r="B29" s="1574"/>
      <c r="C29" s="1003">
        <f>SUM(C12:C28)</f>
        <v>0</v>
      </c>
      <c r="D29" s="1004">
        <f t="shared" ref="D29:E29" si="1">SUM(D12:D28)</f>
        <v>0</v>
      </c>
      <c r="E29" s="1004">
        <f t="shared" si="1"/>
        <v>0</v>
      </c>
      <c r="F29" s="1005">
        <f>D29-E29</f>
        <v>0</v>
      </c>
      <c r="G29" s="1540" t="s">
        <v>1220</v>
      </c>
    </row>
    <row r="30" spans="1:7" ht="13.5" thickBot="1">
      <c r="A30" s="1545"/>
      <c r="B30" s="1546"/>
      <c r="C30" s="1546"/>
      <c r="D30" s="1546"/>
      <c r="E30" s="1546"/>
      <c r="F30" s="1547"/>
      <c r="G30" s="770"/>
    </row>
    <row r="31" spans="1:7" ht="13.5" thickBot="1">
      <c r="A31" s="1544" t="s">
        <v>1454</v>
      </c>
      <c r="B31" s="1535"/>
      <c r="C31" s="1535"/>
      <c r="D31" s="1535"/>
      <c r="E31" s="1535"/>
      <c r="F31" s="1536"/>
    </row>
    <row r="32" spans="1:7" ht="12.75" customHeight="1">
      <c r="A32" s="3050"/>
      <c r="B32" s="3067"/>
      <c r="C32" s="3042" t="str">
        <f>'PAGE DE GARDE'!$B$16</f>
        <v>REALITE 2014</v>
      </c>
      <c r="D32" s="3042" t="str">
        <f>'PAGE DE GARDE'!$B$15</f>
        <v>BUDGET 2015</v>
      </c>
      <c r="E32" s="3042" t="str">
        <f>'PAGE DE GARDE'!$B$14</f>
        <v>REALITE 2015</v>
      </c>
      <c r="F32" s="3045" t="s">
        <v>1183</v>
      </c>
    </row>
    <row r="33" spans="1:6">
      <c r="A33" s="3051"/>
      <c r="B33" s="3068"/>
      <c r="C33" s="3043"/>
      <c r="D33" s="3043"/>
      <c r="E33" s="3043"/>
      <c r="F33" s="3046"/>
    </row>
    <row r="34" spans="1:6" ht="13.5" thickBot="1">
      <c r="A34" s="3069"/>
      <c r="B34" s="3070"/>
      <c r="C34" s="3044"/>
      <c r="D34" s="3044"/>
      <c r="E34" s="3044"/>
      <c r="F34" s="3047"/>
    </row>
    <row r="35" spans="1:6">
      <c r="A35" s="3065"/>
      <c r="B35" s="3066"/>
      <c r="C35" s="993"/>
      <c r="D35" s="994"/>
      <c r="E35" s="994"/>
      <c r="F35" s="1175"/>
    </row>
    <row r="36" spans="1:6">
      <c r="A36" s="995" t="s">
        <v>1773</v>
      </c>
      <c r="B36" s="996"/>
      <c r="C36" s="997"/>
      <c r="D36" s="998"/>
      <c r="E36" s="998"/>
      <c r="F36" s="1176">
        <f t="shared" ref="F36:F50" si="2">D36-E36</f>
        <v>0</v>
      </c>
    </row>
    <row r="37" spans="1:6">
      <c r="A37" s="3063" t="s">
        <v>1763</v>
      </c>
      <c r="B37" s="3064"/>
      <c r="C37" s="997"/>
      <c r="D37" s="998"/>
      <c r="E37" s="998"/>
      <c r="F37" s="1176">
        <f t="shared" si="2"/>
        <v>0</v>
      </c>
    </row>
    <row r="38" spans="1:6">
      <c r="A38" s="3063" t="s">
        <v>1764</v>
      </c>
      <c r="B38" s="3064"/>
      <c r="C38" s="997"/>
      <c r="D38" s="998"/>
      <c r="E38" s="998"/>
      <c r="F38" s="1176">
        <f t="shared" si="2"/>
        <v>0</v>
      </c>
    </row>
    <row r="39" spans="1:6">
      <c r="A39" s="3063" t="s">
        <v>74</v>
      </c>
      <c r="B39" s="3064"/>
      <c r="C39" s="997"/>
      <c r="D39" s="998"/>
      <c r="E39" s="998"/>
      <c r="F39" s="1176">
        <f t="shared" si="2"/>
        <v>0</v>
      </c>
    </row>
    <row r="40" spans="1:6">
      <c r="A40" s="3063" t="s">
        <v>1765</v>
      </c>
      <c r="B40" s="3064"/>
      <c r="C40" s="997"/>
      <c r="D40" s="998"/>
      <c r="E40" s="998"/>
      <c r="F40" s="1176">
        <f t="shared" si="2"/>
        <v>0</v>
      </c>
    </row>
    <row r="41" spans="1:6">
      <c r="A41" s="3063" t="s">
        <v>1766</v>
      </c>
      <c r="B41" s="3064"/>
      <c r="C41" s="997"/>
      <c r="D41" s="998"/>
      <c r="E41" s="998"/>
      <c r="F41" s="1176">
        <f t="shared" si="2"/>
        <v>0</v>
      </c>
    </row>
    <row r="42" spans="1:6">
      <c r="C42" s="997"/>
      <c r="D42" s="998"/>
      <c r="E42" s="998"/>
      <c r="F42" s="1176">
        <f t="shared" si="2"/>
        <v>0</v>
      </c>
    </row>
    <row r="43" spans="1:6">
      <c r="A43" s="3063" t="s">
        <v>1767</v>
      </c>
      <c r="B43" s="3064"/>
      <c r="C43" s="997"/>
      <c r="D43" s="998"/>
      <c r="E43" s="998"/>
      <c r="F43" s="1176">
        <f t="shared" si="2"/>
        <v>0</v>
      </c>
    </row>
    <row r="44" spans="1:6">
      <c r="A44" s="3063" t="s">
        <v>1768</v>
      </c>
      <c r="B44" s="3064"/>
      <c r="C44" s="997"/>
      <c r="D44" s="998"/>
      <c r="E44" s="998"/>
      <c r="F44" s="1176">
        <f t="shared" si="2"/>
        <v>0</v>
      </c>
    </row>
    <row r="45" spans="1:6">
      <c r="A45" s="3063" t="s">
        <v>1769</v>
      </c>
      <c r="B45" s="3064"/>
      <c r="C45" s="997"/>
      <c r="D45" s="998"/>
      <c r="E45" s="998"/>
      <c r="F45" s="1176">
        <f t="shared" si="2"/>
        <v>0</v>
      </c>
    </row>
    <row r="46" spans="1:6">
      <c r="A46" s="3063" t="s">
        <v>1770</v>
      </c>
      <c r="B46" s="3064"/>
      <c r="C46" s="997"/>
      <c r="D46" s="998"/>
      <c r="E46" s="998"/>
      <c r="F46" s="1176">
        <f t="shared" si="2"/>
        <v>0</v>
      </c>
    </row>
    <row r="47" spans="1:6">
      <c r="A47" s="3063" t="s">
        <v>1771</v>
      </c>
      <c r="B47" s="3064"/>
      <c r="C47" s="997"/>
      <c r="D47" s="998"/>
      <c r="E47" s="998"/>
      <c r="F47" s="1176">
        <f t="shared" si="2"/>
        <v>0</v>
      </c>
    </row>
    <row r="48" spans="1:6">
      <c r="A48" s="3063" t="s">
        <v>1772</v>
      </c>
      <c r="B48" s="3071"/>
      <c r="C48" s="997"/>
      <c r="D48" s="998"/>
      <c r="E48" s="998"/>
      <c r="F48" s="1176">
        <f t="shared" si="2"/>
        <v>0</v>
      </c>
    </row>
    <row r="49" spans="1:7">
      <c r="A49" s="995"/>
      <c r="B49" s="1549"/>
      <c r="C49" s="997"/>
      <c r="D49" s="998"/>
      <c r="E49" s="998"/>
      <c r="F49" s="1176">
        <f t="shared" si="2"/>
        <v>0</v>
      </c>
    </row>
    <row r="50" spans="1:7">
      <c r="A50" s="995"/>
      <c r="B50" s="1549"/>
      <c r="C50" s="997"/>
      <c r="D50" s="998"/>
      <c r="E50" s="998"/>
      <c r="F50" s="1176">
        <f t="shared" si="2"/>
        <v>0</v>
      </c>
    </row>
    <row r="51" spans="1:7" ht="13.5" thickBot="1">
      <c r="A51" s="991"/>
      <c r="B51" s="1017"/>
      <c r="C51" s="999"/>
      <c r="D51" s="1225"/>
      <c r="E51" s="1225"/>
      <c r="F51" s="1528"/>
    </row>
    <row r="52" spans="1:7" ht="13.5" thickBot="1">
      <c r="A52" s="1001" t="s">
        <v>498</v>
      </c>
      <c r="B52" s="1574"/>
      <c r="C52" s="1003">
        <f>SUM(C35:C51)</f>
        <v>0</v>
      </c>
      <c r="D52" s="1004">
        <f t="shared" ref="D52:E52" si="3">SUM(D35:D51)</f>
        <v>0</v>
      </c>
      <c r="E52" s="1004">
        <f t="shared" si="3"/>
        <v>0</v>
      </c>
      <c r="F52" s="1005">
        <f>D52-E52</f>
        <v>0</v>
      </c>
      <c r="G52" s="1540" t="s">
        <v>1221</v>
      </c>
    </row>
    <row r="53" spans="1:7" ht="13.5" thickBot="1">
      <c r="A53" s="1538"/>
      <c r="B53" s="1539"/>
      <c r="C53" s="1539"/>
      <c r="D53" s="1539"/>
      <c r="E53" s="1539"/>
      <c r="F53" s="1539"/>
    </row>
    <row r="54" spans="1:7" ht="13.5" thickBot="1">
      <c r="A54" s="1001" t="s">
        <v>1118</v>
      </c>
      <c r="B54" s="1002"/>
      <c r="C54" s="1001">
        <f>C29+C52</f>
        <v>0</v>
      </c>
      <c r="D54" s="1004">
        <f>D29+D52</f>
        <v>0</v>
      </c>
      <c r="E54" s="1004">
        <f>E29+E52</f>
        <v>0</v>
      </c>
      <c r="F54" s="1574">
        <f>F29+F52</f>
        <v>0</v>
      </c>
      <c r="G54" s="1540" t="s">
        <v>811</v>
      </c>
    </row>
    <row r="55" spans="1:7">
      <c r="A55" s="1541"/>
      <c r="B55" s="1542"/>
      <c r="C55" s="1542"/>
      <c r="D55" s="1542"/>
      <c r="E55" s="1542"/>
      <c r="F55" s="1542"/>
    </row>
    <row r="56" spans="1:7" ht="13.5" thickBot="1">
      <c r="A56" s="1543"/>
      <c r="B56" s="1013"/>
      <c r="C56" s="1013"/>
      <c r="D56" s="1013"/>
      <c r="E56" s="1013"/>
      <c r="F56" s="1013"/>
    </row>
    <row r="57" spans="1:7" ht="14.25">
      <c r="A57" s="1291" t="s">
        <v>1185</v>
      </c>
      <c r="B57" s="1292"/>
      <c r="C57" s="1293"/>
      <c r="D57" s="1293"/>
      <c r="E57" s="1293"/>
      <c r="F57" s="1294"/>
    </row>
    <row r="58" spans="1:7" ht="12.75" customHeight="1">
      <c r="A58" s="1177"/>
      <c r="B58" s="764"/>
      <c r="C58" s="764"/>
      <c r="D58" s="764"/>
      <c r="E58" s="764"/>
      <c r="F58" s="1295"/>
    </row>
    <row r="59" spans="1:7" ht="12.75" customHeight="1">
      <c r="A59" s="3037" t="s">
        <v>1184</v>
      </c>
      <c r="B59" s="2910"/>
      <c r="C59" s="2910"/>
      <c r="D59" s="2910"/>
      <c r="E59" s="2910"/>
      <c r="F59" s="3038"/>
    </row>
    <row r="60" spans="1:7" ht="12.75" customHeight="1">
      <c r="A60" s="3037"/>
      <c r="B60" s="2910"/>
      <c r="C60" s="2910"/>
      <c r="D60" s="2910"/>
      <c r="E60" s="2910"/>
      <c r="F60" s="3038"/>
    </row>
    <row r="61" spans="1:7">
      <c r="A61" s="1480"/>
      <c r="B61" s="1481"/>
      <c r="C61" s="1481"/>
      <c r="D61" s="1481"/>
      <c r="E61" s="1481"/>
      <c r="F61" s="1482"/>
    </row>
    <row r="62" spans="1:7">
      <c r="A62" s="1480"/>
      <c r="B62" s="1481"/>
      <c r="C62" s="1481"/>
      <c r="D62" s="1481"/>
      <c r="E62" s="1481"/>
      <c r="F62" s="1482"/>
    </row>
    <row r="63" spans="1:7">
      <c r="A63" s="1480"/>
      <c r="B63" s="1481"/>
      <c r="C63" s="1481"/>
      <c r="D63" s="1481"/>
      <c r="E63" s="1481"/>
      <c r="F63" s="1482"/>
    </row>
    <row r="64" spans="1:7">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ht="13.5" thickBot="1">
      <c r="A67" s="1022"/>
      <c r="B67" s="1023"/>
      <c r="C67" s="1023"/>
      <c r="D67" s="1023"/>
      <c r="E67" s="1023"/>
      <c r="F67" s="1374"/>
    </row>
    <row r="68" spans="1:6">
      <c r="A68" s="776"/>
      <c r="B68" s="776"/>
      <c r="C68" s="776"/>
      <c r="D68" s="776"/>
      <c r="E68" s="776"/>
      <c r="F68" s="776"/>
    </row>
    <row r="69" spans="1:6">
      <c r="A69" s="776"/>
      <c r="B69" s="776"/>
      <c r="C69" s="776"/>
      <c r="D69" s="776"/>
      <c r="E69" s="776"/>
      <c r="F69" s="776"/>
    </row>
  </sheetData>
  <mergeCells count="38">
    <mergeCell ref="A14:B14"/>
    <mergeCell ref="A15:B15"/>
    <mergeCell ref="A16:B16"/>
    <mergeCell ref="A17:B17"/>
    <mergeCell ref="A46:B46"/>
    <mergeCell ref="A32:B34"/>
    <mergeCell ref="A35:B35"/>
    <mergeCell ref="F9:F11"/>
    <mergeCell ref="C9:C11"/>
    <mergeCell ref="D9:D11"/>
    <mergeCell ref="E9:E11"/>
    <mergeCell ref="A59:F59"/>
    <mergeCell ref="A24:B24"/>
    <mergeCell ref="A25:B25"/>
    <mergeCell ref="A26:B26"/>
    <mergeCell ref="A9:B11"/>
    <mergeCell ref="A12:B12"/>
    <mergeCell ref="A18:B18"/>
    <mergeCell ref="A19:B19"/>
    <mergeCell ref="A21:B21"/>
    <mergeCell ref="A22:B22"/>
    <mergeCell ref="A23:B23"/>
    <mergeCell ref="A13:B13"/>
    <mergeCell ref="A60:F60"/>
    <mergeCell ref="C32:C34"/>
    <mergeCell ref="D32:D34"/>
    <mergeCell ref="E32:E34"/>
    <mergeCell ref="F32:F34"/>
    <mergeCell ref="A37:B37"/>
    <mergeCell ref="A38:B38"/>
    <mergeCell ref="A39:B39"/>
    <mergeCell ref="A40:B40"/>
    <mergeCell ref="A41:B41"/>
    <mergeCell ref="A43:B43"/>
    <mergeCell ref="A44:B44"/>
    <mergeCell ref="A45:B45"/>
    <mergeCell ref="A47:B47"/>
    <mergeCell ref="A48:B48"/>
  </mergeCells>
  <pageMargins left="0.70866141732283472" right="0.70866141732283472" top="0.74803149606299213" bottom="0.74803149606299213" header="0.31496062992125984" footer="0.31496062992125984"/>
  <pageSetup paperSize="9" scale="54" orientation="landscape" r:id="rId1"/>
</worksheet>
</file>

<file path=xl/worksheets/sheet41.xml><?xml version="1.0" encoding="utf-8"?>
<worksheet xmlns="http://schemas.openxmlformats.org/spreadsheetml/2006/main" xmlns:r="http://schemas.openxmlformats.org/officeDocument/2006/relationships">
  <sheetPr published="0"/>
  <dimension ref="A1:G78"/>
  <sheetViews>
    <sheetView zoomScaleNormal="100" workbookViewId="0"/>
  </sheetViews>
  <sheetFormatPr baseColWidth="10" defaultColWidth="8.85546875" defaultRowHeight="12.75"/>
  <cols>
    <col min="1" max="1" width="22" style="563" customWidth="1"/>
    <col min="2" max="2" width="58.5703125" style="563" customWidth="1"/>
    <col min="3" max="6" width="21.28515625" style="563" customWidth="1"/>
    <col min="7" max="7" width="25.140625" style="563" customWidth="1"/>
    <col min="8" max="16384" width="8.85546875" style="563"/>
  </cols>
  <sheetData>
    <row r="1" spans="1:6" ht="18">
      <c r="A1" s="101" t="s">
        <v>1112</v>
      </c>
      <c r="B1" s="101"/>
      <c r="C1" s="715"/>
      <c r="D1" s="715"/>
      <c r="E1" s="715"/>
      <c r="F1" s="715"/>
    </row>
    <row r="2" spans="1:6">
      <c r="A2" s="88" t="str">
        <f>'PAGE DE GARDE'!C8</f>
        <v>ELECTRICITE</v>
      </c>
      <c r="B2" s="99"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86"/>
      <c r="B7" s="987"/>
      <c r="C7" s="988"/>
      <c r="D7" s="988"/>
      <c r="E7" s="988"/>
      <c r="F7" s="989"/>
    </row>
    <row r="8" spans="1:6" ht="13.5" thickBot="1">
      <c r="A8" s="759" t="s">
        <v>1113</v>
      </c>
      <c r="B8" s="988"/>
      <c r="C8" s="988"/>
      <c r="D8" s="988"/>
      <c r="E8" s="988"/>
      <c r="F8" s="989"/>
    </row>
    <row r="9" spans="1:6" ht="12.75" customHeight="1">
      <c r="A9" s="3050" t="s">
        <v>977</v>
      </c>
      <c r="B9" s="3039" t="s">
        <v>978</v>
      </c>
      <c r="C9" s="3042" t="str">
        <f>'PAGE DE GARDE'!$B$16</f>
        <v>REALITE 2014</v>
      </c>
      <c r="D9" s="3042" t="str">
        <f>'PAGE DE GARDE'!$B$15</f>
        <v>BUDGET 2015</v>
      </c>
      <c r="E9" s="3042" t="str">
        <f>'PAGE DE GARDE'!$B$14</f>
        <v>REALITE 2015</v>
      </c>
      <c r="F9" s="3045" t="s">
        <v>1183</v>
      </c>
    </row>
    <row r="10" spans="1:6">
      <c r="A10" s="3076"/>
      <c r="B10" s="3048"/>
      <c r="C10" s="3049"/>
      <c r="D10" s="3049"/>
      <c r="E10" s="3043"/>
      <c r="F10" s="3046"/>
    </row>
    <row r="11" spans="1:6" ht="13.5" thickBot="1">
      <c r="A11" s="3069"/>
      <c r="B11" s="3041"/>
      <c r="C11" s="3044"/>
      <c r="D11" s="3044"/>
      <c r="E11" s="3044"/>
      <c r="F11" s="3047"/>
    </row>
    <row r="12" spans="1:6">
      <c r="A12" s="991"/>
      <c r="B12" s="992"/>
      <c r="C12" s="1210"/>
      <c r="D12" s="994"/>
      <c r="E12" s="994"/>
      <c r="F12" s="1469"/>
    </row>
    <row r="13" spans="1:6">
      <c r="A13" s="995"/>
      <c r="B13" s="996"/>
      <c r="C13" s="995"/>
      <c r="D13" s="998"/>
      <c r="E13" s="998"/>
      <c r="F13" s="1549">
        <f>D13-E13</f>
        <v>0</v>
      </c>
    </row>
    <row r="14" spans="1:6">
      <c r="A14" s="995"/>
      <c r="B14" s="996"/>
      <c r="C14" s="995"/>
      <c r="D14" s="998"/>
      <c r="E14" s="998"/>
      <c r="F14" s="1549">
        <f t="shared" ref="F14:F27" si="0">D14-E14</f>
        <v>0</v>
      </c>
    </row>
    <row r="15" spans="1:6">
      <c r="A15" s="995"/>
      <c r="B15" s="996"/>
      <c r="C15" s="995"/>
      <c r="D15" s="998"/>
      <c r="E15" s="998"/>
      <c r="F15" s="1549">
        <f t="shared" si="0"/>
        <v>0</v>
      </c>
    </row>
    <row r="16" spans="1:6">
      <c r="A16" s="995"/>
      <c r="B16" s="996"/>
      <c r="C16" s="995"/>
      <c r="D16" s="998"/>
      <c r="E16" s="998"/>
      <c r="F16" s="1549">
        <f t="shared" si="0"/>
        <v>0</v>
      </c>
    </row>
    <row r="17" spans="1:7">
      <c r="A17" s="995"/>
      <c r="B17" s="996"/>
      <c r="C17" s="995"/>
      <c r="D17" s="998"/>
      <c r="E17" s="998"/>
      <c r="F17" s="1549">
        <f t="shared" si="0"/>
        <v>0</v>
      </c>
    </row>
    <row r="18" spans="1:7">
      <c r="A18" s="995"/>
      <c r="B18" s="996"/>
      <c r="C18" s="995"/>
      <c r="D18" s="998"/>
      <c r="E18" s="998"/>
      <c r="F18" s="1549">
        <f t="shared" si="0"/>
        <v>0</v>
      </c>
    </row>
    <row r="19" spans="1:7">
      <c r="A19" s="995"/>
      <c r="B19" s="996"/>
      <c r="C19" s="995"/>
      <c r="D19" s="998"/>
      <c r="E19" s="998"/>
      <c r="F19" s="1549">
        <f t="shared" si="0"/>
        <v>0</v>
      </c>
    </row>
    <row r="20" spans="1:7">
      <c r="A20" s="995"/>
      <c r="B20" s="996"/>
      <c r="C20" s="995"/>
      <c r="D20" s="998"/>
      <c r="E20" s="998"/>
      <c r="F20" s="1549">
        <f t="shared" si="0"/>
        <v>0</v>
      </c>
    </row>
    <row r="21" spans="1:7">
      <c r="A21" s="995"/>
      <c r="B21" s="996"/>
      <c r="C21" s="995"/>
      <c r="D21" s="998"/>
      <c r="E21" s="998"/>
      <c r="F21" s="1549">
        <f t="shared" si="0"/>
        <v>0</v>
      </c>
    </row>
    <row r="22" spans="1:7">
      <c r="A22" s="995"/>
      <c r="B22" s="996"/>
      <c r="C22" s="995"/>
      <c r="D22" s="998"/>
      <c r="E22" s="998"/>
      <c r="F22" s="1549">
        <f t="shared" si="0"/>
        <v>0</v>
      </c>
    </row>
    <row r="23" spans="1:7">
      <c r="A23" s="995"/>
      <c r="B23" s="996"/>
      <c r="C23" s="995"/>
      <c r="D23" s="998"/>
      <c r="E23" s="998"/>
      <c r="F23" s="1549">
        <f t="shared" si="0"/>
        <v>0</v>
      </c>
    </row>
    <row r="24" spans="1:7">
      <c r="A24" s="995"/>
      <c r="B24" s="996"/>
      <c r="C24" s="995"/>
      <c r="D24" s="998"/>
      <c r="E24" s="998"/>
      <c r="F24" s="1549">
        <f t="shared" si="0"/>
        <v>0</v>
      </c>
    </row>
    <row r="25" spans="1:7">
      <c r="A25" s="995"/>
      <c r="B25" s="996"/>
      <c r="C25" s="995"/>
      <c r="D25" s="998"/>
      <c r="E25" s="998"/>
      <c r="F25" s="1549">
        <f t="shared" si="0"/>
        <v>0</v>
      </c>
    </row>
    <row r="26" spans="1:7">
      <c r="A26" s="995"/>
      <c r="B26" s="996"/>
      <c r="C26" s="995"/>
      <c r="D26" s="998"/>
      <c r="E26" s="998"/>
      <c r="F26" s="1549">
        <f t="shared" si="0"/>
        <v>0</v>
      </c>
    </row>
    <row r="27" spans="1:7">
      <c r="A27" s="995"/>
      <c r="B27" s="996"/>
      <c r="C27" s="995"/>
      <c r="D27" s="998"/>
      <c r="E27" s="998"/>
      <c r="F27" s="1549">
        <f t="shared" si="0"/>
        <v>0</v>
      </c>
    </row>
    <row r="28" spans="1:7" ht="13.5" thickBot="1">
      <c r="A28" s="991"/>
      <c r="B28" s="992"/>
      <c r="C28" s="991"/>
      <c r="D28" s="1000"/>
      <c r="E28" s="1000"/>
      <c r="F28" s="1017"/>
    </row>
    <row r="29" spans="1:7" ht="13.5" thickBot="1">
      <c r="A29" s="1001" t="s">
        <v>498</v>
      </c>
      <c r="B29" s="1002"/>
      <c r="C29" s="1001">
        <f>SUM(C12:C28)</f>
        <v>0</v>
      </c>
      <c r="D29" s="1004">
        <f t="shared" ref="D29:E29" si="1">SUM(D12:D28)</f>
        <v>0</v>
      </c>
      <c r="E29" s="1004">
        <f t="shared" si="1"/>
        <v>0</v>
      </c>
      <c r="F29" s="1574">
        <f>D29-E29</f>
        <v>0</v>
      </c>
      <c r="G29" s="1540" t="s">
        <v>1222</v>
      </c>
    </row>
    <row r="30" spans="1:7" ht="13.5" thickBot="1">
      <c r="A30" s="1545"/>
      <c r="B30" s="1546"/>
      <c r="C30" s="1546"/>
      <c r="D30" s="1546"/>
      <c r="E30" s="1546"/>
      <c r="F30" s="1547"/>
      <c r="G30" s="770"/>
    </row>
    <row r="31" spans="1:7" ht="13.5" thickBot="1">
      <c r="A31" s="1544" t="s">
        <v>1451</v>
      </c>
      <c r="B31" s="1535"/>
      <c r="C31" s="1535"/>
      <c r="D31" s="1535"/>
      <c r="E31" s="1535"/>
      <c r="F31" s="1536"/>
    </row>
    <row r="32" spans="1:7" ht="12.75" customHeight="1">
      <c r="A32" s="3050" t="s">
        <v>977</v>
      </c>
      <c r="B32" s="3050" t="s">
        <v>978</v>
      </c>
      <c r="C32" s="3042" t="str">
        <f>'PAGE DE GARDE'!$B$16</f>
        <v>REALITE 2014</v>
      </c>
      <c r="D32" s="3042" t="str">
        <f>'PAGE DE GARDE'!$B$15</f>
        <v>BUDGET 2015</v>
      </c>
      <c r="E32" s="3042" t="str">
        <f>'PAGE DE GARDE'!$B$14</f>
        <v>REALITE 2015</v>
      </c>
      <c r="F32" s="3045" t="s">
        <v>1183</v>
      </c>
    </row>
    <row r="33" spans="1:6">
      <c r="A33" s="3051"/>
      <c r="B33" s="3051"/>
      <c r="C33" s="3043"/>
      <c r="D33" s="3043"/>
      <c r="E33" s="3043"/>
      <c r="F33" s="3046"/>
    </row>
    <row r="34" spans="1:6" ht="13.5" thickBot="1">
      <c r="A34" s="3069"/>
      <c r="B34" s="3069"/>
      <c r="C34" s="3044"/>
      <c r="D34" s="3044"/>
      <c r="E34" s="3044"/>
      <c r="F34" s="3047"/>
    </row>
    <row r="35" spans="1:6">
      <c r="A35" s="991"/>
      <c r="B35" s="991"/>
      <c r="C35" s="1210"/>
      <c r="D35" s="994"/>
      <c r="E35" s="994"/>
      <c r="F35" s="1469"/>
    </row>
    <row r="36" spans="1:6">
      <c r="A36" s="995"/>
      <c r="B36" s="995"/>
      <c r="C36" s="995"/>
      <c r="D36" s="998"/>
      <c r="E36" s="998"/>
      <c r="F36" s="1549"/>
    </row>
    <row r="37" spans="1:6">
      <c r="A37" s="995"/>
      <c r="B37" s="995"/>
      <c r="C37" s="995"/>
      <c r="D37" s="998"/>
      <c r="E37" s="998"/>
      <c r="F37" s="1549"/>
    </row>
    <row r="38" spans="1:6">
      <c r="A38" s="995"/>
      <c r="B38" s="995"/>
      <c r="C38" s="995"/>
      <c r="D38" s="998"/>
      <c r="E38" s="998"/>
      <c r="F38" s="1549"/>
    </row>
    <row r="39" spans="1:6">
      <c r="A39" s="995"/>
      <c r="B39" s="995"/>
      <c r="C39" s="995"/>
      <c r="D39" s="998"/>
      <c r="E39" s="998"/>
      <c r="F39" s="1549"/>
    </row>
    <row r="40" spans="1:6">
      <c r="A40" s="995"/>
      <c r="B40" s="995"/>
      <c r="C40" s="995"/>
      <c r="D40" s="998"/>
      <c r="E40" s="998"/>
      <c r="F40" s="1549"/>
    </row>
    <row r="41" spans="1:6">
      <c r="A41" s="995"/>
      <c r="B41" s="995"/>
      <c r="C41" s="995"/>
      <c r="D41" s="998"/>
      <c r="E41" s="998"/>
      <c r="F41" s="1549"/>
    </row>
    <row r="42" spans="1:6">
      <c r="A42" s="995"/>
      <c r="B42" s="995"/>
      <c r="C42" s="995"/>
      <c r="D42" s="998"/>
      <c r="E42" s="998"/>
      <c r="F42" s="1549"/>
    </row>
    <row r="43" spans="1:6">
      <c r="A43" s="995"/>
      <c r="B43" s="995"/>
      <c r="C43" s="995"/>
      <c r="D43" s="998"/>
      <c r="E43" s="998"/>
      <c r="F43" s="1549"/>
    </row>
    <row r="44" spans="1:6">
      <c r="A44" s="995"/>
      <c r="B44" s="995"/>
      <c r="C44" s="995"/>
      <c r="D44" s="998"/>
      <c r="E44" s="998"/>
      <c r="F44" s="1549"/>
    </row>
    <row r="45" spans="1:6">
      <c r="A45" s="995"/>
      <c r="B45" s="995"/>
      <c r="C45" s="995"/>
      <c r="D45" s="998"/>
      <c r="E45" s="998"/>
      <c r="F45" s="1549"/>
    </row>
    <row r="46" spans="1:6">
      <c r="A46" s="995"/>
      <c r="B46" s="995"/>
      <c r="C46" s="995"/>
      <c r="D46" s="998"/>
      <c r="E46" s="998"/>
      <c r="F46" s="1549"/>
    </row>
    <row r="47" spans="1:6">
      <c r="A47" s="995"/>
      <c r="B47" s="995"/>
      <c r="C47" s="995"/>
      <c r="D47" s="998"/>
      <c r="E47" s="998"/>
      <c r="F47" s="1549"/>
    </row>
    <row r="48" spans="1:6">
      <c r="A48" s="995"/>
      <c r="B48" s="995"/>
      <c r="C48" s="995"/>
      <c r="D48" s="998"/>
      <c r="E48" s="998"/>
      <c r="F48" s="1549"/>
    </row>
    <row r="49" spans="1:7">
      <c r="A49" s="995"/>
      <c r="B49" s="995"/>
      <c r="C49" s="995"/>
      <c r="D49" s="998"/>
      <c r="E49" s="998"/>
      <c r="F49" s="1549"/>
    </row>
    <row r="50" spans="1:7">
      <c r="A50" s="995"/>
      <c r="B50" s="995"/>
      <c r="C50" s="995"/>
      <c r="D50" s="998"/>
      <c r="E50" s="998"/>
      <c r="F50" s="1549"/>
    </row>
    <row r="51" spans="1:7" ht="13.5" thickBot="1">
      <c r="A51" s="991"/>
      <c r="B51" s="991"/>
      <c r="C51" s="991"/>
      <c r="D51" s="1000"/>
      <c r="E51" s="1000"/>
      <c r="F51" s="1017"/>
    </row>
    <row r="52" spans="1:7" ht="13.5" thickBot="1">
      <c r="A52" s="1001" t="s">
        <v>498</v>
      </c>
      <c r="B52" s="1001"/>
      <c r="C52" s="1001">
        <f>SUM(C35:C51)</f>
        <v>0</v>
      </c>
      <c r="D52" s="1004">
        <f t="shared" ref="D52:E52" si="2">SUM(D35:D51)</f>
        <v>0</v>
      </c>
      <c r="E52" s="1004">
        <f t="shared" si="2"/>
        <v>0</v>
      </c>
      <c r="F52" s="1574">
        <f>D52-E52</f>
        <v>0</v>
      </c>
      <c r="G52" s="1540" t="s">
        <v>1223</v>
      </c>
    </row>
    <row r="53" spans="1:7" ht="13.5" thickBot="1">
      <c r="A53" s="1538"/>
      <c r="B53" s="1539"/>
      <c r="C53" s="1539"/>
      <c r="D53" s="1539"/>
      <c r="E53" s="1539"/>
      <c r="F53" s="1539"/>
    </row>
    <row r="54" spans="1:7" ht="13.5" thickBot="1">
      <c r="A54" s="1001" t="s">
        <v>1047</v>
      </c>
      <c r="B54" s="1002"/>
      <c r="C54" s="1001">
        <f>C29+C52</f>
        <v>0</v>
      </c>
      <c r="D54" s="1004">
        <f>D29+D52</f>
        <v>0</v>
      </c>
      <c r="E54" s="1004">
        <f>E29+E52</f>
        <v>0</v>
      </c>
      <c r="F54" s="1574">
        <f>F29+F52</f>
        <v>0</v>
      </c>
      <c r="G54" s="1540" t="s">
        <v>1224</v>
      </c>
    </row>
    <row r="55" spans="1:7">
      <c r="A55" s="1541"/>
      <c r="B55" s="1542"/>
      <c r="C55" s="1542"/>
      <c r="D55" s="1542"/>
      <c r="E55" s="1542"/>
      <c r="F55" s="1542"/>
    </row>
    <row r="56" spans="1:7">
      <c r="A56" s="1538"/>
      <c r="B56" s="1539"/>
      <c r="C56" s="1539"/>
      <c r="D56" s="1539"/>
      <c r="E56" s="1539"/>
      <c r="F56" s="1539"/>
    </row>
    <row r="57" spans="1:7" ht="13.5" thickBot="1">
      <c r="A57" s="1543"/>
      <c r="B57" s="1013"/>
      <c r="C57" s="1013"/>
      <c r="D57" s="1013"/>
      <c r="E57" s="1013"/>
      <c r="F57" s="1013"/>
    </row>
    <row r="58" spans="1:7" ht="14.25">
      <c r="A58" s="1291" t="s">
        <v>1185</v>
      </c>
      <c r="B58" s="1292"/>
      <c r="C58" s="1293"/>
      <c r="D58" s="1293"/>
      <c r="E58" s="1293"/>
      <c r="F58" s="1294"/>
    </row>
    <row r="59" spans="1:7" ht="12.75" customHeight="1">
      <c r="A59" s="1177"/>
      <c r="B59" s="764"/>
      <c r="C59" s="764"/>
      <c r="D59" s="764"/>
      <c r="E59" s="764"/>
      <c r="F59" s="1295"/>
    </row>
    <row r="60" spans="1:7" ht="12.75" customHeight="1">
      <c r="A60" s="3037" t="s">
        <v>1184</v>
      </c>
      <c r="B60" s="2910"/>
      <c r="C60" s="2910"/>
      <c r="D60" s="2910"/>
      <c r="E60" s="2910"/>
      <c r="F60" s="3038"/>
    </row>
    <row r="61" spans="1:7" ht="12.75" customHeight="1">
      <c r="A61" s="3072"/>
      <c r="B61" s="3077"/>
      <c r="C61" s="3077"/>
      <c r="D61" s="3077"/>
      <c r="E61" s="3077"/>
      <c r="F61" s="3078"/>
    </row>
    <row r="62" spans="1:7">
      <c r="A62" s="3072"/>
      <c r="B62" s="3073"/>
      <c r="C62" s="3073"/>
      <c r="D62" s="3073"/>
      <c r="E62" s="3073"/>
      <c r="F62" s="3074"/>
    </row>
    <row r="63" spans="1:7" ht="14.25">
      <c r="A63" s="1373" t="s">
        <v>1453</v>
      </c>
      <c r="B63" s="1780"/>
      <c r="C63" s="1780"/>
      <c r="D63" s="1780"/>
      <c r="E63" s="1780"/>
      <c r="F63" s="1781"/>
    </row>
    <row r="64" spans="1:7">
      <c r="A64" s="3072" t="s">
        <v>1225</v>
      </c>
      <c r="B64" s="3073"/>
      <c r="C64" s="3073"/>
      <c r="D64" s="3073"/>
      <c r="E64" s="3073"/>
      <c r="F64" s="3074"/>
    </row>
    <row r="65" spans="1:6">
      <c r="A65" s="3037" t="s">
        <v>1452</v>
      </c>
      <c r="B65" s="2922"/>
      <c r="C65" s="2922"/>
      <c r="D65" s="2922"/>
      <c r="E65" s="2922"/>
      <c r="F65" s="3075"/>
    </row>
    <row r="66" spans="1:6">
      <c r="A66" s="1480"/>
      <c r="B66" s="1478"/>
      <c r="C66" s="1478"/>
      <c r="D66" s="1478"/>
      <c r="E66" s="1478"/>
      <c r="F66" s="1548"/>
    </row>
    <row r="67" spans="1:6">
      <c r="A67" s="1480"/>
      <c r="B67" s="1478"/>
      <c r="C67" s="1478"/>
      <c r="D67" s="1478"/>
      <c r="E67" s="1478"/>
      <c r="F67" s="1548"/>
    </row>
    <row r="68" spans="1:6">
      <c r="A68" s="1480"/>
      <c r="B68" s="1478"/>
      <c r="C68" s="1478"/>
      <c r="D68" s="1478"/>
      <c r="E68" s="1478"/>
      <c r="F68" s="1548"/>
    </row>
    <row r="69" spans="1:6">
      <c r="A69" s="1480"/>
      <c r="B69" s="1478"/>
      <c r="C69" s="1478"/>
      <c r="D69" s="1478"/>
      <c r="E69" s="1478"/>
      <c r="F69" s="1548"/>
    </row>
    <row r="70" spans="1:6">
      <c r="A70" s="1480"/>
      <c r="B70" s="1481"/>
      <c r="C70" s="1481"/>
      <c r="D70" s="1481"/>
      <c r="E70" s="1481"/>
      <c r="F70" s="1482"/>
    </row>
    <row r="71" spans="1:6" ht="13.5" thickBot="1">
      <c r="A71" s="1475"/>
      <c r="B71" s="1476"/>
      <c r="C71" s="1476"/>
      <c r="D71" s="1476"/>
      <c r="E71" s="1476"/>
      <c r="F71" s="1477"/>
    </row>
    <row r="72" spans="1:6">
      <c r="A72" s="1425"/>
      <c r="B72" s="1425"/>
      <c r="C72" s="1425"/>
      <c r="D72" s="1425"/>
      <c r="E72" s="1425"/>
      <c r="F72" s="1425"/>
    </row>
    <row r="73" spans="1:6">
      <c r="A73" s="1425"/>
      <c r="B73" s="1425"/>
      <c r="C73" s="1425"/>
      <c r="D73" s="1425"/>
      <c r="E73" s="1425"/>
      <c r="F73" s="1425"/>
    </row>
    <row r="74" spans="1:6">
      <c r="A74" s="1425"/>
      <c r="B74" s="1425"/>
      <c r="C74" s="1425"/>
      <c r="D74" s="1425"/>
      <c r="E74" s="1425"/>
      <c r="F74" s="1425"/>
    </row>
    <row r="75" spans="1:6">
      <c r="A75" s="1425"/>
      <c r="B75" s="1425"/>
      <c r="C75" s="1425"/>
      <c r="D75" s="1425"/>
      <c r="E75" s="1425"/>
      <c r="F75" s="1425"/>
    </row>
    <row r="76" spans="1:6">
      <c r="A76" s="1425"/>
      <c r="B76" s="1425"/>
      <c r="C76" s="1425"/>
      <c r="D76" s="1425"/>
      <c r="E76" s="1425"/>
      <c r="F76" s="1425"/>
    </row>
    <row r="77" spans="1:6">
      <c r="A77" s="1425"/>
      <c r="B77" s="1425"/>
      <c r="C77" s="1425"/>
      <c r="D77" s="1425"/>
      <c r="E77" s="1425"/>
      <c r="F77" s="1425"/>
    </row>
    <row r="78" spans="1:6">
      <c r="A78" s="1011"/>
      <c r="B78" s="1011"/>
      <c r="C78" s="1011"/>
      <c r="D78" s="1011"/>
      <c r="E78" s="1011"/>
      <c r="F78" s="1011"/>
    </row>
  </sheetData>
  <mergeCells count="17">
    <mergeCell ref="D32:D34"/>
    <mergeCell ref="E32:E34"/>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s>
  <pageMargins left="0.70866141732283472" right="0.70866141732283472" top="0.74803149606299213" bottom="0.74803149606299213" header="0.31496062992125984" footer="0.31496062992125984"/>
  <pageSetup paperSize="9" scale="54" orientation="landscape" r:id="rId1"/>
</worksheet>
</file>

<file path=xl/worksheets/sheet42.xml><?xml version="1.0" encoding="utf-8"?>
<worksheet xmlns="http://schemas.openxmlformats.org/spreadsheetml/2006/main" xmlns:r="http://schemas.openxmlformats.org/officeDocument/2006/relationships">
  <sheetPr published="0">
    <pageSetUpPr fitToPage="1"/>
  </sheetPr>
  <dimension ref="A1:H44"/>
  <sheetViews>
    <sheetView showGridLines="0" workbookViewId="0">
      <selection activeCell="H16" sqref="H16"/>
    </sheetView>
  </sheetViews>
  <sheetFormatPr baseColWidth="10" defaultColWidth="8.85546875" defaultRowHeight="12.75"/>
  <cols>
    <col min="1" max="1" width="28.85546875" style="697" bestFit="1" customWidth="1"/>
    <col min="2" max="2" width="25" style="697" bestFit="1" customWidth="1"/>
    <col min="3" max="6" width="20.140625" style="697" customWidth="1"/>
    <col min="7" max="7" width="20.140625" style="694" customWidth="1"/>
    <col min="8" max="8" width="20.140625" style="697" customWidth="1"/>
    <col min="9" max="10" width="19.140625" style="697" bestFit="1" customWidth="1"/>
    <col min="11" max="16384" width="8.85546875" style="697"/>
  </cols>
  <sheetData>
    <row r="1" spans="1:8" s="716" customFormat="1" ht="18">
      <c r="A1" s="101" t="s">
        <v>1111</v>
      </c>
      <c r="B1" s="101"/>
      <c r="C1" s="101"/>
      <c r="D1" s="715"/>
      <c r="E1" s="715"/>
      <c r="F1" s="715"/>
      <c r="G1" s="983"/>
      <c r="H1" s="715"/>
    </row>
    <row r="2" spans="1:8" s="718" customFormat="1" ht="11.25">
      <c r="A2" s="88" t="str">
        <f>'PAGE DE GARDE'!C8</f>
        <v>ELECTRICITE</v>
      </c>
      <c r="B2" s="99" t="str">
        <f>'PAGE DE GARDE'!C10</f>
        <v>REALITE 2015 V0</v>
      </c>
      <c r="C2" s="88"/>
      <c r="D2" s="717"/>
      <c r="E2" s="717"/>
      <c r="F2" s="717"/>
      <c r="G2" s="1227"/>
      <c r="H2" s="717"/>
    </row>
    <row r="3" spans="1:8" s="718" customFormat="1" ht="11.25">
      <c r="A3" s="481" t="str">
        <f>'PAGE DE GARDE'!C7</f>
        <v>GRD</v>
      </c>
      <c r="B3" s="99"/>
      <c r="C3" s="88"/>
      <c r="D3" s="717"/>
      <c r="E3" s="717"/>
      <c r="F3" s="717"/>
      <c r="G3" s="1227"/>
      <c r="H3" s="717"/>
    </row>
    <row r="4" spans="1:8" ht="13.5" thickBot="1"/>
    <row r="5" spans="1:8" ht="13.5" thickBot="1">
      <c r="C5" s="3079" t="str">
        <f>'PAGE DE GARDE'!B14</f>
        <v>REALITE 2015</v>
      </c>
      <c r="D5" s="3080"/>
      <c r="E5" s="3080"/>
      <c r="F5" s="3080"/>
      <c r="G5" s="3081"/>
      <c r="H5" s="1742"/>
    </row>
    <row r="6" spans="1:8" ht="13.5" thickBot="1">
      <c r="C6" s="1228" t="s">
        <v>1048</v>
      </c>
      <c r="D6" s="1240" t="s">
        <v>1049</v>
      </c>
      <c r="E6" s="1244" t="s">
        <v>1050</v>
      </c>
      <c r="F6" s="1240" t="s">
        <v>1051</v>
      </c>
      <c r="G6" s="1557" t="s">
        <v>54</v>
      </c>
    </row>
    <row r="7" spans="1:8">
      <c r="A7" s="1228" t="s">
        <v>1048</v>
      </c>
      <c r="B7" s="1550" t="s">
        <v>538</v>
      </c>
      <c r="C7" s="1558"/>
      <c r="D7" s="1229"/>
      <c r="E7" s="1229"/>
      <c r="F7" s="1230"/>
      <c r="G7" s="1559"/>
    </row>
    <row r="8" spans="1:8">
      <c r="A8" s="1231"/>
      <c r="B8" s="1551" t="s">
        <v>586</v>
      </c>
      <c r="C8" s="1234"/>
      <c r="D8" s="1232"/>
      <c r="E8" s="1232"/>
      <c r="F8" s="1233"/>
      <c r="G8" s="1560">
        <f>C8+D8+E8+F8</f>
        <v>0</v>
      </c>
    </row>
    <row r="9" spans="1:8">
      <c r="A9" s="1231"/>
      <c r="B9" s="1551" t="s">
        <v>55</v>
      </c>
      <c r="C9" s="1234"/>
      <c r="D9" s="1232"/>
      <c r="E9" s="1232"/>
      <c r="F9" s="1233"/>
      <c r="G9" s="1560">
        <f>C9+D9+E9+F9</f>
        <v>0</v>
      </c>
    </row>
    <row r="10" spans="1:8">
      <c r="A10" s="2323"/>
      <c r="B10" s="2324" t="s">
        <v>528</v>
      </c>
      <c r="C10" s="2323"/>
      <c r="D10" s="2325"/>
      <c r="E10" s="1235"/>
      <c r="F10" s="1236"/>
      <c r="G10" s="1561"/>
    </row>
    <row r="11" spans="1:8">
      <c r="A11" s="1231"/>
      <c r="B11" s="1551" t="s">
        <v>586</v>
      </c>
      <c r="C11" s="1234"/>
      <c r="D11" s="1232"/>
      <c r="E11" s="1232"/>
      <c r="F11" s="1233"/>
      <c r="G11" s="1562">
        <f>C11+D11+E11+F11</f>
        <v>0</v>
      </c>
    </row>
    <row r="12" spans="1:8">
      <c r="A12" s="1237"/>
      <c r="B12" s="1553" t="s">
        <v>55</v>
      </c>
      <c r="C12" s="1563"/>
      <c r="D12" s="1238"/>
      <c r="E12" s="1238"/>
      <c r="F12" s="1239"/>
      <c r="G12" s="1562">
        <f>C12+D12+E12+F12</f>
        <v>0</v>
      </c>
    </row>
    <row r="13" spans="1:8">
      <c r="A13" s="1240" t="s">
        <v>1049</v>
      </c>
      <c r="B13" s="1261" t="s">
        <v>538</v>
      </c>
      <c r="C13" s="1564"/>
      <c r="D13" s="1241"/>
      <c r="E13" s="1229"/>
      <c r="F13" s="1230"/>
      <c r="G13" s="1559"/>
    </row>
    <row r="14" spans="1:8">
      <c r="A14" s="1231"/>
      <c r="B14" s="1551" t="s">
        <v>586</v>
      </c>
      <c r="C14" s="1565"/>
      <c r="D14" s="1242"/>
      <c r="E14" s="1232"/>
      <c r="F14" s="1233"/>
      <c r="G14" s="1560">
        <f>C14+D14+E14+F14</f>
        <v>0</v>
      </c>
    </row>
    <row r="15" spans="1:8">
      <c r="A15" s="1231"/>
      <c r="B15" s="1551" t="s">
        <v>55</v>
      </c>
      <c r="C15" s="1565"/>
      <c r="D15" s="1242"/>
      <c r="E15" s="1232"/>
      <c r="F15" s="1233"/>
      <c r="G15" s="1560">
        <f>C15+D15+E15+F15</f>
        <v>0</v>
      </c>
    </row>
    <row r="16" spans="1:8">
      <c r="A16" s="1231"/>
      <c r="B16" s="1552" t="s">
        <v>528</v>
      </c>
      <c r="C16" s="1566"/>
      <c r="D16" s="1242"/>
      <c r="E16" s="1235"/>
      <c r="F16" s="1236"/>
      <c r="G16" s="1561"/>
    </row>
    <row r="17" spans="1:8">
      <c r="A17" s="1231"/>
      <c r="B17" s="1551" t="s">
        <v>586</v>
      </c>
      <c r="C17" s="1565"/>
      <c r="D17" s="1242"/>
      <c r="E17" s="1232"/>
      <c r="F17" s="1233"/>
      <c r="G17" s="1562">
        <f>C17+D17+E17+F17</f>
        <v>0</v>
      </c>
    </row>
    <row r="18" spans="1:8">
      <c r="A18" s="1237"/>
      <c r="B18" s="1553" t="s">
        <v>55</v>
      </c>
      <c r="C18" s="1567"/>
      <c r="D18" s="1243"/>
      <c r="E18" s="1238"/>
      <c r="F18" s="1239"/>
      <c r="G18" s="1562">
        <f>C18+D18+E18+F18</f>
        <v>0</v>
      </c>
    </row>
    <row r="19" spans="1:8">
      <c r="A19" s="1244" t="s">
        <v>1050</v>
      </c>
      <c r="B19" s="1261" t="s">
        <v>538</v>
      </c>
      <c r="C19" s="1564"/>
      <c r="D19" s="1229"/>
      <c r="E19" s="1241"/>
      <c r="F19" s="1230"/>
      <c r="G19" s="1559"/>
    </row>
    <row r="20" spans="1:8">
      <c r="A20" s="1231"/>
      <c r="B20" s="1551" t="s">
        <v>586</v>
      </c>
      <c r="C20" s="1565"/>
      <c r="D20" s="1232"/>
      <c r="E20" s="1242"/>
      <c r="F20" s="1233"/>
      <c r="G20" s="1560">
        <f>C20+D20+E20+F20</f>
        <v>0</v>
      </c>
    </row>
    <row r="21" spans="1:8">
      <c r="A21" s="1231"/>
      <c r="B21" s="1551" t="s">
        <v>55</v>
      </c>
      <c r="C21" s="1565"/>
      <c r="D21" s="1232"/>
      <c r="E21" s="1242"/>
      <c r="F21" s="1233"/>
      <c r="G21" s="1560">
        <f>C21+D21+E21+F21</f>
        <v>0</v>
      </c>
    </row>
    <row r="22" spans="1:8">
      <c r="A22" s="1231"/>
      <c r="B22" s="1552" t="s">
        <v>528</v>
      </c>
      <c r="C22" s="1566"/>
      <c r="D22" s="1235"/>
      <c r="E22" s="1242"/>
      <c r="F22" s="1236"/>
      <c r="G22" s="1561"/>
    </row>
    <row r="23" spans="1:8">
      <c r="A23" s="1231"/>
      <c r="B23" s="1551" t="s">
        <v>586</v>
      </c>
      <c r="C23" s="1565"/>
      <c r="D23" s="1232"/>
      <c r="E23" s="1242"/>
      <c r="F23" s="1233"/>
      <c r="G23" s="1562">
        <f>C23+D23+E23+F23</f>
        <v>0</v>
      </c>
    </row>
    <row r="24" spans="1:8">
      <c r="A24" s="1237"/>
      <c r="B24" s="1553" t="s">
        <v>55</v>
      </c>
      <c r="C24" s="1567"/>
      <c r="D24" s="1238"/>
      <c r="E24" s="1243"/>
      <c r="F24" s="1239"/>
      <c r="G24" s="1562">
        <f>C24+D24+E24+F24</f>
        <v>0</v>
      </c>
    </row>
    <row r="25" spans="1:8">
      <c r="A25" s="1240" t="s">
        <v>1051</v>
      </c>
      <c r="B25" s="1261" t="s">
        <v>538</v>
      </c>
      <c r="C25" s="1564"/>
      <c r="D25" s="1229"/>
      <c r="E25" s="1229"/>
      <c r="F25" s="1245"/>
      <c r="G25" s="1559"/>
    </row>
    <row r="26" spans="1:8">
      <c r="A26" s="1231"/>
      <c r="B26" s="1551" t="s">
        <v>586</v>
      </c>
      <c r="C26" s="1565"/>
      <c r="D26" s="1232"/>
      <c r="E26" s="1232"/>
      <c r="F26" s="1246"/>
      <c r="G26" s="1560">
        <f>C26+D26+E26+F26</f>
        <v>0</v>
      </c>
    </row>
    <row r="27" spans="1:8">
      <c r="A27" s="1231"/>
      <c r="B27" s="1551" t="s">
        <v>55</v>
      </c>
      <c r="C27" s="1565"/>
      <c r="D27" s="1232"/>
      <c r="E27" s="1232"/>
      <c r="F27" s="1246"/>
      <c r="G27" s="1560">
        <f>C27+D27+E27+F27</f>
        <v>0</v>
      </c>
    </row>
    <row r="28" spans="1:8">
      <c r="A28" s="1231"/>
      <c r="B28" s="1552" t="s">
        <v>528</v>
      </c>
      <c r="C28" s="1566"/>
      <c r="D28" s="1235"/>
      <c r="E28" s="1235"/>
      <c r="F28" s="1246"/>
      <c r="G28" s="1561"/>
    </row>
    <row r="29" spans="1:8">
      <c r="A29" s="1231"/>
      <c r="B29" s="1551" t="s">
        <v>586</v>
      </c>
      <c r="C29" s="1565"/>
      <c r="D29" s="1232"/>
      <c r="E29" s="1232"/>
      <c r="F29" s="1246"/>
      <c r="G29" s="1562">
        <f>C29+D29+E29+F29</f>
        <v>0</v>
      </c>
    </row>
    <row r="30" spans="1:8">
      <c r="A30" s="1237"/>
      <c r="B30" s="1553" t="s">
        <v>55</v>
      </c>
      <c r="C30" s="1567"/>
      <c r="D30" s="1238"/>
      <c r="E30" s="1238"/>
      <c r="F30" s="1247"/>
      <c r="G30" s="1562">
        <f>C30+D30+E30+F30</f>
        <v>0</v>
      </c>
    </row>
    <row r="31" spans="1:8" s="694" customFormat="1">
      <c r="A31" s="1248" t="s">
        <v>56</v>
      </c>
      <c r="B31" s="1262" t="s">
        <v>538</v>
      </c>
      <c r="C31" s="1251"/>
      <c r="D31" s="1249"/>
      <c r="E31" s="1249"/>
      <c r="F31" s="1249"/>
      <c r="G31" s="1250"/>
      <c r="H31" s="697"/>
    </row>
    <row r="32" spans="1:8" s="694" customFormat="1">
      <c r="A32" s="1251"/>
      <c r="B32" s="1554" t="s">
        <v>586</v>
      </c>
      <c r="C32" s="1253">
        <f>C8+C14+C20+C26</f>
        <v>0</v>
      </c>
      <c r="D32" s="1252">
        <f>D8+D14+D20+D26</f>
        <v>0</v>
      </c>
      <c r="E32" s="1252">
        <f>E8+E14+E20+E26</f>
        <v>0</v>
      </c>
      <c r="F32" s="1252">
        <f>F8+F14+F20+F26</f>
        <v>0</v>
      </c>
      <c r="G32" s="1254"/>
      <c r="H32" s="697"/>
    </row>
    <row r="33" spans="1:8" s="694" customFormat="1">
      <c r="A33" s="1251"/>
      <c r="B33" s="1554" t="s">
        <v>55</v>
      </c>
      <c r="C33" s="1253">
        <f t="shared" ref="C33:D36" si="0">C9+C15+C21+C27</f>
        <v>0</v>
      </c>
      <c r="D33" s="1252">
        <f t="shared" si="0"/>
        <v>0</v>
      </c>
      <c r="E33" s="1252">
        <f>E9+E15+E21+E27</f>
        <v>0</v>
      </c>
      <c r="F33" s="1252">
        <f>F9+F15+F21+F27</f>
        <v>0</v>
      </c>
      <c r="G33" s="1254"/>
      <c r="H33" s="697"/>
    </row>
    <row r="34" spans="1:8" s="694" customFormat="1">
      <c r="A34" s="1251"/>
      <c r="B34" s="1555" t="s">
        <v>528</v>
      </c>
      <c r="C34" s="1253"/>
      <c r="D34" s="1252"/>
      <c r="E34" s="1252"/>
      <c r="F34" s="1252"/>
      <c r="G34" s="1254"/>
      <c r="H34" s="697"/>
    </row>
    <row r="35" spans="1:8" s="694" customFormat="1">
      <c r="A35" s="1251"/>
      <c r="B35" s="1554" t="s">
        <v>586</v>
      </c>
      <c r="C35" s="1256">
        <f t="shared" si="0"/>
        <v>0</v>
      </c>
      <c r="D35" s="1255">
        <f t="shared" si="0"/>
        <v>0</v>
      </c>
      <c r="E35" s="1255">
        <f>E11+E17+E23+E29</f>
        <v>0</v>
      </c>
      <c r="F35" s="1255">
        <f>F11+F17+F23+F29</f>
        <v>0</v>
      </c>
      <c r="G35" s="1254"/>
      <c r="H35" s="697"/>
    </row>
    <row r="36" spans="1:8" s="694" customFormat="1" ht="13.5" thickBot="1">
      <c r="A36" s="1257"/>
      <c r="B36" s="1556" t="s">
        <v>55</v>
      </c>
      <c r="C36" s="1258">
        <f t="shared" si="0"/>
        <v>0</v>
      </c>
      <c r="D36" s="1259">
        <f t="shared" si="0"/>
        <v>0</v>
      </c>
      <c r="E36" s="1259">
        <f>E12+E18+E24+E30</f>
        <v>0</v>
      </c>
      <c r="F36" s="1259">
        <f>F12+F18+F24+F30</f>
        <v>0</v>
      </c>
      <c r="G36" s="1260"/>
      <c r="H36" s="697"/>
    </row>
    <row r="39" spans="1:8" ht="13.5" thickBot="1"/>
    <row r="40" spans="1:8" ht="14.25">
      <c r="A40" s="1291" t="s">
        <v>1076</v>
      </c>
      <c r="B40" s="1776"/>
      <c r="C40" s="1776"/>
      <c r="D40" s="1776"/>
      <c r="E40" s="1776"/>
      <c r="F40" s="1776"/>
      <c r="G40" s="1777"/>
    </row>
    <row r="41" spans="1:8">
      <c r="A41" s="1775" t="s">
        <v>1450</v>
      </c>
      <c r="B41" s="790"/>
      <c r="C41" s="790"/>
      <c r="D41" s="790"/>
      <c r="E41" s="790"/>
      <c r="F41" s="790"/>
      <c r="G41" s="1778"/>
    </row>
    <row r="42" spans="1:8">
      <c r="A42" s="1775"/>
      <c r="B42" s="790"/>
      <c r="C42" s="790"/>
      <c r="D42" s="790"/>
      <c r="E42" s="790"/>
      <c r="F42" s="790"/>
      <c r="G42" s="1778"/>
    </row>
    <row r="43" spans="1:8">
      <c r="A43" s="1208"/>
      <c r="B43" s="790"/>
      <c r="C43" s="790"/>
      <c r="D43" s="790"/>
      <c r="E43" s="790"/>
      <c r="F43" s="790"/>
      <c r="G43" s="1778"/>
    </row>
    <row r="44" spans="1:8" ht="13.5" thickBot="1">
      <c r="A44" s="1302"/>
      <c r="B44" s="1303"/>
      <c r="C44" s="1303"/>
      <c r="D44" s="1303"/>
      <c r="E44" s="1303"/>
      <c r="F44" s="1303"/>
      <c r="G44" s="1779"/>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dimension ref="A1:H47"/>
  <sheetViews>
    <sheetView showGridLines="0" zoomScaleNormal="100" workbookViewId="0">
      <selection activeCell="H16" sqref="H16"/>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s="697" customFormat="1" ht="18">
      <c r="A1" s="101" t="s">
        <v>1110</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42" t="str">
        <f>'PAGE DE GARDE'!$B$16</f>
        <v>REALITE 2014</v>
      </c>
      <c r="D8" s="3042" t="str">
        <f>'PAGE DE GARDE'!$B$15</f>
        <v>BUDGET 2015</v>
      </c>
      <c r="E8" s="3042" t="str">
        <f>'PAGE DE GARDE'!$B$14</f>
        <v>REALITE 2015</v>
      </c>
      <c r="F8" s="3045" t="s">
        <v>1183</v>
      </c>
    </row>
    <row r="9" spans="1:6">
      <c r="A9" s="3051"/>
      <c r="B9" s="3040"/>
      <c r="C9" s="3043"/>
      <c r="D9" s="3043"/>
      <c r="E9" s="3043"/>
      <c r="F9" s="3046"/>
    </row>
    <row r="10" spans="1:6" ht="13.5" thickBot="1">
      <c r="A10" s="3052"/>
      <c r="B10" s="3053"/>
      <c r="C10" s="3054"/>
      <c r="D10" s="3054"/>
      <c r="E10" s="3044"/>
      <c r="F10" s="3047"/>
    </row>
    <row r="11" spans="1:6">
      <c r="A11" s="991"/>
      <c r="B11" s="992"/>
      <c r="C11" s="991"/>
      <c r="D11" s="994"/>
      <c r="E11" s="994"/>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3.5" thickBot="1">
      <c r="A24" s="991"/>
      <c r="B24" s="992"/>
      <c r="C24" s="991"/>
      <c r="D24" s="1000"/>
      <c r="E24" s="1000"/>
      <c r="F24" s="1017"/>
    </row>
    <row r="25" spans="1:6" ht="13.5" thickBot="1">
      <c r="A25" s="1001" t="s">
        <v>498</v>
      </c>
      <c r="B25" s="1002"/>
      <c r="C25" s="1001">
        <f>SUM(C5:C24)</f>
        <v>0</v>
      </c>
      <c r="D25" s="1004">
        <f t="shared" ref="D25:E25" si="1">SUM(D5:D24)</f>
        <v>0</v>
      </c>
      <c r="E25" s="1004">
        <f t="shared" si="1"/>
        <v>0</v>
      </c>
      <c r="F25" s="1574">
        <f>D25-E25</f>
        <v>0</v>
      </c>
    </row>
    <row r="26" spans="1:6" ht="13.5" thickBot="1">
      <c r="A26" s="991"/>
      <c r="B26" s="1006"/>
      <c r="C26" s="1006"/>
      <c r="D26" s="1006"/>
      <c r="E26" s="1006"/>
      <c r="F26" s="1017"/>
    </row>
    <row r="27" spans="1:6" ht="14.25">
      <c r="A27" s="1291" t="s">
        <v>1076</v>
      </c>
      <c r="B27" s="1292"/>
      <c r="C27" s="1293"/>
      <c r="D27" s="1293"/>
      <c r="E27" s="1293"/>
      <c r="F27" s="1294"/>
    </row>
    <row r="28" spans="1:6">
      <c r="A28" s="1177"/>
      <c r="B28" s="764"/>
      <c r="C28" s="764"/>
      <c r="D28" s="764"/>
      <c r="E28" s="764"/>
      <c r="F28" s="1295"/>
    </row>
    <row r="29" spans="1:6" ht="12.75" customHeight="1">
      <c r="A29" s="3037" t="s">
        <v>1184</v>
      </c>
      <c r="B29" s="2910"/>
      <c r="C29" s="2910"/>
      <c r="D29" s="2910"/>
      <c r="E29" s="2910"/>
      <c r="F29" s="3038"/>
    </row>
    <row r="30" spans="1:6" ht="12.75" customHeight="1">
      <c r="A30" s="3037"/>
      <c r="B30" s="2910"/>
      <c r="C30" s="2910"/>
      <c r="D30" s="2910"/>
      <c r="E30" s="2910"/>
      <c r="F30" s="3038"/>
    </row>
    <row r="31" spans="1:6">
      <c r="A31" s="1480"/>
      <c r="B31" s="1481"/>
      <c r="C31" s="1481"/>
      <c r="D31" s="1481"/>
      <c r="E31" s="1481"/>
      <c r="F31" s="1482"/>
    </row>
    <row r="32" spans="1:6">
      <c r="A32" s="1480"/>
      <c r="B32" s="1481"/>
      <c r="C32" s="1481"/>
      <c r="D32" s="1481"/>
      <c r="E32" s="1481"/>
      <c r="F32" s="1482"/>
    </row>
    <row r="33" spans="1:8">
      <c r="A33" s="1480"/>
      <c r="B33" s="1481"/>
      <c r="C33" s="1481"/>
      <c r="D33" s="1481"/>
      <c r="E33" s="1481"/>
      <c r="F33" s="1482"/>
    </row>
    <row r="34" spans="1:8">
      <c r="A34" s="1480"/>
      <c r="B34" s="1481"/>
      <c r="C34" s="1481"/>
      <c r="D34" s="1481"/>
      <c r="E34" s="1481"/>
      <c r="F34" s="1482"/>
    </row>
    <row r="35" spans="1:8">
      <c r="A35" s="1480"/>
      <c r="B35" s="1481"/>
      <c r="C35" s="1481"/>
      <c r="D35" s="1481"/>
      <c r="E35" s="1481"/>
      <c r="F35" s="1482"/>
    </row>
    <row r="36" spans="1:8">
      <c r="A36" s="1480"/>
      <c r="B36" s="1481"/>
      <c r="C36" s="1481"/>
      <c r="D36" s="1481"/>
      <c r="E36" s="1481"/>
      <c r="F36" s="1482"/>
    </row>
    <row r="37" spans="1:8">
      <c r="A37" s="1480"/>
      <c r="B37" s="1481"/>
      <c r="C37" s="1481"/>
      <c r="D37" s="1481"/>
      <c r="E37" s="1481"/>
      <c r="F37" s="1482"/>
    </row>
    <row r="38" spans="1:8">
      <c r="A38" s="1480"/>
      <c r="B38" s="1481"/>
      <c r="C38" s="1481"/>
      <c r="D38" s="1481"/>
      <c r="E38" s="1481"/>
      <c r="F38" s="1482"/>
    </row>
    <row r="39" spans="1:8">
      <c r="A39" s="1480"/>
      <c r="B39" s="1481"/>
      <c r="C39" s="1481"/>
      <c r="D39" s="1481"/>
      <c r="E39" s="1481"/>
      <c r="F39" s="1482"/>
    </row>
    <row r="40" spans="1:8">
      <c r="A40" s="1480"/>
      <c r="B40" s="1481"/>
      <c r="C40" s="1481"/>
      <c r="D40" s="1481"/>
      <c r="E40" s="1481"/>
      <c r="F40" s="1482"/>
    </row>
    <row r="41" spans="1:8">
      <c r="A41" s="1480"/>
      <c r="B41" s="1481"/>
      <c r="C41" s="1481"/>
      <c r="D41" s="1481"/>
      <c r="E41" s="1481"/>
      <c r="F41" s="1482"/>
    </row>
    <row r="42" spans="1:8">
      <c r="A42" s="1480"/>
      <c r="B42" s="1481"/>
      <c r="C42" s="1481"/>
      <c r="D42" s="1481"/>
      <c r="E42" s="1481"/>
      <c r="F42" s="1482"/>
    </row>
    <row r="43" spans="1:8">
      <c r="A43" s="1480"/>
      <c r="B43" s="1481"/>
      <c r="C43" s="1481"/>
      <c r="D43" s="1481"/>
      <c r="E43" s="1481"/>
      <c r="F43" s="1482"/>
      <c r="G43" s="1181"/>
      <c r="H43" s="1181"/>
    </row>
    <row r="44" spans="1:8">
      <c r="A44" s="1480"/>
      <c r="B44" s="1481"/>
      <c r="C44" s="1481"/>
      <c r="D44" s="1481"/>
      <c r="E44" s="1481"/>
      <c r="F44" s="1482"/>
      <c r="G44" s="1181"/>
      <c r="H44" s="1181"/>
    </row>
    <row r="45" spans="1:8">
      <c r="A45" s="1480"/>
      <c r="B45" s="1481"/>
      <c r="C45" s="1481"/>
      <c r="D45" s="1481"/>
      <c r="E45" s="1481"/>
      <c r="F45" s="1482"/>
      <c r="G45" s="1181"/>
      <c r="H45" s="1181"/>
    </row>
    <row r="46" spans="1:8" ht="13.5" thickBot="1">
      <c r="A46" s="1022"/>
      <c r="B46" s="1023"/>
      <c r="C46" s="1023"/>
      <c r="D46" s="1023"/>
      <c r="E46" s="1023"/>
      <c r="F46" s="1374"/>
      <c r="G46" s="1181"/>
      <c r="H46" s="1181"/>
    </row>
    <row r="47" spans="1:8">
      <c r="A47" s="1181"/>
      <c r="B47" s="1181"/>
      <c r="C47" s="1181"/>
      <c r="D47" s="1181"/>
      <c r="E47" s="1181"/>
      <c r="F47" s="1181"/>
      <c r="G47" s="1181"/>
      <c r="H47" s="1181"/>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I77"/>
  <sheetViews>
    <sheetView showGridLines="0" zoomScaleNormal="100" workbookViewId="0">
      <selection activeCell="H16" sqref="H16"/>
    </sheetView>
  </sheetViews>
  <sheetFormatPr baseColWidth="10" defaultColWidth="8.85546875" defaultRowHeight="12.75"/>
  <cols>
    <col min="1" max="1" width="22" style="697" customWidth="1"/>
    <col min="2" max="2" width="103.28515625" style="697" customWidth="1"/>
    <col min="3" max="6" width="21.28515625" style="697" customWidth="1"/>
    <col min="7" max="16384" width="8.85546875" style="697"/>
  </cols>
  <sheetData>
    <row r="1" spans="1:9" ht="18">
      <c r="A1" s="101" t="s">
        <v>1107</v>
      </c>
      <c r="B1" s="101"/>
      <c r="C1" s="715"/>
      <c r="D1" s="715"/>
      <c r="E1" s="715"/>
      <c r="F1" s="715"/>
      <c r="G1" s="696"/>
      <c r="H1" s="696"/>
      <c r="I1" s="696"/>
    </row>
    <row r="2" spans="1:9" ht="18">
      <c r="A2" s="88" t="str">
        <f>'PAGE DE GARDE'!C8</f>
        <v>ELECTRICITE</v>
      </c>
      <c r="B2" s="99" t="str">
        <f>'PAGE DE GARDE'!C10</f>
        <v>REALITE 2015 V0</v>
      </c>
      <c r="C2" s="717"/>
      <c r="D2" s="983"/>
      <c r="E2" s="982"/>
      <c r="F2" s="717"/>
      <c r="G2" s="696"/>
      <c r="H2" s="696"/>
      <c r="I2" s="696"/>
    </row>
    <row r="3" spans="1:9">
      <c r="A3" s="481" t="str">
        <f>'PAGE DE GARDE'!C7</f>
        <v>GRD</v>
      </c>
      <c r="B3" s="99"/>
      <c r="C3" s="717"/>
      <c r="D3" s="717"/>
      <c r="E3" s="717"/>
      <c r="F3" s="717"/>
      <c r="G3" s="696"/>
      <c r="H3" s="696"/>
      <c r="I3" s="696"/>
    </row>
    <row r="4" spans="1:9" ht="13.5" thickBot="1">
      <c r="G4" s="696"/>
    </row>
    <row r="5" spans="1:9">
      <c r="A5" s="984"/>
      <c r="B5" s="985"/>
      <c r="C5" s="985"/>
      <c r="D5" s="985"/>
      <c r="E5" s="985"/>
      <c r="F5" s="1174"/>
    </row>
    <row r="6" spans="1:9">
      <c r="A6" s="986" t="s">
        <v>975</v>
      </c>
      <c r="B6" s="987"/>
      <c r="C6" s="988"/>
      <c r="D6" s="988"/>
      <c r="E6" s="988"/>
      <c r="F6" s="989"/>
    </row>
    <row r="7" spans="1:9">
      <c r="A7" s="990"/>
      <c r="B7" s="988"/>
      <c r="C7" s="988"/>
      <c r="D7" s="988"/>
      <c r="E7" s="988"/>
      <c r="F7" s="989"/>
    </row>
    <row r="8" spans="1:9" ht="13.5" thickBot="1">
      <c r="A8" s="759" t="s">
        <v>1108</v>
      </c>
      <c r="B8" s="988"/>
      <c r="C8" s="988"/>
      <c r="D8" s="988"/>
      <c r="E8" s="988"/>
      <c r="F8" s="989"/>
    </row>
    <row r="9" spans="1:9" ht="14.25" customHeight="1">
      <c r="A9" s="3050" t="s">
        <v>977</v>
      </c>
      <c r="B9" s="3039" t="s">
        <v>978</v>
      </c>
      <c r="C9" s="3086" t="str">
        <f>'PAGE DE GARDE'!$B$16</f>
        <v>REALITE 2014</v>
      </c>
      <c r="D9" s="3042" t="str">
        <f>'PAGE DE GARDE'!$B$15</f>
        <v>BUDGET 2015</v>
      </c>
      <c r="E9" s="3042" t="str">
        <f>'PAGE DE GARDE'!$B$14</f>
        <v>REALITE 2015</v>
      </c>
      <c r="F9" s="3067" t="s">
        <v>1183</v>
      </c>
    </row>
    <row r="10" spans="1:9">
      <c r="A10" s="3076"/>
      <c r="B10" s="3048"/>
      <c r="C10" s="3087"/>
      <c r="D10" s="3089"/>
      <c r="E10" s="3085"/>
      <c r="F10" s="3068"/>
    </row>
    <row r="11" spans="1:9" ht="13.5" thickBot="1">
      <c r="A11" s="3069"/>
      <c r="B11" s="3041"/>
      <c r="C11" s="3088"/>
      <c r="D11" s="3044"/>
      <c r="E11" s="3044"/>
      <c r="F11" s="3070"/>
    </row>
    <row r="12" spans="1:9">
      <c r="A12" s="991"/>
      <c r="B12" s="992"/>
      <c r="C12" s="1210"/>
      <c r="D12" s="994"/>
      <c r="E12" s="994"/>
      <c r="F12" s="1469"/>
    </row>
    <row r="13" spans="1:9">
      <c r="A13" s="995"/>
      <c r="B13" s="996"/>
      <c r="C13" s="995"/>
      <c r="D13" s="998"/>
      <c r="E13" s="998"/>
      <c r="F13" s="1549">
        <f>D13-E13</f>
        <v>0</v>
      </c>
    </row>
    <row r="14" spans="1:9">
      <c r="A14" s="995"/>
      <c r="B14" s="996"/>
      <c r="C14" s="995"/>
      <c r="D14" s="998"/>
      <c r="E14" s="998"/>
      <c r="F14" s="1549">
        <f t="shared" ref="F14:F27" si="0">D14-E14</f>
        <v>0</v>
      </c>
    </row>
    <row r="15" spans="1:9">
      <c r="A15" s="995"/>
      <c r="B15" s="996"/>
      <c r="C15" s="995"/>
      <c r="D15" s="998"/>
      <c r="E15" s="998"/>
      <c r="F15" s="1549">
        <f t="shared" si="0"/>
        <v>0</v>
      </c>
    </row>
    <row r="16" spans="1:9">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c r="A24" s="995"/>
      <c r="B24" s="996"/>
      <c r="C24" s="995"/>
      <c r="D24" s="998"/>
      <c r="E24" s="998"/>
      <c r="F24" s="1549">
        <f t="shared" si="0"/>
        <v>0</v>
      </c>
    </row>
    <row r="25" spans="1:6">
      <c r="A25" s="995"/>
      <c r="B25" s="996"/>
      <c r="C25" s="995"/>
      <c r="D25" s="998"/>
      <c r="E25" s="998"/>
      <c r="F25" s="1549">
        <f t="shared" si="0"/>
        <v>0</v>
      </c>
    </row>
    <row r="26" spans="1:6">
      <c r="A26" s="995"/>
      <c r="B26" s="996"/>
      <c r="C26" s="995"/>
      <c r="D26" s="998"/>
      <c r="E26" s="998"/>
      <c r="F26" s="1549">
        <f t="shared" si="0"/>
        <v>0</v>
      </c>
    </row>
    <row r="27" spans="1:6">
      <c r="A27" s="995"/>
      <c r="B27" s="996"/>
      <c r="C27" s="995"/>
      <c r="D27" s="998"/>
      <c r="E27" s="998"/>
      <c r="F27" s="1549">
        <f t="shared" si="0"/>
        <v>0</v>
      </c>
    </row>
    <row r="28" spans="1:6" ht="13.5" thickBot="1">
      <c r="A28" s="991"/>
      <c r="B28" s="992"/>
      <c r="C28" s="991"/>
      <c r="D28" s="1000"/>
      <c r="E28" s="1000"/>
      <c r="F28" s="1017"/>
    </row>
    <row r="29" spans="1:6" ht="13.5" thickBot="1">
      <c r="A29" s="1001" t="s">
        <v>498</v>
      </c>
      <c r="B29" s="1002"/>
      <c r="C29" s="1001">
        <f>SUM(C12:C28)</f>
        <v>0</v>
      </c>
      <c r="D29" s="1004">
        <f t="shared" ref="D29:E29" si="1">SUM(D12:D28)</f>
        <v>0</v>
      </c>
      <c r="E29" s="1004">
        <f t="shared" si="1"/>
        <v>0</v>
      </c>
      <c r="F29" s="1574">
        <f>D29-E29</f>
        <v>0</v>
      </c>
    </row>
    <row r="30" spans="1:6">
      <c r="A30" s="991"/>
      <c r="B30" s="1006"/>
      <c r="C30" s="1006"/>
      <c r="D30" s="1006"/>
      <c r="E30" s="1006"/>
      <c r="F30" s="1017"/>
    </row>
    <row r="31" spans="1:6">
      <c r="A31" s="1020" t="s">
        <v>1109</v>
      </c>
      <c r="B31" s="1006"/>
      <c r="C31" s="1006"/>
      <c r="D31" s="1006"/>
      <c r="E31" s="1006"/>
      <c r="F31" s="1017"/>
    </row>
    <row r="32" spans="1:6" ht="13.5" thickBot="1">
      <c r="A32" s="1020"/>
      <c r="B32" s="1006"/>
      <c r="C32" s="1006"/>
      <c r="D32" s="1006"/>
      <c r="E32" s="1006"/>
      <c r="F32" s="1017"/>
    </row>
    <row r="33" spans="1:6" ht="14.25" customHeight="1">
      <c r="A33" s="3040"/>
      <c r="B33" s="3039" t="s">
        <v>1002</v>
      </c>
      <c r="C33" s="3051"/>
      <c r="D33" s="3050" t="str">
        <f>'PAGE DE GARDE'!$B$16</f>
        <v>REALITE 2014</v>
      </c>
      <c r="E33" s="3042" t="str">
        <f>'PAGE DE GARDE'!$B$15</f>
        <v>BUDGET 2015</v>
      </c>
      <c r="F33" s="3067" t="str">
        <f>'PAGE DE GARDE'!$B$14</f>
        <v>REALITE 2015</v>
      </c>
    </row>
    <row r="34" spans="1:6">
      <c r="A34" s="3040"/>
      <c r="B34" s="3040"/>
      <c r="C34" s="3051"/>
      <c r="D34" s="3051"/>
      <c r="E34" s="3085"/>
      <c r="F34" s="3068"/>
    </row>
    <row r="35" spans="1:6" ht="13.5" thickBot="1">
      <c r="A35" s="3040"/>
      <c r="B35" s="3041"/>
      <c r="C35" s="3051"/>
      <c r="D35" s="3069"/>
      <c r="E35" s="3044"/>
      <c r="F35" s="3070"/>
    </row>
    <row r="36" spans="1:6">
      <c r="A36" s="992"/>
      <c r="B36" s="992"/>
      <c r="C36" s="991"/>
      <c r="D36" s="1210"/>
      <c r="E36" s="994"/>
      <c r="F36" s="1469"/>
    </row>
    <row r="37" spans="1:6">
      <c r="A37" s="992"/>
      <c r="B37" s="996"/>
      <c r="C37" s="991"/>
      <c r="D37" s="995"/>
      <c r="E37" s="998"/>
      <c r="F37" s="1549"/>
    </row>
    <row r="38" spans="1:6">
      <c r="A38" s="992"/>
      <c r="B38" s="996"/>
      <c r="C38" s="991"/>
      <c r="D38" s="995"/>
      <c r="E38" s="998"/>
      <c r="F38" s="1549"/>
    </row>
    <row r="39" spans="1:6">
      <c r="A39" s="992"/>
      <c r="B39" s="996"/>
      <c r="C39" s="991"/>
      <c r="D39" s="995"/>
      <c r="E39" s="998"/>
      <c r="F39" s="1549"/>
    </row>
    <row r="40" spans="1:6">
      <c r="A40" s="992"/>
      <c r="B40" s="996"/>
      <c r="C40" s="991"/>
      <c r="D40" s="995"/>
      <c r="E40" s="998"/>
      <c r="F40" s="1549"/>
    </row>
    <row r="41" spans="1:6">
      <c r="A41" s="992"/>
      <c r="B41" s="996"/>
      <c r="C41" s="991"/>
      <c r="D41" s="995"/>
      <c r="E41" s="998"/>
      <c r="F41" s="1549"/>
    </row>
    <row r="42" spans="1:6">
      <c r="A42" s="992"/>
      <c r="B42" s="996"/>
      <c r="C42" s="991"/>
      <c r="D42" s="995"/>
      <c r="E42" s="998"/>
      <c r="F42" s="1549"/>
    </row>
    <row r="43" spans="1:6">
      <c r="A43" s="992"/>
      <c r="B43" s="996"/>
      <c r="C43" s="991"/>
      <c r="D43" s="995"/>
      <c r="E43" s="998"/>
      <c r="F43" s="1549"/>
    </row>
    <row r="44" spans="1:6">
      <c r="A44" s="992"/>
      <c r="B44" s="996"/>
      <c r="C44" s="991"/>
      <c r="D44" s="995"/>
      <c r="E44" s="998"/>
      <c r="F44" s="1549"/>
    </row>
    <row r="45" spans="1:6">
      <c r="A45" s="992"/>
      <c r="B45" s="996"/>
      <c r="C45" s="991"/>
      <c r="D45" s="995"/>
      <c r="E45" s="998"/>
      <c r="F45" s="1549"/>
    </row>
    <row r="46" spans="1:6">
      <c r="A46" s="992"/>
      <c r="B46" s="996"/>
      <c r="C46" s="991"/>
      <c r="D46" s="995"/>
      <c r="E46" s="998"/>
      <c r="F46" s="1549"/>
    </row>
    <row r="47" spans="1:6">
      <c r="A47" s="992"/>
      <c r="B47" s="996"/>
      <c r="C47" s="991"/>
      <c r="D47" s="995"/>
      <c r="E47" s="998"/>
      <c r="F47" s="1549"/>
    </row>
    <row r="48" spans="1:6">
      <c r="A48" s="992"/>
      <c r="B48" s="996"/>
      <c r="C48" s="991"/>
      <c r="D48" s="995"/>
      <c r="E48" s="998"/>
      <c r="F48" s="1549"/>
    </row>
    <row r="49" spans="1:6">
      <c r="A49" s="992"/>
      <c r="B49" s="996"/>
      <c r="C49" s="991"/>
      <c r="D49" s="995"/>
      <c r="E49" s="998"/>
      <c r="F49" s="1549"/>
    </row>
    <row r="50" spans="1:6">
      <c r="A50" s="992"/>
      <c r="B50" s="996"/>
      <c r="C50" s="991"/>
      <c r="D50" s="995"/>
      <c r="E50" s="998"/>
      <c r="F50" s="1549"/>
    </row>
    <row r="51" spans="1:6">
      <c r="A51" s="992"/>
      <c r="B51" s="996"/>
      <c r="C51" s="991"/>
      <c r="D51" s="995"/>
      <c r="E51" s="998"/>
      <c r="F51" s="1549"/>
    </row>
    <row r="52" spans="1:6" ht="13.5" thickBot="1">
      <c r="A52" s="992"/>
      <c r="B52" s="992"/>
      <c r="C52" s="991"/>
      <c r="D52" s="991"/>
      <c r="E52" s="1000"/>
      <c r="F52" s="1017"/>
    </row>
    <row r="53" spans="1:6" ht="13.5" thickBot="1">
      <c r="A53" s="1021"/>
      <c r="B53" s="1001" t="s">
        <v>498</v>
      </c>
      <c r="C53" s="1007"/>
      <c r="D53" s="1001">
        <f t="shared" ref="D53:F53" si="2">SUM(D36:D52)</f>
        <v>0</v>
      </c>
      <c r="E53" s="1004">
        <f t="shared" si="2"/>
        <v>0</v>
      </c>
      <c r="F53" s="1574">
        <f t="shared" si="2"/>
        <v>0</v>
      </c>
    </row>
    <row r="54" spans="1:6">
      <c r="A54" s="3082"/>
      <c r="B54" s="3083"/>
      <c r="C54" s="3083"/>
      <c r="D54" s="3083"/>
      <c r="E54" s="3083"/>
      <c r="F54" s="3084"/>
    </row>
    <row r="55" spans="1:6" ht="12.75" customHeight="1" thickBot="1">
      <c r="A55" s="1568"/>
      <c r="B55" s="1569"/>
      <c r="C55" s="1569"/>
      <c r="D55" s="1569"/>
      <c r="E55" s="1569"/>
      <c r="F55" s="1570"/>
    </row>
    <row r="56" spans="1:6" ht="12.75" customHeight="1">
      <c r="A56" s="1306"/>
      <c r="B56" s="1300"/>
      <c r="C56" s="1300"/>
      <c r="D56" s="1300"/>
      <c r="E56" s="1300"/>
      <c r="F56" s="1300"/>
    </row>
    <row r="57" spans="1:6" ht="13.5" thickBot="1">
      <c r="A57" s="1010"/>
      <c r="B57" s="1011"/>
      <c r="C57" s="1011"/>
      <c r="D57" s="1011"/>
      <c r="E57" s="1011"/>
      <c r="F57" s="1011"/>
    </row>
    <row r="58" spans="1:6" ht="12.75" customHeight="1">
      <c r="A58" s="1291" t="s">
        <v>1076</v>
      </c>
      <c r="B58" s="1292"/>
      <c r="C58" s="1293"/>
      <c r="D58" s="1293"/>
      <c r="E58" s="1293"/>
      <c r="F58" s="1294"/>
    </row>
    <row r="59" spans="1:6" ht="12.75" customHeight="1">
      <c r="A59" s="1177"/>
      <c r="B59" s="764"/>
      <c r="C59" s="764"/>
      <c r="D59" s="764"/>
      <c r="E59" s="764"/>
      <c r="F59" s="1295"/>
    </row>
    <row r="60" spans="1:6">
      <c r="A60" s="3037" t="s">
        <v>1184</v>
      </c>
      <c r="B60" s="2910"/>
      <c r="C60" s="2910"/>
      <c r="D60" s="2910"/>
      <c r="E60" s="2910"/>
      <c r="F60" s="3038"/>
    </row>
    <row r="61" spans="1:6">
      <c r="A61" s="3037"/>
      <c r="B61" s="2910"/>
      <c r="C61" s="2910"/>
      <c r="D61" s="2910"/>
      <c r="E61" s="2910"/>
      <c r="F61" s="3038"/>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c r="A75" s="1480"/>
      <c r="B75" s="1481"/>
      <c r="C75" s="1481"/>
      <c r="D75" s="1481"/>
      <c r="E75" s="1481"/>
      <c r="F75" s="1482"/>
    </row>
    <row r="76" spans="1:6">
      <c r="A76" s="1480"/>
      <c r="B76" s="1481"/>
      <c r="C76" s="1481"/>
      <c r="D76" s="1481"/>
      <c r="E76" s="1481"/>
      <c r="F76" s="1482"/>
    </row>
    <row r="77" spans="1:6" ht="13.5" thickBot="1">
      <c r="A77" s="1022"/>
      <c r="B77" s="1023"/>
      <c r="C77" s="1023"/>
      <c r="D77" s="1023"/>
      <c r="E77" s="1023"/>
      <c r="F77" s="1374"/>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s="697" customFormat="1" ht="18">
      <c r="A1" s="101" t="s">
        <v>1106</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985"/>
    </row>
    <row r="6" spans="1:6">
      <c r="A6" s="986" t="s">
        <v>975</v>
      </c>
      <c r="B6" s="987"/>
      <c r="C6" s="988"/>
      <c r="D6" s="988"/>
      <c r="E6" s="988"/>
      <c r="F6" s="988"/>
    </row>
    <row r="7" spans="1:6" ht="13.5" thickBot="1">
      <c r="A7" s="990"/>
      <c r="B7" s="988"/>
      <c r="C7" s="988"/>
      <c r="D7" s="988"/>
      <c r="E7" s="988"/>
      <c r="F7" s="988"/>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3.5" thickBot="1">
      <c r="A24" s="991"/>
      <c r="B24" s="992"/>
      <c r="C24" s="991"/>
      <c r="D24" s="1000"/>
      <c r="E24" s="1000"/>
      <c r="F24" s="1017"/>
    </row>
    <row r="25" spans="1:6" ht="13.5" thickBot="1">
      <c r="A25" s="1001" t="s">
        <v>498</v>
      </c>
      <c r="B25" s="1002"/>
      <c r="C25" s="1001">
        <f>SUM(C5:C24)</f>
        <v>0</v>
      </c>
      <c r="D25" s="1004">
        <f t="shared" ref="D25:E25" si="1">SUM(D5:D24)</f>
        <v>0</v>
      </c>
      <c r="E25" s="1004">
        <f t="shared" si="1"/>
        <v>0</v>
      </c>
      <c r="F25" s="1574">
        <f>D25-E25</f>
        <v>0</v>
      </c>
    </row>
    <row r="26" spans="1:6" ht="13.5" thickBot="1">
      <c r="A26" s="991"/>
      <c r="B26" s="1006"/>
      <c r="C26" s="1006"/>
      <c r="D26" s="1006"/>
      <c r="E26" s="1006"/>
      <c r="F26" s="1006"/>
    </row>
    <row r="27" spans="1:6" ht="14.25">
      <c r="A27" s="1291" t="s">
        <v>1076</v>
      </c>
      <c r="B27" s="1292"/>
      <c r="C27" s="1293"/>
      <c r="D27" s="1293"/>
      <c r="E27" s="1293"/>
      <c r="F27" s="1294"/>
    </row>
    <row r="28" spans="1:6">
      <c r="A28" s="1177"/>
      <c r="B28" s="764"/>
      <c r="C28" s="764"/>
      <c r="D28" s="764"/>
      <c r="E28" s="764"/>
      <c r="F28" s="1295"/>
    </row>
    <row r="29" spans="1:6" ht="12.75" customHeight="1">
      <c r="A29" s="3037" t="s">
        <v>1184</v>
      </c>
      <c r="B29" s="2910"/>
      <c r="C29" s="2910"/>
      <c r="D29" s="2910"/>
      <c r="E29" s="2910"/>
      <c r="F29" s="3038"/>
    </row>
    <row r="30" spans="1:6" ht="12.75" customHeight="1">
      <c r="A30" s="3037"/>
      <c r="B30" s="2910"/>
      <c r="C30" s="2910"/>
      <c r="D30" s="2910"/>
      <c r="E30" s="2910"/>
      <c r="F30" s="3038"/>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2"/>
      <c r="B46" s="1023"/>
      <c r="C46" s="1023"/>
      <c r="D46" s="1023"/>
      <c r="E46" s="1023"/>
      <c r="F46" s="137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s="697" customFormat="1" ht="18">
      <c r="A1" s="101" t="s">
        <v>1114</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3.5" thickBot="1">
      <c r="A24" s="991"/>
      <c r="B24" s="992"/>
      <c r="C24" s="991"/>
      <c r="D24" s="1000"/>
      <c r="E24" s="1000"/>
      <c r="F24" s="1017"/>
    </row>
    <row r="25" spans="1:6" ht="13.5" thickBot="1">
      <c r="A25" s="1001" t="s">
        <v>498</v>
      </c>
      <c r="B25" s="1002"/>
      <c r="C25" s="1001">
        <f>SUM(C5:C24)</f>
        <v>0</v>
      </c>
      <c r="D25" s="1004">
        <f t="shared" ref="D25:E25" si="1">SUM(D5:D24)</f>
        <v>0</v>
      </c>
      <c r="E25" s="1004">
        <f t="shared" si="1"/>
        <v>0</v>
      </c>
      <c r="F25" s="1574">
        <f>D25-E25</f>
        <v>0</v>
      </c>
    </row>
    <row r="26" spans="1:6" ht="13.5" thickBot="1">
      <c r="A26" s="1571"/>
      <c r="B26" s="1572"/>
      <c r="C26" s="1572"/>
      <c r="D26" s="1572"/>
      <c r="E26" s="1572"/>
      <c r="F26" s="1573"/>
    </row>
    <row r="27" spans="1:6" ht="14.25">
      <c r="A27" s="1291" t="s">
        <v>1076</v>
      </c>
      <c r="B27" s="1292"/>
      <c r="C27" s="1293"/>
      <c r="D27" s="1293"/>
      <c r="E27" s="1293"/>
      <c r="F27" s="1294"/>
    </row>
    <row r="28" spans="1:6">
      <c r="A28" s="1177"/>
      <c r="B28" s="764"/>
      <c r="C28" s="764"/>
      <c r="D28" s="764"/>
      <c r="E28" s="764"/>
      <c r="F28" s="1295"/>
    </row>
    <row r="29" spans="1:6" ht="12.75" customHeight="1">
      <c r="A29" s="3037" t="s">
        <v>1184</v>
      </c>
      <c r="B29" s="2910"/>
      <c r="C29" s="2910"/>
      <c r="D29" s="2910"/>
      <c r="E29" s="2910"/>
      <c r="F29" s="3038"/>
    </row>
    <row r="30" spans="1:6" ht="12.75" customHeight="1">
      <c r="A30" s="3037"/>
      <c r="B30" s="2910"/>
      <c r="C30" s="2910"/>
      <c r="D30" s="2910"/>
      <c r="E30" s="2910"/>
      <c r="F30" s="3038"/>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2"/>
      <c r="B46" s="1023"/>
      <c r="C46" s="1023"/>
      <c r="D46" s="1023"/>
      <c r="E46" s="1023"/>
      <c r="F46" s="137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dimension ref="A1:H46"/>
  <sheetViews>
    <sheetView zoomScaleNormal="100" workbookViewId="0">
      <selection activeCell="H16" sqref="H16"/>
    </sheetView>
  </sheetViews>
  <sheetFormatPr baseColWidth="10" defaultColWidth="8.85546875" defaultRowHeight="12.75"/>
  <cols>
    <col min="1" max="1" width="30.28515625" style="563" customWidth="1"/>
    <col min="2" max="2" width="70" style="563" customWidth="1"/>
    <col min="3" max="6" width="20" style="563" customWidth="1"/>
    <col min="7" max="16384" width="8.85546875" style="563"/>
  </cols>
  <sheetData>
    <row r="1" spans="1:6" ht="18">
      <c r="A1" s="101" t="s">
        <v>1105</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994"/>
      <c r="E11" s="994"/>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8">
      <c r="A17" s="995"/>
      <c r="B17" s="996"/>
      <c r="C17" s="995"/>
      <c r="D17" s="998"/>
      <c r="E17" s="998"/>
      <c r="F17" s="1549">
        <f t="shared" si="0"/>
        <v>0</v>
      </c>
    </row>
    <row r="18" spans="1:8">
      <c r="A18" s="995"/>
      <c r="B18" s="996"/>
      <c r="C18" s="995"/>
      <c r="D18" s="998"/>
      <c r="E18" s="998"/>
      <c r="F18" s="1549">
        <f t="shared" si="0"/>
        <v>0</v>
      </c>
    </row>
    <row r="19" spans="1:8">
      <c r="A19" s="995"/>
      <c r="B19" s="996"/>
      <c r="C19" s="995"/>
      <c r="D19" s="998"/>
      <c r="E19" s="998"/>
      <c r="F19" s="1549">
        <f t="shared" si="0"/>
        <v>0</v>
      </c>
    </row>
    <row r="20" spans="1:8">
      <c r="A20" s="995"/>
      <c r="B20" s="996"/>
      <c r="C20" s="995"/>
      <c r="D20" s="998"/>
      <c r="E20" s="998"/>
      <c r="F20" s="1549">
        <f t="shared" si="0"/>
        <v>0</v>
      </c>
    </row>
    <row r="21" spans="1:8">
      <c r="A21" s="995"/>
      <c r="B21" s="996"/>
      <c r="C21" s="995"/>
      <c r="D21" s="998"/>
      <c r="E21" s="998"/>
      <c r="F21" s="1549">
        <f t="shared" si="0"/>
        <v>0</v>
      </c>
    </row>
    <row r="22" spans="1:8">
      <c r="A22" s="995"/>
      <c r="B22" s="996"/>
      <c r="C22" s="995"/>
      <c r="D22" s="998"/>
      <c r="E22" s="998"/>
      <c r="F22" s="1549">
        <f t="shared" si="0"/>
        <v>0</v>
      </c>
    </row>
    <row r="23" spans="1:8">
      <c r="A23" s="995"/>
      <c r="B23" s="996"/>
      <c r="C23" s="995"/>
      <c r="D23" s="998"/>
      <c r="E23" s="998"/>
      <c r="F23" s="1549">
        <f t="shared" si="0"/>
        <v>0</v>
      </c>
    </row>
    <row r="24" spans="1:8" ht="13.5" thickBot="1">
      <c r="A24" s="991"/>
      <c r="B24" s="992"/>
      <c r="C24" s="991"/>
      <c r="D24" s="1000"/>
      <c r="E24" s="1000"/>
      <c r="F24" s="1017"/>
    </row>
    <row r="25" spans="1:8" ht="13.5" thickBot="1">
      <c r="A25" s="1001" t="s">
        <v>498</v>
      </c>
      <c r="B25" s="1002"/>
      <c r="C25" s="1001">
        <f>SUM(C5:C24)</f>
        <v>0</v>
      </c>
      <c r="D25" s="1004">
        <f t="shared" ref="D25:E25" si="1">SUM(D5:D24)</f>
        <v>0</v>
      </c>
      <c r="E25" s="1004">
        <f t="shared" si="1"/>
        <v>0</v>
      </c>
      <c r="F25" s="1574">
        <f>D25-E25</f>
        <v>0</v>
      </c>
    </row>
    <row r="26" spans="1:8" ht="13.5" thickBot="1">
      <c r="A26" s="1571"/>
      <c r="B26" s="1572"/>
      <c r="C26" s="1572"/>
      <c r="D26" s="1572"/>
      <c r="E26" s="1572"/>
      <c r="F26" s="1573"/>
    </row>
    <row r="27" spans="1:8" ht="14.25">
      <c r="A27" s="1291" t="s">
        <v>1076</v>
      </c>
      <c r="B27" s="1292"/>
      <c r="C27" s="1293"/>
      <c r="D27" s="1293"/>
      <c r="E27" s="1293"/>
      <c r="F27" s="1294"/>
    </row>
    <row r="28" spans="1:8" ht="12.75" customHeight="1">
      <c r="A28" s="1177"/>
      <c r="B28" s="764"/>
      <c r="C28" s="764"/>
      <c r="D28" s="764"/>
      <c r="E28" s="764"/>
      <c r="F28" s="1295"/>
      <c r="G28" s="141"/>
      <c r="H28" s="141"/>
    </row>
    <row r="29" spans="1:8" ht="12.75" customHeight="1">
      <c r="A29" s="3037" t="s">
        <v>1184</v>
      </c>
      <c r="B29" s="2910"/>
      <c r="C29" s="2910"/>
      <c r="D29" s="2910"/>
      <c r="E29" s="2910"/>
      <c r="F29" s="3038"/>
      <c r="G29" s="141"/>
      <c r="H29" s="141"/>
    </row>
    <row r="30" spans="1:8" ht="12.75" customHeight="1">
      <c r="A30" s="3037"/>
      <c r="B30" s="2910"/>
      <c r="C30" s="2910"/>
      <c r="D30" s="2910"/>
      <c r="E30" s="2910"/>
      <c r="F30" s="3038"/>
    </row>
    <row r="31" spans="1:8">
      <c r="A31" s="1480"/>
      <c r="B31" s="1481"/>
      <c r="C31" s="1481"/>
      <c r="D31" s="1481"/>
      <c r="E31" s="1481"/>
      <c r="F31" s="1482"/>
    </row>
    <row r="32" spans="1:8">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s="776" customFormat="1">
      <c r="A45" s="1480"/>
      <c r="B45" s="1481"/>
      <c r="C45" s="1481"/>
      <c r="D45" s="1481"/>
      <c r="E45" s="1481"/>
      <c r="F45" s="1482"/>
    </row>
    <row r="46" spans="1:6" s="776" customFormat="1" ht="13.5" thickBot="1">
      <c r="A46" s="1022"/>
      <c r="B46" s="1023"/>
      <c r="C46" s="1023"/>
      <c r="D46" s="1023"/>
      <c r="E46" s="1023"/>
      <c r="F46" s="137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pageSetUpPr fitToPage="1"/>
  </sheetPr>
  <dimension ref="A1:G86"/>
  <sheetViews>
    <sheetView zoomScaleNormal="100" zoomScaleSheetLayoutView="100" workbookViewId="0"/>
  </sheetViews>
  <sheetFormatPr baseColWidth="10" defaultColWidth="8.85546875" defaultRowHeight="12.75"/>
  <cols>
    <col min="1" max="1" width="26.42578125" style="563" customWidth="1"/>
    <col min="2" max="2" width="32.7109375" style="563" customWidth="1"/>
    <col min="3" max="3" width="16.28515625" style="563" customWidth="1"/>
    <col min="4" max="4" width="17" style="563" customWidth="1"/>
    <col min="5" max="7" width="16.28515625" style="563" customWidth="1"/>
    <col min="8" max="16384" width="8.85546875" style="563"/>
  </cols>
  <sheetData>
    <row r="1" spans="1:7" ht="18">
      <c r="A1" s="101" t="s">
        <v>1101</v>
      </c>
      <c r="B1" s="101"/>
      <c r="C1" s="715"/>
      <c r="D1" s="715"/>
      <c r="E1" s="715"/>
      <c r="F1" s="982"/>
      <c r="G1" s="982"/>
    </row>
    <row r="2" spans="1:7">
      <c r="A2" s="88" t="str">
        <f>'PAGE DE GARDE'!C8</f>
        <v>ELECTRICITE</v>
      </c>
      <c r="B2" s="99" t="str">
        <f>'PAGE DE GARDE'!C10</f>
        <v>REALITE 2015 V0</v>
      </c>
      <c r="C2" s="717"/>
      <c r="D2" s="717"/>
      <c r="E2" s="717"/>
      <c r="F2" s="982"/>
      <c r="G2" s="982"/>
    </row>
    <row r="3" spans="1:7">
      <c r="A3" s="481" t="str">
        <f>'PAGE DE GARDE'!C7</f>
        <v>GRD</v>
      </c>
      <c r="B3" s="99"/>
      <c r="C3" s="717"/>
      <c r="D3" s="717"/>
      <c r="E3" s="717"/>
      <c r="F3" s="982"/>
      <c r="G3" s="982"/>
    </row>
    <row r="5" spans="1:7">
      <c r="E5" s="1263"/>
    </row>
    <row r="6" spans="1:7" ht="13.5" thickBot="1">
      <c r="A6" s="770" t="s">
        <v>1102</v>
      </c>
    </row>
    <row r="7" spans="1:7" ht="13.5" thickBot="1">
      <c r="A7" s="3079" t="s">
        <v>964</v>
      </c>
      <c r="B7" s="3080"/>
      <c r="C7" s="3080"/>
      <c r="D7" s="1761" t="s">
        <v>300</v>
      </c>
      <c r="E7" s="1762" t="str">
        <f>'PAGE DE GARDE'!$B$16</f>
        <v>REALITE 2014</v>
      </c>
      <c r="F7" s="1770" t="str">
        <f>'PAGE DE GARDE'!$B$15</f>
        <v>BUDGET 2015</v>
      </c>
      <c r="G7" s="1767" t="str">
        <f>'PAGE DE GARDE'!$B$14</f>
        <v>REALITE 2015</v>
      </c>
    </row>
    <row r="8" spans="1:7">
      <c r="A8" s="1265"/>
      <c r="B8" s="1180"/>
      <c r="C8" s="1266"/>
      <c r="D8" s="1180"/>
      <c r="E8" s="1763"/>
      <c r="F8" s="1771"/>
      <c r="G8" s="1266"/>
    </row>
    <row r="9" spans="1:7">
      <c r="A9" s="1267"/>
      <c r="B9" s="1268"/>
      <c r="C9" s="1269"/>
      <c r="D9" s="1268"/>
      <c r="E9" s="1764"/>
      <c r="F9" s="1772"/>
      <c r="G9" s="1269"/>
    </row>
    <row r="10" spans="1:7">
      <c r="A10" s="2320"/>
      <c r="B10" s="1268"/>
      <c r="C10" s="2322"/>
      <c r="D10" s="2321"/>
      <c r="E10" s="1764"/>
      <c r="F10" s="1772"/>
      <c r="G10" s="1269"/>
    </row>
    <row r="11" spans="1:7">
      <c r="A11" s="1267"/>
      <c r="B11" s="1268"/>
      <c r="C11" s="1269"/>
      <c r="D11" s="1268"/>
      <c r="E11" s="1764"/>
      <c r="F11" s="1772"/>
      <c r="G11" s="1269"/>
    </row>
    <row r="12" spans="1:7">
      <c r="A12" s="1267"/>
      <c r="B12" s="1268"/>
      <c r="C12" s="1269"/>
      <c r="D12" s="1268"/>
      <c r="E12" s="1764"/>
      <c r="F12" s="1772"/>
      <c r="G12" s="1269"/>
    </row>
    <row r="13" spans="1:7">
      <c r="A13" s="1267"/>
      <c r="B13" s="1268"/>
      <c r="C13" s="1269"/>
      <c r="D13" s="1268"/>
      <c r="E13" s="1764"/>
      <c r="F13" s="1772"/>
      <c r="G13" s="1269"/>
    </row>
    <row r="14" spans="1:7">
      <c r="A14" s="1267"/>
      <c r="B14" s="1268"/>
      <c r="C14" s="1269"/>
      <c r="D14" s="1268"/>
      <c r="E14" s="1764"/>
      <c r="F14" s="1772"/>
      <c r="G14" s="1269"/>
    </row>
    <row r="15" spans="1:7">
      <c r="A15" s="1267"/>
      <c r="B15" s="1268"/>
      <c r="C15" s="1269"/>
      <c r="D15" s="1268"/>
      <c r="E15" s="1764"/>
      <c r="F15" s="1772"/>
      <c r="G15" s="1269"/>
    </row>
    <row r="16" spans="1:7">
      <c r="A16" s="1267"/>
      <c r="B16" s="1268"/>
      <c r="C16" s="1269"/>
      <c r="D16" s="1268"/>
      <c r="E16" s="1764"/>
      <c r="F16" s="1772"/>
      <c r="G16" s="1269"/>
    </row>
    <row r="17" spans="1:7" ht="13.5" thickBot="1">
      <c r="A17" s="1265"/>
      <c r="B17" s="1180"/>
      <c r="C17" s="1266"/>
      <c r="D17" s="1180"/>
      <c r="E17" s="1763"/>
      <c r="F17" s="1771"/>
      <c r="G17" s="1266"/>
    </row>
    <row r="18" spans="1:7" ht="13.5" thickBot="1">
      <c r="A18" s="3092" t="s">
        <v>301</v>
      </c>
      <c r="B18" s="3093"/>
      <c r="C18" s="3093"/>
      <c r="D18" s="1270"/>
      <c r="E18" s="1765">
        <f t="shared" ref="E18:G18" si="0">SUM(E9:E16)</f>
        <v>0</v>
      </c>
      <c r="F18" s="1773">
        <f t="shared" si="0"/>
        <v>0</v>
      </c>
      <c r="G18" s="1768">
        <f t="shared" si="0"/>
        <v>0</v>
      </c>
    </row>
    <row r="19" spans="1:7">
      <c r="A19" s="1265"/>
      <c r="B19" s="1180"/>
      <c r="C19" s="1266"/>
      <c r="D19" s="1180"/>
      <c r="E19" s="1763"/>
      <c r="F19" s="1771"/>
      <c r="G19" s="1266"/>
    </row>
    <row r="20" spans="1:7">
      <c r="A20" s="1267"/>
      <c r="B20" s="1268"/>
      <c r="C20" s="1269"/>
      <c r="D20" s="1268"/>
      <c r="E20" s="1764"/>
      <c r="F20" s="1772"/>
      <c r="G20" s="1269"/>
    </row>
    <row r="21" spans="1:7">
      <c r="A21" s="1267"/>
      <c r="B21" s="1268"/>
      <c r="C21" s="1269"/>
      <c r="D21" s="1268"/>
      <c r="E21" s="1764"/>
      <c r="F21" s="1772"/>
      <c r="G21" s="1269"/>
    </row>
    <row r="22" spans="1:7">
      <c r="A22" s="1267"/>
      <c r="B22" s="1268"/>
      <c r="C22" s="1269"/>
      <c r="D22" s="1268"/>
      <c r="E22" s="1764"/>
      <c r="F22" s="1772"/>
      <c r="G22" s="1269"/>
    </row>
    <row r="23" spans="1:7">
      <c r="A23" s="1267"/>
      <c r="B23" s="1268"/>
      <c r="C23" s="1269"/>
      <c r="D23" s="1268"/>
      <c r="E23" s="1764"/>
      <c r="F23" s="1772"/>
      <c r="G23" s="1269"/>
    </row>
    <row r="24" spans="1:7">
      <c r="A24" s="1267"/>
      <c r="B24" s="1268"/>
      <c r="C24" s="1269"/>
      <c r="D24" s="1268"/>
      <c r="E24" s="1764"/>
      <c r="F24" s="1772"/>
      <c r="G24" s="1269"/>
    </row>
    <row r="25" spans="1:7">
      <c r="A25" s="1267"/>
      <c r="B25" s="1268"/>
      <c r="C25" s="1269"/>
      <c r="D25" s="1268"/>
      <c r="E25" s="1764"/>
      <c r="F25" s="1772"/>
      <c r="G25" s="1269"/>
    </row>
    <row r="26" spans="1:7">
      <c r="A26" s="1267"/>
      <c r="B26" s="1268"/>
      <c r="C26" s="1269"/>
      <c r="D26" s="1268"/>
      <c r="E26" s="1764"/>
      <c r="F26" s="1772"/>
      <c r="G26" s="1269"/>
    </row>
    <row r="27" spans="1:7">
      <c r="A27" s="1267"/>
      <c r="B27" s="1268"/>
      <c r="C27" s="1269"/>
      <c r="D27" s="1268"/>
      <c r="E27" s="1764"/>
      <c r="F27" s="1772"/>
      <c r="G27" s="1269"/>
    </row>
    <row r="28" spans="1:7" ht="13.5" thickBot="1">
      <c r="A28" s="1265"/>
      <c r="B28" s="1180"/>
      <c r="C28" s="1266"/>
      <c r="D28" s="1180"/>
      <c r="E28" s="1763"/>
      <c r="F28" s="1771"/>
      <c r="G28" s="1266"/>
    </row>
    <row r="29" spans="1:7" ht="13.5" thickBot="1">
      <c r="A29" s="3094" t="s">
        <v>302</v>
      </c>
      <c r="B29" s="3095"/>
      <c r="C29" s="3095"/>
      <c r="D29" s="1271"/>
      <c r="E29" s="1766">
        <f t="shared" ref="E29:G29" si="1">SUM(E20:E27)</f>
        <v>0</v>
      </c>
      <c r="F29" s="1774">
        <f t="shared" si="1"/>
        <v>0</v>
      </c>
      <c r="G29" s="1769">
        <f t="shared" si="1"/>
        <v>0</v>
      </c>
    </row>
    <row r="30" spans="1:7">
      <c r="A30" s="1272"/>
      <c r="B30" s="1272"/>
      <c r="C30" s="1272"/>
      <c r="D30" s="776"/>
      <c r="E30" s="776"/>
      <c r="F30" s="776"/>
      <c r="G30" s="776"/>
    </row>
    <row r="31" spans="1:7">
      <c r="A31" s="1273" t="s">
        <v>1104</v>
      </c>
      <c r="B31" s="1272"/>
      <c r="C31" s="1272"/>
      <c r="D31" s="776"/>
      <c r="E31" s="776"/>
      <c r="F31" s="776"/>
      <c r="G31" s="776"/>
    </row>
    <row r="32" spans="1:7">
      <c r="A32" s="1273"/>
      <c r="B32" s="1272"/>
      <c r="C32" s="1272"/>
      <c r="D32" s="776"/>
      <c r="E32" s="776"/>
      <c r="F32" s="776"/>
      <c r="G32" s="776"/>
    </row>
    <row r="33" spans="1:7">
      <c r="A33" s="1273"/>
      <c r="B33" s="1272"/>
      <c r="C33" s="1272"/>
      <c r="D33" s="776"/>
      <c r="E33" s="776"/>
      <c r="F33" s="776"/>
      <c r="G33" s="776"/>
    </row>
    <row r="34" spans="1:7" ht="13.5" thickBot="1">
      <c r="A34" s="770" t="s">
        <v>1103</v>
      </c>
      <c r="B34" s="1272"/>
      <c r="C34" s="1272"/>
      <c r="D34" s="776"/>
      <c r="E34" s="776"/>
      <c r="F34" s="776"/>
      <c r="G34" s="776"/>
    </row>
    <row r="35" spans="1:7" ht="13.5" thickBot="1">
      <c r="A35" s="1274"/>
      <c r="B35" s="1275" t="s">
        <v>966</v>
      </c>
      <c r="C35" s="1275" t="s">
        <v>967</v>
      </c>
      <c r="D35" s="1264" t="str">
        <f>'PAGE DE GARDE'!$B$16</f>
        <v>REALITE 2014</v>
      </c>
      <c r="E35" s="1264" t="str">
        <f>'PAGE DE GARDE'!$B$15</f>
        <v>BUDGET 2015</v>
      </c>
      <c r="F35" s="1264" t="str">
        <f>'PAGE DE GARDE'!$B$14</f>
        <v>REALITE 2015</v>
      </c>
      <c r="G35" s="820"/>
    </row>
    <row r="36" spans="1:7">
      <c r="A36" s="1276" t="s">
        <v>968</v>
      </c>
      <c r="B36" s="1277"/>
      <c r="C36" s="1277"/>
      <c r="D36" s="1277"/>
      <c r="E36" s="1277"/>
      <c r="F36" s="1277"/>
      <c r="G36" s="1272"/>
    </row>
    <row r="37" spans="1:7">
      <c r="A37" s="1276" t="s">
        <v>969</v>
      </c>
      <c r="B37" s="1278"/>
      <c r="C37" s="1278"/>
      <c r="D37" s="1279"/>
      <c r="E37" s="1279"/>
      <c r="F37" s="1279"/>
      <c r="G37" s="1272"/>
    </row>
    <row r="38" spans="1:7">
      <c r="A38" s="1276" t="s">
        <v>970</v>
      </c>
      <c r="B38" s="1280"/>
      <c r="C38" s="1280"/>
      <c r="D38" s="1279"/>
      <c r="E38" s="1279"/>
      <c r="F38" s="1279"/>
      <c r="G38" s="1272"/>
    </row>
    <row r="39" spans="1:7">
      <c r="A39" s="1276" t="s">
        <v>971</v>
      </c>
      <c r="B39" s="1280"/>
      <c r="C39" s="1280"/>
      <c r="D39" s="1281"/>
      <c r="E39" s="1281"/>
      <c r="F39" s="1281"/>
      <c r="G39" s="1272"/>
    </row>
    <row r="40" spans="1:7" ht="13.5" thickBot="1">
      <c r="A40" s="1282" t="s">
        <v>972</v>
      </c>
      <c r="B40" s="1283"/>
      <c r="C40" s="1283"/>
      <c r="D40" s="1284"/>
      <c r="E40" s="1284"/>
      <c r="F40" s="1284"/>
      <c r="G40" s="819"/>
    </row>
    <row r="41" spans="1:7" ht="13.5" thickBot="1">
      <c r="A41" s="1273"/>
      <c r="B41" s="1272"/>
      <c r="C41" s="1272"/>
      <c r="D41" s="776"/>
      <c r="E41" s="776"/>
      <c r="F41" s="776"/>
      <c r="G41" s="776"/>
    </row>
    <row r="42" spans="1:7" ht="13.5" thickBot="1">
      <c r="A42" s="1274"/>
      <c r="B42" s="1275" t="s">
        <v>966</v>
      </c>
      <c r="C42" s="1275" t="s">
        <v>967</v>
      </c>
      <c r="D42" s="1264" t="str">
        <f>'PAGE DE GARDE'!$B$16</f>
        <v>REALITE 2014</v>
      </c>
      <c r="E42" s="1264" t="str">
        <f>'PAGE DE GARDE'!$B$15</f>
        <v>BUDGET 2015</v>
      </c>
      <c r="F42" s="1264" t="str">
        <f>'PAGE DE GARDE'!$B$14</f>
        <v>REALITE 2015</v>
      </c>
      <c r="G42" s="820"/>
    </row>
    <row r="43" spans="1:7">
      <c r="A43" s="1276" t="s">
        <v>968</v>
      </c>
      <c r="B43" s="1277"/>
      <c r="C43" s="1277"/>
      <c r="D43" s="1277"/>
      <c r="E43" s="1277"/>
      <c r="F43" s="1277"/>
      <c r="G43" s="1272"/>
    </row>
    <row r="44" spans="1:7">
      <c r="A44" s="1276" t="s">
        <v>969</v>
      </c>
      <c r="B44" s="1278"/>
      <c r="C44" s="1278"/>
      <c r="D44" s="1279"/>
      <c r="E44" s="1279"/>
      <c r="F44" s="1279"/>
      <c r="G44" s="1272"/>
    </row>
    <row r="45" spans="1:7">
      <c r="A45" s="1276" t="s">
        <v>970</v>
      </c>
      <c r="B45" s="1280"/>
      <c r="C45" s="1280"/>
      <c r="D45" s="1279"/>
      <c r="E45" s="1279"/>
      <c r="F45" s="1279"/>
      <c r="G45" s="1272"/>
    </row>
    <row r="46" spans="1:7">
      <c r="A46" s="1276" t="s">
        <v>971</v>
      </c>
      <c r="B46" s="1280"/>
      <c r="C46" s="1280"/>
      <c r="D46" s="1281"/>
      <c r="E46" s="1281"/>
      <c r="F46" s="1281"/>
      <c r="G46" s="1272"/>
    </row>
    <row r="47" spans="1:7" ht="13.5" thickBot="1">
      <c r="A47" s="1282" t="s">
        <v>972</v>
      </c>
      <c r="B47" s="1283"/>
      <c r="C47" s="1283"/>
      <c r="D47" s="1284"/>
      <c r="E47" s="1284"/>
      <c r="F47" s="1284"/>
      <c r="G47" s="819"/>
    </row>
    <row r="48" spans="1:7" ht="13.5" thickBot="1">
      <c r="A48" s="1273"/>
      <c r="B48" s="1272"/>
      <c r="C48" s="1272"/>
      <c r="D48" s="776"/>
      <c r="E48" s="776"/>
      <c r="F48" s="776"/>
      <c r="G48" s="776"/>
    </row>
    <row r="49" spans="1:7" ht="13.5" thickBot="1">
      <c r="A49" s="1274"/>
      <c r="B49" s="1275" t="s">
        <v>966</v>
      </c>
      <c r="C49" s="1275" t="s">
        <v>967</v>
      </c>
      <c r="D49" s="1264" t="str">
        <f>'PAGE DE GARDE'!$B$16</f>
        <v>REALITE 2014</v>
      </c>
      <c r="E49" s="1264" t="str">
        <f>'PAGE DE GARDE'!$B$15</f>
        <v>BUDGET 2015</v>
      </c>
      <c r="F49" s="1264" t="str">
        <f>'PAGE DE GARDE'!$B$14</f>
        <v>REALITE 2015</v>
      </c>
      <c r="G49" s="820"/>
    </row>
    <row r="50" spans="1:7">
      <c r="A50" s="1276" t="s">
        <v>968</v>
      </c>
      <c r="B50" s="1277"/>
      <c r="C50" s="1277"/>
      <c r="D50" s="1277"/>
      <c r="E50" s="1277"/>
      <c r="F50" s="1277"/>
      <c r="G50" s="1272"/>
    </row>
    <row r="51" spans="1:7">
      <c r="A51" s="1276" t="s">
        <v>969</v>
      </c>
      <c r="B51" s="1278"/>
      <c r="C51" s="1278"/>
      <c r="D51" s="1279"/>
      <c r="E51" s="1279"/>
      <c r="F51" s="1279"/>
      <c r="G51" s="1272"/>
    </row>
    <row r="52" spans="1:7">
      <c r="A52" s="1276" t="s">
        <v>970</v>
      </c>
      <c r="B52" s="1280"/>
      <c r="C52" s="1280"/>
      <c r="D52" s="1279"/>
      <c r="E52" s="1279"/>
      <c r="F52" s="1279"/>
      <c r="G52" s="1272"/>
    </row>
    <row r="53" spans="1:7">
      <c r="A53" s="1276" t="s">
        <v>971</v>
      </c>
      <c r="B53" s="1280"/>
      <c r="C53" s="1280"/>
      <c r="D53" s="1281"/>
      <c r="E53" s="1281"/>
      <c r="F53" s="1281"/>
      <c r="G53" s="1272"/>
    </row>
    <row r="54" spans="1:7" ht="13.5" thickBot="1">
      <c r="A54" s="1282" t="s">
        <v>972</v>
      </c>
      <c r="B54" s="1283"/>
      <c r="C54" s="1283"/>
      <c r="D54" s="1284"/>
      <c r="E54" s="1284"/>
      <c r="F54" s="1284"/>
      <c r="G54" s="819"/>
    </row>
    <row r="55" spans="1:7" ht="13.5" thickBot="1">
      <c r="G55" s="776"/>
    </row>
    <row r="56" spans="1:7" ht="13.5" thickBot="1">
      <c r="A56" s="1274"/>
      <c r="B56" s="1275" t="s">
        <v>966</v>
      </c>
      <c r="C56" s="1275" t="s">
        <v>967</v>
      </c>
      <c r="D56" s="1264" t="str">
        <f>'PAGE DE GARDE'!$B$16</f>
        <v>REALITE 2014</v>
      </c>
      <c r="E56" s="1264" t="str">
        <f>'PAGE DE GARDE'!$B$15</f>
        <v>BUDGET 2015</v>
      </c>
      <c r="F56" s="1264" t="str">
        <f>'PAGE DE GARDE'!$B$14</f>
        <v>REALITE 2015</v>
      </c>
      <c r="G56" s="820"/>
    </row>
    <row r="57" spans="1:7">
      <c r="A57" s="1276" t="s">
        <v>968</v>
      </c>
      <c r="B57" s="1277"/>
      <c r="C57" s="1277"/>
      <c r="D57" s="1277"/>
      <c r="E57" s="1277"/>
      <c r="F57" s="1277"/>
      <c r="G57" s="1272"/>
    </row>
    <row r="58" spans="1:7">
      <c r="A58" s="1276" t="s">
        <v>969</v>
      </c>
      <c r="B58" s="1278"/>
      <c r="C58" s="1278"/>
      <c r="D58" s="1279"/>
      <c r="E58" s="1279"/>
      <c r="F58" s="1279"/>
      <c r="G58" s="1272"/>
    </row>
    <row r="59" spans="1:7">
      <c r="A59" s="1276" t="s">
        <v>970</v>
      </c>
      <c r="B59" s="1280"/>
      <c r="C59" s="1280"/>
      <c r="D59" s="1279"/>
      <c r="E59" s="1279"/>
      <c r="F59" s="1279"/>
      <c r="G59" s="1272"/>
    </row>
    <row r="60" spans="1:7">
      <c r="A60" s="1276" t="s">
        <v>971</v>
      </c>
      <c r="B60" s="1280"/>
      <c r="C60" s="1280"/>
      <c r="D60" s="1281"/>
      <c r="E60" s="1281"/>
      <c r="F60" s="1281"/>
      <c r="G60" s="1272"/>
    </row>
    <row r="61" spans="1:7" ht="13.5" thickBot="1">
      <c r="A61" s="1282" t="s">
        <v>972</v>
      </c>
      <c r="B61" s="1283"/>
      <c r="C61" s="1283"/>
      <c r="D61" s="1284"/>
      <c r="E61" s="1284"/>
      <c r="F61" s="1284"/>
      <c r="G61" s="819"/>
    </row>
    <row r="62" spans="1:7" ht="13.5" thickBot="1">
      <c r="G62" s="776"/>
    </row>
    <row r="63" spans="1:7" ht="13.5" thickBot="1">
      <c r="A63" s="1274"/>
      <c r="B63" s="1275" t="s">
        <v>966</v>
      </c>
      <c r="C63" s="1275" t="s">
        <v>967</v>
      </c>
      <c r="D63" s="1264" t="str">
        <f>'PAGE DE GARDE'!$B$16</f>
        <v>REALITE 2014</v>
      </c>
      <c r="E63" s="1264" t="str">
        <f>'PAGE DE GARDE'!$B$15</f>
        <v>BUDGET 2015</v>
      </c>
      <c r="F63" s="1264" t="str">
        <f>'PAGE DE GARDE'!$B$14</f>
        <v>REALITE 2015</v>
      </c>
      <c r="G63" s="820"/>
    </row>
    <row r="64" spans="1:7">
      <c r="A64" s="1276" t="s">
        <v>968</v>
      </c>
      <c r="B64" s="1277"/>
      <c r="C64" s="1277"/>
      <c r="D64" s="1277"/>
      <c r="E64" s="1277"/>
      <c r="F64" s="1277"/>
      <c r="G64" s="1272"/>
    </row>
    <row r="65" spans="1:7">
      <c r="A65" s="1276" t="s">
        <v>969</v>
      </c>
      <c r="B65" s="1278"/>
      <c r="C65" s="1278"/>
      <c r="D65" s="1279"/>
      <c r="E65" s="1279"/>
      <c r="F65" s="1279"/>
      <c r="G65" s="1272"/>
    </row>
    <row r="66" spans="1:7">
      <c r="A66" s="1276" t="s">
        <v>970</v>
      </c>
      <c r="B66" s="1280"/>
      <c r="C66" s="1280"/>
      <c r="D66" s="1279"/>
      <c r="E66" s="1279"/>
      <c r="F66" s="1279"/>
      <c r="G66" s="1272"/>
    </row>
    <row r="67" spans="1:7">
      <c r="A67" s="1276" t="s">
        <v>971</v>
      </c>
      <c r="B67" s="1280"/>
      <c r="C67" s="1280"/>
      <c r="D67" s="1281"/>
      <c r="E67" s="1281"/>
      <c r="F67" s="1281"/>
      <c r="G67" s="1272"/>
    </row>
    <row r="68" spans="1:7" ht="13.5" thickBot="1">
      <c r="A68" s="1282" t="s">
        <v>972</v>
      </c>
      <c r="B68" s="1283"/>
      <c r="C68" s="1283"/>
      <c r="D68" s="1284"/>
      <c r="E68" s="1284"/>
      <c r="F68" s="1284"/>
      <c r="G68" s="819"/>
    </row>
    <row r="69" spans="1:7" ht="13.5" thickBot="1">
      <c r="G69" s="776"/>
    </row>
    <row r="70" spans="1:7" ht="13.5" thickBot="1">
      <c r="A70" s="1274"/>
      <c r="B70" s="1275" t="s">
        <v>966</v>
      </c>
      <c r="C70" s="1275" t="s">
        <v>967</v>
      </c>
      <c r="D70" s="1264" t="str">
        <f>'PAGE DE GARDE'!$B$16</f>
        <v>REALITE 2014</v>
      </c>
      <c r="E70" s="1264" t="str">
        <f>'PAGE DE GARDE'!$B$15</f>
        <v>BUDGET 2015</v>
      </c>
      <c r="F70" s="1264" t="str">
        <f>'PAGE DE GARDE'!$B$14</f>
        <v>REALITE 2015</v>
      </c>
      <c r="G70" s="820"/>
    </row>
    <row r="71" spans="1:7">
      <c r="A71" s="1276" t="s">
        <v>968</v>
      </c>
      <c r="B71" s="1277"/>
      <c r="C71" s="1277"/>
      <c r="D71" s="1277"/>
      <c r="E71" s="1277"/>
      <c r="F71" s="1277"/>
      <c r="G71" s="1272"/>
    </row>
    <row r="72" spans="1:7">
      <c r="A72" s="1276" t="s">
        <v>969</v>
      </c>
      <c r="B72" s="1278"/>
      <c r="C72" s="1278"/>
      <c r="D72" s="1279"/>
      <c r="E72" s="1279"/>
      <c r="F72" s="1279"/>
      <c r="G72" s="1272"/>
    </row>
    <row r="73" spans="1:7">
      <c r="A73" s="1276" t="s">
        <v>970</v>
      </c>
      <c r="B73" s="1280"/>
      <c r="C73" s="1280"/>
      <c r="D73" s="1279"/>
      <c r="E73" s="1279"/>
      <c r="F73" s="1279"/>
      <c r="G73" s="1272"/>
    </row>
    <row r="74" spans="1:7">
      <c r="A74" s="1276" t="s">
        <v>971</v>
      </c>
      <c r="B74" s="1280"/>
      <c r="C74" s="1280"/>
      <c r="D74" s="1281"/>
      <c r="E74" s="1281"/>
      <c r="F74" s="1281"/>
      <c r="G74" s="1272"/>
    </row>
    <row r="75" spans="1:7" ht="13.5" thickBot="1">
      <c r="A75" s="1282" t="s">
        <v>972</v>
      </c>
      <c r="B75" s="1283"/>
      <c r="C75" s="1283"/>
      <c r="D75" s="1284"/>
      <c r="E75" s="1284"/>
      <c r="F75" s="1284"/>
      <c r="G75" s="819"/>
    </row>
    <row r="76" spans="1:7">
      <c r="A76" s="1437"/>
      <c r="B76" s="1438"/>
      <c r="C76" s="1438"/>
      <c r="D76" s="1438"/>
      <c r="E76" s="1438"/>
      <c r="F76" s="1439"/>
      <c r="G76" s="776"/>
    </row>
    <row r="77" spans="1:7">
      <c r="A77" s="1296"/>
      <c r="B77" s="776"/>
      <c r="C77" s="776"/>
      <c r="D77" s="776"/>
      <c r="E77" s="776"/>
      <c r="F77" s="1297"/>
      <c r="G77" s="776"/>
    </row>
    <row r="78" spans="1:7">
      <c r="A78" s="1296"/>
      <c r="B78" s="776"/>
      <c r="C78" s="776"/>
      <c r="D78" s="776"/>
      <c r="E78" s="776"/>
      <c r="F78" s="1297"/>
      <c r="G78" s="776"/>
    </row>
    <row r="79" spans="1:7" ht="14.25">
      <c r="A79" s="1373" t="s">
        <v>1076</v>
      </c>
      <c r="B79" s="1272"/>
      <c r="C79" s="1272"/>
      <c r="D79" s="776"/>
      <c r="E79" s="776"/>
      <c r="F79" s="1297"/>
      <c r="G79" s="776"/>
    </row>
    <row r="80" spans="1:7">
      <c r="A80" s="978" t="s">
        <v>1226</v>
      </c>
      <c r="B80" s="1272"/>
      <c r="C80" s="1272"/>
      <c r="D80" s="776"/>
      <c r="E80" s="776"/>
      <c r="F80" s="1297"/>
      <c r="G80" s="776"/>
    </row>
    <row r="81" spans="1:7" ht="13.5" thickBot="1">
      <c r="A81" s="1440" t="s">
        <v>965</v>
      </c>
      <c r="B81" s="1441"/>
      <c r="C81" s="1441"/>
      <c r="D81" s="1299"/>
      <c r="E81" s="1299"/>
      <c r="F81" s="1290"/>
      <c r="G81" s="776"/>
    </row>
    <row r="82" spans="1:7">
      <c r="A82" s="2714"/>
      <c r="B82" s="2715"/>
      <c r="C82" s="2715"/>
      <c r="D82" s="1438"/>
      <c r="E82" s="1438"/>
      <c r="F82" s="1438"/>
      <c r="G82" s="776"/>
    </row>
    <row r="83" spans="1:7" ht="18">
      <c r="A83" s="2716" t="s">
        <v>607</v>
      </c>
      <c r="B83" s="1272"/>
      <c r="C83" s="1272"/>
      <c r="D83" s="776"/>
      <c r="E83" s="776"/>
      <c r="F83" s="776"/>
      <c r="G83" s="776"/>
    </row>
    <row r="84" spans="1:7">
      <c r="A84" s="2717" t="s">
        <v>1749</v>
      </c>
      <c r="B84" s="1273" t="str">
        <f>+ANNEXES!D16</f>
        <v>Une copie des plans de remboursements des emprunts contractés</v>
      </c>
      <c r="C84" s="1272"/>
      <c r="D84" s="776"/>
      <c r="E84" s="776"/>
      <c r="F84" s="776"/>
      <c r="G84" s="776"/>
    </row>
    <row r="85" spans="1:7">
      <c r="A85" s="2717" t="s">
        <v>1750</v>
      </c>
      <c r="B85" s="1273" t="str">
        <f>+ANNEXES!D17</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72"/>
      <c r="D85" s="776"/>
      <c r="E85" s="776"/>
      <c r="F85" s="776"/>
      <c r="G85" s="776"/>
    </row>
    <row r="86" spans="1:7">
      <c r="G86" s="776"/>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dimension ref="A1:I47"/>
  <sheetViews>
    <sheetView zoomScaleNormal="100" workbookViewId="0">
      <selection activeCell="A32" sqref="A32"/>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ht="18">
      <c r="A1" s="101" t="s">
        <v>1100</v>
      </c>
      <c r="B1" s="101"/>
      <c r="C1" s="101"/>
      <c r="D1" s="715"/>
      <c r="E1" s="715"/>
      <c r="F1" s="715"/>
    </row>
    <row r="2" spans="1:6">
      <c r="A2" s="88" t="str">
        <f>'PAGE DE GARDE'!C8</f>
        <v>ELECTRICITE</v>
      </c>
      <c r="B2" s="99"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9">
      <c r="A17" s="995"/>
      <c r="B17" s="996"/>
      <c r="C17" s="995"/>
      <c r="D17" s="998"/>
      <c r="E17" s="998"/>
      <c r="F17" s="1549">
        <f t="shared" si="0"/>
        <v>0</v>
      </c>
    </row>
    <row r="18" spans="1:9">
      <c r="A18" s="995"/>
      <c r="B18" s="996"/>
      <c r="C18" s="995"/>
      <c r="D18" s="998"/>
      <c r="E18" s="998"/>
      <c r="F18" s="1549">
        <f t="shared" si="0"/>
        <v>0</v>
      </c>
    </row>
    <row r="19" spans="1:9">
      <c r="A19" s="995"/>
      <c r="B19" s="996"/>
      <c r="C19" s="995"/>
      <c r="D19" s="998"/>
      <c r="E19" s="998"/>
      <c r="F19" s="1549">
        <f t="shared" si="0"/>
        <v>0</v>
      </c>
    </row>
    <row r="20" spans="1:9">
      <c r="A20" s="995"/>
      <c r="B20" s="996"/>
      <c r="C20" s="995"/>
      <c r="D20" s="998"/>
      <c r="E20" s="998"/>
      <c r="F20" s="1549">
        <f t="shared" si="0"/>
        <v>0</v>
      </c>
    </row>
    <row r="21" spans="1:9">
      <c r="A21" s="995"/>
      <c r="B21" s="996"/>
      <c r="C21" s="995"/>
      <c r="D21" s="998"/>
      <c r="E21" s="998"/>
      <c r="F21" s="1549">
        <f t="shared" si="0"/>
        <v>0</v>
      </c>
    </row>
    <row r="22" spans="1:9">
      <c r="A22" s="995"/>
      <c r="B22" s="996"/>
      <c r="C22" s="995"/>
      <c r="D22" s="998"/>
      <c r="E22" s="998"/>
      <c r="F22" s="1549">
        <f t="shared" si="0"/>
        <v>0</v>
      </c>
    </row>
    <row r="23" spans="1:9">
      <c r="A23" s="995"/>
      <c r="B23" s="996"/>
      <c r="C23" s="995"/>
      <c r="D23" s="998"/>
      <c r="E23" s="998"/>
      <c r="F23" s="1549">
        <f t="shared" si="0"/>
        <v>0</v>
      </c>
    </row>
    <row r="24" spans="1:9" ht="13.5" thickBot="1">
      <c r="A24" s="991"/>
      <c r="B24" s="992"/>
      <c r="C24" s="991"/>
      <c r="D24" s="1000"/>
      <c r="E24" s="1000"/>
      <c r="F24" s="1017"/>
    </row>
    <row r="25" spans="1:9" ht="13.5" thickBot="1">
      <c r="A25" s="1001" t="s">
        <v>498</v>
      </c>
      <c r="B25" s="1002"/>
      <c r="C25" s="1001">
        <f>SUM(C5:C24)</f>
        <v>0</v>
      </c>
      <c r="D25" s="1004">
        <f t="shared" ref="D25:E25" si="1">SUM(D5:D24)</f>
        <v>0</v>
      </c>
      <c r="E25" s="1004">
        <f t="shared" si="1"/>
        <v>0</v>
      </c>
      <c r="F25" s="1574">
        <f>D25-E25</f>
        <v>0</v>
      </c>
    </row>
    <row r="26" spans="1:9">
      <c r="A26" s="991"/>
      <c r="B26" s="1006"/>
      <c r="C26" s="1006"/>
      <c r="D26" s="1006"/>
      <c r="E26" s="1006"/>
      <c r="F26" s="1017"/>
    </row>
    <row r="27" spans="1:9" ht="13.5" thickBot="1">
      <c r="A27" s="1014"/>
      <c r="B27" s="1015"/>
      <c r="C27" s="1015"/>
      <c r="D27" s="1015"/>
      <c r="E27" s="1015"/>
      <c r="F27" s="1018"/>
    </row>
    <row r="28" spans="1:9" ht="14.25">
      <c r="A28" s="1291" t="s">
        <v>1076</v>
      </c>
      <c r="B28" s="1292"/>
      <c r="C28" s="1293"/>
      <c r="D28" s="1293"/>
      <c r="E28" s="1293"/>
      <c r="F28" s="1294"/>
    </row>
    <row r="29" spans="1:9">
      <c r="A29" s="1177"/>
      <c r="B29" s="764"/>
      <c r="C29" s="764"/>
      <c r="D29" s="764"/>
      <c r="E29" s="764"/>
      <c r="F29" s="1295"/>
    </row>
    <row r="30" spans="1:9">
      <c r="A30" s="3037" t="s">
        <v>1184</v>
      </c>
      <c r="B30" s="2910"/>
      <c r="C30" s="2910"/>
      <c r="D30" s="2910"/>
      <c r="E30" s="2910"/>
      <c r="F30" s="3038"/>
      <c r="G30" s="776"/>
      <c r="H30" s="776"/>
      <c r="I30" s="776"/>
    </row>
    <row r="31" spans="1:9" ht="12.75" customHeight="1">
      <c r="A31" s="978"/>
      <c r="B31" s="1019"/>
      <c r="C31" s="1019"/>
      <c r="D31" s="1019"/>
      <c r="E31" s="1019"/>
      <c r="F31" s="1305"/>
      <c r="G31" s="1019"/>
      <c r="H31" s="1019"/>
      <c r="I31" s="1019"/>
    </row>
    <row r="32" spans="1:9" ht="18">
      <c r="A32" s="418" t="s">
        <v>660</v>
      </c>
      <c r="B32" s="1011"/>
      <c r="C32" s="1011"/>
      <c r="D32" s="1011"/>
      <c r="E32" s="1011"/>
      <c r="F32" s="1178"/>
      <c r="G32" s="776"/>
      <c r="H32" s="776"/>
      <c r="I32" s="776"/>
    </row>
    <row r="33" spans="1:9" ht="28.5" customHeight="1">
      <c r="A33" s="3096" t="s">
        <v>1449</v>
      </c>
      <c r="B33" s="3097"/>
      <c r="C33" s="3097"/>
      <c r="D33" s="3097"/>
      <c r="E33" s="3097"/>
      <c r="F33" s="3098"/>
      <c r="G33" s="1019"/>
      <c r="H33" s="1019"/>
      <c r="I33" s="1019"/>
    </row>
    <row r="34" spans="1:9">
      <c r="A34" s="1010"/>
      <c r="B34" s="1011"/>
      <c r="C34" s="1011"/>
      <c r="D34" s="1011"/>
      <c r="E34" s="1011"/>
      <c r="F34" s="1178"/>
    </row>
    <row r="35" spans="1:9">
      <c r="A35" s="1296"/>
      <c r="B35" s="776"/>
      <c r="C35" s="776"/>
      <c r="D35" s="776"/>
      <c r="E35" s="776"/>
      <c r="F35" s="1297"/>
    </row>
    <row r="36" spans="1:9">
      <c r="A36" s="1296"/>
      <c r="B36" s="776"/>
      <c r="C36" s="776"/>
      <c r="D36" s="776"/>
      <c r="E36" s="776"/>
      <c r="F36" s="1297"/>
    </row>
    <row r="37" spans="1:9">
      <c r="A37" s="1296"/>
      <c r="B37" s="776"/>
      <c r="C37" s="776"/>
      <c r="D37" s="776"/>
      <c r="E37" s="776"/>
      <c r="F37" s="1297"/>
    </row>
    <row r="38" spans="1:9">
      <c r="A38" s="1296"/>
      <c r="B38" s="776"/>
      <c r="C38" s="776"/>
      <c r="D38" s="776"/>
      <c r="E38" s="776"/>
      <c r="F38" s="1297"/>
    </row>
    <row r="39" spans="1:9">
      <c r="A39" s="1296"/>
      <c r="B39" s="776"/>
      <c r="C39" s="776"/>
      <c r="D39" s="776"/>
      <c r="E39" s="776"/>
      <c r="F39" s="1297"/>
    </row>
    <row r="40" spans="1:9">
      <c r="A40" s="1296"/>
      <c r="B40" s="776"/>
      <c r="C40" s="776"/>
      <c r="D40" s="776"/>
      <c r="E40" s="776"/>
      <c r="F40" s="1297"/>
    </row>
    <row r="41" spans="1:9">
      <c r="A41" s="1296"/>
      <c r="B41" s="776"/>
      <c r="C41" s="776"/>
      <c r="D41" s="776"/>
      <c r="E41" s="776"/>
      <c r="F41" s="1297"/>
    </row>
    <row r="42" spans="1:9">
      <c r="A42" s="1296"/>
      <c r="B42" s="776"/>
      <c r="C42" s="776"/>
      <c r="D42" s="776"/>
      <c r="E42" s="776"/>
      <c r="F42" s="1297"/>
    </row>
    <row r="43" spans="1:9">
      <c r="A43" s="1296"/>
      <c r="B43" s="776"/>
      <c r="C43" s="776"/>
      <c r="D43" s="776"/>
      <c r="E43" s="776"/>
      <c r="F43" s="1297"/>
    </row>
    <row r="44" spans="1:9" ht="13.5" thickBot="1">
      <c r="A44" s="1298"/>
      <c r="B44" s="1299"/>
      <c r="C44" s="1299"/>
      <c r="D44" s="1299"/>
      <c r="E44" s="1299"/>
      <c r="F44" s="1290"/>
    </row>
    <row r="45" spans="1:9">
      <c r="A45" s="1296"/>
      <c r="B45" s="776"/>
      <c r="C45" s="776"/>
      <c r="D45" s="776"/>
      <c r="E45" s="776"/>
      <c r="F45" s="776"/>
    </row>
    <row r="46" spans="1:9">
      <c r="A46" s="1296"/>
      <c r="B46" s="776"/>
      <c r="C46" s="776"/>
      <c r="D46" s="776"/>
      <c r="E46" s="776"/>
      <c r="F46" s="776"/>
    </row>
    <row r="47" spans="1:9" ht="13.5" thickBot="1">
      <c r="A47" s="1298"/>
      <c r="B47" s="1299"/>
      <c r="C47" s="1299"/>
      <c r="D47" s="1299"/>
      <c r="E47" s="1299"/>
      <c r="F47" s="1299"/>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L65"/>
  <sheetViews>
    <sheetView showGridLines="0" zoomScaleNormal="100" zoomScaleSheetLayoutView="100" workbookViewId="0">
      <selection activeCell="E5" sqref="E5"/>
    </sheetView>
  </sheetViews>
  <sheetFormatPr baseColWidth="10" defaultColWidth="8.85546875" defaultRowHeight="12.75"/>
  <cols>
    <col min="1" max="1" width="45.42578125" style="2" customWidth="1"/>
    <col min="2" max="2" width="39.7109375" style="2" customWidth="1"/>
    <col min="3" max="16384" width="8.85546875" style="2"/>
  </cols>
  <sheetData>
    <row r="1" spans="1:2" ht="15.75">
      <c r="A1" s="2927" t="s">
        <v>317</v>
      </c>
      <c r="B1" s="2928"/>
    </row>
    <row r="2" spans="1:2">
      <c r="A2" s="46"/>
    </row>
    <row r="4" spans="1:2" customFormat="1">
      <c r="A4" s="130" t="s">
        <v>318</v>
      </c>
      <c r="B4" s="48" t="str">
        <f>'PAGE DE GARDE'!C7</f>
        <v>GRD</v>
      </c>
    </row>
    <row r="5" spans="1:2" customFormat="1">
      <c r="A5" s="130" t="s">
        <v>319</v>
      </c>
      <c r="B5" s="50" t="s">
        <v>495</v>
      </c>
    </row>
    <row r="6" spans="1:2" customFormat="1">
      <c r="A6" s="45"/>
      <c r="B6" s="48"/>
    </row>
    <row r="7" spans="1:2" customFormat="1">
      <c r="A7" s="130" t="s">
        <v>320</v>
      </c>
      <c r="B7" s="51" t="str">
        <f>'PAGE DE GARDE'!C10</f>
        <v>REALITE 2015 V0</v>
      </c>
    </row>
    <row r="8" spans="1:2" customFormat="1">
      <c r="A8" s="45"/>
      <c r="B8" s="48"/>
    </row>
    <row r="9" spans="1:2" customFormat="1">
      <c r="A9" s="45"/>
      <c r="B9" s="48"/>
    </row>
    <row r="10" spans="1:2" ht="13.5" thickBot="1"/>
    <row r="11" spans="1:2" ht="25.5" customHeight="1" thickBot="1">
      <c r="A11" s="2926" t="s">
        <v>40</v>
      </c>
      <c r="B11" s="2926"/>
    </row>
    <row r="12" spans="1:2">
      <c r="A12" s="1517" t="s">
        <v>1023</v>
      </c>
      <c r="B12" s="1364"/>
    </row>
    <row r="13" spans="1:2">
      <c r="A13" s="1518" t="s">
        <v>321</v>
      </c>
      <c r="B13" s="1365">
        <v>0.2</v>
      </c>
    </row>
    <row r="14" spans="1:2">
      <c r="A14" s="1518" t="s">
        <v>1052</v>
      </c>
      <c r="B14" s="1366">
        <v>2.4334999999999999E-2</v>
      </c>
    </row>
    <row r="15" spans="1:2">
      <c r="A15" s="1518" t="s">
        <v>322</v>
      </c>
      <c r="B15" s="1366">
        <v>3.5000000000000003E-2</v>
      </c>
    </row>
    <row r="16" spans="1:2">
      <c r="A16" s="1518" t="s">
        <v>323</v>
      </c>
      <c r="B16" s="1365">
        <v>0.65</v>
      </c>
    </row>
    <row r="17" spans="1:9">
      <c r="A17" s="1518"/>
      <c r="B17" s="1365"/>
    </row>
    <row r="18" spans="1:9">
      <c r="A18" s="1518"/>
      <c r="B18" s="1365"/>
    </row>
    <row r="19" spans="1:9">
      <c r="A19" s="759" t="s">
        <v>605</v>
      </c>
      <c r="B19" s="1365"/>
    </row>
    <row r="20" spans="1:9">
      <c r="A20" s="1519" t="s">
        <v>321</v>
      </c>
      <c r="B20" s="1365">
        <v>0.2</v>
      </c>
    </row>
    <row r="21" spans="1:9">
      <c r="A21" s="1519" t="s">
        <v>1150</v>
      </c>
      <c r="B21" s="1520"/>
    </row>
    <row r="22" spans="1:9">
      <c r="A22" s="1519" t="s">
        <v>322</v>
      </c>
      <c r="B22" s="1366">
        <v>3.5000000000000003E-2</v>
      </c>
    </row>
    <row r="23" spans="1:9">
      <c r="A23" s="1519" t="s">
        <v>323</v>
      </c>
      <c r="B23" s="1365">
        <v>0.65</v>
      </c>
    </row>
    <row r="24" spans="1:9">
      <c r="A24" s="1518"/>
      <c r="B24" s="1365"/>
    </row>
    <row r="25" spans="1:9">
      <c r="A25" s="990"/>
      <c r="B25" s="1366"/>
    </row>
    <row r="26" spans="1:9">
      <c r="A26" s="759" t="s">
        <v>37</v>
      </c>
      <c r="B26" s="1366"/>
    </row>
    <row r="27" spans="1:9">
      <c r="A27" s="1519" t="s">
        <v>1147</v>
      </c>
      <c r="B27" s="2536"/>
      <c r="E27" s="764"/>
      <c r="F27" s="979"/>
      <c r="G27" s="419"/>
      <c r="H27" s="419"/>
      <c r="I27" s="419"/>
    </row>
    <row r="28" spans="1:9">
      <c r="A28" s="1519" t="s">
        <v>1179</v>
      </c>
      <c r="B28" s="2536"/>
      <c r="E28" s="764"/>
      <c r="F28" s="979"/>
      <c r="G28" s="419"/>
      <c r="H28" s="419"/>
      <c r="I28" s="419"/>
    </row>
    <row r="29" spans="1:9">
      <c r="A29" s="1519" t="s">
        <v>1180</v>
      </c>
      <c r="B29" s="2536"/>
      <c r="E29" s="764"/>
      <c r="F29" s="979"/>
      <c r="G29" s="419"/>
      <c r="H29" s="419"/>
      <c r="I29" s="419"/>
    </row>
    <row r="30" spans="1:9">
      <c r="A30" s="1519" t="s">
        <v>1173</v>
      </c>
      <c r="B30" s="1366">
        <v>8.0000000000000002E-3</v>
      </c>
      <c r="C30" s="1418"/>
      <c r="E30" s="764"/>
      <c r="F30" s="979"/>
      <c r="G30" s="419"/>
      <c r="H30" s="419"/>
      <c r="I30" s="419"/>
    </row>
    <row r="31" spans="1:9">
      <c r="A31" s="1519" t="s">
        <v>1174</v>
      </c>
      <c r="B31" s="1366">
        <v>1.2999999999999999E-2</v>
      </c>
      <c r="C31" s="1418"/>
      <c r="E31" s="764"/>
      <c r="F31" s="979"/>
      <c r="G31" s="419"/>
      <c r="H31" s="419"/>
      <c r="I31" s="419"/>
    </row>
    <row r="32" spans="1:9">
      <c r="A32" s="1519" t="s">
        <v>1176</v>
      </c>
      <c r="B32" s="1366">
        <v>1.4999999999999999E-2</v>
      </c>
      <c r="C32" s="1418"/>
      <c r="E32" s="764"/>
      <c r="F32" s="979"/>
      <c r="G32" s="419"/>
      <c r="H32" s="419"/>
      <c r="I32" s="419"/>
    </row>
    <row r="33" spans="1:12">
      <c r="A33" s="990"/>
      <c r="B33" s="1366"/>
      <c r="E33" s="764"/>
      <c r="F33" s="979"/>
      <c r="G33" s="419"/>
      <c r="H33" s="419"/>
      <c r="I33" s="419"/>
    </row>
    <row r="34" spans="1:12">
      <c r="A34" s="1521" t="s">
        <v>324</v>
      </c>
      <c r="B34" s="1366"/>
      <c r="E34" s="764"/>
      <c r="F34" s="764"/>
    </row>
    <row r="35" spans="1:12">
      <c r="A35" s="1518" t="s">
        <v>526</v>
      </c>
      <c r="B35" s="1522"/>
      <c r="J35" s="377"/>
      <c r="K35" s="121"/>
      <c r="L35" s="121"/>
    </row>
    <row r="36" spans="1:12">
      <c r="A36" s="1518" t="s">
        <v>527</v>
      </c>
      <c r="B36" s="1522"/>
      <c r="J36" s="377"/>
      <c r="K36" s="121"/>
      <c r="L36" s="121"/>
    </row>
    <row r="37" spans="1:12">
      <c r="A37" s="1518" t="s">
        <v>1148</v>
      </c>
      <c r="B37" s="1522"/>
      <c r="J37" s="377"/>
      <c r="K37" s="121"/>
      <c r="L37" s="121"/>
    </row>
    <row r="38" spans="1:12">
      <c r="A38" s="1518" t="s">
        <v>1181</v>
      </c>
      <c r="B38" s="1522"/>
      <c r="J38" s="377"/>
      <c r="K38" s="121"/>
      <c r="L38" s="121"/>
    </row>
    <row r="39" spans="1:12">
      <c r="A39" s="1518" t="s">
        <v>1149</v>
      </c>
      <c r="B39" s="1522"/>
      <c r="J39" s="377"/>
      <c r="K39" s="121"/>
      <c r="L39" s="121"/>
    </row>
    <row r="40" spans="1:12">
      <c r="A40" s="1518" t="s">
        <v>1182</v>
      </c>
      <c r="B40" s="1522"/>
      <c r="J40" s="377"/>
      <c r="K40" s="121"/>
      <c r="L40" s="121"/>
    </row>
    <row r="41" spans="1:12">
      <c r="A41" s="990"/>
      <c r="B41" s="1366"/>
      <c r="J41" s="377"/>
      <c r="K41" s="121"/>
      <c r="L41" s="121"/>
    </row>
    <row r="42" spans="1:12">
      <c r="A42" s="1521" t="s">
        <v>315</v>
      </c>
      <c r="B42" s="1365"/>
      <c r="J42" s="377"/>
      <c r="K42" s="121"/>
      <c r="L42" s="121"/>
    </row>
    <row r="43" spans="1:12">
      <c r="A43" s="1518" t="s">
        <v>190</v>
      </c>
      <c r="B43" s="1368">
        <v>0.03</v>
      </c>
      <c r="J43" s="377"/>
      <c r="K43" s="121"/>
      <c r="L43" s="121"/>
    </row>
    <row r="44" spans="1:12">
      <c r="A44" s="1518" t="s">
        <v>191</v>
      </c>
      <c r="B44" s="1368">
        <v>0.02</v>
      </c>
      <c r="J44" s="377"/>
      <c r="K44" s="121"/>
      <c r="L44" s="121"/>
    </row>
    <row r="45" spans="1:12">
      <c r="A45" s="1518" t="s">
        <v>1053</v>
      </c>
      <c r="B45" s="1368">
        <v>0.02</v>
      </c>
      <c r="J45" s="377"/>
      <c r="K45" s="121"/>
      <c r="L45" s="121"/>
    </row>
    <row r="46" spans="1:12">
      <c r="A46" s="1518" t="s">
        <v>1054</v>
      </c>
      <c r="B46" s="1368">
        <v>0.02</v>
      </c>
      <c r="J46" s="377"/>
      <c r="K46" s="121"/>
      <c r="L46" s="121"/>
    </row>
    <row r="47" spans="1:12">
      <c r="A47" s="1518" t="s">
        <v>1055</v>
      </c>
      <c r="B47" s="1368">
        <v>0.03</v>
      </c>
      <c r="J47" s="377"/>
      <c r="K47" s="121"/>
      <c r="L47" s="121"/>
    </row>
    <row r="48" spans="1:12">
      <c r="A48" s="1518" t="s">
        <v>1056</v>
      </c>
      <c r="B48" s="1368"/>
      <c r="J48" s="377"/>
      <c r="K48" s="121"/>
      <c r="L48" s="121"/>
    </row>
    <row r="49" spans="1:12">
      <c r="A49" s="1518" t="s">
        <v>1057</v>
      </c>
      <c r="B49" s="1368">
        <v>0.03</v>
      </c>
      <c r="J49" s="121"/>
      <c r="K49" s="121"/>
      <c r="L49" s="121"/>
    </row>
    <row r="50" spans="1:12">
      <c r="A50" s="1518" t="s">
        <v>1058</v>
      </c>
      <c r="B50" s="1368">
        <v>0.02</v>
      </c>
      <c r="J50" s="121"/>
      <c r="K50" s="121"/>
      <c r="L50" s="121"/>
    </row>
    <row r="51" spans="1:12">
      <c r="A51" s="1518" t="s">
        <v>1059</v>
      </c>
      <c r="B51" s="1368">
        <v>0.03</v>
      </c>
    </row>
    <row r="52" spans="1:12">
      <c r="A52" s="1518" t="s">
        <v>1060</v>
      </c>
      <c r="B52" s="1368">
        <v>0.1</v>
      </c>
    </row>
    <row r="53" spans="1:12">
      <c r="A53" s="1518" t="s">
        <v>1061</v>
      </c>
      <c r="B53" s="1368">
        <v>0.1</v>
      </c>
    </row>
    <row r="54" spans="1:12">
      <c r="A54" s="1518" t="s">
        <v>153</v>
      </c>
      <c r="B54" s="1368">
        <v>0.2</v>
      </c>
    </row>
    <row r="55" spans="1:12">
      <c r="A55" s="1518" t="s">
        <v>316</v>
      </c>
      <c r="B55" s="1368">
        <v>0.1</v>
      </c>
    </row>
    <row r="56" spans="1:12">
      <c r="A56" s="1518" t="s">
        <v>154</v>
      </c>
      <c r="B56" s="1368">
        <v>0.1</v>
      </c>
    </row>
    <row r="57" spans="1:12">
      <c r="A57" s="1518" t="s">
        <v>1062</v>
      </c>
      <c r="B57" s="1368">
        <v>0.33</v>
      </c>
    </row>
    <row r="58" spans="1:12">
      <c r="A58" s="1518" t="s">
        <v>1063</v>
      </c>
      <c r="B58" s="1368">
        <v>0.1</v>
      </c>
    </row>
    <row r="59" spans="1:12">
      <c r="A59" s="1518" t="s">
        <v>157</v>
      </c>
      <c r="B59" s="1368">
        <v>0.1</v>
      </c>
    </row>
    <row r="60" spans="1:12">
      <c r="A60" s="1518" t="s">
        <v>1064</v>
      </c>
      <c r="B60" s="1368">
        <v>0.1</v>
      </c>
    </row>
    <row r="61" spans="1:12">
      <c r="A61" s="1519" t="s">
        <v>1065</v>
      </c>
      <c r="B61" s="1368">
        <v>0.2</v>
      </c>
    </row>
    <row r="62" spans="1:12" ht="13.5" thickBot="1">
      <c r="A62" s="1369"/>
      <c r="B62" s="1370"/>
    </row>
    <row r="64" spans="1:12">
      <c r="A64" s="2929"/>
      <c r="B64" s="2929"/>
    </row>
    <row r="65" spans="1:2">
      <c r="A65" s="2929"/>
      <c r="B65" s="2929"/>
    </row>
  </sheetData>
  <mergeCells count="3">
    <mergeCell ref="A11:B11"/>
    <mergeCell ref="A1:B1"/>
    <mergeCell ref="A64:B65"/>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16" sqref="H16"/>
    </sheetView>
  </sheetViews>
  <sheetFormatPr baseColWidth="10" defaultColWidth="8.85546875" defaultRowHeight="12.75"/>
  <cols>
    <col min="1" max="1" width="20" style="563" customWidth="1"/>
    <col min="2" max="2" width="55.7109375" style="563" customWidth="1"/>
    <col min="3" max="6" width="20" style="563" customWidth="1"/>
    <col min="7" max="16384" width="8.85546875" style="563"/>
  </cols>
  <sheetData>
    <row r="1" spans="1:6" ht="18">
      <c r="A1" s="101" t="s">
        <v>1099</v>
      </c>
      <c r="B1" s="101"/>
      <c r="C1" s="715"/>
      <c r="D1" s="715"/>
      <c r="E1" s="715"/>
      <c r="F1" s="715"/>
    </row>
    <row r="2" spans="1:6">
      <c r="A2" s="88" t="str">
        <f>'PAGE DE GARDE'!C8</f>
        <v>ELECTRICITE</v>
      </c>
      <c r="B2" s="99" t="str">
        <f>'PAGE DE GARDE'!C10</f>
        <v>REALITE 2015 V0</v>
      </c>
      <c r="C2" s="717"/>
      <c r="D2" s="717"/>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3.5" thickBot="1">
      <c r="A24" s="991"/>
      <c r="B24" s="992"/>
      <c r="C24" s="991"/>
      <c r="D24" s="1000"/>
      <c r="E24" s="1000"/>
      <c r="F24" s="1017"/>
    </row>
    <row r="25" spans="1:6" ht="13.5" thickBot="1">
      <c r="A25" s="1001" t="s">
        <v>498</v>
      </c>
      <c r="B25" s="1002"/>
      <c r="C25" s="1001">
        <f>SUM(C6:C24)</f>
        <v>0</v>
      </c>
      <c r="D25" s="1004">
        <f t="shared" ref="D25:E25" si="1">SUM(D6:D24)</f>
        <v>0</v>
      </c>
      <c r="E25" s="1004">
        <f t="shared" si="1"/>
        <v>0</v>
      </c>
      <c r="F25" s="1574">
        <f>D25-E25</f>
        <v>0</v>
      </c>
    </row>
    <row r="26" spans="1:6">
      <c r="A26" s="1007"/>
      <c r="B26" s="1008"/>
      <c r="C26" s="1008"/>
      <c r="D26" s="1008"/>
      <c r="E26" s="1008"/>
      <c r="F26" s="1009"/>
    </row>
    <row r="27" spans="1:6" ht="13.5" thickBot="1">
      <c r="A27" s="3099"/>
      <c r="B27" s="3100"/>
      <c r="C27" s="3100"/>
      <c r="D27" s="3100"/>
      <c r="E27" s="3100"/>
      <c r="F27" s="3101"/>
    </row>
    <row r="28" spans="1:6" ht="14.25">
      <c r="A28" s="1291" t="s">
        <v>1076</v>
      </c>
      <c r="B28" s="1292"/>
      <c r="C28" s="1293"/>
      <c r="D28" s="1293"/>
      <c r="E28" s="1293"/>
      <c r="F28" s="1294"/>
    </row>
    <row r="29" spans="1:6">
      <c r="A29" s="1177"/>
      <c r="B29" s="764"/>
      <c r="C29" s="764"/>
      <c r="D29" s="764"/>
      <c r="E29" s="764"/>
      <c r="F29" s="1295"/>
    </row>
    <row r="30" spans="1:6" ht="12.75" customHeight="1">
      <c r="A30" s="3037" t="s">
        <v>1184</v>
      </c>
      <c r="B30" s="2910"/>
      <c r="C30" s="2910"/>
      <c r="D30" s="2910"/>
      <c r="E30" s="2910"/>
      <c r="F30" s="3038"/>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2"/>
      <c r="B46" s="1023"/>
      <c r="C46" s="1023"/>
      <c r="D46" s="1023"/>
      <c r="E46" s="1023"/>
      <c r="F46" s="1374"/>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16" sqref="H16"/>
    </sheetView>
  </sheetViews>
  <sheetFormatPr baseColWidth="10" defaultColWidth="8.85546875" defaultRowHeight="12.75"/>
  <cols>
    <col min="1" max="1" width="20" style="563" customWidth="1"/>
    <col min="2" max="2" width="55.7109375" style="563" customWidth="1"/>
    <col min="3" max="6" width="20" style="563" customWidth="1"/>
    <col min="7" max="16384" width="8.85546875" style="563"/>
  </cols>
  <sheetData>
    <row r="1" spans="1:6" ht="18">
      <c r="A1" s="101" t="s">
        <v>1098</v>
      </c>
      <c r="B1" s="101"/>
      <c r="C1" s="715"/>
      <c r="D1" s="715"/>
      <c r="E1" s="715"/>
      <c r="F1" s="715"/>
    </row>
    <row r="2" spans="1:6">
      <c r="A2" s="88" t="str">
        <f>'PAGE DE GARDE'!C8</f>
        <v>ELECTRICITE</v>
      </c>
      <c r="B2" s="99" t="str">
        <f>'PAGE DE GARDE'!C10</f>
        <v>REALITE 2015 V0</v>
      </c>
      <c r="C2" s="717"/>
      <c r="D2" s="717"/>
      <c r="E2" s="717"/>
      <c r="F2" s="717"/>
    </row>
    <row r="3" spans="1:6">
      <c r="A3" s="481" t="str">
        <f>'PAGE DE GARDE'!C7</f>
        <v>GRD</v>
      </c>
      <c r="B3" s="99"/>
      <c r="C3" s="717"/>
      <c r="D3" s="717"/>
      <c r="E3" s="717"/>
      <c r="F3" s="717"/>
    </row>
    <row r="4" spans="1:6" ht="13.5" thickBot="1"/>
    <row r="5" spans="1:6">
      <c r="A5" s="984"/>
      <c r="B5" s="985"/>
      <c r="C5" s="985"/>
      <c r="D5" s="985"/>
      <c r="E5" s="985"/>
      <c r="F5" s="985"/>
    </row>
    <row r="6" spans="1:6">
      <c r="A6" s="986" t="s">
        <v>975</v>
      </c>
      <c r="B6" s="987"/>
      <c r="C6" s="988"/>
      <c r="D6" s="988"/>
      <c r="E6" s="988"/>
      <c r="F6" s="988"/>
    </row>
    <row r="7" spans="1:6" ht="13.5" thickBot="1">
      <c r="A7" s="990"/>
      <c r="B7" s="988"/>
      <c r="C7" s="988"/>
      <c r="D7" s="988"/>
      <c r="E7" s="988"/>
      <c r="F7" s="988"/>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D20-E20</f>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2.75" customHeight="1" thickBot="1">
      <c r="A24" s="991"/>
      <c r="B24" s="992"/>
      <c r="C24" s="991"/>
      <c r="D24" s="1000"/>
      <c r="E24" s="1000"/>
      <c r="F24" s="1017"/>
    </row>
    <row r="25" spans="1:6" ht="12.75" customHeight="1" thickBot="1">
      <c r="A25" s="1001" t="s">
        <v>498</v>
      </c>
      <c r="B25" s="1002"/>
      <c r="C25" s="1001">
        <f>SUM(C6:C24)</f>
        <v>0</v>
      </c>
      <c r="D25" s="1004">
        <f t="shared" ref="D25:E25" si="1">SUM(D6:D24)</f>
        <v>0</v>
      </c>
      <c r="E25" s="1004">
        <f t="shared" si="1"/>
        <v>0</v>
      </c>
      <c r="F25" s="1574">
        <f>D25-E25</f>
        <v>0</v>
      </c>
    </row>
    <row r="26" spans="1:6" ht="12.75" customHeight="1">
      <c r="A26" s="1007"/>
      <c r="B26" s="1008"/>
      <c r="C26" s="1008"/>
      <c r="D26" s="1008"/>
      <c r="E26" s="1008"/>
      <c r="F26" s="1008"/>
    </row>
    <row r="27" spans="1:6" ht="13.5" thickBot="1">
      <c r="A27" s="3082"/>
      <c r="B27" s="3083"/>
      <c r="C27" s="3083"/>
      <c r="D27" s="3083"/>
      <c r="E27" s="3083"/>
      <c r="F27" s="3083"/>
    </row>
    <row r="28" spans="1:6" ht="14.25">
      <c r="A28" s="1291" t="s">
        <v>1076</v>
      </c>
      <c r="B28" s="1292"/>
      <c r="C28" s="1293"/>
      <c r="D28" s="1293"/>
      <c r="E28" s="1293"/>
      <c r="F28" s="1294"/>
    </row>
    <row r="29" spans="1:6" ht="12.75" customHeight="1">
      <c r="A29" s="1177"/>
      <c r="B29" s="764"/>
      <c r="C29" s="764"/>
      <c r="D29" s="764"/>
      <c r="E29" s="764"/>
      <c r="F29" s="1295"/>
    </row>
    <row r="30" spans="1:6" ht="12.75" customHeight="1">
      <c r="A30" s="3037" t="s">
        <v>1184</v>
      </c>
      <c r="B30" s="2910"/>
      <c r="C30" s="2910"/>
      <c r="D30" s="2910"/>
      <c r="E30" s="2910"/>
      <c r="F30" s="3038"/>
    </row>
    <row r="31" spans="1:6" ht="12.75" customHeight="1">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2"/>
      <c r="B46" s="1023"/>
      <c r="C46" s="1023"/>
      <c r="D46" s="1023"/>
      <c r="E46" s="1023"/>
      <c r="F46" s="1374"/>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pageSetUpPr fitToPage="1"/>
  </sheetPr>
  <dimension ref="A1:H55"/>
  <sheetViews>
    <sheetView workbookViewId="0"/>
  </sheetViews>
  <sheetFormatPr baseColWidth="10" defaultColWidth="8.85546875" defaultRowHeight="12.75"/>
  <cols>
    <col min="1" max="1" width="20" style="563" customWidth="1"/>
    <col min="2" max="2" width="55.7109375" style="563" customWidth="1"/>
    <col min="3" max="6" width="20" style="563" customWidth="1"/>
    <col min="7" max="16384" width="8.85546875" style="563"/>
  </cols>
  <sheetData>
    <row r="1" spans="1:6" ht="18">
      <c r="A1" s="101" t="s">
        <v>1097</v>
      </c>
      <c r="B1" s="101"/>
      <c r="C1" s="715"/>
      <c r="D1" s="715"/>
      <c r="E1" s="715"/>
      <c r="F1" s="715"/>
    </row>
    <row r="2" spans="1:6">
      <c r="A2" s="88" t="str">
        <f>'PAGE DE GARDE'!C8</f>
        <v>ELECTRICITE</v>
      </c>
      <c r="B2" s="99" t="str">
        <f>'PAGE DE GARDE'!C10</f>
        <v>REALITE 2015 V0</v>
      </c>
      <c r="C2" s="717"/>
      <c r="D2" s="717"/>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2.75" customHeight="1" thickBot="1">
      <c r="A24" s="991"/>
      <c r="B24" s="992"/>
      <c r="C24" s="991"/>
      <c r="D24" s="1000"/>
      <c r="E24" s="1000"/>
      <c r="F24" s="1017"/>
    </row>
    <row r="25" spans="1:6" ht="12.75" customHeight="1" thickBot="1">
      <c r="A25" s="1001" t="s">
        <v>498</v>
      </c>
      <c r="B25" s="1002"/>
      <c r="C25" s="1001">
        <f>SUM(C6:C24)</f>
        <v>0</v>
      </c>
      <c r="D25" s="1004">
        <f t="shared" ref="D25:E25" si="1">SUM(D6:D24)</f>
        <v>0</v>
      </c>
      <c r="E25" s="1004">
        <f t="shared" si="1"/>
        <v>0</v>
      </c>
      <c r="F25" s="1574">
        <f>D25-E25</f>
        <v>0</v>
      </c>
    </row>
    <row r="26" spans="1:6" ht="12.75" customHeight="1">
      <c r="A26" s="1007"/>
      <c r="B26" s="1008"/>
      <c r="C26" s="1008"/>
      <c r="D26" s="1008"/>
      <c r="E26" s="1008"/>
      <c r="F26" s="1009"/>
    </row>
    <row r="27" spans="1:6" ht="13.5" thickBot="1">
      <c r="A27" s="3082"/>
      <c r="B27" s="3083"/>
      <c r="C27" s="3083"/>
      <c r="D27" s="3083"/>
      <c r="E27" s="3083"/>
      <c r="F27" s="3084"/>
    </row>
    <row r="28" spans="1:6" ht="14.25">
      <c r="A28" s="1291" t="s">
        <v>1076</v>
      </c>
      <c r="B28" s="1292"/>
      <c r="C28" s="1293"/>
      <c r="D28" s="1293"/>
      <c r="E28" s="1293"/>
      <c r="F28" s="1294"/>
    </row>
    <row r="29" spans="1:6" ht="12.75" customHeight="1">
      <c r="A29" s="1177"/>
      <c r="B29" s="764"/>
      <c r="C29" s="764"/>
      <c r="D29" s="764"/>
      <c r="E29" s="764"/>
      <c r="F29" s="1295"/>
    </row>
    <row r="30" spans="1:6" ht="12.75" customHeight="1">
      <c r="A30" s="3037" t="s">
        <v>1184</v>
      </c>
      <c r="B30" s="2910"/>
      <c r="C30" s="2910"/>
      <c r="D30" s="2910"/>
      <c r="E30" s="2910"/>
      <c r="F30" s="3038"/>
    </row>
    <row r="31" spans="1:6" ht="12.75" customHeight="1">
      <c r="A31" s="2594"/>
      <c r="B31" s="2593"/>
      <c r="C31" s="2593"/>
      <c r="D31" s="2593"/>
      <c r="E31" s="2593"/>
      <c r="F31" s="2595"/>
    </row>
    <row r="32" spans="1:6" ht="12.75" customHeight="1">
      <c r="A32" s="2594"/>
      <c r="B32" s="2593"/>
      <c r="C32" s="2593"/>
      <c r="D32" s="2593"/>
      <c r="E32" s="2593"/>
      <c r="F32" s="2595"/>
    </row>
    <row r="33" spans="1:8" ht="12.75" customHeight="1">
      <c r="A33" s="2594"/>
      <c r="B33" s="2593"/>
      <c r="C33" s="2593"/>
      <c r="D33" s="2593"/>
      <c r="E33" s="2593"/>
      <c r="F33" s="2595"/>
    </row>
    <row r="34" spans="1:8" ht="12.75" customHeight="1">
      <c r="A34" s="2594"/>
      <c r="B34" s="2593"/>
      <c r="C34" s="2593"/>
      <c r="D34" s="2593"/>
      <c r="E34" s="2593"/>
      <c r="F34" s="2595"/>
    </row>
    <row r="35" spans="1:8" ht="12.75" customHeight="1">
      <c r="A35" s="2594"/>
      <c r="B35" s="2593"/>
      <c r="C35" s="2593"/>
      <c r="D35" s="2593"/>
      <c r="E35" s="2593"/>
      <c r="F35" s="2595"/>
    </row>
    <row r="36" spans="1:8" ht="12.75" customHeight="1">
      <c r="A36" s="2594"/>
      <c r="B36" s="2593"/>
      <c r="C36" s="2593"/>
      <c r="D36" s="2593"/>
      <c r="E36" s="2593"/>
      <c r="F36" s="2595"/>
    </row>
    <row r="37" spans="1:8" ht="12.75" customHeight="1" thickBot="1">
      <c r="A37" s="1475"/>
      <c r="B37" s="1476"/>
      <c r="C37" s="1476"/>
      <c r="D37" s="1476"/>
      <c r="E37" s="1476"/>
      <c r="F37" s="1477"/>
    </row>
    <row r="38" spans="1:8" ht="12.75" customHeight="1">
      <c r="A38" s="2718"/>
      <c r="B38" s="2718"/>
      <c r="C38" s="2718"/>
      <c r="D38" s="2718"/>
      <c r="E38" s="2718"/>
      <c r="F38" s="2718"/>
    </row>
    <row r="39" spans="1:8">
      <c r="A39" s="2593"/>
      <c r="B39" s="2593"/>
      <c r="C39" s="2593"/>
      <c r="D39" s="2593"/>
      <c r="E39" s="2593"/>
      <c r="F39" s="2593"/>
    </row>
    <row r="40" spans="1:8" ht="18">
      <c r="A40" s="2716" t="s">
        <v>660</v>
      </c>
      <c r="B40" s="2593"/>
      <c r="C40" s="2593"/>
      <c r="D40" s="2593"/>
      <c r="E40" s="2593"/>
      <c r="F40" s="2593"/>
    </row>
    <row r="41" spans="1:8" ht="35.25" customHeight="1">
      <c r="A41" s="2717" t="s">
        <v>1751</v>
      </c>
      <c r="B41" s="1019" t="str">
        <f>ANNEXES!D18</f>
        <v xml:space="preserve">Le processus d'activation des frais généraux ainsi que des investissements doivent faire partie de la notice méthodologique transmise à la CWaPE. A défaut, veuillez détailler et commenter ces processus. </v>
      </c>
      <c r="C41" s="1019"/>
      <c r="D41" s="1019"/>
      <c r="E41" s="1019"/>
      <c r="F41" s="1019"/>
      <c r="G41" s="1223"/>
      <c r="H41" s="1223"/>
    </row>
    <row r="42" spans="1:8" ht="12.75" customHeight="1">
      <c r="A42" s="2593"/>
      <c r="B42" s="2593"/>
      <c r="C42" s="2593"/>
      <c r="D42" s="2593"/>
      <c r="E42" s="2593"/>
      <c r="F42" s="2593"/>
      <c r="G42" s="1182"/>
      <c r="H42" s="1182"/>
    </row>
    <row r="43" spans="1:8">
      <c r="A43" s="2593"/>
      <c r="B43" s="2593"/>
      <c r="C43" s="2593"/>
      <c r="D43" s="2593"/>
      <c r="E43" s="2593"/>
      <c r="F43" s="2593"/>
    </row>
    <row r="44" spans="1:8">
      <c r="A44" s="2593"/>
      <c r="B44" s="2593"/>
      <c r="C44" s="2593"/>
      <c r="D44" s="2593"/>
      <c r="E44" s="2593"/>
      <c r="F44" s="2593"/>
    </row>
    <row r="45" spans="1:8">
      <c r="A45" s="1285"/>
      <c r="B45" s="1289"/>
      <c r="C45" s="1289"/>
      <c r="D45" s="1289"/>
      <c r="E45" s="1289"/>
      <c r="F45" s="1289"/>
    </row>
    <row r="46" spans="1:8">
      <c r="A46" s="1285"/>
      <c r="B46" s="1289"/>
      <c r="C46" s="1289"/>
      <c r="D46" s="1289"/>
      <c r="E46" s="1289"/>
      <c r="F46" s="1289"/>
    </row>
    <row r="47" spans="1:8">
      <c r="A47" s="1285"/>
      <c r="B47" s="1289"/>
      <c r="C47" s="1289"/>
      <c r="D47" s="1289"/>
      <c r="E47" s="1289"/>
      <c r="F47" s="1289"/>
    </row>
    <row r="48" spans="1:8">
      <c r="A48" s="1285"/>
      <c r="B48" s="1289"/>
      <c r="C48" s="1289"/>
      <c r="D48" s="1289"/>
      <c r="E48" s="1289"/>
      <c r="F48" s="1289"/>
    </row>
    <row r="49" spans="1:6">
      <c r="A49" s="1285"/>
      <c r="B49" s="1289"/>
      <c r="C49" s="1289"/>
      <c r="D49" s="1289"/>
      <c r="E49" s="1289"/>
      <c r="F49" s="1289"/>
    </row>
    <row r="50" spans="1:6">
      <c r="A50" s="1285"/>
      <c r="B50" s="1289"/>
      <c r="C50" s="1289"/>
      <c r="D50" s="1289"/>
      <c r="E50" s="1289"/>
      <c r="F50" s="1289"/>
    </row>
    <row r="51" spans="1:6">
      <c r="A51" s="1285"/>
      <c r="B51" s="1289"/>
      <c r="C51" s="1289"/>
      <c r="D51" s="1289"/>
      <c r="E51" s="1289"/>
      <c r="F51" s="1289"/>
    </row>
    <row r="52" spans="1:6">
      <c r="A52" s="1285"/>
      <c r="B52" s="1289"/>
      <c r="C52" s="1289"/>
      <c r="D52" s="1289"/>
      <c r="E52" s="1289"/>
      <c r="F52" s="1289"/>
    </row>
    <row r="53" spans="1:6">
      <c r="A53" s="1285"/>
      <c r="B53" s="1289"/>
      <c r="C53" s="1289"/>
      <c r="D53" s="1289"/>
      <c r="E53" s="1289"/>
      <c r="F53" s="1289"/>
    </row>
    <row r="54" spans="1:6">
      <c r="A54" s="1285"/>
      <c r="B54" s="1289"/>
      <c r="C54" s="1289"/>
      <c r="D54" s="1289"/>
      <c r="E54" s="1289"/>
      <c r="F54" s="1289"/>
    </row>
    <row r="55" spans="1:6" ht="13.5" thickBot="1">
      <c r="A55" s="1022"/>
      <c r="B55" s="1023"/>
      <c r="C55" s="1023"/>
      <c r="D55" s="1023"/>
      <c r="E55" s="1023"/>
      <c r="F55" s="102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pageSetUpPr fitToPage="1"/>
  </sheetPr>
  <dimension ref="A1:H46"/>
  <sheetViews>
    <sheetView showGridLines="0" workbookViewId="0"/>
  </sheetViews>
  <sheetFormatPr baseColWidth="10" defaultColWidth="8.85546875" defaultRowHeight="12.75"/>
  <cols>
    <col min="1" max="1" width="20" style="563" customWidth="1"/>
    <col min="2" max="2" width="55.7109375" style="563" customWidth="1"/>
    <col min="3" max="6" width="20" style="563" customWidth="1"/>
    <col min="7" max="16384" width="8.85546875" style="563"/>
  </cols>
  <sheetData>
    <row r="1" spans="1:6" ht="18">
      <c r="A1" s="101" t="s">
        <v>1672</v>
      </c>
      <c r="B1" s="101"/>
      <c r="C1" s="715"/>
      <c r="D1" s="715"/>
      <c r="E1" s="715"/>
      <c r="F1" s="715"/>
    </row>
    <row r="2" spans="1:6">
      <c r="A2" s="88" t="s">
        <v>1615</v>
      </c>
      <c r="B2" s="99" t="str">
        <f>'PAGE DE GARDE'!C10</f>
        <v>REALITE 2015 V0</v>
      </c>
      <c r="C2" s="717"/>
      <c r="D2" s="717"/>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D12-E12</f>
        <v>0</v>
      </c>
    </row>
    <row r="13" spans="1:6">
      <c r="A13" s="995"/>
      <c r="B13" s="996"/>
      <c r="C13" s="995"/>
      <c r="D13" s="998"/>
      <c r="E13" s="998"/>
      <c r="F13" s="1549">
        <f t="shared" ref="F13:F23" si="0">D13-E13</f>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6">
      <c r="A17" s="995"/>
      <c r="B17" s="996"/>
      <c r="C17" s="995"/>
      <c r="D17" s="998"/>
      <c r="E17" s="998"/>
      <c r="F17" s="1549">
        <f t="shared" si="0"/>
        <v>0</v>
      </c>
    </row>
    <row r="18" spans="1:6">
      <c r="A18" s="995"/>
      <c r="B18" s="996"/>
      <c r="C18" s="995"/>
      <c r="D18" s="998"/>
      <c r="E18" s="998"/>
      <c r="F18" s="1549">
        <f t="shared" si="0"/>
        <v>0</v>
      </c>
    </row>
    <row r="19" spans="1:6">
      <c r="A19" s="995"/>
      <c r="B19" s="996"/>
      <c r="C19" s="995"/>
      <c r="D19" s="998"/>
      <c r="E19" s="998"/>
      <c r="F19" s="1549">
        <f t="shared" si="0"/>
        <v>0</v>
      </c>
    </row>
    <row r="20" spans="1:6">
      <c r="A20" s="995"/>
      <c r="B20" s="996"/>
      <c r="C20" s="995"/>
      <c r="D20" s="998"/>
      <c r="E20" s="998"/>
      <c r="F20" s="1549">
        <f t="shared" si="0"/>
        <v>0</v>
      </c>
    </row>
    <row r="21" spans="1:6">
      <c r="A21" s="995"/>
      <c r="B21" s="996"/>
      <c r="C21" s="995"/>
      <c r="D21" s="998"/>
      <c r="E21" s="998"/>
      <c r="F21" s="1549">
        <f t="shared" si="0"/>
        <v>0</v>
      </c>
    </row>
    <row r="22" spans="1:6">
      <c r="A22" s="995"/>
      <c r="B22" s="996"/>
      <c r="C22" s="995"/>
      <c r="D22" s="998"/>
      <c r="E22" s="998"/>
      <c r="F22" s="1549">
        <f t="shared" si="0"/>
        <v>0</v>
      </c>
    </row>
    <row r="23" spans="1:6">
      <c r="A23" s="995"/>
      <c r="B23" s="996"/>
      <c r="C23" s="995"/>
      <c r="D23" s="998"/>
      <c r="E23" s="998"/>
      <c r="F23" s="1549">
        <f t="shared" si="0"/>
        <v>0</v>
      </c>
    </row>
    <row r="24" spans="1:6" ht="12.75" customHeight="1" thickBot="1">
      <c r="A24" s="991"/>
      <c r="B24" s="992"/>
      <c r="C24" s="991"/>
      <c r="D24" s="1000"/>
      <c r="E24" s="1000"/>
      <c r="F24" s="1017"/>
    </row>
    <row r="25" spans="1:6" ht="12.75" customHeight="1" thickBot="1">
      <c r="A25" s="1001" t="s">
        <v>498</v>
      </c>
      <c r="B25" s="1002"/>
      <c r="C25" s="1001">
        <f>SUM(C6:C24)</f>
        <v>0</v>
      </c>
      <c r="D25" s="1004">
        <f t="shared" ref="D25:E25" si="1">SUM(D6:D24)</f>
        <v>0</v>
      </c>
      <c r="E25" s="1004">
        <f t="shared" si="1"/>
        <v>0</v>
      </c>
      <c r="F25" s="1574">
        <f>D25-E25</f>
        <v>0</v>
      </c>
    </row>
    <row r="26" spans="1:6" ht="12.75" customHeight="1">
      <c r="A26" s="1007"/>
      <c r="B26" s="1008"/>
      <c r="C26" s="1008"/>
      <c r="D26" s="1008"/>
      <c r="E26" s="1008"/>
      <c r="F26" s="1009"/>
    </row>
    <row r="27" spans="1:6" ht="13.5" thickBot="1">
      <c r="A27" s="3082"/>
      <c r="B27" s="3083"/>
      <c r="C27" s="3083"/>
      <c r="D27" s="3083"/>
      <c r="E27" s="3083"/>
      <c r="F27" s="3084"/>
    </row>
    <row r="28" spans="1:6" ht="14.25">
      <c r="A28" s="1291" t="s">
        <v>1076</v>
      </c>
      <c r="B28" s="1292"/>
      <c r="C28" s="1293"/>
      <c r="D28" s="1293"/>
      <c r="E28" s="1293"/>
      <c r="F28" s="1294"/>
    </row>
    <row r="29" spans="1:6" ht="12.75" customHeight="1">
      <c r="A29" s="1177"/>
      <c r="B29" s="764"/>
      <c r="C29" s="764"/>
      <c r="D29" s="764"/>
      <c r="E29" s="764"/>
      <c r="F29" s="1295"/>
    </row>
    <row r="30" spans="1:6" ht="12.75" customHeight="1">
      <c r="A30" s="3037" t="s">
        <v>1184</v>
      </c>
      <c r="B30" s="2910"/>
      <c r="C30" s="2910"/>
      <c r="D30" s="2910"/>
      <c r="E30" s="2910"/>
      <c r="F30" s="3038"/>
    </row>
    <row r="31" spans="1:6" ht="12.75" customHeight="1">
      <c r="A31" s="2594"/>
      <c r="B31" s="2593"/>
      <c r="C31" s="2593"/>
      <c r="D31" s="2593"/>
      <c r="E31" s="2593"/>
      <c r="F31" s="2595"/>
    </row>
    <row r="32" spans="1:6" ht="12.75" customHeight="1">
      <c r="A32" s="2594"/>
      <c r="B32" s="2593"/>
      <c r="C32" s="2593"/>
      <c r="D32" s="2593"/>
      <c r="E32" s="2593"/>
      <c r="F32" s="2595"/>
    </row>
    <row r="33" spans="1:8" ht="12.75" customHeight="1">
      <c r="A33" s="2594"/>
      <c r="B33" s="2593"/>
      <c r="C33" s="2593"/>
      <c r="D33" s="2593"/>
      <c r="E33" s="2593"/>
      <c r="F33" s="2595"/>
    </row>
    <row r="34" spans="1:8" ht="12.75" customHeight="1">
      <c r="A34" s="2594"/>
      <c r="B34" s="2593"/>
      <c r="C34" s="2593"/>
      <c r="D34" s="2593"/>
      <c r="E34" s="2593"/>
      <c r="F34" s="2595"/>
    </row>
    <row r="35" spans="1:8" ht="12.75" customHeight="1">
      <c r="A35" s="2594"/>
      <c r="B35" s="2593"/>
      <c r="C35" s="2593"/>
      <c r="D35" s="2593"/>
      <c r="E35" s="2593"/>
      <c r="F35" s="2595"/>
    </row>
    <row r="36" spans="1:8" ht="12.75" customHeight="1">
      <c r="A36" s="2594"/>
      <c r="B36" s="2593"/>
      <c r="C36" s="2593"/>
      <c r="D36" s="2593"/>
      <c r="E36" s="2593"/>
      <c r="F36" s="2595"/>
    </row>
    <row r="37" spans="1:8" ht="12.75" customHeight="1">
      <c r="A37" s="2594"/>
      <c r="B37" s="2593"/>
      <c r="C37" s="2593"/>
      <c r="D37" s="2593"/>
      <c r="E37" s="2593"/>
      <c r="F37" s="2595"/>
    </row>
    <row r="38" spans="1:8" ht="12.75" customHeight="1">
      <c r="A38" s="2594"/>
      <c r="B38" s="2593"/>
      <c r="C38" s="2593"/>
      <c r="D38" s="2593"/>
      <c r="E38" s="2593"/>
      <c r="F38" s="2595"/>
    </row>
    <row r="39" spans="1:8" ht="12.75" customHeight="1">
      <c r="A39" s="2594"/>
      <c r="B39" s="2593"/>
      <c r="C39" s="2593"/>
      <c r="D39" s="2593"/>
      <c r="E39" s="2593"/>
      <c r="F39" s="2595"/>
    </row>
    <row r="40" spans="1:8" ht="12.75" customHeight="1" thickBot="1">
      <c r="A40" s="1475"/>
      <c r="B40" s="1476"/>
      <c r="C40" s="1476"/>
      <c r="D40" s="1476"/>
      <c r="E40" s="1476"/>
      <c r="F40" s="1477"/>
    </row>
    <row r="41" spans="1:8" ht="12.75" customHeight="1">
      <c r="A41" s="2718"/>
      <c r="B41" s="2718"/>
      <c r="C41" s="2718"/>
      <c r="D41" s="2718"/>
      <c r="E41" s="2718"/>
      <c r="F41" s="2718"/>
    </row>
    <row r="42" spans="1:8" ht="12.75" customHeight="1">
      <c r="A42" s="2593"/>
      <c r="B42" s="2593"/>
      <c r="C42" s="2593"/>
      <c r="D42" s="2593"/>
      <c r="E42" s="2593"/>
      <c r="F42" s="2593"/>
    </row>
    <row r="43" spans="1:8" ht="12.75" customHeight="1">
      <c r="A43" s="2593"/>
      <c r="B43" s="2593"/>
      <c r="C43" s="2593"/>
      <c r="D43" s="2593"/>
      <c r="E43" s="2593"/>
      <c r="F43" s="2593"/>
    </row>
    <row r="44" spans="1:8" ht="18">
      <c r="A44" s="2716" t="s">
        <v>660</v>
      </c>
      <c r="B44" s="764"/>
      <c r="C44" s="764"/>
      <c r="D44" s="764"/>
      <c r="E44" s="764"/>
      <c r="F44" s="764"/>
      <c r="G44" s="977"/>
      <c r="H44" s="977"/>
    </row>
    <row r="45" spans="1:8" s="696" customFormat="1" ht="12.75" customHeight="1">
      <c r="A45" s="2720" t="s">
        <v>1752</v>
      </c>
      <c r="B45" s="2719" t="str">
        <f>ANNEXES!D23</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719"/>
      <c r="D45" s="2719"/>
      <c r="E45" s="2719"/>
      <c r="F45" s="2719"/>
      <c r="G45" s="2330"/>
      <c r="H45" s="2330"/>
    </row>
    <row r="46" spans="1:8">
      <c r="A46" s="1011"/>
      <c r="B46" s="1011"/>
      <c r="C46" s="1011"/>
      <c r="D46" s="1011"/>
      <c r="E46" s="1011"/>
      <c r="F46" s="1011"/>
    </row>
  </sheetData>
  <mergeCells count="8">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enableFormatConditionsCalculation="0">
    <tabColor theme="3"/>
  </sheetPr>
  <dimension ref="A1:BD60"/>
  <sheetViews>
    <sheetView showGridLines="0" view="pageBreakPreview" zoomScaleNormal="100" zoomScaleSheetLayoutView="100" workbookViewId="0">
      <selection activeCell="C4" sqref="C4"/>
    </sheetView>
  </sheetViews>
  <sheetFormatPr baseColWidth="10" defaultColWidth="8.85546875" defaultRowHeight="12.75"/>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3" width="11.7109375" style="2" customWidth="1"/>
    <col min="44" max="45" width="11.42578125" style="2" hidden="1" customWidth="1"/>
    <col min="46" max="46" width="11.42578125" style="2" customWidth="1"/>
    <col min="47" max="47" width="30.85546875" style="2" bestFit="1" customWidth="1"/>
    <col min="48" max="48" width="25" style="2" customWidth="1"/>
    <col min="49" max="49" width="6.42578125" style="2" customWidth="1"/>
    <col min="50" max="50" width="13.7109375" style="2" customWidth="1"/>
    <col min="51" max="51" width="27.85546875" style="2" customWidth="1"/>
    <col min="52" max="52" width="26.28515625" style="2" bestFit="1" customWidth="1"/>
    <col min="53" max="53" width="14.85546875" style="2" customWidth="1"/>
    <col min="54" max="54" width="14.28515625" style="2" customWidth="1"/>
    <col min="55" max="55" width="15.42578125" style="2" customWidth="1"/>
    <col min="56" max="56" width="8.140625" style="2" customWidth="1"/>
    <col min="57" max="16384" width="8.85546875" style="2"/>
  </cols>
  <sheetData>
    <row r="1" spans="1:53" s="105" customFormat="1" ht="18">
      <c r="A1" s="101" t="s">
        <v>1540</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row>
    <row r="2" spans="1:53" s="84" customFormat="1" ht="11.25">
      <c r="A2" s="88" t="str">
        <f>'PAGE DE GARDE'!C8</f>
        <v>ELECTRICITE</v>
      </c>
      <c r="B2" s="1192" t="str">
        <f>'PAGE DE GARDE'!C10</f>
        <v>REALITE 2015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53" s="84" customFormat="1" ht="11.25">
      <c r="A3" s="481"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53" s="81" customFormat="1" ht="11.25">
      <c r="A4" s="98"/>
      <c r="B4" s="98"/>
      <c r="C4" s="98"/>
      <c r="D4" s="120"/>
      <c r="E4" s="120"/>
    </row>
    <row r="5" spans="1:53" s="142" customFormat="1" ht="18">
      <c r="A5" s="418"/>
      <c r="B5" s="127"/>
      <c r="C5" s="127"/>
      <c r="D5" s="62"/>
      <c r="E5" s="62"/>
    </row>
    <row r="6" spans="1:53" s="142" customFormat="1">
      <c r="A6" s="143"/>
      <c r="B6" s="127"/>
      <c r="C6" s="127"/>
      <c r="D6" s="62"/>
      <c r="E6" s="62"/>
    </row>
    <row r="7" spans="1:53" s="142" customFormat="1">
      <c r="A7" s="1814"/>
      <c r="B7" s="127"/>
      <c r="C7" s="127"/>
      <c r="D7" s="62"/>
      <c r="E7" s="62"/>
    </row>
    <row r="8" spans="1:53" s="81" customFormat="1" ht="12" thickBot="1">
      <c r="A8" s="98"/>
      <c r="B8" s="98"/>
      <c r="C8" s="98"/>
      <c r="D8" s="120"/>
      <c r="E8" s="120"/>
    </row>
    <row r="9" spans="1:53" ht="16.5" thickBot="1">
      <c r="A9" s="1442" t="str">
        <f>'PAGE DE GARDE'!B14</f>
        <v>REALITE 2015</v>
      </c>
      <c r="B9" s="1"/>
      <c r="H9" s="3118" t="s">
        <v>23</v>
      </c>
      <c r="I9" s="3118"/>
      <c r="J9" s="3118"/>
      <c r="K9" s="3118"/>
      <c r="L9" s="3118"/>
      <c r="M9" s="3118"/>
      <c r="N9" s="3118"/>
      <c r="O9" s="3118"/>
      <c r="P9" s="3118"/>
      <c r="Q9" s="3118"/>
      <c r="R9" s="3118"/>
      <c r="S9" s="3118" t="s">
        <v>24</v>
      </c>
      <c r="T9" s="3118"/>
      <c r="U9" s="3118"/>
      <c r="V9" s="3112" t="s">
        <v>208</v>
      </c>
      <c r="W9" s="3113"/>
      <c r="X9" s="3113"/>
      <c r="Y9" s="3113"/>
      <c r="Z9" s="3113"/>
      <c r="AA9" s="3113"/>
      <c r="AB9" s="3114"/>
      <c r="AC9" s="3122" t="s">
        <v>209</v>
      </c>
      <c r="AD9" s="3122"/>
      <c r="AE9" s="3122"/>
      <c r="AF9" s="3118" t="s">
        <v>210</v>
      </c>
      <c r="AG9" s="3118"/>
      <c r="AH9" s="3118"/>
      <c r="AI9" s="3118" t="s">
        <v>210</v>
      </c>
      <c r="AJ9" s="3118"/>
      <c r="AK9" s="3118"/>
      <c r="AL9" s="3118" t="s">
        <v>211</v>
      </c>
      <c r="AM9" s="3118"/>
      <c r="AN9" s="3118"/>
      <c r="AO9" s="3118" t="s">
        <v>211</v>
      </c>
      <c r="AP9" s="3118"/>
      <c r="AQ9" s="3118"/>
      <c r="AR9" s="703"/>
      <c r="AS9" s="703"/>
      <c r="AT9" s="703"/>
      <c r="AV9" s="250" t="s">
        <v>212</v>
      </c>
      <c r="AX9" s="253" t="s">
        <v>213</v>
      </c>
      <c r="AY9" s="259" t="s">
        <v>213</v>
      </c>
      <c r="AZ9" s="254" t="s">
        <v>214</v>
      </c>
    </row>
    <row r="10" spans="1:53" s="18" customFormat="1" ht="12.75" customHeight="1">
      <c r="A10" s="2721"/>
      <c r="B10" s="2722" t="s">
        <v>536</v>
      </c>
      <c r="C10" s="2723" t="s">
        <v>26</v>
      </c>
      <c r="D10" s="2722" t="s">
        <v>537</v>
      </c>
      <c r="E10" s="2724" t="s">
        <v>215</v>
      </c>
      <c r="F10" s="2723" t="s">
        <v>216</v>
      </c>
      <c r="G10" s="2724" t="s">
        <v>217</v>
      </c>
      <c r="H10" s="3111" t="s">
        <v>218</v>
      </c>
      <c r="I10" s="3111"/>
      <c r="J10" s="3111"/>
      <c r="K10" s="3111"/>
      <c r="L10" s="3111" t="s">
        <v>219</v>
      </c>
      <c r="M10" s="3111"/>
      <c r="N10" s="3111"/>
      <c r="O10" s="3111" t="s">
        <v>220</v>
      </c>
      <c r="P10" s="3111"/>
      <c r="Q10" s="3111"/>
      <c r="R10" s="148" t="s">
        <v>498</v>
      </c>
      <c r="S10" s="3111" t="s">
        <v>25</v>
      </c>
      <c r="T10" s="3111"/>
      <c r="U10" s="3111"/>
      <c r="V10" s="3115" t="s">
        <v>222</v>
      </c>
      <c r="W10" s="3116"/>
      <c r="X10" s="3116"/>
      <c r="Y10" s="3116"/>
      <c r="Z10" s="3116"/>
      <c r="AA10" s="3116"/>
      <c r="AB10" s="3117"/>
      <c r="AC10" s="3123"/>
      <c r="AD10" s="3123"/>
      <c r="AE10" s="3123"/>
      <c r="AF10" s="3111" t="s">
        <v>223</v>
      </c>
      <c r="AG10" s="3111"/>
      <c r="AH10" s="3111"/>
      <c r="AI10" s="3111" t="s">
        <v>3</v>
      </c>
      <c r="AJ10" s="3111"/>
      <c r="AK10" s="3111"/>
      <c r="AL10" s="3111" t="s">
        <v>224</v>
      </c>
      <c r="AM10" s="3111"/>
      <c r="AN10" s="3111"/>
      <c r="AO10" s="3111" t="s">
        <v>497</v>
      </c>
      <c r="AP10" s="3111"/>
      <c r="AQ10" s="3111"/>
      <c r="AR10" s="699"/>
      <c r="AS10" s="699"/>
      <c r="AT10" s="699"/>
      <c r="AU10" s="2"/>
      <c r="AV10" s="251" t="s">
        <v>225</v>
      </c>
      <c r="AW10" s="2"/>
      <c r="AX10" s="255" t="s">
        <v>499</v>
      </c>
      <c r="AY10" s="251" t="s">
        <v>1457</v>
      </c>
      <c r="AZ10" s="256"/>
      <c r="BA10" s="17"/>
    </row>
    <row r="11" spans="1:53" s="18" customFormat="1" ht="13.5" thickBot="1">
      <c r="A11" s="2721"/>
      <c r="B11" s="2725"/>
      <c r="C11" s="2726"/>
      <c r="D11" s="2725"/>
      <c r="E11" s="2727"/>
      <c r="F11" s="2726"/>
      <c r="G11" s="2727"/>
      <c r="H11" s="153" t="s">
        <v>26</v>
      </c>
      <c r="I11" s="152" t="s">
        <v>27</v>
      </c>
      <c r="J11" s="152" t="s">
        <v>226</v>
      </c>
      <c r="K11" s="154" t="s">
        <v>528</v>
      </c>
      <c r="L11" s="153" t="s">
        <v>227</v>
      </c>
      <c r="M11" s="152" t="s">
        <v>27</v>
      </c>
      <c r="N11" s="154" t="s">
        <v>528</v>
      </c>
      <c r="O11" s="153" t="s">
        <v>228</v>
      </c>
      <c r="P11" s="152" t="s">
        <v>27</v>
      </c>
      <c r="Q11" s="154" t="s">
        <v>528</v>
      </c>
      <c r="R11" s="154" t="s">
        <v>528</v>
      </c>
      <c r="S11" s="153" t="s">
        <v>538</v>
      </c>
      <c r="T11" s="152" t="s">
        <v>27</v>
      </c>
      <c r="U11" s="154" t="s">
        <v>528</v>
      </c>
      <c r="V11" s="153" t="s">
        <v>539</v>
      </c>
      <c r="W11" s="152" t="s">
        <v>540</v>
      </c>
      <c r="X11" s="152" t="s">
        <v>2</v>
      </c>
      <c r="Y11" s="152" t="s">
        <v>28</v>
      </c>
      <c r="Z11" s="152" t="s">
        <v>541</v>
      </c>
      <c r="AA11" s="152" t="s">
        <v>1</v>
      </c>
      <c r="AB11" s="154" t="s">
        <v>528</v>
      </c>
      <c r="AC11" s="155" t="s">
        <v>538</v>
      </c>
      <c r="AD11" s="156" t="s">
        <v>27</v>
      </c>
      <c r="AE11" s="157" t="s">
        <v>528</v>
      </c>
      <c r="AF11" s="153" t="s">
        <v>538</v>
      </c>
      <c r="AG11" s="152" t="s">
        <v>27</v>
      </c>
      <c r="AH11" s="154" t="s">
        <v>528</v>
      </c>
      <c r="AI11" s="153" t="s">
        <v>538</v>
      </c>
      <c r="AJ11" s="152" t="s">
        <v>27</v>
      </c>
      <c r="AK11" s="154" t="s">
        <v>528</v>
      </c>
      <c r="AL11" s="152" t="s">
        <v>538</v>
      </c>
      <c r="AM11" s="152" t="s">
        <v>27</v>
      </c>
      <c r="AN11" s="154" t="s">
        <v>528</v>
      </c>
      <c r="AO11" s="152" t="s">
        <v>538</v>
      </c>
      <c r="AP11" s="152" t="s">
        <v>27</v>
      </c>
      <c r="AQ11" s="154" t="s">
        <v>528</v>
      </c>
      <c r="AR11" s="699"/>
      <c r="AS11" s="699"/>
      <c r="AT11" s="699"/>
      <c r="AU11" s="2"/>
      <c r="AV11" s="252" t="s">
        <v>528</v>
      </c>
      <c r="AW11" s="2"/>
      <c r="AX11" s="257" t="s">
        <v>542</v>
      </c>
      <c r="AY11" s="252" t="s">
        <v>543</v>
      </c>
      <c r="AZ11" s="258" t="s">
        <v>544</v>
      </c>
      <c r="BA11" s="17"/>
    </row>
    <row r="12" spans="1:53" s="18" customFormat="1" ht="16.5" customHeight="1">
      <c r="A12" s="2728" t="s">
        <v>330</v>
      </c>
      <c r="B12" s="2729"/>
      <c r="C12" s="2730"/>
      <c r="D12" s="2731"/>
      <c r="E12" s="2732"/>
      <c r="F12" s="2733"/>
      <c r="G12" s="2732"/>
      <c r="H12" s="263"/>
      <c r="I12" s="21"/>
      <c r="J12" s="274"/>
      <c r="K12" s="275"/>
      <c r="L12" s="263"/>
      <c r="M12" s="22"/>
      <c r="N12" s="275"/>
      <c r="O12" s="263"/>
      <c r="P12" s="22"/>
      <c r="Q12" s="275"/>
      <c r="R12" s="275"/>
      <c r="S12" s="263"/>
      <c r="T12" s="23"/>
      <c r="U12" s="275"/>
      <c r="V12" s="263"/>
      <c r="W12" s="19"/>
      <c r="X12" s="19"/>
      <c r="Y12" s="24"/>
      <c r="Z12" s="24"/>
      <c r="AA12" s="24"/>
      <c r="AB12" s="275"/>
      <c r="AC12" s="276"/>
      <c r="AD12" s="25"/>
      <c r="AE12" s="277"/>
      <c r="AF12" s="278"/>
      <c r="AG12" s="25"/>
      <c r="AH12" s="299"/>
      <c r="AI12" s="278"/>
      <c r="AJ12" s="25"/>
      <c r="AK12" s="299"/>
      <c r="AL12" s="19"/>
      <c r="AM12" s="23"/>
      <c r="AN12" s="275"/>
      <c r="AO12" s="19"/>
      <c r="AP12" s="21"/>
      <c r="AQ12" s="275"/>
      <c r="AR12" s="700"/>
      <c r="AS12" s="700"/>
      <c r="AT12" s="700"/>
      <c r="AU12" s="2"/>
      <c r="AV12" s="158"/>
      <c r="AW12" s="2"/>
      <c r="AX12" s="304"/>
      <c r="AY12" s="305"/>
      <c r="AZ12" s="305"/>
      <c r="BA12" s="19"/>
    </row>
    <row r="13" spans="1:53" s="18" customFormat="1" ht="16.5" customHeight="1">
      <c r="A13" s="2734"/>
      <c r="B13" s="2735"/>
      <c r="C13" s="2736"/>
      <c r="D13" s="2737">
        <f>E13+F13</f>
        <v>0</v>
      </c>
      <c r="E13" s="2738"/>
      <c r="F13" s="2739"/>
      <c r="G13" s="2738" t="e">
        <f>D13/B13</f>
        <v>#DIV/0!</v>
      </c>
      <c r="H13" s="276">
        <f>C13</f>
        <v>0</v>
      </c>
      <c r="I13" s="25"/>
      <c r="J13" s="25"/>
      <c r="K13" s="277">
        <f>H13*I13*J13</f>
        <v>0</v>
      </c>
      <c r="L13" s="278"/>
      <c r="M13" s="25"/>
      <c r="N13" s="277"/>
      <c r="O13" s="278"/>
      <c r="P13" s="25"/>
      <c r="Q13" s="277"/>
      <c r="R13" s="277">
        <f>Q13+N13+K13</f>
        <v>0</v>
      </c>
      <c r="S13" s="276">
        <f>D13</f>
        <v>0</v>
      </c>
      <c r="T13" s="25"/>
      <c r="U13" s="277">
        <f>S13*T13</f>
        <v>0</v>
      </c>
      <c r="V13" s="263"/>
      <c r="W13" s="20"/>
      <c r="X13" s="20"/>
      <c r="Y13" s="25"/>
      <c r="Z13" s="27"/>
      <c r="AA13" s="27"/>
      <c r="AB13" s="277">
        <f>V13*Y13+W13*Z13+X13*AA13</f>
        <v>0</v>
      </c>
      <c r="AC13" s="276">
        <f>D13</f>
        <v>0</v>
      </c>
      <c r="AD13" s="25"/>
      <c r="AE13" s="287">
        <f>AD13*AC13</f>
        <v>0</v>
      </c>
      <c r="AF13" s="276">
        <f>AC13</f>
        <v>0</v>
      </c>
      <c r="AG13" s="25"/>
      <c r="AH13" s="287">
        <f>AG13*AF13</f>
        <v>0</v>
      </c>
      <c r="AI13" s="276"/>
      <c r="AJ13" s="25"/>
      <c r="AK13" s="287">
        <f>AI13*AJ13</f>
        <v>0</v>
      </c>
      <c r="AL13" s="34">
        <f>AF13</f>
        <v>0</v>
      </c>
      <c r="AM13" s="25"/>
      <c r="AN13" s="277">
        <f>AM13*AL13</f>
        <v>0</v>
      </c>
      <c r="AO13" s="19">
        <f>AL13</f>
        <v>0</v>
      </c>
      <c r="AP13" s="28"/>
      <c r="AQ13" s="277">
        <f>AO13*AP13</f>
        <v>0</v>
      </c>
      <c r="AR13" s="700"/>
      <c r="AS13" s="700"/>
      <c r="AT13" s="700"/>
      <c r="AU13" s="2"/>
      <c r="AV13" s="159"/>
      <c r="AW13" s="2"/>
      <c r="AX13" s="306">
        <f>AV13+AQ13+AN13+AK13+AH13+AE13+AB13+U13+R13</f>
        <v>0</v>
      </c>
      <c r="AY13" s="304"/>
      <c r="AZ13" s="304">
        <f>AX13-AY13</f>
        <v>0</v>
      </c>
      <c r="BA13" s="29"/>
    </row>
    <row r="14" spans="1:53" s="31" customFormat="1" ht="16.5" customHeight="1" thickBot="1">
      <c r="A14" s="2740" t="s">
        <v>229</v>
      </c>
      <c r="B14" s="2741"/>
      <c r="C14" s="2742"/>
      <c r="D14" s="2743">
        <f>D13</f>
        <v>0</v>
      </c>
      <c r="E14" s="2744">
        <f>E13</f>
        <v>0</v>
      </c>
      <c r="F14" s="2745">
        <f>F13</f>
        <v>0</v>
      </c>
      <c r="G14" s="2744"/>
      <c r="H14" s="265">
        <f>H13</f>
        <v>0</v>
      </c>
      <c r="I14" s="279"/>
      <c r="J14" s="279"/>
      <c r="K14" s="280">
        <f>K13</f>
        <v>0</v>
      </c>
      <c r="L14" s="265"/>
      <c r="M14" s="279"/>
      <c r="N14" s="280"/>
      <c r="O14" s="265"/>
      <c r="P14" s="279"/>
      <c r="Q14" s="280"/>
      <c r="R14" s="280">
        <f>R13</f>
        <v>0</v>
      </c>
      <c r="S14" s="265">
        <f>S13</f>
        <v>0</v>
      </c>
      <c r="T14" s="279"/>
      <c r="U14" s="280">
        <f>U13</f>
        <v>0</v>
      </c>
      <c r="V14" s="265"/>
      <c r="W14" s="266"/>
      <c r="X14" s="266"/>
      <c r="Y14" s="279"/>
      <c r="Z14" s="279"/>
      <c r="AA14" s="279"/>
      <c r="AB14" s="280">
        <f>AB13</f>
        <v>0</v>
      </c>
      <c r="AC14" s="288">
        <f>AC13</f>
        <v>0</v>
      </c>
      <c r="AD14" s="289"/>
      <c r="AE14" s="290">
        <f>AE13</f>
        <v>0</v>
      </c>
      <c r="AF14" s="300">
        <f>AF13</f>
        <v>0</v>
      </c>
      <c r="AG14" s="301"/>
      <c r="AH14" s="290">
        <f>AH13</f>
        <v>0</v>
      </c>
      <c r="AI14" s="302"/>
      <c r="AJ14" s="301"/>
      <c r="AK14" s="290">
        <f>AK13</f>
        <v>0</v>
      </c>
      <c r="AL14" s="266">
        <f>AL13</f>
        <v>0</v>
      </c>
      <c r="AM14" s="279"/>
      <c r="AN14" s="280">
        <f>AN13</f>
        <v>0</v>
      </c>
      <c r="AO14" s="266">
        <f>AO13</f>
        <v>0</v>
      </c>
      <c r="AP14" s="279"/>
      <c r="AQ14" s="280">
        <f>AQ13</f>
        <v>0</v>
      </c>
      <c r="AR14" s="701"/>
      <c r="AS14" s="701"/>
      <c r="AT14" s="701"/>
      <c r="AU14" s="1"/>
      <c r="AV14" s="160"/>
      <c r="AW14" s="1"/>
      <c r="AX14" s="307">
        <f>AX13</f>
        <v>0</v>
      </c>
      <c r="AY14" s="308"/>
      <c r="AZ14" s="307">
        <f>AZ13</f>
        <v>0</v>
      </c>
      <c r="BA14" s="30"/>
    </row>
    <row r="15" spans="1:53" s="18" customFormat="1" ht="16.5" customHeight="1">
      <c r="A15" s="2746" t="s">
        <v>545</v>
      </c>
      <c r="B15" s="2747"/>
      <c r="C15" s="2748"/>
      <c r="D15" s="2749"/>
      <c r="E15" s="2750"/>
      <c r="F15" s="2751"/>
      <c r="G15" s="2750"/>
      <c r="H15" s="267"/>
      <c r="I15" s="281"/>
      <c r="J15" s="282"/>
      <c r="K15" s="283"/>
      <c r="L15" s="267"/>
      <c r="M15" s="281"/>
      <c r="N15" s="283"/>
      <c r="O15" s="267"/>
      <c r="P15" s="284"/>
      <c r="Q15" s="283"/>
      <c r="R15" s="283"/>
      <c r="S15" s="267"/>
      <c r="T15" s="284"/>
      <c r="U15" s="283"/>
      <c r="V15" s="267"/>
      <c r="W15" s="268"/>
      <c r="X15" s="268"/>
      <c r="Y15" s="291"/>
      <c r="Z15" s="291"/>
      <c r="AA15" s="291"/>
      <c r="AB15" s="283"/>
      <c r="AC15" s="276"/>
      <c r="AD15" s="25"/>
      <c r="AE15" s="277"/>
      <c r="AF15" s="267"/>
      <c r="AG15" s="284"/>
      <c r="AH15" s="283"/>
      <c r="AI15" s="267"/>
      <c r="AJ15" s="284"/>
      <c r="AK15" s="283"/>
      <c r="AL15" s="268"/>
      <c r="AM15" s="281"/>
      <c r="AN15" s="283"/>
      <c r="AO15" s="267"/>
      <c r="AP15" s="21"/>
      <c r="AQ15" s="275"/>
      <c r="AR15" s="700"/>
      <c r="AS15" s="700"/>
      <c r="AT15" s="700"/>
      <c r="AU15" s="2"/>
      <c r="AV15" s="158"/>
      <c r="AW15" s="2"/>
      <c r="AX15" s="309"/>
      <c r="AY15" s="310"/>
      <c r="AZ15" s="310"/>
      <c r="BA15" s="19"/>
    </row>
    <row r="16" spans="1:53" s="18" customFormat="1" ht="16.5" customHeight="1">
      <c r="A16" s="2752" t="s">
        <v>4</v>
      </c>
      <c r="B16" s="2729"/>
      <c r="C16" s="2730"/>
      <c r="D16" s="2731"/>
      <c r="E16" s="2732"/>
      <c r="F16" s="2733"/>
      <c r="G16" s="2738" t="e">
        <f>D16/B16</f>
        <v>#DIV/0!</v>
      </c>
      <c r="H16" s="276">
        <f>C16</f>
        <v>0</v>
      </c>
      <c r="I16" s="25"/>
      <c r="J16" s="25"/>
      <c r="K16" s="277">
        <f>H16*I16*J16</f>
        <v>0</v>
      </c>
      <c r="L16" s="278"/>
      <c r="M16" s="25"/>
      <c r="N16" s="277">
        <f>L16*M16</f>
        <v>0</v>
      </c>
      <c r="O16" s="278"/>
      <c r="P16" s="25"/>
      <c r="Q16" s="277">
        <f>O16*P16</f>
        <v>0</v>
      </c>
      <c r="R16" s="277">
        <f>Q16+N16+K16</f>
        <v>0</v>
      </c>
      <c r="S16" s="276">
        <f>D16</f>
        <v>0</v>
      </c>
      <c r="T16" s="25"/>
      <c r="U16" s="277">
        <f>S16*T16</f>
        <v>0</v>
      </c>
      <c r="V16" s="263"/>
      <c r="W16" s="20"/>
      <c r="X16" s="20"/>
      <c r="Y16" s="25"/>
      <c r="Z16" s="27"/>
      <c r="AA16" s="27"/>
      <c r="AB16" s="277">
        <f>V16*Y16+W16*Z16+X16*AA16</f>
        <v>0</v>
      </c>
      <c r="AC16" s="276">
        <f>D16</f>
        <v>0</v>
      </c>
      <c r="AD16" s="25"/>
      <c r="AE16" s="287">
        <f>AD16*AC16</f>
        <v>0</v>
      </c>
      <c r="AF16" s="276">
        <f>AC16</f>
        <v>0</v>
      </c>
      <c r="AG16" s="25"/>
      <c r="AH16" s="287">
        <f>AG16*AF16</f>
        <v>0</v>
      </c>
      <c r="AI16" s="276"/>
      <c r="AJ16" s="25"/>
      <c r="AK16" s="287">
        <f>AI16*AJ16</f>
        <v>0</v>
      </c>
      <c r="AL16" s="34">
        <f>AF16</f>
        <v>0</v>
      </c>
      <c r="AM16" s="25"/>
      <c r="AN16" s="277">
        <f>AM16*AL16</f>
        <v>0</v>
      </c>
      <c r="AO16" s="19">
        <f>AL16</f>
        <v>0</v>
      </c>
      <c r="AP16" s="28"/>
      <c r="AQ16" s="277">
        <f>AO16*AP16</f>
        <v>0</v>
      </c>
      <c r="AR16" s="700"/>
      <c r="AS16" s="700"/>
      <c r="AT16" s="700"/>
      <c r="AU16" s="2"/>
      <c r="AV16" s="158"/>
      <c r="AW16" s="2"/>
      <c r="AX16" s="306">
        <f>AV16+AQ16+AN16+AK16+AH16+AE16+AB16+U16+R16</f>
        <v>0</v>
      </c>
      <c r="AY16" s="305"/>
      <c r="AZ16" s="305">
        <f>AX16-AY16</f>
        <v>0</v>
      </c>
      <c r="BA16" s="19"/>
    </row>
    <row r="17" spans="1:53" s="18" customFormat="1" ht="16.5" customHeight="1">
      <c r="A17" s="2734" t="s">
        <v>5</v>
      </c>
      <c r="B17" s="2735"/>
      <c r="C17" s="2736"/>
      <c r="D17" s="2737"/>
      <c r="E17" s="2738"/>
      <c r="F17" s="2739"/>
      <c r="G17" s="2738" t="e">
        <f>D17/B17</f>
        <v>#DIV/0!</v>
      </c>
      <c r="H17" s="276">
        <f>C17</f>
        <v>0</v>
      </c>
      <c r="I17" s="25"/>
      <c r="J17" s="25"/>
      <c r="K17" s="277">
        <f>H17*I17*J17</f>
        <v>0</v>
      </c>
      <c r="L17" s="278"/>
      <c r="M17" s="25"/>
      <c r="N17" s="277">
        <f>L17*M17</f>
        <v>0</v>
      </c>
      <c r="O17" s="278"/>
      <c r="P17" s="25"/>
      <c r="Q17" s="277">
        <f>O17*P17</f>
        <v>0</v>
      </c>
      <c r="R17" s="277">
        <f>Q17+N17+K17</f>
        <v>0</v>
      </c>
      <c r="S17" s="276">
        <f>D17</f>
        <v>0</v>
      </c>
      <c r="T17" s="25"/>
      <c r="U17" s="277">
        <f>S17*T17</f>
        <v>0</v>
      </c>
      <c r="V17" s="263"/>
      <c r="W17" s="20"/>
      <c r="X17" s="20"/>
      <c r="Y17" s="25"/>
      <c r="Z17" s="27"/>
      <c r="AA17" s="27"/>
      <c r="AB17" s="277">
        <f>V17*Y17+W17*Z17+X17*AA17</f>
        <v>0</v>
      </c>
      <c r="AC17" s="276">
        <f>D17</f>
        <v>0</v>
      </c>
      <c r="AD17" s="25"/>
      <c r="AE17" s="287">
        <f>AD17*AC17</f>
        <v>0</v>
      </c>
      <c r="AF17" s="276">
        <f>AC17</f>
        <v>0</v>
      </c>
      <c r="AG17" s="25"/>
      <c r="AH17" s="287">
        <f>AG17*AF17</f>
        <v>0</v>
      </c>
      <c r="AI17" s="276"/>
      <c r="AJ17" s="25"/>
      <c r="AK17" s="287">
        <f>AI17*AJ17</f>
        <v>0</v>
      </c>
      <c r="AL17" s="34">
        <f>AF17</f>
        <v>0</v>
      </c>
      <c r="AM17" s="25"/>
      <c r="AN17" s="277">
        <f>AM17*AL17</f>
        <v>0</v>
      </c>
      <c r="AO17" s="19">
        <f>AL17</f>
        <v>0</v>
      </c>
      <c r="AP17" s="28"/>
      <c r="AQ17" s="277">
        <f>AO17*AP17</f>
        <v>0</v>
      </c>
      <c r="AR17" s="700"/>
      <c r="AS17" s="700"/>
      <c r="AT17" s="700"/>
      <c r="AU17" s="2"/>
      <c r="AV17" s="159"/>
      <c r="AW17" s="2"/>
      <c r="AX17" s="306">
        <f>AV17+AQ17+AN17+AK17+AH17+AE17+AB17+U17+R17</f>
        <v>0</v>
      </c>
      <c r="AY17" s="304"/>
      <c r="AZ17" s="305">
        <f>AX17-AY17</f>
        <v>0</v>
      </c>
      <c r="BA17" s="29"/>
    </row>
    <row r="18" spans="1:53" s="31" customFormat="1" ht="16.5" customHeight="1">
      <c r="A18" s="2753" t="s">
        <v>230</v>
      </c>
      <c r="B18" s="2735"/>
      <c r="C18" s="2736"/>
      <c r="D18" s="2754">
        <f>D17+D16</f>
        <v>0</v>
      </c>
      <c r="E18" s="2755">
        <f>E17+E16</f>
        <v>0</v>
      </c>
      <c r="F18" s="2756">
        <f>F16+F17</f>
        <v>0</v>
      </c>
      <c r="G18" s="2755"/>
      <c r="H18" s="269"/>
      <c r="I18" s="285"/>
      <c r="J18" s="285"/>
      <c r="K18" s="286">
        <f>K17+K16</f>
        <v>0</v>
      </c>
      <c r="L18" s="269"/>
      <c r="M18" s="285"/>
      <c r="N18" s="286">
        <f>N17+N16</f>
        <v>0</v>
      </c>
      <c r="O18" s="269"/>
      <c r="P18" s="285"/>
      <c r="Q18" s="286">
        <f>Q17+Q16</f>
        <v>0</v>
      </c>
      <c r="R18" s="286">
        <f>Q18+N18+K18</f>
        <v>0</v>
      </c>
      <c r="S18" s="269"/>
      <c r="T18" s="285"/>
      <c r="U18" s="286">
        <f>U17+U16</f>
        <v>0</v>
      </c>
      <c r="V18" s="269"/>
      <c r="W18" s="285"/>
      <c r="X18" s="285"/>
      <c r="Y18" s="285"/>
      <c r="Z18" s="285"/>
      <c r="AA18" s="285"/>
      <c r="AB18" s="286">
        <f>AB17+AB16</f>
        <v>0</v>
      </c>
      <c r="AC18" s="292"/>
      <c r="AD18" s="293"/>
      <c r="AE18" s="294">
        <f>AE17+AE16</f>
        <v>0</v>
      </c>
      <c r="AF18" s="269"/>
      <c r="AG18" s="285"/>
      <c r="AH18" s="286">
        <f>AH17+AH16</f>
        <v>0</v>
      </c>
      <c r="AI18" s="269"/>
      <c r="AJ18" s="285"/>
      <c r="AK18" s="286">
        <f>AK17+AK16</f>
        <v>0</v>
      </c>
      <c r="AL18" s="270"/>
      <c r="AM18" s="285"/>
      <c r="AN18" s="286">
        <f>AN17+AN16</f>
        <v>0</v>
      </c>
      <c r="AO18" s="269"/>
      <c r="AP18" s="303"/>
      <c r="AQ18" s="286">
        <f>AQ17+AQ16</f>
        <v>0</v>
      </c>
      <c r="AR18" s="701"/>
      <c r="AS18" s="701"/>
      <c r="AT18" s="701"/>
      <c r="AU18" s="1"/>
      <c r="AV18" s="161"/>
      <c r="AW18" s="1"/>
      <c r="AX18" s="311">
        <f>AV18+AQ18+AN18+AK18+AH18+AE18+AB18+U18+R18</f>
        <v>0</v>
      </c>
      <c r="AY18" s="312"/>
      <c r="AZ18" s="313">
        <f>AX18-AY18</f>
        <v>0</v>
      </c>
      <c r="BA18" s="30"/>
    </row>
    <row r="19" spans="1:53" s="18" customFormat="1" ht="6" customHeight="1" thickBot="1">
      <c r="A19" s="2757"/>
      <c r="B19" s="2725"/>
      <c r="C19" s="2726"/>
      <c r="D19" s="2758"/>
      <c r="E19" s="2759"/>
      <c r="F19" s="2760"/>
      <c r="G19" s="2759"/>
      <c r="H19" s="271"/>
      <c r="I19" s="272"/>
      <c r="J19" s="272"/>
      <c r="K19" s="273"/>
      <c r="L19" s="271"/>
      <c r="M19" s="272"/>
      <c r="N19" s="273"/>
      <c r="O19" s="271"/>
      <c r="P19" s="272"/>
      <c r="Q19" s="273"/>
      <c r="R19" s="273"/>
      <c r="S19" s="271"/>
      <c r="T19" s="272"/>
      <c r="U19" s="273"/>
      <c r="V19" s="271"/>
      <c r="W19" s="272"/>
      <c r="X19" s="272"/>
      <c r="Y19" s="272"/>
      <c r="Z19" s="272"/>
      <c r="AA19" s="272"/>
      <c r="AB19" s="273"/>
      <c r="AC19" s="295"/>
      <c r="AD19" s="296"/>
      <c r="AE19" s="297"/>
      <c r="AF19" s="271"/>
      <c r="AG19" s="272"/>
      <c r="AH19" s="273"/>
      <c r="AI19" s="271"/>
      <c r="AJ19" s="272"/>
      <c r="AK19" s="273"/>
      <c r="AL19" s="272"/>
      <c r="AM19" s="272"/>
      <c r="AN19" s="273"/>
      <c r="AO19" s="272"/>
      <c r="AP19" s="272"/>
      <c r="AQ19" s="273"/>
      <c r="AR19" s="702"/>
      <c r="AS19" s="702"/>
      <c r="AT19" s="702"/>
      <c r="AU19" s="2"/>
      <c r="AV19" s="162"/>
      <c r="AW19" s="2"/>
      <c r="AX19" s="314"/>
      <c r="AY19" s="315"/>
      <c r="AZ19" s="315"/>
      <c r="BA19" s="29"/>
    </row>
    <row r="20" spans="1:53" s="18" customFormat="1" ht="16.5" customHeight="1">
      <c r="A20" s="2746" t="s">
        <v>231</v>
      </c>
      <c r="B20" s="2747"/>
      <c r="C20" s="2748"/>
      <c r="D20" s="2749"/>
      <c r="E20" s="2750"/>
      <c r="F20" s="2751"/>
      <c r="G20" s="2750"/>
      <c r="H20" s="267"/>
      <c r="I20" s="281"/>
      <c r="J20" s="282"/>
      <c r="K20" s="283"/>
      <c r="L20" s="267"/>
      <c r="M20" s="281"/>
      <c r="N20" s="283"/>
      <c r="O20" s="267"/>
      <c r="P20" s="284"/>
      <c r="Q20" s="283"/>
      <c r="R20" s="283"/>
      <c r="S20" s="267"/>
      <c r="T20" s="284"/>
      <c r="U20" s="283"/>
      <c r="V20" s="267"/>
      <c r="W20" s="268"/>
      <c r="X20" s="268"/>
      <c r="Y20" s="291"/>
      <c r="Z20" s="291"/>
      <c r="AA20" s="291"/>
      <c r="AB20" s="283"/>
      <c r="AC20" s="276"/>
      <c r="AD20" s="25"/>
      <c r="AE20" s="277"/>
      <c r="AF20" s="267"/>
      <c r="AG20" s="284"/>
      <c r="AH20" s="283"/>
      <c r="AI20" s="267"/>
      <c r="AJ20" s="284"/>
      <c r="AK20" s="283"/>
      <c r="AL20" s="268"/>
      <c r="AM20" s="281"/>
      <c r="AN20" s="283"/>
      <c r="AO20" s="267"/>
      <c r="AP20" s="21"/>
      <c r="AQ20" s="275"/>
      <c r="AR20" s="700"/>
      <c r="AS20" s="700"/>
      <c r="AT20" s="700"/>
      <c r="AU20" s="2"/>
      <c r="AV20" s="158"/>
      <c r="AW20" s="2"/>
      <c r="AX20" s="309"/>
      <c r="AY20" s="310"/>
      <c r="AZ20" s="310"/>
      <c r="BA20" s="19"/>
    </row>
    <row r="21" spans="1:53" s="18" customFormat="1" ht="16.5" customHeight="1">
      <c r="A21" s="2752" t="s">
        <v>4</v>
      </c>
      <c r="B21" s="2729"/>
      <c r="C21" s="2730"/>
      <c r="D21" s="2737"/>
      <c r="E21" s="2738"/>
      <c r="F21" s="2739"/>
      <c r="G21" s="2738" t="e">
        <f>D21/B21</f>
        <v>#DIV/0!</v>
      </c>
      <c r="H21" s="276">
        <f>C21</f>
        <v>0</v>
      </c>
      <c r="I21" s="25"/>
      <c r="J21" s="25"/>
      <c r="K21" s="277">
        <f>H21*I21*J21</f>
        <v>0</v>
      </c>
      <c r="L21" s="278"/>
      <c r="M21" s="25"/>
      <c r="N21" s="277">
        <f>L21*M21</f>
        <v>0</v>
      </c>
      <c r="O21" s="278"/>
      <c r="P21" s="25"/>
      <c r="Q21" s="277">
        <f>O21*P21</f>
        <v>0</v>
      </c>
      <c r="R21" s="277">
        <f>Q21+N21+K21</f>
        <v>0</v>
      </c>
      <c r="S21" s="276">
        <f>D21</f>
        <v>0</v>
      </c>
      <c r="T21" s="25"/>
      <c r="U21" s="277">
        <f>S21*T21</f>
        <v>0</v>
      </c>
      <c r="V21" s="263"/>
      <c r="W21" s="20"/>
      <c r="X21" s="20"/>
      <c r="Y21" s="25"/>
      <c r="Z21" s="27"/>
      <c r="AA21" s="27"/>
      <c r="AB21" s="277">
        <f>V21*Y21+W21*Z21+X21*AA21</f>
        <v>0</v>
      </c>
      <c r="AC21" s="276">
        <f>D21</f>
        <v>0</v>
      </c>
      <c r="AD21" s="25"/>
      <c r="AE21" s="287">
        <f>AD21*AC21</f>
        <v>0</v>
      </c>
      <c r="AF21" s="276">
        <f>AC21</f>
        <v>0</v>
      </c>
      <c r="AG21" s="25"/>
      <c r="AH21" s="287">
        <f>AG21*AF21</f>
        <v>0</v>
      </c>
      <c r="AI21" s="276"/>
      <c r="AJ21" s="25"/>
      <c r="AK21" s="287">
        <f>AI21*AJ21</f>
        <v>0</v>
      </c>
      <c r="AL21" s="34">
        <f>AF21</f>
        <v>0</v>
      </c>
      <c r="AM21" s="25"/>
      <c r="AN21" s="277">
        <f>AM21*AL21</f>
        <v>0</v>
      </c>
      <c r="AO21" s="19">
        <f>AL21</f>
        <v>0</v>
      </c>
      <c r="AP21" s="28"/>
      <c r="AQ21" s="277">
        <f>AO21*AP21</f>
        <v>0</v>
      </c>
      <c r="AR21" s="700"/>
      <c r="AS21" s="700"/>
      <c r="AT21" s="700"/>
      <c r="AU21" s="2"/>
      <c r="AV21" s="158"/>
      <c r="AW21" s="2"/>
      <c r="AX21" s="306">
        <f>AV21+AQ21+AN21+AK21+AH21+AE21+AB21+U21+R21</f>
        <v>0</v>
      </c>
      <c r="AY21" s="305"/>
      <c r="AZ21" s="305">
        <f>AX21-AY21</f>
        <v>0</v>
      </c>
      <c r="BA21" s="19"/>
    </row>
    <row r="22" spans="1:53" s="18" customFormat="1" ht="16.5" customHeight="1">
      <c r="A22" s="2734" t="s">
        <v>5</v>
      </c>
      <c r="B22" s="2735"/>
      <c r="C22" s="2736"/>
      <c r="D22" s="2737"/>
      <c r="E22" s="2738"/>
      <c r="F22" s="2739"/>
      <c r="G22" s="2738" t="e">
        <f>D22/B22</f>
        <v>#DIV/0!</v>
      </c>
      <c r="H22" s="276">
        <f>C22</f>
        <v>0</v>
      </c>
      <c r="I22" s="25"/>
      <c r="J22" s="25"/>
      <c r="K22" s="277">
        <f>H22*I22*J22</f>
        <v>0</v>
      </c>
      <c r="L22" s="278"/>
      <c r="M22" s="25"/>
      <c r="N22" s="277">
        <f>L22*M22</f>
        <v>0</v>
      </c>
      <c r="O22" s="278"/>
      <c r="P22" s="25"/>
      <c r="Q22" s="277">
        <f>O22*P22</f>
        <v>0</v>
      </c>
      <c r="R22" s="277">
        <f>Q22+N22+K22</f>
        <v>0</v>
      </c>
      <c r="S22" s="276">
        <f>D22</f>
        <v>0</v>
      </c>
      <c r="T22" s="25"/>
      <c r="U22" s="277">
        <f>S22*T22</f>
        <v>0</v>
      </c>
      <c r="V22" s="263"/>
      <c r="W22" s="20"/>
      <c r="X22" s="20"/>
      <c r="Y22" s="25"/>
      <c r="Z22" s="27"/>
      <c r="AA22" s="27"/>
      <c r="AB22" s="277">
        <f>V22*Y22+W22*Z22+X22*AA22</f>
        <v>0</v>
      </c>
      <c r="AC22" s="276">
        <f>D22</f>
        <v>0</v>
      </c>
      <c r="AD22" s="25"/>
      <c r="AE22" s="287">
        <f>AD22*AC22</f>
        <v>0</v>
      </c>
      <c r="AF22" s="276">
        <f>AC22</f>
        <v>0</v>
      </c>
      <c r="AG22" s="25"/>
      <c r="AH22" s="287">
        <f>AG22*AF22</f>
        <v>0</v>
      </c>
      <c r="AI22" s="276"/>
      <c r="AJ22" s="25"/>
      <c r="AK22" s="287">
        <f>AI22*AJ22</f>
        <v>0</v>
      </c>
      <c r="AL22" s="34">
        <f>AF22</f>
        <v>0</v>
      </c>
      <c r="AM22" s="25"/>
      <c r="AN22" s="277">
        <f>AM22*AL22</f>
        <v>0</v>
      </c>
      <c r="AO22" s="19">
        <f>AL22</f>
        <v>0</v>
      </c>
      <c r="AP22" s="28"/>
      <c r="AQ22" s="277">
        <f>AO22*AP22</f>
        <v>0</v>
      </c>
      <c r="AR22" s="700"/>
      <c r="AS22" s="700"/>
      <c r="AT22" s="700"/>
      <c r="AU22" s="2"/>
      <c r="AV22" s="159"/>
      <c r="AW22" s="2"/>
      <c r="AX22" s="306">
        <f>AV22+AQ22+AN22+AK22+AH22+AE22+AB22+U22+R22</f>
        <v>0</v>
      </c>
      <c r="AY22" s="304"/>
      <c r="AZ22" s="305">
        <f>AX22-AY22</f>
        <v>0</v>
      </c>
      <c r="BA22" s="29"/>
    </row>
    <row r="23" spans="1:53" s="31" customFormat="1" ht="16.5" customHeight="1">
      <c r="A23" s="2753" t="s">
        <v>232</v>
      </c>
      <c r="B23" s="2735"/>
      <c r="C23" s="2736"/>
      <c r="D23" s="2754">
        <f>D22+D21</f>
        <v>0</v>
      </c>
      <c r="E23" s="2755">
        <f>E22+E21</f>
        <v>0</v>
      </c>
      <c r="F23" s="2756">
        <f>F22+F21</f>
        <v>0</v>
      </c>
      <c r="G23" s="2755"/>
      <c r="H23" s="269"/>
      <c r="I23" s="285"/>
      <c r="J23" s="285"/>
      <c r="K23" s="286">
        <f>K22+K21</f>
        <v>0</v>
      </c>
      <c r="L23" s="269"/>
      <c r="M23" s="285"/>
      <c r="N23" s="286">
        <f>N22+N21</f>
        <v>0</v>
      </c>
      <c r="O23" s="269"/>
      <c r="P23" s="285"/>
      <c r="Q23" s="286">
        <f>Q22+Q21</f>
        <v>0</v>
      </c>
      <c r="R23" s="286">
        <f>Q23+N23+K23</f>
        <v>0</v>
      </c>
      <c r="S23" s="269"/>
      <c r="T23" s="285"/>
      <c r="U23" s="286">
        <f>U22+U21</f>
        <v>0</v>
      </c>
      <c r="V23" s="269"/>
      <c r="W23" s="285"/>
      <c r="X23" s="285"/>
      <c r="Y23" s="285"/>
      <c r="Z23" s="285"/>
      <c r="AA23" s="285"/>
      <c r="AB23" s="286">
        <f>AB22+AB21</f>
        <v>0</v>
      </c>
      <c r="AC23" s="292"/>
      <c r="AD23" s="293"/>
      <c r="AE23" s="294">
        <f>AE22+AE21</f>
        <v>0</v>
      </c>
      <c r="AF23" s="269"/>
      <c r="AG23" s="285"/>
      <c r="AH23" s="286">
        <f>AH22+AH21</f>
        <v>0</v>
      </c>
      <c r="AI23" s="269"/>
      <c r="AJ23" s="285"/>
      <c r="AK23" s="286">
        <f>AK22+AK21</f>
        <v>0</v>
      </c>
      <c r="AL23" s="270"/>
      <c r="AM23" s="285"/>
      <c r="AN23" s="286">
        <f>AN22+AN21</f>
        <v>0</v>
      </c>
      <c r="AO23" s="269"/>
      <c r="AP23" s="303"/>
      <c r="AQ23" s="286">
        <f>AQ22+AQ21</f>
        <v>0</v>
      </c>
      <c r="AR23" s="701"/>
      <c r="AS23" s="701"/>
      <c r="AT23" s="701"/>
      <c r="AU23" s="1"/>
      <c r="AV23" s="161"/>
      <c r="AW23" s="1"/>
      <c r="AX23" s="316">
        <f>AV23+AQ23+AN23+AK23+AH23+AE23+AB23+U23+R23</f>
        <v>0</v>
      </c>
      <c r="AY23" s="312"/>
      <c r="AZ23" s="317">
        <f>AX23-AY23</f>
        <v>0</v>
      </c>
      <c r="BA23" s="30"/>
    </row>
    <row r="24" spans="1:53" s="18" customFormat="1" ht="6" customHeight="1" thickBot="1">
      <c r="A24" s="162"/>
      <c r="B24" s="150"/>
      <c r="C24" s="151"/>
      <c r="D24" s="271"/>
      <c r="E24" s="272"/>
      <c r="F24" s="273"/>
      <c r="G24" s="2759"/>
      <c r="H24" s="271"/>
      <c r="I24" s="272"/>
      <c r="J24" s="272"/>
      <c r="K24" s="273"/>
      <c r="L24" s="271"/>
      <c r="M24" s="272"/>
      <c r="N24" s="273"/>
      <c r="O24" s="271"/>
      <c r="P24" s="272"/>
      <c r="Q24" s="273"/>
      <c r="R24" s="273"/>
      <c r="S24" s="271"/>
      <c r="T24" s="272"/>
      <c r="U24" s="273"/>
      <c r="V24" s="271"/>
      <c r="W24" s="272"/>
      <c r="X24" s="272"/>
      <c r="Y24" s="272"/>
      <c r="Z24" s="272"/>
      <c r="AA24" s="272"/>
      <c r="AB24" s="273"/>
      <c r="AC24" s="295"/>
      <c r="AD24" s="296"/>
      <c r="AE24" s="297"/>
      <c r="AF24" s="271"/>
      <c r="AG24" s="272"/>
      <c r="AH24" s="273"/>
      <c r="AI24" s="271"/>
      <c r="AJ24" s="272"/>
      <c r="AK24" s="273"/>
      <c r="AL24" s="272"/>
      <c r="AM24" s="272"/>
      <c r="AN24" s="273"/>
      <c r="AO24" s="272"/>
      <c r="AP24" s="272"/>
      <c r="AQ24" s="273"/>
      <c r="AR24" s="702"/>
      <c r="AS24" s="702"/>
      <c r="AT24" s="702"/>
      <c r="AU24" s="2"/>
      <c r="AV24" s="162"/>
      <c r="AW24" s="2"/>
      <c r="AX24" s="314"/>
      <c r="AY24" s="315"/>
      <c r="AZ24" s="315"/>
      <c r="BA24" s="29"/>
    </row>
    <row r="25" spans="1:53" s="23" customFormat="1" ht="12" customHeight="1" thickBot="1">
      <c r="AC25" s="25"/>
      <c r="AD25" s="25"/>
      <c r="AE25" s="25"/>
      <c r="AU25" s="2"/>
      <c r="AW25" s="2"/>
      <c r="BA25" s="29"/>
    </row>
    <row r="26" spans="1:53" s="15" customFormat="1" ht="18" customHeight="1" thickBot="1">
      <c r="H26" s="3118" t="s">
        <v>23</v>
      </c>
      <c r="I26" s="3118"/>
      <c r="J26" s="3118"/>
      <c r="K26" s="3118"/>
      <c r="L26" s="3118"/>
      <c r="M26" s="3118"/>
      <c r="N26" s="3118"/>
      <c r="O26" s="3118"/>
      <c r="P26" s="3118"/>
      <c r="Q26" s="3118"/>
      <c r="R26" s="3118"/>
      <c r="S26" s="3118" t="s">
        <v>24</v>
      </c>
      <c r="T26" s="3118"/>
      <c r="U26" s="3118"/>
      <c r="V26" s="3112" t="s">
        <v>208</v>
      </c>
      <c r="W26" s="3113"/>
      <c r="X26" s="3113"/>
      <c r="Y26" s="3113"/>
      <c r="Z26" s="3113"/>
      <c r="AA26" s="3113"/>
      <c r="AB26" s="3114"/>
      <c r="AC26" s="3122" t="s">
        <v>209</v>
      </c>
      <c r="AD26" s="3122"/>
      <c r="AE26" s="3122"/>
      <c r="AF26" s="3118" t="s">
        <v>210</v>
      </c>
      <c r="AG26" s="3118"/>
      <c r="AH26" s="3118"/>
      <c r="AI26" s="3118" t="s">
        <v>210</v>
      </c>
      <c r="AJ26" s="3118"/>
      <c r="AK26" s="3118"/>
      <c r="AL26" s="3118" t="s">
        <v>211</v>
      </c>
      <c r="AM26" s="3118"/>
      <c r="AN26" s="3118"/>
      <c r="AO26" s="3118" t="s">
        <v>211</v>
      </c>
      <c r="AP26" s="3118"/>
      <c r="AQ26" s="3118"/>
      <c r="AU26" s="2"/>
      <c r="AV26" s="250" t="s">
        <v>212</v>
      </c>
      <c r="AW26" s="2"/>
      <c r="AX26" s="253" t="s">
        <v>213</v>
      </c>
      <c r="AY26" s="259" t="s">
        <v>213</v>
      </c>
      <c r="AZ26" s="254" t="s">
        <v>214</v>
      </c>
      <c r="BA26" s="16"/>
    </row>
    <row r="27" spans="1:53" s="18" customFormat="1">
      <c r="A27" s="2761"/>
      <c r="B27" s="2722" t="s">
        <v>536</v>
      </c>
      <c r="C27" s="2723" t="s">
        <v>26</v>
      </c>
      <c r="D27" s="2722" t="s">
        <v>537</v>
      </c>
      <c r="E27" s="2724" t="s">
        <v>215</v>
      </c>
      <c r="F27" s="2723" t="s">
        <v>216</v>
      </c>
      <c r="G27" s="2724" t="s">
        <v>217</v>
      </c>
      <c r="H27" s="3111" t="s">
        <v>218</v>
      </c>
      <c r="I27" s="3111"/>
      <c r="J27" s="3111"/>
      <c r="K27" s="3111"/>
      <c r="L27" s="3119" t="s">
        <v>233</v>
      </c>
      <c r="M27" s="3120"/>
      <c r="N27" s="3121"/>
      <c r="O27" s="3119" t="s">
        <v>234</v>
      </c>
      <c r="P27" s="3120"/>
      <c r="Q27" s="3121"/>
      <c r="R27" s="148" t="s">
        <v>498</v>
      </c>
      <c r="S27" s="3111" t="s">
        <v>25</v>
      </c>
      <c r="T27" s="3111"/>
      <c r="U27" s="3111"/>
      <c r="V27" s="3115" t="s">
        <v>222</v>
      </c>
      <c r="W27" s="3116"/>
      <c r="X27" s="3116"/>
      <c r="Y27" s="3116"/>
      <c r="Z27" s="3116"/>
      <c r="AA27" s="3116"/>
      <c r="AB27" s="3117"/>
      <c r="AC27" s="3124"/>
      <c r="AD27" s="3125"/>
      <c r="AE27" s="3126"/>
      <c r="AF27" s="3119" t="s">
        <v>223</v>
      </c>
      <c r="AG27" s="3120"/>
      <c r="AH27" s="3121"/>
      <c r="AI27" s="3111" t="s">
        <v>3</v>
      </c>
      <c r="AJ27" s="3111"/>
      <c r="AK27" s="3111"/>
      <c r="AL27" s="3119" t="s">
        <v>235</v>
      </c>
      <c r="AM27" s="3120"/>
      <c r="AN27" s="3121"/>
      <c r="AO27" s="3119" t="s">
        <v>497</v>
      </c>
      <c r="AP27" s="3120"/>
      <c r="AQ27" s="3121"/>
      <c r="AU27" s="2"/>
      <c r="AV27" s="251" t="s">
        <v>225</v>
      </c>
      <c r="AW27" s="2"/>
      <c r="AX27" s="255" t="s">
        <v>499</v>
      </c>
      <c r="AY27" s="251" t="s">
        <v>1457</v>
      </c>
      <c r="AZ27" s="256"/>
      <c r="BA27" s="17"/>
    </row>
    <row r="28" spans="1:53" s="18" customFormat="1" ht="13.5" thickBot="1">
      <c r="A28" s="2721"/>
      <c r="B28" s="2725"/>
      <c r="C28" s="2726"/>
      <c r="D28" s="2725"/>
      <c r="E28" s="2727"/>
      <c r="F28" s="2726"/>
      <c r="G28" s="2727"/>
      <c r="H28" s="153" t="s">
        <v>26</v>
      </c>
      <c r="I28" s="152" t="s">
        <v>27</v>
      </c>
      <c r="J28" s="152" t="s">
        <v>226</v>
      </c>
      <c r="K28" s="154" t="s">
        <v>528</v>
      </c>
      <c r="L28" s="153" t="s">
        <v>215</v>
      </c>
      <c r="M28" s="152" t="s">
        <v>27</v>
      </c>
      <c r="N28" s="154" t="s">
        <v>528</v>
      </c>
      <c r="O28" s="153" t="s">
        <v>216</v>
      </c>
      <c r="P28" s="152" t="s">
        <v>27</v>
      </c>
      <c r="Q28" s="154" t="s">
        <v>528</v>
      </c>
      <c r="R28" s="154" t="s">
        <v>528</v>
      </c>
      <c r="S28" s="153" t="s">
        <v>538</v>
      </c>
      <c r="T28" s="152" t="s">
        <v>27</v>
      </c>
      <c r="U28" s="154" t="s">
        <v>528</v>
      </c>
      <c r="V28" s="153" t="s">
        <v>539</v>
      </c>
      <c r="W28" s="152" t="s">
        <v>540</v>
      </c>
      <c r="X28" s="152" t="s">
        <v>2</v>
      </c>
      <c r="Y28" s="152" t="s">
        <v>28</v>
      </c>
      <c r="Z28" s="152" t="s">
        <v>541</v>
      </c>
      <c r="AA28" s="152" t="s">
        <v>1</v>
      </c>
      <c r="AB28" s="154" t="s">
        <v>528</v>
      </c>
      <c r="AC28" s="155" t="s">
        <v>538</v>
      </c>
      <c r="AD28" s="156" t="s">
        <v>27</v>
      </c>
      <c r="AE28" s="157" t="s">
        <v>528</v>
      </c>
      <c r="AF28" s="153" t="s">
        <v>538</v>
      </c>
      <c r="AG28" s="152" t="s">
        <v>27</v>
      </c>
      <c r="AH28" s="154" t="s">
        <v>528</v>
      </c>
      <c r="AI28" s="153" t="s">
        <v>538</v>
      </c>
      <c r="AJ28" s="152" t="s">
        <v>27</v>
      </c>
      <c r="AK28" s="154" t="s">
        <v>528</v>
      </c>
      <c r="AL28" s="152" t="s">
        <v>538</v>
      </c>
      <c r="AM28" s="152" t="s">
        <v>27</v>
      </c>
      <c r="AN28" s="154" t="s">
        <v>528</v>
      </c>
      <c r="AO28" s="152" t="s">
        <v>538</v>
      </c>
      <c r="AP28" s="152" t="s">
        <v>27</v>
      </c>
      <c r="AQ28" s="154" t="s">
        <v>528</v>
      </c>
      <c r="AU28" s="2"/>
      <c r="AV28" s="252" t="s">
        <v>528</v>
      </c>
      <c r="AW28" s="2"/>
      <c r="AX28" s="257" t="s">
        <v>542</v>
      </c>
      <c r="AY28" s="252" t="s">
        <v>543</v>
      </c>
      <c r="AZ28" s="258" t="s">
        <v>544</v>
      </c>
      <c r="BA28" s="17"/>
    </row>
    <row r="29" spans="1:53" s="18" customFormat="1" ht="16.5" customHeight="1">
      <c r="A29" s="2728" t="s">
        <v>332</v>
      </c>
      <c r="B29" s="2762"/>
      <c r="C29" s="2763"/>
      <c r="D29" s="2764"/>
      <c r="E29" s="2765"/>
      <c r="F29" s="2766"/>
      <c r="G29" s="2765"/>
      <c r="H29" s="318"/>
      <c r="I29" s="23"/>
      <c r="J29" s="23"/>
      <c r="K29" s="319"/>
      <c r="L29" s="318"/>
      <c r="M29" s="23"/>
      <c r="N29" s="319"/>
      <c r="O29" s="318"/>
      <c r="P29" s="23"/>
      <c r="Q29" s="319"/>
      <c r="R29" s="319"/>
      <c r="S29" s="318"/>
      <c r="T29" s="23"/>
      <c r="U29" s="319"/>
      <c r="V29" s="318"/>
      <c r="W29" s="23"/>
      <c r="X29" s="23"/>
      <c r="Y29" s="23"/>
      <c r="Z29" s="23"/>
      <c r="AA29" s="23"/>
      <c r="AB29" s="319"/>
      <c r="AC29" s="278"/>
      <c r="AD29" s="25"/>
      <c r="AE29" s="299"/>
      <c r="AF29" s="318"/>
      <c r="AG29" s="23"/>
      <c r="AH29" s="319"/>
      <c r="AI29" s="320"/>
      <c r="AJ29" s="284"/>
      <c r="AK29" s="321"/>
      <c r="AL29" s="23"/>
      <c r="AM29" s="23"/>
      <c r="AN29" s="319"/>
      <c r="AO29" s="23"/>
      <c r="AP29" s="23"/>
      <c r="AQ29" s="319"/>
      <c r="AU29" s="2"/>
      <c r="AV29" s="149"/>
      <c r="AW29" s="2"/>
      <c r="AX29" s="388"/>
      <c r="AY29" s="304"/>
      <c r="AZ29" s="304"/>
      <c r="BA29" s="29"/>
    </row>
    <row r="30" spans="1:53" s="18" customFormat="1" ht="16.5" customHeight="1">
      <c r="A30" s="2728" t="s">
        <v>4</v>
      </c>
      <c r="B30" s="2762"/>
      <c r="C30" s="2763"/>
      <c r="D30" s="2764"/>
      <c r="E30" s="2765"/>
      <c r="F30" s="2766"/>
      <c r="G30" s="2738" t="e">
        <f>D30/B30</f>
        <v>#DIV/0!</v>
      </c>
      <c r="H30" s="276">
        <f>C30</f>
        <v>0</v>
      </c>
      <c r="I30" s="25"/>
      <c r="J30" s="25"/>
      <c r="K30" s="277">
        <f>H30*I30*J30</f>
        <v>0</v>
      </c>
      <c r="L30" s="278"/>
      <c r="M30" s="25"/>
      <c r="N30" s="277"/>
      <c r="O30" s="278"/>
      <c r="P30" s="25"/>
      <c r="Q30" s="277"/>
      <c r="R30" s="277">
        <f>Q30+N30+K30</f>
        <v>0</v>
      </c>
      <c r="S30" s="276">
        <f>D30</f>
        <v>0</v>
      </c>
      <c r="T30" s="25"/>
      <c r="U30" s="277">
        <f>S30*T30</f>
        <v>0</v>
      </c>
      <c r="V30" s="263"/>
      <c r="W30" s="20"/>
      <c r="X30" s="20"/>
      <c r="Y30" s="25"/>
      <c r="Z30" s="27"/>
      <c r="AA30" s="27"/>
      <c r="AB30" s="277">
        <f>W30*Y30+X30*Z30</f>
        <v>0</v>
      </c>
      <c r="AC30" s="276">
        <f>D30</f>
        <v>0</v>
      </c>
      <c r="AD30" s="25"/>
      <c r="AE30" s="287">
        <f>AD30*AC30</f>
        <v>0</v>
      </c>
      <c r="AF30" s="276">
        <f>AC30</f>
        <v>0</v>
      </c>
      <c r="AG30" s="25"/>
      <c r="AH30" s="287">
        <f>AG30*AF30</f>
        <v>0</v>
      </c>
      <c r="AI30" s="276"/>
      <c r="AJ30" s="25"/>
      <c r="AK30" s="287">
        <f>AI30*AJ30</f>
        <v>0</v>
      </c>
      <c r="AL30" s="34">
        <f>AF30</f>
        <v>0</v>
      </c>
      <c r="AM30" s="25"/>
      <c r="AN30" s="277">
        <f>AM30*AL30</f>
        <v>0</v>
      </c>
      <c r="AO30" s="19">
        <f>AL30</f>
        <v>0</v>
      </c>
      <c r="AP30" s="28"/>
      <c r="AQ30" s="277">
        <f>AO30*AP30</f>
        <v>0</v>
      </c>
      <c r="AU30" s="2"/>
      <c r="AV30" s="149"/>
      <c r="AW30" s="2"/>
      <c r="AX30" s="306">
        <f>AV30+AQ30+AN30+AK30+AH30+AE30+AB30+U30+R30</f>
        <v>0</v>
      </c>
      <c r="AY30" s="304"/>
      <c r="AZ30" s="304">
        <f>AX30-AY30</f>
        <v>0</v>
      </c>
      <c r="BA30" s="29"/>
    </row>
    <row r="31" spans="1:53" s="18" customFormat="1" ht="16.5" customHeight="1">
      <c r="A31" s="2728" t="s">
        <v>5</v>
      </c>
      <c r="B31" s="2762"/>
      <c r="C31" s="2763"/>
      <c r="D31" s="2764"/>
      <c r="E31" s="2765"/>
      <c r="F31" s="2766"/>
      <c r="G31" s="2765"/>
      <c r="H31" s="318"/>
      <c r="I31" s="23"/>
      <c r="J31" s="23"/>
      <c r="K31" s="319"/>
      <c r="L31" s="318"/>
      <c r="M31" s="23"/>
      <c r="N31" s="319"/>
      <c r="O31" s="318"/>
      <c r="P31" s="23"/>
      <c r="Q31" s="319"/>
      <c r="R31" s="319"/>
      <c r="S31" s="318"/>
      <c r="T31" s="23"/>
      <c r="U31" s="319"/>
      <c r="V31" s="318"/>
      <c r="W31" s="23"/>
      <c r="X31" s="23"/>
      <c r="Y31" s="23"/>
      <c r="Z31" s="23"/>
      <c r="AA31" s="23"/>
      <c r="AB31" s="319"/>
      <c r="AC31" s="278"/>
      <c r="AD31" s="25"/>
      <c r="AE31" s="299"/>
      <c r="AF31" s="318"/>
      <c r="AG31" s="23"/>
      <c r="AH31" s="319"/>
      <c r="AI31" s="318"/>
      <c r="AJ31" s="23"/>
      <c r="AK31" s="319"/>
      <c r="AL31" s="23"/>
      <c r="AM31" s="23"/>
      <c r="AN31" s="319"/>
      <c r="AO31" s="23"/>
      <c r="AP31" s="23"/>
      <c r="AQ31" s="319"/>
      <c r="AU31" s="2"/>
      <c r="AV31" s="149"/>
      <c r="AW31" s="2"/>
      <c r="AX31" s="388"/>
      <c r="AY31" s="304"/>
      <c r="AZ31" s="304"/>
      <c r="BA31" s="29"/>
    </row>
    <row r="32" spans="1:53" s="18" customFormat="1" ht="16.5" customHeight="1">
      <c r="A32" s="2753" t="s">
        <v>236</v>
      </c>
      <c r="B32" s="2767"/>
      <c r="C32" s="2768"/>
      <c r="D32" s="2737">
        <f>E32+F32</f>
        <v>0</v>
      </c>
      <c r="E32" s="2738"/>
      <c r="F32" s="2739"/>
      <c r="G32" s="2738"/>
      <c r="H32" s="318"/>
      <c r="I32" s="23"/>
      <c r="J32" s="23"/>
      <c r="K32" s="319"/>
      <c r="L32" s="322">
        <f>E32</f>
        <v>0</v>
      </c>
      <c r="M32" s="32"/>
      <c r="N32" s="323">
        <f>L32*M32</f>
        <v>0</v>
      </c>
      <c r="O32" s="276">
        <f>F32</f>
        <v>0</v>
      </c>
      <c r="P32" s="27"/>
      <c r="Q32" s="277">
        <f>O32*P32</f>
        <v>0</v>
      </c>
      <c r="R32" s="275">
        <f>Q32+N32+K32</f>
        <v>0</v>
      </c>
      <c r="S32" s="322">
        <f>D32</f>
        <v>0</v>
      </c>
      <c r="T32" s="22"/>
      <c r="U32" s="323">
        <f>S32*T32</f>
        <v>0</v>
      </c>
      <c r="V32" s="322"/>
      <c r="W32" s="32"/>
      <c r="X32" s="32"/>
      <c r="Y32" s="32"/>
      <c r="Z32" s="22"/>
      <c r="AA32" s="22"/>
      <c r="AB32" s="323">
        <f>X32*AA32+Z32*W32</f>
        <v>0</v>
      </c>
      <c r="AC32" s="264">
        <f>S32</f>
        <v>0</v>
      </c>
      <c r="AD32" s="27"/>
      <c r="AE32" s="287">
        <f>AC32*AD32</f>
        <v>0</v>
      </c>
      <c r="AF32" s="322">
        <f>AC32</f>
        <v>0</v>
      </c>
      <c r="AG32" s="22"/>
      <c r="AH32" s="323">
        <f>AF32*AG32</f>
        <v>0</v>
      </c>
      <c r="AI32" s="324"/>
      <c r="AJ32" s="145"/>
      <c r="AK32" s="323">
        <f>AI32*AJ32</f>
        <v>0</v>
      </c>
      <c r="AL32" s="32">
        <f>AF32</f>
        <v>0</v>
      </c>
      <c r="AM32" s="22"/>
      <c r="AN32" s="323">
        <f>AL32*AM32</f>
        <v>0</v>
      </c>
      <c r="AO32" s="322">
        <f>AL32</f>
        <v>0</v>
      </c>
      <c r="AP32" s="22"/>
      <c r="AQ32" s="323">
        <f>AO32*AP32</f>
        <v>0</v>
      </c>
      <c r="AU32" s="2"/>
      <c r="AV32" s="161"/>
      <c r="AW32" s="2"/>
      <c r="AX32" s="306">
        <f>AV32+AQ32+AN32+AK32+AH32+AE32+AB32+U32+R32</f>
        <v>0</v>
      </c>
      <c r="AY32" s="388"/>
      <c r="AZ32" s="304">
        <f>AX32-AY32</f>
        <v>0</v>
      </c>
      <c r="BA32" s="23"/>
    </row>
    <row r="33" spans="1:56" s="18" customFormat="1" ht="16.5" customHeight="1">
      <c r="A33" s="2769"/>
      <c r="B33" s="2767"/>
      <c r="C33" s="2768"/>
      <c r="D33" s="2731"/>
      <c r="E33" s="2732"/>
      <c r="F33" s="2770"/>
      <c r="G33" s="2771"/>
      <c r="H33" s="318"/>
      <c r="I33" s="23"/>
      <c r="J33" s="23"/>
      <c r="K33" s="319"/>
      <c r="L33" s="263"/>
      <c r="M33" s="21"/>
      <c r="N33" s="277"/>
      <c r="O33" s="276"/>
      <c r="P33" s="27"/>
      <c r="Q33" s="277"/>
      <c r="R33" s="319"/>
      <c r="S33" s="276"/>
      <c r="T33" s="21"/>
      <c r="U33" s="277"/>
      <c r="V33" s="276"/>
      <c r="W33" s="19"/>
      <c r="X33" s="19"/>
      <c r="Y33" s="19"/>
      <c r="Z33" s="21"/>
      <c r="AA33" s="21"/>
      <c r="AB33" s="277"/>
      <c r="AC33" s="276"/>
      <c r="AD33" s="28"/>
      <c r="AE33" s="277"/>
      <c r="AF33" s="276"/>
      <c r="AG33" s="21"/>
      <c r="AH33" s="277"/>
      <c r="AI33" s="325"/>
      <c r="AJ33" s="298"/>
      <c r="AK33" s="277"/>
      <c r="AL33" s="34"/>
      <c r="AM33" s="21"/>
      <c r="AN33" s="277"/>
      <c r="AO33" s="276"/>
      <c r="AP33" s="21"/>
      <c r="AQ33" s="277"/>
      <c r="AU33" s="2"/>
      <c r="AV33" s="159"/>
      <c r="AW33" s="2"/>
      <c r="AX33" s="389"/>
      <c r="AY33" s="388"/>
      <c r="AZ33" s="388"/>
      <c r="BA33" s="23"/>
    </row>
    <row r="34" spans="1:56" s="18" customFormat="1" ht="16.5" customHeight="1">
      <c r="A34" s="2753" t="s">
        <v>237</v>
      </c>
      <c r="B34" s="2767"/>
      <c r="C34" s="2768"/>
      <c r="D34" s="2737">
        <f>E34+F34</f>
        <v>0</v>
      </c>
      <c r="E34" s="2738"/>
      <c r="F34" s="2739"/>
      <c r="G34" s="2738"/>
      <c r="H34" s="318"/>
      <c r="I34" s="23"/>
      <c r="J34" s="23"/>
      <c r="K34" s="319"/>
      <c r="L34" s="322">
        <f>E34</f>
        <v>0</v>
      </c>
      <c r="M34" s="32"/>
      <c r="N34" s="323">
        <f>L34*M34</f>
        <v>0</v>
      </c>
      <c r="O34" s="276">
        <f>F34</f>
        <v>0</v>
      </c>
      <c r="P34" s="27"/>
      <c r="Q34" s="277">
        <f>O34*P34</f>
        <v>0</v>
      </c>
      <c r="R34" s="275">
        <f>Q34+N34+K34</f>
        <v>0</v>
      </c>
      <c r="S34" s="322">
        <f>D34</f>
        <v>0</v>
      </c>
      <c r="T34" s="22"/>
      <c r="U34" s="323">
        <f>S34*T34</f>
        <v>0</v>
      </c>
      <c r="V34" s="322"/>
      <c r="W34" s="32"/>
      <c r="X34" s="32"/>
      <c r="Y34" s="32"/>
      <c r="Z34" s="22"/>
      <c r="AA34" s="22"/>
      <c r="AB34" s="323">
        <f>X34*AA34+Z34*W34</f>
        <v>0</v>
      </c>
      <c r="AC34" s="264">
        <f>S34</f>
        <v>0</v>
      </c>
      <c r="AD34" s="27"/>
      <c r="AE34" s="287">
        <f>AC34*AD34</f>
        <v>0</v>
      </c>
      <c r="AF34" s="322">
        <f>AC34</f>
        <v>0</v>
      </c>
      <c r="AG34" s="22"/>
      <c r="AH34" s="323">
        <f>AF34*AG34</f>
        <v>0</v>
      </c>
      <c r="AI34" s="324"/>
      <c r="AJ34" s="145"/>
      <c r="AK34" s="323">
        <f>AI34*AJ34</f>
        <v>0</v>
      </c>
      <c r="AL34" s="32">
        <f>AF34</f>
        <v>0</v>
      </c>
      <c r="AM34" s="22"/>
      <c r="AN34" s="323">
        <f>AL34*AM34</f>
        <v>0</v>
      </c>
      <c r="AO34" s="322">
        <f>AL34</f>
        <v>0</v>
      </c>
      <c r="AP34" s="22"/>
      <c r="AQ34" s="323">
        <f>AO34*AP34</f>
        <v>0</v>
      </c>
      <c r="AU34" s="2"/>
      <c r="AV34" s="161"/>
      <c r="AW34" s="2"/>
      <c r="AX34" s="306">
        <f>AV34+AQ34+AN34+AK34+AH34+AE34+AB34+U34+R34</f>
        <v>0</v>
      </c>
      <c r="AY34" s="388"/>
      <c r="AZ34" s="304">
        <f>AX34-AY34</f>
        <v>0</v>
      </c>
      <c r="BA34" s="23"/>
    </row>
    <row r="35" spans="1:56" s="18" customFormat="1" ht="16.5" customHeight="1">
      <c r="A35" s="2769"/>
      <c r="B35" s="2767"/>
      <c r="C35" s="2768"/>
      <c r="D35" s="2731"/>
      <c r="E35" s="2732"/>
      <c r="F35" s="2733"/>
      <c r="G35" s="2732"/>
      <c r="H35" s="318"/>
      <c r="I35" s="23"/>
      <c r="J35" s="23"/>
      <c r="K35" s="319"/>
      <c r="L35" s="263"/>
      <c r="M35" s="28"/>
      <c r="N35" s="277"/>
      <c r="O35" s="276"/>
      <c r="P35" s="28"/>
      <c r="Q35" s="277"/>
      <c r="R35" s="299"/>
      <c r="S35" s="276"/>
      <c r="T35" s="28"/>
      <c r="U35" s="277"/>
      <c r="V35" s="276"/>
      <c r="W35" s="34"/>
      <c r="X35" s="34"/>
      <c r="Y35" s="34"/>
      <c r="Z35" s="28"/>
      <c r="AA35" s="28"/>
      <c r="AB35" s="277"/>
      <c r="AC35" s="276"/>
      <c r="AD35" s="28"/>
      <c r="AE35" s="277"/>
      <c r="AF35" s="276"/>
      <c r="AG35" s="28"/>
      <c r="AH35" s="277"/>
      <c r="AI35" s="325"/>
      <c r="AJ35" s="298"/>
      <c r="AK35" s="277"/>
      <c r="AL35" s="34"/>
      <c r="AM35" s="28"/>
      <c r="AN35" s="277"/>
      <c r="AO35" s="276"/>
      <c r="AP35" s="28"/>
      <c r="AQ35" s="277"/>
      <c r="AU35" s="2"/>
      <c r="AV35" s="159"/>
      <c r="AW35" s="2"/>
      <c r="AX35" s="389"/>
      <c r="AY35" s="388"/>
      <c r="AZ35" s="388"/>
      <c r="BA35" s="23"/>
    </row>
    <row r="36" spans="1:56" s="18" customFormat="1" ht="16.5" customHeight="1">
      <c r="A36" s="2753" t="s">
        <v>238</v>
      </c>
      <c r="B36" s="2767"/>
      <c r="C36" s="2768"/>
      <c r="D36" s="2737">
        <f>E36+F36</f>
        <v>0</v>
      </c>
      <c r="E36" s="2738"/>
      <c r="F36" s="2739"/>
      <c r="G36" s="2738"/>
      <c r="H36" s="318"/>
      <c r="I36" s="23"/>
      <c r="J36" s="23"/>
      <c r="K36" s="319"/>
      <c r="L36" s="322">
        <f>E36</f>
        <v>0</v>
      </c>
      <c r="M36" s="32"/>
      <c r="N36" s="323">
        <f>L36*M36</f>
        <v>0</v>
      </c>
      <c r="O36" s="276">
        <f>F36</f>
        <v>0</v>
      </c>
      <c r="P36" s="27"/>
      <c r="Q36" s="277">
        <f>O36*P36</f>
        <v>0</v>
      </c>
      <c r="R36" s="275">
        <f>Q36+N36+K36</f>
        <v>0</v>
      </c>
      <c r="S36" s="322">
        <f>D36</f>
        <v>0</v>
      </c>
      <c r="T36" s="22"/>
      <c r="U36" s="323">
        <f>S36*T36</f>
        <v>0</v>
      </c>
      <c r="V36" s="322"/>
      <c r="W36" s="32"/>
      <c r="X36" s="32"/>
      <c r="Y36" s="32"/>
      <c r="Z36" s="22"/>
      <c r="AA36" s="22"/>
      <c r="AB36" s="323">
        <f>X36*AA36+Z36*W36</f>
        <v>0</v>
      </c>
      <c r="AC36" s="264">
        <f>S36</f>
        <v>0</v>
      </c>
      <c r="AD36" s="27"/>
      <c r="AE36" s="287">
        <f>AC36*AD36</f>
        <v>0</v>
      </c>
      <c r="AF36" s="322">
        <f>AC36</f>
        <v>0</v>
      </c>
      <c r="AG36" s="22"/>
      <c r="AH36" s="323">
        <f>AF36*AG36</f>
        <v>0</v>
      </c>
      <c r="AI36" s="324"/>
      <c r="AJ36" s="145"/>
      <c r="AK36" s="323">
        <f>AI36*AJ36</f>
        <v>0</v>
      </c>
      <c r="AL36" s="32">
        <f>AF36</f>
        <v>0</v>
      </c>
      <c r="AM36" s="22"/>
      <c r="AN36" s="323">
        <f>AL36*AM36</f>
        <v>0</v>
      </c>
      <c r="AO36" s="322">
        <f>AL36</f>
        <v>0</v>
      </c>
      <c r="AP36" s="22"/>
      <c r="AQ36" s="323">
        <f>AO36*AP36</f>
        <v>0</v>
      </c>
      <c r="AU36" s="2"/>
      <c r="AV36" s="161"/>
      <c r="AW36" s="2"/>
      <c r="AX36" s="306">
        <f>AV36+AQ36+AN36+AK36+AH36+AE36+AB36+U36+R36</f>
        <v>0</v>
      </c>
      <c r="AY36" s="388"/>
      <c r="AZ36" s="304">
        <f>AX36-AY36</f>
        <v>0</v>
      </c>
      <c r="BA36" s="23"/>
    </row>
    <row r="37" spans="1:56" s="18" customFormat="1" ht="16.5" customHeight="1">
      <c r="A37" s="2769"/>
      <c r="B37" s="2767"/>
      <c r="C37" s="2768"/>
      <c r="D37" s="2731"/>
      <c r="E37" s="2771"/>
      <c r="F37" s="2733"/>
      <c r="G37" s="2732"/>
      <c r="H37" s="318"/>
      <c r="I37" s="23"/>
      <c r="J37" s="23"/>
      <c r="K37" s="319"/>
      <c r="L37" s="276"/>
      <c r="M37" s="25"/>
      <c r="N37" s="299"/>
      <c r="O37" s="276"/>
      <c r="P37" s="28"/>
      <c r="Q37" s="277"/>
      <c r="R37" s="299"/>
      <c r="S37" s="276"/>
      <c r="T37" s="28"/>
      <c r="U37" s="277"/>
      <c r="V37" s="276"/>
      <c r="W37" s="34"/>
      <c r="X37" s="34"/>
      <c r="Y37" s="34"/>
      <c r="Z37" s="28"/>
      <c r="AA37" s="28"/>
      <c r="AB37" s="277"/>
      <c r="AC37" s="276"/>
      <c r="AD37" s="28"/>
      <c r="AE37" s="277"/>
      <c r="AF37" s="276"/>
      <c r="AG37" s="28"/>
      <c r="AH37" s="277"/>
      <c r="AI37" s="325"/>
      <c r="AJ37" s="298"/>
      <c r="AK37" s="277"/>
      <c r="AL37" s="34"/>
      <c r="AM37" s="28"/>
      <c r="AN37" s="277"/>
      <c r="AO37" s="276"/>
      <c r="AP37" s="28"/>
      <c r="AQ37" s="277"/>
      <c r="AU37" s="2"/>
      <c r="AV37" s="159"/>
      <c r="AW37" s="2"/>
      <c r="AX37" s="389"/>
      <c r="AY37" s="388"/>
      <c r="AZ37" s="388"/>
      <c r="BA37" s="23"/>
    </row>
    <row r="38" spans="1:56" s="18" customFormat="1" ht="16.5" customHeight="1" thickBot="1">
      <c r="A38" s="2772" t="s">
        <v>239</v>
      </c>
      <c r="B38" s="2773"/>
      <c r="C38" s="2774"/>
      <c r="D38" s="2775">
        <f>D36+D34-D32</f>
        <v>0</v>
      </c>
      <c r="E38" s="2776">
        <f>E36+E34+E32</f>
        <v>0</v>
      </c>
      <c r="F38" s="2777">
        <f>F36+F34+F32</f>
        <v>0</v>
      </c>
      <c r="G38" s="2776"/>
      <c r="H38" s="328"/>
      <c r="I38" s="329"/>
      <c r="J38" s="329"/>
      <c r="K38" s="330">
        <f>K30</f>
        <v>0</v>
      </c>
      <c r="L38" s="326">
        <f>L36+L34+L32</f>
        <v>0</v>
      </c>
      <c r="M38" s="331"/>
      <c r="N38" s="332">
        <f>N36+N34+N32</f>
        <v>0</v>
      </c>
      <c r="O38" s="326">
        <f>O36+O34+O32</f>
        <v>0</v>
      </c>
      <c r="P38" s="331"/>
      <c r="Q38" s="332">
        <f>Q36+Q34+Q32</f>
        <v>0</v>
      </c>
      <c r="R38" s="333">
        <f>R36+R34+R32+R30</f>
        <v>0</v>
      </c>
      <c r="S38" s="326">
        <f>S36+S34+S32+S30</f>
        <v>0</v>
      </c>
      <c r="T38" s="331"/>
      <c r="U38" s="332">
        <f>U36+U34+U32+U30</f>
        <v>0</v>
      </c>
      <c r="V38" s="326"/>
      <c r="W38" s="327"/>
      <c r="X38" s="327"/>
      <c r="Y38" s="327"/>
      <c r="Z38" s="331"/>
      <c r="AA38" s="331"/>
      <c r="AB38" s="332">
        <f>AB36+AB34+AB32+AB30</f>
        <v>0</v>
      </c>
      <c r="AC38" s="334">
        <f>AC36+AC34+AC32+AC30</f>
        <v>0</v>
      </c>
      <c r="AD38" s="331"/>
      <c r="AE38" s="332">
        <f>AE36+AE34+AE32+AE30</f>
        <v>0</v>
      </c>
      <c r="AF38" s="326">
        <f>AF36+AF34+AF32+AF30</f>
        <v>0</v>
      </c>
      <c r="AG38" s="331"/>
      <c r="AH38" s="332">
        <f>AH36+AH34+AH32+AH30</f>
        <v>0</v>
      </c>
      <c r="AI38" s="335"/>
      <c r="AJ38" s="336"/>
      <c r="AK38" s="332">
        <f>AK36+AK34+AK32+AK30</f>
        <v>0</v>
      </c>
      <c r="AL38" s="327">
        <f>AL36+AL34+AL32+AL30</f>
        <v>0</v>
      </c>
      <c r="AM38" s="331"/>
      <c r="AN38" s="332">
        <f>AN36+AN34+AN32+AN30</f>
        <v>0</v>
      </c>
      <c r="AO38" s="326">
        <f>AO36+AO34+AO32+AO30</f>
        <v>0</v>
      </c>
      <c r="AP38" s="331"/>
      <c r="AQ38" s="332">
        <f>AQ36+AQ34+AQ32+AQ30</f>
        <v>0</v>
      </c>
      <c r="AU38" s="2"/>
      <c r="AV38" s="163"/>
      <c r="AW38" s="2"/>
      <c r="AX38" s="390">
        <f>AX36+AX34+AX32+AX30</f>
        <v>0</v>
      </c>
      <c r="AY38" s="391"/>
      <c r="AZ38" s="392">
        <f>AZ36+AZ34+AZ32+AZ30</f>
        <v>0</v>
      </c>
      <c r="BA38" s="23"/>
    </row>
    <row r="39" spans="1:56" s="18" customFormat="1" ht="16.5" customHeight="1">
      <c r="A39" s="2778" t="s">
        <v>240</v>
      </c>
      <c r="B39" s="2779"/>
      <c r="C39" s="2780"/>
      <c r="D39" s="2781"/>
      <c r="E39" s="2782"/>
      <c r="F39" s="2783"/>
      <c r="G39" s="2782"/>
      <c r="H39" s="339"/>
      <c r="I39" s="340"/>
      <c r="J39" s="340"/>
      <c r="K39" s="341"/>
      <c r="L39" s="337"/>
      <c r="M39" s="342"/>
      <c r="N39" s="343"/>
      <c r="O39" s="337"/>
      <c r="P39" s="342"/>
      <c r="Q39" s="343"/>
      <c r="R39" s="341"/>
      <c r="S39" s="337"/>
      <c r="T39" s="344"/>
      <c r="U39" s="345"/>
      <c r="V39" s="337"/>
      <c r="W39" s="346"/>
      <c r="X39" s="346"/>
      <c r="Y39" s="344"/>
      <c r="Z39" s="347"/>
      <c r="AA39" s="347"/>
      <c r="AB39" s="345"/>
      <c r="AC39" s="348"/>
      <c r="AD39" s="344"/>
      <c r="AE39" s="345"/>
      <c r="AF39" s="337"/>
      <c r="AG39" s="344"/>
      <c r="AH39" s="345"/>
      <c r="AI39" s="349"/>
      <c r="AJ39" s="350"/>
      <c r="AK39" s="345"/>
      <c r="AL39" s="338"/>
      <c r="AM39" s="344"/>
      <c r="AN39" s="345"/>
      <c r="AO39" s="337"/>
      <c r="AP39" s="344"/>
      <c r="AQ39" s="345"/>
      <c r="AU39" s="2"/>
      <c r="AV39" s="164"/>
      <c r="AW39" s="2"/>
      <c r="AX39" s="393"/>
      <c r="AY39" s="394"/>
      <c r="AZ39" s="394"/>
      <c r="BA39" s="23"/>
      <c r="BB39" s="3104" t="s">
        <v>21</v>
      </c>
      <c r="BC39" s="3106" t="s">
        <v>22</v>
      </c>
      <c r="BD39" s="3108" t="s">
        <v>214</v>
      </c>
    </row>
    <row r="40" spans="1:56" s="18" customFormat="1" ht="16.5" customHeight="1">
      <c r="A40" s="2784" t="s">
        <v>6</v>
      </c>
      <c r="B40" s="2762"/>
      <c r="C40" s="2763"/>
      <c r="D40" s="2785">
        <f>E40+F40</f>
        <v>0</v>
      </c>
      <c r="E40" s="2786"/>
      <c r="F40" s="2787"/>
      <c r="G40" s="2786"/>
      <c r="H40" s="353"/>
      <c r="I40" s="354"/>
      <c r="J40" s="354"/>
      <c r="K40" s="355"/>
      <c r="L40" s="351">
        <f>E40</f>
        <v>0</v>
      </c>
      <c r="M40" s="352"/>
      <c r="N40" s="356">
        <f>L40*M40</f>
        <v>0</v>
      </c>
      <c r="O40" s="357">
        <f>F40</f>
        <v>0</v>
      </c>
      <c r="P40" s="358"/>
      <c r="Q40" s="359">
        <f>O40*P40</f>
        <v>0</v>
      </c>
      <c r="R40" s="360">
        <f>Q40+N40+K40</f>
        <v>0</v>
      </c>
      <c r="S40" s="351">
        <f>D40</f>
        <v>0</v>
      </c>
      <c r="T40" s="361"/>
      <c r="U40" s="356">
        <f>S40*T40</f>
        <v>0</v>
      </c>
      <c r="V40" s="351"/>
      <c r="W40" s="352"/>
      <c r="X40" s="352"/>
      <c r="Y40" s="352"/>
      <c r="Z40" s="361"/>
      <c r="AA40" s="361"/>
      <c r="AB40" s="356">
        <f>X40*AA40+Z40*W40</f>
        <v>0</v>
      </c>
      <c r="AC40" s="362">
        <f>S40</f>
        <v>0</v>
      </c>
      <c r="AD40" s="358"/>
      <c r="AE40" s="363">
        <f>AC40*AD40</f>
        <v>0</v>
      </c>
      <c r="AF40" s="351">
        <f>AC40</f>
        <v>0</v>
      </c>
      <c r="AG40" s="361"/>
      <c r="AH40" s="356">
        <f>AF40*AG40</f>
        <v>0</v>
      </c>
      <c r="AI40" s="364"/>
      <c r="AJ40" s="365"/>
      <c r="AK40" s="356">
        <f>AI40*AJ40</f>
        <v>0</v>
      </c>
      <c r="AL40" s="352">
        <f>AF40</f>
        <v>0</v>
      </c>
      <c r="AM40" s="361"/>
      <c r="AN40" s="356">
        <f>AL40*AM40</f>
        <v>0</v>
      </c>
      <c r="AO40" s="351">
        <f>AL40</f>
        <v>0</v>
      </c>
      <c r="AP40" s="361"/>
      <c r="AQ40" s="356">
        <f>AO40*AP40</f>
        <v>0</v>
      </c>
      <c r="AU40" s="2"/>
      <c r="AV40" s="159"/>
      <c r="AW40" s="2"/>
      <c r="AX40" s="306">
        <f>AV40+AQ40+AN40+AK40+AH40+AE40+AB40+U40+R40</f>
        <v>0</v>
      </c>
      <c r="AY40" s="395"/>
      <c r="AZ40" s="396">
        <f>AX40-AY40</f>
        <v>0</v>
      </c>
      <c r="BA40" s="23"/>
      <c r="BB40" s="3105"/>
      <c r="BC40" s="3107"/>
      <c r="BD40" s="3109"/>
    </row>
    <row r="41" spans="1:56" s="18" customFormat="1" ht="16.5" customHeight="1" thickBot="1">
      <c r="A41" s="2788"/>
      <c r="B41" s="2789"/>
      <c r="C41" s="2790"/>
      <c r="D41" s="2791"/>
      <c r="E41" s="2792"/>
      <c r="F41" s="2793"/>
      <c r="G41" s="2792"/>
      <c r="H41" s="271"/>
      <c r="I41" s="272"/>
      <c r="J41" s="272"/>
      <c r="K41" s="273"/>
      <c r="L41" s="366"/>
      <c r="M41" s="367"/>
      <c r="N41" s="368"/>
      <c r="O41" s="366"/>
      <c r="P41" s="367"/>
      <c r="Q41" s="368"/>
      <c r="R41" s="297"/>
      <c r="S41" s="366"/>
      <c r="T41" s="367"/>
      <c r="U41" s="368"/>
      <c r="V41" s="366"/>
      <c r="W41" s="369"/>
      <c r="X41" s="369"/>
      <c r="Y41" s="367"/>
      <c r="Z41" s="367"/>
      <c r="AA41" s="367"/>
      <c r="AB41" s="368"/>
      <c r="AC41" s="366"/>
      <c r="AD41" s="367"/>
      <c r="AE41" s="368"/>
      <c r="AF41" s="366"/>
      <c r="AG41" s="367"/>
      <c r="AH41" s="368"/>
      <c r="AI41" s="370"/>
      <c r="AJ41" s="371"/>
      <c r="AK41" s="368"/>
      <c r="AL41" s="369"/>
      <c r="AM41" s="367"/>
      <c r="AN41" s="368"/>
      <c r="AO41" s="366"/>
      <c r="AP41" s="367"/>
      <c r="AQ41" s="368"/>
      <c r="AU41" s="2"/>
      <c r="AV41" s="165"/>
      <c r="AW41" s="2"/>
      <c r="AX41" s="397"/>
      <c r="AY41" s="314"/>
      <c r="AZ41" s="314"/>
      <c r="BA41" s="35"/>
      <c r="BB41" s="3105"/>
      <c r="BC41" s="3107"/>
      <c r="BD41" s="3109"/>
    </row>
    <row r="42" spans="1:56" s="18" customFormat="1" ht="16.5" customHeight="1">
      <c r="A42" s="2728" t="s">
        <v>241</v>
      </c>
      <c r="B42" s="2735"/>
      <c r="C42" s="2736"/>
      <c r="D42" s="2737"/>
      <c r="E42" s="2738"/>
      <c r="F42" s="2739"/>
      <c r="G42" s="2738"/>
      <c r="H42" s="318"/>
      <c r="I42" s="23"/>
      <c r="J42" s="23"/>
      <c r="K42" s="319"/>
      <c r="L42" s="264"/>
      <c r="M42" s="23"/>
      <c r="N42" s="323"/>
      <c r="O42" s="264"/>
      <c r="P42" s="23"/>
      <c r="Q42" s="323"/>
      <c r="R42" s="323"/>
      <c r="S42" s="264"/>
      <c r="T42" s="23"/>
      <c r="U42" s="323"/>
      <c r="V42" s="276"/>
      <c r="W42" s="19"/>
      <c r="X42" s="19"/>
      <c r="Y42" s="24"/>
      <c r="Z42" s="24"/>
      <c r="AA42" s="24"/>
      <c r="AB42" s="275"/>
      <c r="AC42" s="264"/>
      <c r="AD42" s="25"/>
      <c r="AE42" s="287"/>
      <c r="AF42" s="264"/>
      <c r="AG42" s="23"/>
      <c r="AH42" s="323"/>
      <c r="AI42" s="372"/>
      <c r="AJ42" s="373"/>
      <c r="AK42" s="374"/>
      <c r="AL42" s="26"/>
      <c r="AM42" s="21"/>
      <c r="AN42" s="323"/>
      <c r="AO42" s="264"/>
      <c r="AP42" s="23"/>
      <c r="AQ42" s="323"/>
      <c r="AU42" s="2"/>
      <c r="AV42" s="161"/>
      <c r="AW42" s="2"/>
      <c r="AX42" s="389"/>
      <c r="AY42" s="398"/>
      <c r="AZ42" s="398"/>
      <c r="BA42" s="30"/>
      <c r="BB42" s="3105"/>
      <c r="BC42" s="3107"/>
      <c r="BD42" s="3109"/>
    </row>
    <row r="43" spans="1:56" s="18" customFormat="1" ht="16.5" customHeight="1">
      <c r="A43" s="2753" t="s">
        <v>242</v>
      </c>
      <c r="B43" s="2735"/>
      <c r="C43" s="2736"/>
      <c r="D43" s="2754">
        <f>D40+D38</f>
        <v>0</v>
      </c>
      <c r="E43" s="2755">
        <f>E40+E38</f>
        <v>0</v>
      </c>
      <c r="F43" s="2756">
        <f>F40+F38</f>
        <v>0</v>
      </c>
      <c r="G43" s="2755"/>
      <c r="H43" s="375"/>
      <c r="I43" s="9"/>
      <c r="J43" s="9"/>
      <c r="K43" s="376">
        <f>K40+K38</f>
        <v>0</v>
      </c>
      <c r="L43" s="292">
        <f>L40+L38</f>
        <v>0</v>
      </c>
      <c r="M43" s="9"/>
      <c r="N43" s="286">
        <f>N40+N38</f>
        <v>0</v>
      </c>
      <c r="O43" s="292">
        <f>O40+O38</f>
        <v>0</v>
      </c>
      <c r="P43" s="9"/>
      <c r="Q43" s="286">
        <f>Q40+Q38</f>
        <v>0</v>
      </c>
      <c r="R43" s="286">
        <f>R40+R38</f>
        <v>0</v>
      </c>
      <c r="S43" s="292">
        <f>S40+S38</f>
        <v>0</v>
      </c>
      <c r="T43" s="9"/>
      <c r="U43" s="286">
        <f>U40+U38</f>
        <v>0</v>
      </c>
      <c r="V43" s="292"/>
      <c r="W43" s="270"/>
      <c r="X43" s="37"/>
      <c r="Y43" s="7"/>
      <c r="Z43" s="7"/>
      <c r="AA43" s="7"/>
      <c r="AB43" s="286">
        <f>AB40+AB38</f>
        <v>0</v>
      </c>
      <c r="AC43" s="292">
        <f>AC40+AC38</f>
        <v>0</v>
      </c>
      <c r="AD43" s="377"/>
      <c r="AE43" s="294">
        <f>AE40+AE38</f>
        <v>0</v>
      </c>
      <c r="AF43" s="292">
        <f>AF40+AF38</f>
        <v>0</v>
      </c>
      <c r="AG43" s="9"/>
      <c r="AH43" s="286">
        <f>AH40+AH38</f>
        <v>0</v>
      </c>
      <c r="AI43" s="378"/>
      <c r="AJ43" s="379"/>
      <c r="AK43" s="286">
        <f>AK40+AK38</f>
        <v>0</v>
      </c>
      <c r="AL43" s="380">
        <f>AL40+AL38</f>
        <v>0</v>
      </c>
      <c r="AM43" s="9"/>
      <c r="AN43" s="286">
        <f>AN40+AN38</f>
        <v>0</v>
      </c>
      <c r="AO43" s="292">
        <f>AO40+AO38</f>
        <v>0</v>
      </c>
      <c r="AP43" s="9"/>
      <c r="AQ43" s="286">
        <f>AQ40+AQ38</f>
        <v>0</v>
      </c>
      <c r="AU43" s="2"/>
      <c r="AV43" s="161"/>
      <c r="AW43" s="2"/>
      <c r="AX43" s="399">
        <f>AX40+AX38</f>
        <v>0</v>
      </c>
      <c r="AY43" s="312"/>
      <c r="AZ43" s="399">
        <f>AZ40+AZ38</f>
        <v>0</v>
      </c>
      <c r="BA43" s="30"/>
      <c r="BB43" s="3105"/>
      <c r="BC43" s="3107"/>
      <c r="BD43" s="3109"/>
    </row>
    <row r="44" spans="1:56" s="18" customFormat="1" ht="6" customHeight="1" thickBot="1">
      <c r="A44" s="2757"/>
      <c r="B44" s="2725"/>
      <c r="C44" s="2726"/>
      <c r="D44" s="2794"/>
      <c r="E44" s="2795"/>
      <c r="F44" s="2796"/>
      <c r="G44" s="2795"/>
      <c r="H44" s="381"/>
      <c r="I44" s="382"/>
      <c r="J44" s="382"/>
      <c r="K44" s="383"/>
      <c r="L44" s="381"/>
      <c r="M44" s="382"/>
      <c r="N44" s="383"/>
      <c r="O44" s="381"/>
      <c r="P44" s="382"/>
      <c r="Q44" s="383"/>
      <c r="R44" s="383"/>
      <c r="S44" s="381"/>
      <c r="T44" s="382"/>
      <c r="U44" s="383"/>
      <c r="V44" s="381"/>
      <c r="W44" s="382"/>
      <c r="X44" s="382"/>
      <c r="Y44" s="382"/>
      <c r="Z44" s="382"/>
      <c r="AA44" s="382"/>
      <c r="AB44" s="383"/>
      <c r="AC44" s="384"/>
      <c r="AD44" s="385"/>
      <c r="AE44" s="386"/>
      <c r="AF44" s="381"/>
      <c r="AG44" s="382"/>
      <c r="AH44" s="383"/>
      <c r="AI44" s="381"/>
      <c r="AJ44" s="382"/>
      <c r="AK44" s="383"/>
      <c r="AL44" s="382"/>
      <c r="AM44" s="382"/>
      <c r="AN44" s="383"/>
      <c r="AO44" s="382"/>
      <c r="AP44" s="382"/>
      <c r="AQ44" s="383"/>
      <c r="AU44" s="2"/>
      <c r="AV44" s="162"/>
      <c r="AW44" s="2"/>
      <c r="AX44" s="400"/>
      <c r="AY44" s="401"/>
      <c r="AZ44" s="401"/>
      <c r="BA44" s="35"/>
      <c r="BB44" s="3105"/>
      <c r="BC44" s="3107"/>
      <c r="BD44" s="3109"/>
    </row>
    <row r="45" spans="1:56" s="23" customFormat="1" ht="13.5" thickBot="1">
      <c r="AC45" s="25"/>
      <c r="AD45" s="25"/>
      <c r="AE45" s="25"/>
      <c r="AU45" s="2"/>
      <c r="AW45" s="2"/>
      <c r="AY45" s="29"/>
      <c r="AZ45" s="29"/>
      <c r="BA45" s="29"/>
      <c r="BB45" s="240" t="s">
        <v>528</v>
      </c>
      <c r="BC45" s="241" t="s">
        <v>528</v>
      </c>
      <c r="BD45" s="242" t="s">
        <v>528</v>
      </c>
    </row>
    <row r="46" spans="1:56" s="18" customFormat="1" ht="15" customHeight="1" thickBot="1">
      <c r="A46" s="1815" t="s">
        <v>243</v>
      </c>
      <c r="B46" s="1816"/>
      <c r="C46" s="1817"/>
      <c r="D46" s="1818">
        <f>D43+D23+D18+D14</f>
        <v>0</v>
      </c>
      <c r="E46" s="1819">
        <f>E43+E23+E18+E14</f>
        <v>0</v>
      </c>
      <c r="F46" s="1820">
        <f>F43+F23+F18+F14</f>
        <v>0</v>
      </c>
      <c r="G46" s="1819"/>
      <c r="H46" s="1821"/>
      <c r="I46" s="1822"/>
      <c r="J46" s="1822"/>
      <c r="K46" s="1823">
        <f>K43+K23+K18+K14</f>
        <v>0</v>
      </c>
      <c r="L46" s="1821"/>
      <c r="M46" s="1822"/>
      <c r="N46" s="1823">
        <f>N43+N23+N18+N14</f>
        <v>0</v>
      </c>
      <c r="O46" s="1821"/>
      <c r="P46" s="1822"/>
      <c r="Q46" s="1823">
        <f>Q43+Q23+Q18+Q14</f>
        <v>0</v>
      </c>
      <c r="R46" s="1823">
        <f>R43+R23+R18+R14</f>
        <v>0</v>
      </c>
      <c r="S46" s="1824"/>
      <c r="T46" s="1825"/>
      <c r="U46" s="1823">
        <f>U43+U23+U18+U14</f>
        <v>0</v>
      </c>
      <c r="V46" s="1824"/>
      <c r="W46" s="1826"/>
      <c r="X46" s="1826"/>
      <c r="Y46" s="1825"/>
      <c r="Z46" s="1825"/>
      <c r="AA46" s="1825"/>
      <c r="AB46" s="1823">
        <f>AB43+AB23+AB18+AB14</f>
        <v>0</v>
      </c>
      <c r="AC46" s="1824"/>
      <c r="AD46" s="1825"/>
      <c r="AE46" s="1823">
        <f>AE43+AE23+AE18+AE14</f>
        <v>0</v>
      </c>
      <c r="AF46" s="1824"/>
      <c r="AG46" s="1825"/>
      <c r="AH46" s="1823">
        <f>AH43+AH23+AH18+AH14</f>
        <v>0</v>
      </c>
      <c r="AI46" s="1827"/>
      <c r="AJ46" s="1827"/>
      <c r="AK46" s="1823">
        <f>AK43+AK23+AK18+AK14</f>
        <v>0</v>
      </c>
      <c r="AL46" s="1824"/>
      <c r="AM46" s="1825"/>
      <c r="AN46" s="1823">
        <f>AN43+AN23+AN18+AN14</f>
        <v>0</v>
      </c>
      <c r="AO46" s="1824"/>
      <c r="AP46" s="1825"/>
      <c r="AQ46" s="1823">
        <f>AQ43+AQ23+AQ18+AQ14</f>
        <v>0</v>
      </c>
      <c r="AU46" s="2"/>
      <c r="AV46" s="144"/>
      <c r="AW46" s="2"/>
      <c r="AX46" s="402">
        <f>AX43+AX23+AX18+AX14</f>
        <v>0</v>
      </c>
      <c r="AY46" s="402"/>
      <c r="AZ46" s="387">
        <f>AZ43+AZ23+AZ18+AZ14</f>
        <v>0</v>
      </c>
      <c r="BA46" s="29"/>
      <c r="BB46" s="243">
        <f>AX46-AV46</f>
        <v>0</v>
      </c>
      <c r="BC46" s="244">
        <f>AY46-AV49</f>
        <v>0</v>
      </c>
      <c r="BD46" s="245">
        <f>BB46-BC46</f>
        <v>0</v>
      </c>
    </row>
    <row r="47" spans="1:56" s="18" customFormat="1" ht="15" customHeight="1">
      <c r="A47" s="33"/>
      <c r="B47" s="20"/>
      <c r="C47" s="20"/>
      <c r="D47" s="32"/>
      <c r="E47" s="32"/>
      <c r="F47" s="32"/>
      <c r="G47" s="32"/>
      <c r="H47" s="23"/>
      <c r="I47" s="23"/>
      <c r="J47" s="23"/>
      <c r="K47" s="145"/>
      <c r="L47" s="23"/>
      <c r="M47" s="23"/>
      <c r="N47" s="145"/>
      <c r="O47" s="23"/>
      <c r="P47" s="23"/>
      <c r="Q47" s="145"/>
      <c r="R47" s="145"/>
      <c r="S47" s="19"/>
      <c r="T47" s="22"/>
      <c r="U47" s="145"/>
      <c r="V47" s="19"/>
      <c r="W47" s="19"/>
      <c r="X47" s="19"/>
      <c r="Y47" s="22"/>
      <c r="Z47" s="22"/>
      <c r="AA47" s="22"/>
      <c r="AB47" s="145"/>
      <c r="AC47" s="34"/>
      <c r="AD47" s="27"/>
      <c r="AE47" s="146"/>
      <c r="AF47" s="19"/>
      <c r="AG47" s="22"/>
      <c r="AH47" s="145"/>
      <c r="AI47" s="145"/>
      <c r="AJ47" s="145"/>
      <c r="AK47" s="145"/>
      <c r="AL47" s="19"/>
      <c r="AM47" s="22"/>
      <c r="AN47" s="145"/>
      <c r="AO47" s="19"/>
      <c r="AP47" s="22"/>
      <c r="AQ47" s="145"/>
      <c r="AR47" s="145"/>
      <c r="AS47" s="145"/>
      <c r="AT47" s="145"/>
      <c r="AU47" s="2"/>
      <c r="AV47" s="145"/>
      <c r="AW47" s="29"/>
      <c r="AX47" s="246"/>
      <c r="AY47" s="2797">
        <f>'Tableau 4A bis'!K158+'Tableau 4A bis'!N158+'Tableau 4A bis'!Q158+'Tableau 4A bis'!T158</f>
        <v>0</v>
      </c>
      <c r="AZ47" s="2798" t="s">
        <v>1541</v>
      </c>
      <c r="BA47" s="29"/>
      <c r="BB47" s="246"/>
      <c r="BC47" s="246"/>
      <c r="BD47" s="247"/>
    </row>
    <row r="48" spans="1:56" s="18" customFormat="1" ht="15" customHeight="1" thickBot="1">
      <c r="A48" s="147"/>
      <c r="B48" s="147"/>
      <c r="C48" s="20"/>
      <c r="D48" s="32"/>
      <c r="E48" s="32"/>
      <c r="F48" s="32"/>
      <c r="G48" s="32"/>
      <c r="H48" s="23"/>
      <c r="I48" s="23"/>
      <c r="J48" s="23"/>
      <c r="K48" s="145"/>
      <c r="L48" s="23"/>
      <c r="M48" s="23"/>
      <c r="N48" s="145"/>
      <c r="O48" s="23"/>
      <c r="P48" s="23"/>
      <c r="Q48" s="145"/>
      <c r="R48" s="145"/>
      <c r="S48" s="19"/>
      <c r="T48" s="22"/>
      <c r="U48" s="145"/>
      <c r="V48" s="19"/>
      <c r="W48" s="19"/>
      <c r="X48" s="19"/>
      <c r="Y48" s="22"/>
      <c r="Z48" s="22"/>
      <c r="AA48" s="22"/>
      <c r="AB48" s="145"/>
      <c r="AC48" s="146"/>
      <c r="AD48" s="19"/>
      <c r="AE48" s="22"/>
      <c r="AF48" s="145"/>
      <c r="AG48" s="19"/>
      <c r="AH48" s="22"/>
      <c r="AI48" s="22"/>
      <c r="AJ48" s="22"/>
      <c r="AK48" s="22"/>
      <c r="AL48" s="145"/>
      <c r="AM48" s="19"/>
      <c r="AN48" s="22"/>
      <c r="AO48" s="145"/>
      <c r="AP48" s="2"/>
      <c r="AQ48" s="145"/>
      <c r="AR48" s="145"/>
      <c r="AS48" s="145"/>
      <c r="AT48" s="145"/>
      <c r="AU48" s="2"/>
      <c r="AV48" s="145"/>
      <c r="AW48" s="410" t="s">
        <v>0</v>
      </c>
      <c r="AX48" s="248"/>
      <c r="AY48" s="249"/>
      <c r="AZ48" s="249"/>
      <c r="BB48" s="248"/>
      <c r="BC48" s="249"/>
      <c r="BD48" s="249"/>
    </row>
    <row r="49" spans="1:56" s="18" customFormat="1" ht="15" customHeight="1">
      <c r="A49" s="147"/>
      <c r="B49" s="147"/>
      <c r="C49" s="20"/>
      <c r="D49" s="32"/>
      <c r="E49" s="32"/>
      <c r="F49" s="32"/>
      <c r="G49" s="32"/>
      <c r="H49" s="23"/>
      <c r="I49" s="23"/>
      <c r="J49" s="23"/>
      <c r="K49" s="145"/>
      <c r="L49" s="23"/>
      <c r="M49" s="23"/>
      <c r="N49" s="145"/>
      <c r="O49" s="23"/>
      <c r="P49" s="23"/>
      <c r="Q49" s="145"/>
      <c r="R49" s="145"/>
      <c r="S49" s="19"/>
      <c r="T49" s="22"/>
      <c r="U49" s="145"/>
      <c r="V49" s="1828" t="s">
        <v>299</v>
      </c>
      <c r="W49" s="1829"/>
      <c r="X49" s="1830"/>
      <c r="Y49" s="1831" t="s">
        <v>20</v>
      </c>
      <c r="Z49" s="1831"/>
      <c r="AA49" s="1831"/>
      <c r="AB49" s="1832" t="s">
        <v>18</v>
      </c>
      <c r="AC49" s="146"/>
      <c r="AD49" s="19"/>
      <c r="AE49" s="22"/>
      <c r="AF49" s="145"/>
      <c r="AG49" s="19"/>
      <c r="AH49" s="22"/>
      <c r="AI49" s="22"/>
      <c r="AJ49" s="22"/>
      <c r="AK49" s="22"/>
      <c r="AL49" s="145"/>
      <c r="AM49" s="19"/>
      <c r="AN49" s="22"/>
      <c r="AO49" s="145"/>
      <c r="AP49" s="2"/>
      <c r="AQ49" s="145"/>
      <c r="AR49" s="145"/>
      <c r="AS49" s="145"/>
      <c r="AT49" s="145"/>
      <c r="AU49" s="403" t="s">
        <v>17</v>
      </c>
      <c r="AV49" s="283"/>
      <c r="AW49" s="410"/>
      <c r="AY49" s="3110"/>
      <c r="AZ49" s="3110"/>
      <c r="BA49" s="3110"/>
      <c r="BB49" s="3110"/>
      <c r="BC49" s="3110"/>
      <c r="BD49" s="3110"/>
    </row>
    <row r="50" spans="1:56" s="18" customFormat="1" ht="15" customHeight="1" thickBot="1">
      <c r="A50" s="147"/>
      <c r="B50" s="147"/>
      <c r="C50" s="20"/>
      <c r="D50" s="32"/>
      <c r="E50" s="32"/>
      <c r="F50" s="32"/>
      <c r="G50" s="32"/>
      <c r="H50" s="23"/>
      <c r="I50" s="23"/>
      <c r="J50" s="23"/>
      <c r="K50" s="145"/>
      <c r="L50" s="23"/>
      <c r="M50" s="23"/>
      <c r="N50" s="145"/>
      <c r="O50" s="23"/>
      <c r="P50" s="23"/>
      <c r="Q50" s="145"/>
      <c r="R50" s="145"/>
      <c r="S50" s="19"/>
      <c r="T50" s="22"/>
      <c r="U50" s="145"/>
      <c r="V50" s="1837"/>
      <c r="W50" s="1833"/>
      <c r="X50" s="1833"/>
      <c r="Y50" s="1838"/>
      <c r="Z50" s="1834"/>
      <c r="AA50" s="1836">
        <f>V50*Y50</f>
        <v>0</v>
      </c>
      <c r="AB50" s="1835"/>
      <c r="AC50" s="146"/>
      <c r="AD50" s="19"/>
      <c r="AE50" s="22"/>
      <c r="AF50" s="145"/>
      <c r="AG50" s="19"/>
      <c r="AH50" s="22"/>
      <c r="AI50" s="22"/>
      <c r="AJ50" s="22"/>
      <c r="AK50" s="22"/>
      <c r="AL50" s="145"/>
      <c r="AM50" s="19"/>
      <c r="AN50" s="22"/>
      <c r="AO50" s="145"/>
      <c r="AP50" s="2"/>
      <c r="AQ50" s="145"/>
      <c r="AR50" s="145"/>
      <c r="AS50" s="145"/>
      <c r="AT50" s="145"/>
      <c r="AU50" s="404" t="s">
        <v>18</v>
      </c>
      <c r="AV50" s="275">
        <f>AB50</f>
        <v>0</v>
      </c>
      <c r="AW50" s="411">
        <f>AV50-AV46</f>
        <v>0</v>
      </c>
      <c r="AY50" s="3110"/>
      <c r="AZ50" s="3110"/>
      <c r="BA50" s="3110"/>
      <c r="BB50" s="3110"/>
      <c r="BC50" s="3110"/>
      <c r="BD50" s="3110"/>
    </row>
    <row r="51" spans="1:56" s="18" customFormat="1" ht="15" customHeight="1" thickBot="1">
      <c r="A51" s="147"/>
      <c r="B51" s="147"/>
      <c r="C51" s="20"/>
      <c r="D51" s="32"/>
      <c r="E51" s="32"/>
      <c r="F51" s="32"/>
      <c r="G51" s="32"/>
      <c r="H51" s="23"/>
      <c r="I51" s="23"/>
      <c r="J51" s="23"/>
      <c r="K51" s="145"/>
      <c r="L51" s="23"/>
      <c r="M51" s="23"/>
      <c r="N51" s="145"/>
      <c r="O51" s="23"/>
      <c r="P51" s="23"/>
      <c r="Q51" s="145"/>
      <c r="R51" s="145"/>
      <c r="S51" s="19"/>
      <c r="T51" s="22"/>
      <c r="U51" s="145"/>
      <c r="V51" s="407"/>
      <c r="W51" s="407"/>
      <c r="X51" s="407"/>
      <c r="Y51" s="408"/>
      <c r="Z51" s="408"/>
      <c r="AA51" s="408"/>
      <c r="AB51" s="408"/>
      <c r="AC51" s="34"/>
      <c r="AD51" s="27"/>
      <c r="AE51" s="146"/>
      <c r="AF51" s="19"/>
      <c r="AG51" s="22"/>
      <c r="AH51" s="145"/>
      <c r="AI51" s="145"/>
      <c r="AJ51" s="145"/>
      <c r="AK51" s="145"/>
      <c r="AL51" s="19"/>
      <c r="AM51" s="22"/>
      <c r="AN51" s="145"/>
      <c r="AO51" s="19"/>
      <c r="AP51" s="22"/>
      <c r="AQ51" s="145"/>
      <c r="AR51" s="145"/>
      <c r="AS51" s="145"/>
      <c r="AT51" s="145"/>
      <c r="AU51" s="405" t="s">
        <v>19</v>
      </c>
      <c r="AV51" s="406"/>
      <c r="AW51" s="145"/>
      <c r="AX51" s="29"/>
      <c r="AY51" s="409"/>
      <c r="AZ51" s="409"/>
      <c r="BA51" s="409"/>
      <c r="BB51" s="409"/>
      <c r="BC51" s="409"/>
      <c r="BD51" s="409"/>
    </row>
    <row r="52" spans="1:56" ht="13.5" thickBot="1">
      <c r="A52" s="3"/>
      <c r="C52" s="166" t="s">
        <v>244</v>
      </c>
      <c r="D52" s="167" t="s">
        <v>545</v>
      </c>
      <c r="E52" s="1"/>
      <c r="F52" s="1"/>
      <c r="G52" s="1"/>
      <c r="H52" s="1"/>
      <c r="I52" s="1"/>
      <c r="J52" s="1"/>
      <c r="V52" s="34"/>
      <c r="W52" s="34"/>
      <c r="X52" s="34"/>
      <c r="Y52" s="27"/>
      <c r="Z52" s="27"/>
      <c r="AA52" s="27"/>
      <c r="AB52" s="146"/>
      <c r="AX52" s="36"/>
    </row>
    <row r="53" spans="1:56" ht="14.25" customHeight="1" thickBot="1">
      <c r="C53" s="1"/>
      <c r="D53" s="167" t="s">
        <v>231</v>
      </c>
      <c r="E53" s="1"/>
      <c r="F53" s="1"/>
      <c r="G53" s="1"/>
      <c r="H53" s="1"/>
      <c r="I53" s="1"/>
      <c r="J53" s="1"/>
      <c r="K53" s="3102" t="s">
        <v>545</v>
      </c>
      <c r="L53" s="3103"/>
      <c r="N53" s="3102" t="s">
        <v>546</v>
      </c>
      <c r="O53" s="3103"/>
    </row>
    <row r="54" spans="1:56" ht="14.25" customHeight="1">
      <c r="C54" s="168" t="s">
        <v>523</v>
      </c>
      <c r="D54" s="167" t="s">
        <v>245</v>
      </c>
      <c r="K54" s="38"/>
      <c r="L54" s="31" t="s">
        <v>547</v>
      </c>
      <c r="N54" s="38"/>
      <c r="O54" s="31" t="s">
        <v>547</v>
      </c>
    </row>
    <row r="55" spans="1:56" ht="14.25" customHeight="1">
      <c r="C55" s="37"/>
      <c r="D55" s="167" t="s">
        <v>246</v>
      </c>
    </row>
    <row r="56" spans="1:56">
      <c r="C56" s="168" t="s">
        <v>523</v>
      </c>
      <c r="D56" s="167" t="s">
        <v>247</v>
      </c>
      <c r="K56" s="39"/>
      <c r="L56" s="31" t="s">
        <v>547</v>
      </c>
      <c r="N56" s="39"/>
      <c r="O56" s="31" t="s">
        <v>547</v>
      </c>
      <c r="BB56" s="18"/>
      <c r="BC56" s="18"/>
      <c r="BD56" s="18"/>
    </row>
    <row r="57" spans="1:56">
      <c r="C57" s="1"/>
      <c r="D57" s="167" t="s">
        <v>248</v>
      </c>
      <c r="BB57" s="18"/>
      <c r="BC57" s="18"/>
      <c r="BD57" s="18"/>
    </row>
    <row r="58" spans="1:56">
      <c r="C58" s="168" t="s">
        <v>523</v>
      </c>
      <c r="D58" s="169" t="s">
        <v>249</v>
      </c>
      <c r="BB58" s="18"/>
      <c r="BC58" s="18"/>
      <c r="BD58" s="18"/>
    </row>
    <row r="59" spans="1:56">
      <c r="BB59" s="18"/>
      <c r="BC59" s="18"/>
      <c r="BD59" s="18"/>
    </row>
    <row r="60" spans="1:56">
      <c r="BB60" s="18"/>
      <c r="BC60" s="18"/>
      <c r="BD60" s="18"/>
    </row>
  </sheetData>
  <mergeCells count="47">
    <mergeCell ref="AO27:AQ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 ref="AL27:AN27"/>
    <mergeCell ref="S26:U26"/>
    <mergeCell ref="V26:AB26"/>
    <mergeCell ref="H27:K27"/>
    <mergeCell ref="L27:N27"/>
    <mergeCell ref="H26:R26"/>
    <mergeCell ref="AL26:AN26"/>
    <mergeCell ref="AI26:AK26"/>
    <mergeCell ref="AF27:AH27"/>
    <mergeCell ref="AO10:AQ10"/>
    <mergeCell ref="V9:AB9"/>
    <mergeCell ref="V10:AB10"/>
    <mergeCell ref="AI9:AK9"/>
    <mergeCell ref="AO26:AQ26"/>
    <mergeCell ref="AF26:AH26"/>
    <mergeCell ref="AO9:AQ9"/>
    <mergeCell ref="AF9:AH9"/>
    <mergeCell ref="AI10:AK10"/>
    <mergeCell ref="AL9:AN9"/>
    <mergeCell ref="AF10:AH10"/>
    <mergeCell ref="K53:L53"/>
    <mergeCell ref="N53:O53"/>
    <mergeCell ref="BB39:BB44"/>
    <mergeCell ref="BC39:BC44"/>
    <mergeCell ref="BD39:BD44"/>
    <mergeCell ref="BB49:BB50"/>
    <mergeCell ref="BC49:BC50"/>
    <mergeCell ref="BD49:BD50"/>
    <mergeCell ref="AY49:AY50"/>
    <mergeCell ref="AZ49:AZ50"/>
    <mergeCell ref="BA49:BA50"/>
  </mergeCells>
  <phoneticPr fontId="81"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5.xml><?xml version="1.0" encoding="utf-8"?>
<worksheet xmlns="http://schemas.openxmlformats.org/spreadsheetml/2006/main" xmlns:r="http://schemas.openxmlformats.org/officeDocument/2006/relationships">
  <sheetPr published="0" enableFormatConditionsCalculation="0">
    <tabColor theme="3"/>
    <pageSetUpPr fitToPage="1"/>
  </sheetPr>
  <dimension ref="A1:Z39"/>
  <sheetViews>
    <sheetView zoomScaleNormal="100" zoomScaleSheetLayoutView="40" workbookViewId="0"/>
  </sheetViews>
  <sheetFormatPr baseColWidth="10" defaultColWidth="8.85546875" defaultRowHeight="12.75"/>
  <cols>
    <col min="1" max="1" width="21.85546875" style="416" customWidth="1"/>
    <col min="2" max="2" width="20.7109375" style="416" customWidth="1"/>
    <col min="3" max="3" width="27" style="416" customWidth="1"/>
    <col min="4" max="6" width="22.28515625" style="416" customWidth="1"/>
    <col min="7" max="7" width="26.42578125" style="416" customWidth="1"/>
    <col min="8" max="38" width="22.28515625" style="416" customWidth="1"/>
    <col min="39" max="39" width="2.140625" style="416" customWidth="1"/>
    <col min="40" max="40" width="22.28515625" style="416" customWidth="1"/>
    <col min="41" max="41" width="2.140625" style="416" customWidth="1"/>
    <col min="42" max="44" width="22.28515625" style="416" customWidth="1"/>
    <col min="45" max="16384" width="8.85546875" style="416"/>
  </cols>
  <sheetData>
    <row r="1" spans="1:26" s="1443" customFormat="1" ht="27.75">
      <c r="A1" s="101" t="s">
        <v>1542</v>
      </c>
      <c r="B1" s="111"/>
      <c r="C1" s="111"/>
      <c r="D1" s="112"/>
      <c r="E1" s="112"/>
      <c r="F1" s="113"/>
      <c r="G1" s="113"/>
      <c r="H1" s="113"/>
      <c r="I1" s="113"/>
      <c r="J1" s="113"/>
      <c r="K1" s="113"/>
      <c r="L1" s="113"/>
      <c r="M1" s="113"/>
      <c r="N1" s="113"/>
      <c r="O1" s="113"/>
      <c r="P1" s="113"/>
      <c r="Q1" s="113"/>
      <c r="R1" s="113"/>
      <c r="S1" s="113"/>
      <c r="T1" s="113"/>
      <c r="U1" s="113"/>
      <c r="V1" s="113"/>
      <c r="W1" s="113"/>
      <c r="X1" s="113"/>
      <c r="Y1" s="113"/>
      <c r="Z1" s="113"/>
    </row>
    <row r="2" spans="1:26">
      <c r="A2" s="88" t="str">
        <f>'PAGE DE GARDE'!C8</f>
        <v>ELECTRICITE</v>
      </c>
      <c r="B2" s="110"/>
      <c r="C2" s="1192" t="str">
        <f>'PAGE DE GARDE'!C10</f>
        <v>REALITE 2015 V0</v>
      </c>
      <c r="D2" s="97"/>
      <c r="E2" s="97"/>
      <c r="F2" s="110"/>
      <c r="G2" s="110"/>
      <c r="H2" s="110"/>
      <c r="I2" s="110"/>
      <c r="J2" s="110"/>
      <c r="K2" s="110"/>
      <c r="L2" s="110"/>
      <c r="M2" s="110"/>
      <c r="N2" s="110"/>
      <c r="O2" s="110"/>
      <c r="P2" s="110"/>
      <c r="Q2" s="110"/>
      <c r="R2" s="110"/>
      <c r="S2" s="110"/>
      <c r="T2" s="110"/>
      <c r="U2" s="110"/>
      <c r="V2" s="110"/>
      <c r="W2" s="110"/>
      <c r="X2" s="110"/>
      <c r="Y2" s="110"/>
      <c r="Z2" s="110"/>
    </row>
    <row r="3" spans="1:26">
      <c r="A3" s="481"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row>
    <row r="6" spans="1:26" ht="13.5" thickBot="1"/>
    <row r="7" spans="1:26" ht="16.5" thickBot="1">
      <c r="A7" s="1442" t="str">
        <f>'PAGE DE GARDE'!B14</f>
        <v>REALITE 2015</v>
      </c>
      <c r="G7" s="3127" t="s">
        <v>250</v>
      </c>
      <c r="H7" s="3127"/>
      <c r="I7" s="3127"/>
      <c r="J7" s="3127"/>
      <c r="K7" s="3127"/>
      <c r="L7" s="3127"/>
      <c r="M7" s="3127"/>
      <c r="N7" s="3127"/>
      <c r="O7" s="3127"/>
      <c r="P7" s="3127"/>
      <c r="Q7" s="3127"/>
    </row>
    <row r="8" spans="1:26">
      <c r="A8" s="2799"/>
      <c r="B8" s="2800" t="s">
        <v>536</v>
      </c>
      <c r="C8" s="2801" t="s">
        <v>26</v>
      </c>
      <c r="D8" s="2724" t="s">
        <v>537</v>
      </c>
      <c r="E8" s="2724" t="s">
        <v>215</v>
      </c>
      <c r="F8" s="2723" t="s">
        <v>216</v>
      </c>
      <c r="G8" s="3134" t="s">
        <v>218</v>
      </c>
      <c r="H8" s="3134"/>
      <c r="I8" s="3134"/>
      <c r="J8" s="3134"/>
      <c r="K8" s="3128" t="s">
        <v>219</v>
      </c>
      <c r="L8" s="3128"/>
      <c r="M8" s="3128"/>
      <c r="N8" s="3128" t="s">
        <v>220</v>
      </c>
      <c r="O8" s="3128"/>
      <c r="P8" s="3128"/>
      <c r="Q8" s="1444" t="s">
        <v>498</v>
      </c>
    </row>
    <row r="9" spans="1:26" ht="13.5" thickBot="1">
      <c r="A9" s="2799"/>
      <c r="B9" s="2802"/>
      <c r="C9" s="2803"/>
      <c r="D9" s="2727"/>
      <c r="E9" s="2727"/>
      <c r="F9" s="2726"/>
      <c r="G9" s="699" t="s">
        <v>26</v>
      </c>
      <c r="H9" s="699" t="s">
        <v>27</v>
      </c>
      <c r="I9" s="699" t="s">
        <v>226</v>
      </c>
      <c r="J9" s="1445" t="s">
        <v>528</v>
      </c>
      <c r="K9" s="1446" t="s">
        <v>227</v>
      </c>
      <c r="L9" s="1447" t="s">
        <v>27</v>
      </c>
      <c r="M9" s="1448" t="s">
        <v>528</v>
      </c>
      <c r="N9" s="1446" t="s">
        <v>228</v>
      </c>
      <c r="O9" s="1447" t="s">
        <v>27</v>
      </c>
      <c r="P9" s="1448" t="s">
        <v>528</v>
      </c>
      <c r="Q9" s="1449" t="s">
        <v>528</v>
      </c>
    </row>
    <row r="10" spans="1:26">
      <c r="A10" s="2804" t="s">
        <v>251</v>
      </c>
      <c r="B10" s="2805"/>
      <c r="C10" s="2806"/>
      <c r="D10" s="2805">
        <f>E10+F10</f>
        <v>0</v>
      </c>
      <c r="E10" s="2806"/>
      <c r="F10" s="2806"/>
      <c r="G10" s="1451">
        <f>C10</f>
        <v>0</v>
      </c>
      <c r="H10" s="1452"/>
      <c r="I10" s="1452"/>
      <c r="J10" s="1453">
        <f>G10*H10*I10</f>
        <v>0</v>
      </c>
      <c r="K10" s="1430"/>
      <c r="L10" s="977"/>
      <c r="M10" s="1431">
        <f>K10*L10</f>
        <v>0</v>
      </c>
      <c r="N10" s="1430"/>
      <c r="O10" s="977"/>
      <c r="P10" s="1431">
        <f>N10*O10</f>
        <v>0</v>
      </c>
      <c r="Q10" s="1434">
        <f>P10+M10+J10</f>
        <v>0</v>
      </c>
    </row>
    <row r="11" spans="1:26">
      <c r="A11" s="2807" t="s">
        <v>252</v>
      </c>
      <c r="B11" s="2805"/>
      <c r="C11" s="2806"/>
      <c r="D11" s="2805">
        <f>E11+F11</f>
        <v>0</v>
      </c>
      <c r="E11" s="2806"/>
      <c r="F11" s="2806"/>
      <c r="G11" s="1430">
        <f>C11</f>
        <v>0</v>
      </c>
      <c r="H11" s="977"/>
      <c r="I11" s="977"/>
      <c r="J11" s="1431">
        <f>G11*H11*I11</f>
        <v>0</v>
      </c>
      <c r="K11" s="1430"/>
      <c r="L11" s="977"/>
      <c r="M11" s="1431">
        <f>K11*L11</f>
        <v>0</v>
      </c>
      <c r="N11" s="1430"/>
      <c r="O11" s="977"/>
      <c r="P11" s="1431">
        <f>N11*O11</f>
        <v>0</v>
      </c>
      <c r="Q11" s="1434">
        <f>P11+M11+J11</f>
        <v>0</v>
      </c>
    </row>
    <row r="12" spans="1:26">
      <c r="A12" s="2807" t="s">
        <v>578</v>
      </c>
      <c r="B12" s="2805"/>
      <c r="C12" s="2806"/>
      <c r="D12" s="2805">
        <f>E12+F12</f>
        <v>0</v>
      </c>
      <c r="E12" s="2806"/>
      <c r="F12" s="2806"/>
      <c r="G12" s="1430">
        <f>C12</f>
        <v>0</v>
      </c>
      <c r="H12" s="977"/>
      <c r="I12" s="977"/>
      <c r="J12" s="1431">
        <f>G12*H12*I12</f>
        <v>0</v>
      </c>
      <c r="K12" s="1430"/>
      <c r="L12" s="977"/>
      <c r="M12" s="1431">
        <f>K12*L12</f>
        <v>0</v>
      </c>
      <c r="N12" s="1430"/>
      <c r="O12" s="977"/>
      <c r="P12" s="1431">
        <f>N12*O12</f>
        <v>0</v>
      </c>
      <c r="Q12" s="1434">
        <f>P12+M12+J12</f>
        <v>0</v>
      </c>
    </row>
    <row r="13" spans="1:26">
      <c r="A13" s="2807" t="s">
        <v>253</v>
      </c>
      <c r="B13" s="2805"/>
      <c r="C13" s="2806"/>
      <c r="D13" s="2805">
        <f>E13+F13</f>
        <v>0</v>
      </c>
      <c r="E13" s="2806"/>
      <c r="F13" s="2806"/>
      <c r="G13" s="1430">
        <f>C13</f>
        <v>0</v>
      </c>
      <c r="H13" s="977"/>
      <c r="I13" s="977"/>
      <c r="J13" s="1431">
        <f>G13*H13*I13</f>
        <v>0</v>
      </c>
      <c r="K13" s="1430"/>
      <c r="L13" s="977"/>
      <c r="M13" s="1431">
        <f>K13*L13</f>
        <v>0</v>
      </c>
      <c r="N13" s="1430"/>
      <c r="O13" s="977"/>
      <c r="P13" s="1431">
        <f>N13*O13</f>
        <v>0</v>
      </c>
      <c r="Q13" s="1434">
        <f>P13+M13+J13</f>
        <v>0</v>
      </c>
    </row>
    <row r="14" spans="1:26" ht="13.5" thickBot="1">
      <c r="A14" s="2807" t="s">
        <v>341</v>
      </c>
      <c r="B14" s="2805"/>
      <c r="C14" s="2806"/>
      <c r="D14" s="2805">
        <f>E14+F14</f>
        <v>0</v>
      </c>
      <c r="E14" s="2806"/>
      <c r="F14" s="2806"/>
      <c r="G14" s="1430">
        <f>C14</f>
        <v>0</v>
      </c>
      <c r="H14" s="977"/>
      <c r="I14" s="977"/>
      <c r="J14" s="1431">
        <f>G14*H14*I14</f>
        <v>0</v>
      </c>
      <c r="K14" s="1430"/>
      <c r="L14" s="977"/>
      <c r="M14" s="1431">
        <f>K14*L14</f>
        <v>0</v>
      </c>
      <c r="N14" s="1430"/>
      <c r="O14" s="977"/>
      <c r="P14" s="1431">
        <f>N14*O14</f>
        <v>0</v>
      </c>
      <c r="Q14" s="1434">
        <f>P14+M14+J14</f>
        <v>0</v>
      </c>
    </row>
    <row r="15" spans="1:26" ht="13.5" thickBot="1">
      <c r="A15" s="2808" t="s">
        <v>335</v>
      </c>
      <c r="B15" s="2809"/>
      <c r="C15" s="2810"/>
      <c r="D15" s="2809">
        <f>SUM(D10:D14)</f>
        <v>0</v>
      </c>
      <c r="E15" s="2810">
        <f>SUM(E10:E14)</f>
        <v>0</v>
      </c>
      <c r="F15" s="2810">
        <f>SUM(F10:F14)</f>
        <v>0</v>
      </c>
      <c r="G15" s="1456"/>
      <c r="H15" s="1457"/>
      <c r="I15" s="1457"/>
      <c r="J15" s="1458">
        <f>SUM(J10:J14)</f>
        <v>0</v>
      </c>
      <c r="K15" s="1456"/>
      <c r="L15" s="1457"/>
      <c r="M15" s="1458">
        <f>SUM(M10:M14)</f>
        <v>0</v>
      </c>
      <c r="N15" s="1456"/>
      <c r="O15" s="1457"/>
      <c r="P15" s="1458">
        <f>SUM(P10:P14)</f>
        <v>0</v>
      </c>
      <c r="Q15" s="1459">
        <f>SUM(Q10:Q14)</f>
        <v>0</v>
      </c>
    </row>
    <row r="18" spans="1:26" ht="13.5" thickBot="1"/>
    <row r="19" spans="1:26" ht="13.5" thickBot="1">
      <c r="B19" s="3127" t="s">
        <v>254</v>
      </c>
      <c r="C19" s="3127"/>
      <c r="D19" s="3127"/>
      <c r="E19" s="3129" t="s">
        <v>337</v>
      </c>
      <c r="F19" s="3130"/>
      <c r="G19" s="3130"/>
      <c r="H19" s="3130"/>
      <c r="I19" s="3130"/>
      <c r="J19" s="3130"/>
      <c r="K19" s="3131"/>
      <c r="L19" s="3127" t="s">
        <v>255</v>
      </c>
      <c r="M19" s="3127"/>
      <c r="N19" s="3127"/>
      <c r="O19" s="3127" t="s">
        <v>256</v>
      </c>
      <c r="P19" s="3127"/>
      <c r="Q19" s="3127"/>
      <c r="R19" s="3127" t="s">
        <v>256</v>
      </c>
      <c r="S19" s="3127"/>
      <c r="T19" s="3127"/>
      <c r="U19" s="3127" t="s">
        <v>257</v>
      </c>
      <c r="V19" s="3127"/>
      <c r="W19" s="3127"/>
      <c r="X19" s="3127" t="s">
        <v>257</v>
      </c>
      <c r="Y19" s="3127"/>
      <c r="Z19" s="3127"/>
    </row>
    <row r="20" spans="1:26">
      <c r="B20" s="3128" t="s">
        <v>221</v>
      </c>
      <c r="C20" s="3128"/>
      <c r="D20" s="3128"/>
      <c r="E20" s="3132" t="s">
        <v>222</v>
      </c>
      <c r="F20" s="3133"/>
      <c r="G20" s="3133"/>
      <c r="H20" s="3133"/>
      <c r="I20" s="3133"/>
      <c r="J20" s="3133"/>
      <c r="K20" s="3134"/>
      <c r="L20" s="3128" t="s">
        <v>258</v>
      </c>
      <c r="M20" s="3128"/>
      <c r="N20" s="3128"/>
      <c r="O20" s="3128" t="s">
        <v>223</v>
      </c>
      <c r="P20" s="3128"/>
      <c r="Q20" s="3128"/>
      <c r="R20" s="3128" t="s">
        <v>3</v>
      </c>
      <c r="S20" s="3128"/>
      <c r="T20" s="3128"/>
      <c r="U20" s="3128" t="s">
        <v>224</v>
      </c>
      <c r="V20" s="3128"/>
      <c r="W20" s="3128"/>
      <c r="X20" s="3128" t="s">
        <v>497</v>
      </c>
      <c r="Y20" s="3128"/>
      <c r="Z20" s="3128"/>
    </row>
    <row r="21" spans="1:26" ht="13.5" thickBot="1">
      <c r="B21" s="1446" t="s">
        <v>538</v>
      </c>
      <c r="C21" s="1447" t="s">
        <v>27</v>
      </c>
      <c r="D21" s="1448" t="s">
        <v>528</v>
      </c>
      <c r="E21" s="1446" t="s">
        <v>539</v>
      </c>
      <c r="F21" s="1447" t="s">
        <v>540</v>
      </c>
      <c r="G21" s="1447" t="s">
        <v>2</v>
      </c>
      <c r="H21" s="1447" t="s">
        <v>28</v>
      </c>
      <c r="I21" s="1447" t="s">
        <v>29</v>
      </c>
      <c r="J21" s="1447" t="s">
        <v>1</v>
      </c>
      <c r="K21" s="1448" t="s">
        <v>528</v>
      </c>
      <c r="L21" s="1446" t="s">
        <v>538</v>
      </c>
      <c r="M21" s="1447" t="s">
        <v>27</v>
      </c>
      <c r="N21" s="1448" t="s">
        <v>528</v>
      </c>
      <c r="O21" s="1446" t="s">
        <v>538</v>
      </c>
      <c r="P21" s="1447" t="s">
        <v>27</v>
      </c>
      <c r="Q21" s="1448" t="s">
        <v>528</v>
      </c>
      <c r="R21" s="1446" t="s">
        <v>538</v>
      </c>
      <c r="S21" s="1447" t="s">
        <v>27</v>
      </c>
      <c r="T21" s="1448" t="s">
        <v>528</v>
      </c>
      <c r="U21" s="1446" t="s">
        <v>538</v>
      </c>
      <c r="V21" s="1447" t="s">
        <v>27</v>
      </c>
      <c r="W21" s="1448" t="s">
        <v>528</v>
      </c>
      <c r="X21" s="1446" t="s">
        <v>538</v>
      </c>
      <c r="Y21" s="1447" t="s">
        <v>27</v>
      </c>
      <c r="Z21" s="1448" t="s">
        <v>528</v>
      </c>
    </row>
    <row r="22" spans="1:26">
      <c r="A22" s="1450" t="s">
        <v>251</v>
      </c>
      <c r="B22" s="1430">
        <f>$D$10</f>
        <v>0</v>
      </c>
      <c r="C22" s="977"/>
      <c r="D22" s="1431">
        <f>B22*C22</f>
        <v>0</v>
      </c>
      <c r="E22" s="1430"/>
      <c r="F22" s="977"/>
      <c r="G22" s="977"/>
      <c r="H22" s="977"/>
      <c r="I22" s="977"/>
      <c r="J22" s="977"/>
      <c r="K22" s="1431">
        <f>E22*H22+F22*I22+G22*J22</f>
        <v>0</v>
      </c>
      <c r="L22" s="1430">
        <f>$D$10</f>
        <v>0</v>
      </c>
      <c r="M22" s="977"/>
      <c r="N22" s="1431">
        <f>L22*M22</f>
        <v>0</v>
      </c>
      <c r="O22" s="1430">
        <f>$D$10</f>
        <v>0</v>
      </c>
      <c r="P22" s="977"/>
      <c r="Q22" s="1431">
        <f>O22*P22</f>
        <v>0</v>
      </c>
      <c r="R22" s="1430"/>
      <c r="S22" s="977"/>
      <c r="T22" s="1431">
        <f>R22*S22</f>
        <v>0</v>
      </c>
      <c r="U22" s="1430">
        <f>$D$10</f>
        <v>0</v>
      </c>
      <c r="V22" s="977"/>
      <c r="W22" s="1431">
        <f>U22*V22</f>
        <v>0</v>
      </c>
      <c r="X22" s="1430">
        <f>$D$10</f>
        <v>0</v>
      </c>
      <c r="Y22" s="977"/>
      <c r="Z22" s="1431">
        <f>X22*Y22</f>
        <v>0</v>
      </c>
    </row>
    <row r="23" spans="1:26">
      <c r="A23" s="1454" t="s">
        <v>252</v>
      </c>
      <c r="B23" s="1430">
        <f>$D$11</f>
        <v>0</v>
      </c>
      <c r="C23" s="977"/>
      <c r="D23" s="1431">
        <f>B23*C23</f>
        <v>0</v>
      </c>
      <c r="E23" s="1430"/>
      <c r="F23" s="977"/>
      <c r="G23" s="977"/>
      <c r="H23" s="977"/>
      <c r="I23" s="977"/>
      <c r="J23" s="977"/>
      <c r="K23" s="1431">
        <f>E23*H23+F23*I23+G23*J23</f>
        <v>0</v>
      </c>
      <c r="L23" s="1430">
        <f>$D$11</f>
        <v>0</v>
      </c>
      <c r="M23" s="977"/>
      <c r="N23" s="1431">
        <f>L23*M23</f>
        <v>0</v>
      </c>
      <c r="O23" s="1430">
        <f>$D$11</f>
        <v>0</v>
      </c>
      <c r="P23" s="977"/>
      <c r="Q23" s="1431">
        <f>O23*P23</f>
        <v>0</v>
      </c>
      <c r="R23" s="1430"/>
      <c r="S23" s="977"/>
      <c r="T23" s="1431">
        <f>R23*S23</f>
        <v>0</v>
      </c>
      <c r="U23" s="1430">
        <f>$D$11</f>
        <v>0</v>
      </c>
      <c r="V23" s="977"/>
      <c r="W23" s="1431">
        <f>U23*V23</f>
        <v>0</v>
      </c>
      <c r="X23" s="1430">
        <f>$D$11</f>
        <v>0</v>
      </c>
      <c r="Y23" s="977"/>
      <c r="Z23" s="1431">
        <f>X23*Y23</f>
        <v>0</v>
      </c>
    </row>
    <row r="24" spans="1:26">
      <c r="A24" s="1454" t="s">
        <v>578</v>
      </c>
      <c r="B24" s="1430">
        <f>$D$12</f>
        <v>0</v>
      </c>
      <c r="C24" s="977"/>
      <c r="D24" s="1431">
        <f>B24*C24</f>
        <v>0</v>
      </c>
      <c r="E24" s="1430"/>
      <c r="F24" s="977"/>
      <c r="G24" s="977"/>
      <c r="H24" s="977"/>
      <c r="I24" s="977"/>
      <c r="J24" s="977"/>
      <c r="K24" s="1431">
        <f>E24*H24+F24*I24+G24*J24</f>
        <v>0</v>
      </c>
      <c r="L24" s="1430">
        <f>$D$12</f>
        <v>0</v>
      </c>
      <c r="M24" s="977"/>
      <c r="N24" s="1431">
        <f>L24*M24</f>
        <v>0</v>
      </c>
      <c r="O24" s="1430">
        <f>$D$12</f>
        <v>0</v>
      </c>
      <c r="P24" s="977"/>
      <c r="Q24" s="1431">
        <f>O24*P24</f>
        <v>0</v>
      </c>
      <c r="R24" s="1430"/>
      <c r="S24" s="977"/>
      <c r="T24" s="1431">
        <f>R24*S24</f>
        <v>0</v>
      </c>
      <c r="U24" s="1430">
        <f>$D$12</f>
        <v>0</v>
      </c>
      <c r="V24" s="977"/>
      <c r="W24" s="1431">
        <f>U24*V24</f>
        <v>0</v>
      </c>
      <c r="X24" s="1430">
        <f>$D$12</f>
        <v>0</v>
      </c>
      <c r="Y24" s="977"/>
      <c r="Z24" s="1431">
        <f>X24*Y24</f>
        <v>0</v>
      </c>
    </row>
    <row r="25" spans="1:26">
      <c r="A25" s="1454" t="s">
        <v>253</v>
      </c>
      <c r="B25" s="1430">
        <f>$D$13</f>
        <v>0</v>
      </c>
      <c r="C25" s="977"/>
      <c r="D25" s="1431">
        <f>B25*C25</f>
        <v>0</v>
      </c>
      <c r="E25" s="1430"/>
      <c r="F25" s="977"/>
      <c r="G25" s="977"/>
      <c r="H25" s="977"/>
      <c r="I25" s="977"/>
      <c r="J25" s="977"/>
      <c r="K25" s="1431">
        <f>E25*H25+F25*I25+G25*J25</f>
        <v>0</v>
      </c>
      <c r="L25" s="1430">
        <f>$D$13</f>
        <v>0</v>
      </c>
      <c r="M25" s="977"/>
      <c r="N25" s="1431">
        <f>L25*M25</f>
        <v>0</v>
      </c>
      <c r="O25" s="1430">
        <f>$D$13</f>
        <v>0</v>
      </c>
      <c r="P25" s="977"/>
      <c r="Q25" s="1431">
        <f>O25*P25</f>
        <v>0</v>
      </c>
      <c r="R25" s="1430"/>
      <c r="S25" s="977"/>
      <c r="T25" s="1431">
        <f>R25*S25</f>
        <v>0</v>
      </c>
      <c r="U25" s="1430">
        <f>$D$13</f>
        <v>0</v>
      </c>
      <c r="V25" s="977"/>
      <c r="W25" s="1431">
        <f>U25*V25</f>
        <v>0</v>
      </c>
      <c r="X25" s="1430">
        <f>$D$13</f>
        <v>0</v>
      </c>
      <c r="Y25" s="977"/>
      <c r="Z25" s="1431">
        <f>X25*Y25</f>
        <v>0</v>
      </c>
    </row>
    <row r="26" spans="1:26" ht="13.5" thickBot="1">
      <c r="A26" s="1454" t="s">
        <v>341</v>
      </c>
      <c r="B26" s="1430">
        <f>$D$14</f>
        <v>0</v>
      </c>
      <c r="C26" s="977"/>
      <c r="D26" s="1431">
        <f>B26*C26</f>
        <v>0</v>
      </c>
      <c r="E26" s="1430"/>
      <c r="F26" s="977"/>
      <c r="G26" s="977"/>
      <c r="H26" s="977"/>
      <c r="I26" s="977"/>
      <c r="J26" s="977"/>
      <c r="K26" s="1431">
        <f>E26*H26+F26*I26+G26*J26</f>
        <v>0</v>
      </c>
      <c r="L26" s="1430">
        <f>$D$14</f>
        <v>0</v>
      </c>
      <c r="M26" s="977"/>
      <c r="N26" s="1431">
        <f>L26*M26</f>
        <v>0</v>
      </c>
      <c r="O26" s="1430">
        <f>$D$14</f>
        <v>0</v>
      </c>
      <c r="P26" s="977"/>
      <c r="Q26" s="1431">
        <f>O26*P26</f>
        <v>0</v>
      </c>
      <c r="R26" s="1430"/>
      <c r="S26" s="977"/>
      <c r="T26" s="1431">
        <f>R26*S26</f>
        <v>0</v>
      </c>
      <c r="U26" s="1430">
        <f>$D$14</f>
        <v>0</v>
      </c>
      <c r="V26" s="977"/>
      <c r="W26" s="1431">
        <f>U26*V26</f>
        <v>0</v>
      </c>
      <c r="X26" s="1430">
        <f>$D$14</f>
        <v>0</v>
      </c>
      <c r="Y26" s="977"/>
      <c r="Z26" s="1431">
        <f>X26*Y26</f>
        <v>0</v>
      </c>
    </row>
    <row r="27" spans="1:26" ht="13.5" thickBot="1">
      <c r="A27" s="1455" t="s">
        <v>335</v>
      </c>
      <c r="B27" s="1456"/>
      <c r="C27" s="1457"/>
      <c r="D27" s="1458">
        <f>SUM(D22:D26)</f>
        <v>0</v>
      </c>
      <c r="E27" s="1456"/>
      <c r="F27" s="1457"/>
      <c r="G27" s="1457"/>
      <c r="H27" s="1457"/>
      <c r="I27" s="1457"/>
      <c r="J27" s="1457"/>
      <c r="K27" s="1458">
        <f>SUM(K22:K26)</f>
        <v>0</v>
      </c>
      <c r="L27" s="1456"/>
      <c r="M27" s="1457"/>
      <c r="N27" s="1458">
        <f>SUM(N22:N26)</f>
        <v>0</v>
      </c>
      <c r="O27" s="1456"/>
      <c r="P27" s="1457"/>
      <c r="Q27" s="1458">
        <f>SUM(Q22:Q26)</f>
        <v>0</v>
      </c>
      <c r="R27" s="1456"/>
      <c r="S27" s="1457"/>
      <c r="T27" s="1458">
        <f>SUM(T22:T26)</f>
        <v>0</v>
      </c>
      <c r="U27" s="1456"/>
      <c r="V27" s="1457"/>
      <c r="W27" s="1458">
        <f>SUM(W22:W26)</f>
        <v>0</v>
      </c>
      <c r="X27" s="1456"/>
      <c r="Y27" s="1457"/>
      <c r="Z27" s="1458">
        <f>SUM(Z22:Z26)</f>
        <v>0</v>
      </c>
    </row>
    <row r="30" spans="1:26" ht="13.5" thickBot="1"/>
    <row r="31" spans="1:26" ht="13.5" thickBot="1">
      <c r="B31" s="1460" t="s">
        <v>259</v>
      </c>
      <c r="C31" s="419"/>
      <c r="D31" s="1460" t="s">
        <v>499</v>
      </c>
      <c r="E31" s="1461" t="s">
        <v>513</v>
      </c>
      <c r="F31" s="1462" t="s">
        <v>214</v>
      </c>
    </row>
    <row r="32" spans="1:26" ht="13.5" thickBot="1">
      <c r="B32" s="1460" t="s">
        <v>528</v>
      </c>
      <c r="C32" s="419"/>
      <c r="D32" s="1449" t="s">
        <v>542</v>
      </c>
      <c r="E32" s="1447" t="s">
        <v>543</v>
      </c>
      <c r="F32" s="1449" t="s">
        <v>544</v>
      </c>
    </row>
    <row r="33" spans="1:6">
      <c r="A33" s="1450" t="s">
        <v>251</v>
      </c>
      <c r="B33" s="1434">
        <f>Q10+D22+K22+N22+Q22+T22+W22+Z22</f>
        <v>0</v>
      </c>
      <c r="D33" s="1434">
        <f t="shared" ref="D33:D38" si="0">B33</f>
        <v>0</v>
      </c>
      <c r="E33" s="977"/>
      <c r="F33" s="1434">
        <f t="shared" ref="F33:F38" si="1">D33-E33</f>
        <v>0</v>
      </c>
    </row>
    <row r="34" spans="1:6">
      <c r="A34" s="1454" t="s">
        <v>252</v>
      </c>
      <c r="B34" s="1434">
        <f>Q11+D23+K23+N23+Q23+T23+W23+Z23</f>
        <v>0</v>
      </c>
      <c r="D34" s="1434">
        <f t="shared" si="0"/>
        <v>0</v>
      </c>
      <c r="E34" s="977"/>
      <c r="F34" s="1434">
        <f t="shared" si="1"/>
        <v>0</v>
      </c>
    </row>
    <row r="35" spans="1:6">
      <c r="A35" s="1454" t="s">
        <v>578</v>
      </c>
      <c r="B35" s="1434">
        <f>Q12+D24+K24+N24+Q24+T24+W24+Z24</f>
        <v>0</v>
      </c>
      <c r="D35" s="1434">
        <f t="shared" si="0"/>
        <v>0</v>
      </c>
      <c r="E35" s="977"/>
      <c r="F35" s="1434">
        <f t="shared" si="1"/>
        <v>0</v>
      </c>
    </row>
    <row r="36" spans="1:6">
      <c r="A36" s="1454" t="s">
        <v>253</v>
      </c>
      <c r="B36" s="1434">
        <f>Q13+D25+K25+N25+Q25+T25+W25+Z25</f>
        <v>0</v>
      </c>
      <c r="D36" s="1434">
        <f t="shared" si="0"/>
        <v>0</v>
      </c>
      <c r="E36" s="977"/>
      <c r="F36" s="1434">
        <f t="shared" si="1"/>
        <v>0</v>
      </c>
    </row>
    <row r="37" spans="1:6" ht="13.5" thickBot="1">
      <c r="A37" s="1454" t="s">
        <v>341</v>
      </c>
      <c r="B37" s="1434">
        <f>Q14+D26+K26+N26+Q26+T26+W26+Z26</f>
        <v>0</v>
      </c>
      <c r="D37" s="1434">
        <f t="shared" si="0"/>
        <v>0</v>
      </c>
      <c r="E37" s="977"/>
      <c r="F37" s="1434">
        <f t="shared" si="1"/>
        <v>0</v>
      </c>
    </row>
    <row r="38" spans="1:6" ht="13.5" thickBot="1">
      <c r="A38" s="1455" t="s">
        <v>335</v>
      </c>
      <c r="B38" s="1459">
        <f>SUM(B33:B37)</f>
        <v>0</v>
      </c>
      <c r="D38" s="1459">
        <f t="shared" si="0"/>
        <v>0</v>
      </c>
      <c r="E38" s="1457"/>
      <c r="F38" s="1459">
        <f t="shared" si="1"/>
        <v>0</v>
      </c>
    </row>
    <row r="39" spans="1:6">
      <c r="E39" s="2811">
        <f>'Tableau 4A bis'!J158+'Tableau 4A bis'!M158+'Tableau 4A bis'!P158+'Tableau 4A bis'!S158</f>
        <v>0</v>
      </c>
      <c r="F39" s="2812" t="s">
        <v>1543</v>
      </c>
    </row>
  </sheetData>
  <mergeCells count="18">
    <mergeCell ref="G7:Q7"/>
    <mergeCell ref="X19:Z19"/>
    <mergeCell ref="E20:K20"/>
    <mergeCell ref="R19:T19"/>
    <mergeCell ref="R20:T20"/>
    <mergeCell ref="G8:J8"/>
    <mergeCell ref="K8:M8"/>
    <mergeCell ref="N8:P8"/>
    <mergeCell ref="X20:Z20"/>
    <mergeCell ref="B19:D19"/>
    <mergeCell ref="L19:N19"/>
    <mergeCell ref="O19:Q19"/>
    <mergeCell ref="U19:W19"/>
    <mergeCell ref="B20:D20"/>
    <mergeCell ref="L20:N20"/>
    <mergeCell ref="O20:Q20"/>
    <mergeCell ref="U20:W20"/>
    <mergeCell ref="E19:K19"/>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tabColor theme="3"/>
    <pageSetUpPr fitToPage="1"/>
  </sheetPr>
  <dimension ref="A1:I72"/>
  <sheetViews>
    <sheetView showGridLines="0" workbookViewId="0"/>
  </sheetViews>
  <sheetFormatPr baseColWidth="10" defaultColWidth="9.140625" defaultRowHeight="12.75"/>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c r="A1" s="1652" t="s">
        <v>1544</v>
      </c>
      <c r="B1" s="1653"/>
      <c r="C1" s="1653"/>
      <c r="D1" s="1653"/>
      <c r="E1" s="1653"/>
      <c r="F1" s="1653"/>
      <c r="G1" s="1653"/>
      <c r="H1" s="1653"/>
      <c r="I1" s="1653"/>
    </row>
    <row r="2" spans="1:9">
      <c r="A2" s="1653"/>
      <c r="B2" s="1653"/>
      <c r="C2" s="1653"/>
      <c r="D2" s="1653"/>
      <c r="E2" s="1653"/>
      <c r="F2" s="1653"/>
      <c r="G2" s="1653"/>
      <c r="H2" s="1653"/>
      <c r="I2" s="1653"/>
    </row>
    <row r="3" spans="1:9">
      <c r="A3" s="88" t="str">
        <f>+'PAGE DE GARDE'!C8</f>
        <v>ELECTRICITE</v>
      </c>
      <c r="B3" s="1653"/>
      <c r="C3" s="1653"/>
      <c r="D3" s="1653"/>
      <c r="E3" s="1653"/>
      <c r="F3" s="1653"/>
      <c r="G3" s="1653"/>
      <c r="H3" s="1653"/>
      <c r="I3" s="1653"/>
    </row>
    <row r="4" spans="1:9">
      <c r="A4" s="481" t="str">
        <f>'PAGE DE GARDE'!C7</f>
        <v>GRD</v>
      </c>
      <c r="B4" s="1653"/>
      <c r="C4" s="1653"/>
      <c r="D4" s="1653"/>
      <c r="E4" s="1653"/>
      <c r="F4" s="1653"/>
      <c r="G4" s="1653"/>
      <c r="H4" s="1653"/>
      <c r="I4" s="1653"/>
    </row>
    <row r="5" spans="1:9" s="416" customFormat="1" ht="13.5" thickBot="1">
      <c r="A5" s="564"/>
      <c r="B5" s="485"/>
      <c r="C5" s="485"/>
      <c r="D5" s="485"/>
      <c r="E5" s="485"/>
      <c r="F5" s="485"/>
      <c r="G5" s="485"/>
      <c r="H5" s="485"/>
      <c r="I5" s="485"/>
    </row>
    <row r="6" spans="1:9" ht="13.5" customHeight="1" thickBot="1">
      <c r="A6" s="1601"/>
      <c r="B6" s="3135" t="str">
        <f>'PAGE DE GARDE'!B15</f>
        <v>BUDGET 2015</v>
      </c>
      <c r="C6" s="3136"/>
      <c r="D6" s="3137"/>
      <c r="E6" s="3135" t="str">
        <f>'PAGE DE GARDE'!B14</f>
        <v>REALITE 2015</v>
      </c>
      <c r="F6" s="3136"/>
      <c r="G6" s="3137"/>
      <c r="H6" s="1600"/>
      <c r="I6" s="1600"/>
    </row>
    <row r="7" spans="1:9" ht="13.5" customHeight="1" thickBot="1">
      <c r="A7" s="1602" t="s">
        <v>177</v>
      </c>
      <c r="B7" s="1603" t="s">
        <v>251</v>
      </c>
      <c r="C7" s="1604" t="s">
        <v>1287</v>
      </c>
      <c r="D7" s="1604" t="s">
        <v>1288</v>
      </c>
      <c r="E7" s="1603" t="s">
        <v>251</v>
      </c>
      <c r="F7" s="1604" t="s">
        <v>1287</v>
      </c>
      <c r="G7" s="1604" t="s">
        <v>1289</v>
      </c>
      <c r="H7" s="1605" t="s">
        <v>1290</v>
      </c>
      <c r="I7" s="1606" t="s">
        <v>1291</v>
      </c>
    </row>
    <row r="8" spans="1:9">
      <c r="A8" s="1607" t="s">
        <v>1292</v>
      </c>
      <c r="B8" s="1608">
        <f>SUM(B9:B13)</f>
        <v>0</v>
      </c>
      <c r="C8" s="1608">
        <f>SUM(C9:C13)</f>
        <v>0</v>
      </c>
      <c r="D8" s="1609">
        <f t="shared" ref="D8:D67" si="0">B8+C8</f>
        <v>0</v>
      </c>
      <c r="E8" s="1608">
        <f>SUM(E9:E13)</f>
        <v>0</v>
      </c>
      <c r="F8" s="1608">
        <f>SUM(F9:F13)</f>
        <v>0</v>
      </c>
      <c r="G8" s="1609">
        <f t="shared" ref="G8:G67" si="1">E8+F8</f>
        <v>0</v>
      </c>
      <c r="H8" s="1609">
        <f t="shared" ref="H8:H66" si="2">G8-D8</f>
        <v>0</v>
      </c>
      <c r="I8" s="1610" t="e">
        <f t="shared" ref="I8:I64" si="3">H8/D8</f>
        <v>#DIV/0!</v>
      </c>
    </row>
    <row r="9" spans="1:9">
      <c r="A9" s="1611" t="s">
        <v>1293</v>
      </c>
      <c r="B9" s="1608"/>
      <c r="C9" s="1608"/>
      <c r="D9" s="1612">
        <f t="shared" si="0"/>
        <v>0</v>
      </c>
      <c r="E9" s="1608"/>
      <c r="F9" s="1608"/>
      <c r="G9" s="1612">
        <f t="shared" si="1"/>
        <v>0</v>
      </c>
      <c r="H9" s="1613">
        <f t="shared" si="2"/>
        <v>0</v>
      </c>
      <c r="I9" s="1614" t="e">
        <f t="shared" si="3"/>
        <v>#DIV/0!</v>
      </c>
    </row>
    <row r="10" spans="1:9">
      <c r="A10" s="1611" t="s">
        <v>1294</v>
      </c>
      <c r="B10" s="1615"/>
      <c r="C10" s="1615"/>
      <c r="D10" s="1612">
        <f t="shared" si="0"/>
        <v>0</v>
      </c>
      <c r="E10" s="1615"/>
      <c r="F10" s="1615"/>
      <c r="G10" s="1612">
        <f t="shared" si="1"/>
        <v>0</v>
      </c>
      <c r="H10" s="1613">
        <f t="shared" si="2"/>
        <v>0</v>
      </c>
      <c r="I10" s="1614" t="e">
        <f t="shared" si="3"/>
        <v>#DIV/0!</v>
      </c>
    </row>
    <row r="11" spans="1:9">
      <c r="A11" s="1611" t="s">
        <v>1295</v>
      </c>
      <c r="B11" s="1615"/>
      <c r="C11" s="1615"/>
      <c r="D11" s="1612">
        <f t="shared" si="0"/>
        <v>0</v>
      </c>
      <c r="E11" s="1615"/>
      <c r="F11" s="1615"/>
      <c r="G11" s="1612">
        <f t="shared" si="1"/>
        <v>0</v>
      </c>
      <c r="H11" s="1613">
        <f t="shared" si="2"/>
        <v>0</v>
      </c>
      <c r="I11" s="1614" t="e">
        <f t="shared" si="3"/>
        <v>#DIV/0!</v>
      </c>
    </row>
    <row r="12" spans="1:9">
      <c r="A12" s="1611" t="s">
        <v>1296</v>
      </c>
      <c r="B12" s="1615"/>
      <c r="C12" s="1615"/>
      <c r="D12" s="1612">
        <f t="shared" si="0"/>
        <v>0</v>
      </c>
      <c r="E12" s="1615"/>
      <c r="F12" s="1615"/>
      <c r="G12" s="1612">
        <f t="shared" si="1"/>
        <v>0</v>
      </c>
      <c r="H12" s="1613">
        <f t="shared" si="2"/>
        <v>0</v>
      </c>
      <c r="I12" s="1614" t="e">
        <f t="shared" si="3"/>
        <v>#DIV/0!</v>
      </c>
    </row>
    <row r="13" spans="1:9">
      <c r="A13" s="1611" t="s">
        <v>1297</v>
      </c>
      <c r="B13" s="1615"/>
      <c r="C13" s="1615"/>
      <c r="D13" s="1612">
        <f t="shared" si="0"/>
        <v>0</v>
      </c>
      <c r="E13" s="1615"/>
      <c r="F13" s="1615"/>
      <c r="G13" s="1612">
        <f t="shared" si="1"/>
        <v>0</v>
      </c>
      <c r="H13" s="1613">
        <f t="shared" si="2"/>
        <v>0</v>
      </c>
      <c r="I13" s="1614" t="e">
        <f t="shared" si="3"/>
        <v>#DIV/0!</v>
      </c>
    </row>
    <row r="14" spans="1:9">
      <c r="A14" s="1607" t="s">
        <v>336</v>
      </c>
      <c r="B14" s="1608">
        <f>SUM(B15:B19)</f>
        <v>0</v>
      </c>
      <c r="C14" s="1608">
        <f>SUM(C15:C19)</f>
        <v>0</v>
      </c>
      <c r="D14" s="1616">
        <f t="shared" si="0"/>
        <v>0</v>
      </c>
      <c r="E14" s="1608">
        <f>SUM(E15:E19)</f>
        <v>0</v>
      </c>
      <c r="F14" s="1608">
        <f>SUM(F15:F19)</f>
        <v>0</v>
      </c>
      <c r="G14" s="1616">
        <f t="shared" si="1"/>
        <v>0</v>
      </c>
      <c r="H14" s="1616">
        <f t="shared" si="2"/>
        <v>0</v>
      </c>
      <c r="I14" s="1617" t="e">
        <f t="shared" si="3"/>
        <v>#DIV/0!</v>
      </c>
    </row>
    <row r="15" spans="1:9">
      <c r="A15" s="1611" t="s">
        <v>1293</v>
      </c>
      <c r="B15" s="1608"/>
      <c r="C15" s="1608"/>
      <c r="D15" s="1612">
        <f t="shared" si="0"/>
        <v>0</v>
      </c>
      <c r="E15" s="1608"/>
      <c r="F15" s="1608"/>
      <c r="G15" s="1612">
        <f t="shared" si="1"/>
        <v>0</v>
      </c>
      <c r="H15" s="1613">
        <f t="shared" si="2"/>
        <v>0</v>
      </c>
      <c r="I15" s="1614" t="e">
        <f t="shared" si="3"/>
        <v>#DIV/0!</v>
      </c>
    </row>
    <row r="16" spans="1:9">
      <c r="A16" s="1611" t="s">
        <v>1294</v>
      </c>
      <c r="B16" s="1615"/>
      <c r="C16" s="1615"/>
      <c r="D16" s="1612">
        <f t="shared" si="0"/>
        <v>0</v>
      </c>
      <c r="E16" s="1615"/>
      <c r="F16" s="1615"/>
      <c r="G16" s="1612">
        <f t="shared" si="1"/>
        <v>0</v>
      </c>
      <c r="H16" s="1613">
        <f t="shared" si="2"/>
        <v>0</v>
      </c>
      <c r="I16" s="1614" t="e">
        <f t="shared" si="3"/>
        <v>#DIV/0!</v>
      </c>
    </row>
    <row r="17" spans="1:9">
      <c r="A17" s="1611" t="s">
        <v>1295</v>
      </c>
      <c r="B17" s="1615"/>
      <c r="C17" s="1615"/>
      <c r="D17" s="1612">
        <f t="shared" si="0"/>
        <v>0</v>
      </c>
      <c r="E17" s="1615"/>
      <c r="F17" s="1615"/>
      <c r="G17" s="1612">
        <f t="shared" si="1"/>
        <v>0</v>
      </c>
      <c r="H17" s="1613">
        <f t="shared" si="2"/>
        <v>0</v>
      </c>
      <c r="I17" s="1614" t="e">
        <f t="shared" si="3"/>
        <v>#DIV/0!</v>
      </c>
    </row>
    <row r="18" spans="1:9">
      <c r="A18" s="1611" t="s">
        <v>1296</v>
      </c>
      <c r="B18" s="1615"/>
      <c r="C18" s="1615"/>
      <c r="D18" s="1612">
        <f t="shared" si="0"/>
        <v>0</v>
      </c>
      <c r="E18" s="1615"/>
      <c r="F18" s="1615"/>
      <c r="G18" s="1612">
        <f t="shared" si="1"/>
        <v>0</v>
      </c>
      <c r="H18" s="1613">
        <f t="shared" si="2"/>
        <v>0</v>
      </c>
      <c r="I18" s="1614" t="e">
        <f t="shared" si="3"/>
        <v>#DIV/0!</v>
      </c>
    </row>
    <row r="19" spans="1:9">
      <c r="A19" s="1611" t="s">
        <v>1297</v>
      </c>
      <c r="B19" s="1615"/>
      <c r="C19" s="1615"/>
      <c r="D19" s="1612">
        <f t="shared" si="0"/>
        <v>0</v>
      </c>
      <c r="E19" s="1615"/>
      <c r="F19" s="1615"/>
      <c r="G19" s="1612">
        <f t="shared" si="1"/>
        <v>0</v>
      </c>
      <c r="H19" s="1613">
        <f t="shared" si="2"/>
        <v>0</v>
      </c>
      <c r="I19" s="1614" t="e">
        <f t="shared" si="3"/>
        <v>#DIV/0!</v>
      </c>
    </row>
    <row r="20" spans="1:9">
      <c r="A20" s="1607" t="s">
        <v>1298</v>
      </c>
      <c r="B20" s="1608">
        <f>SUM(B21:B25)</f>
        <v>0</v>
      </c>
      <c r="C20" s="1608">
        <f>SUM(C21:C25)</f>
        <v>0</v>
      </c>
      <c r="D20" s="1616">
        <f t="shared" si="0"/>
        <v>0</v>
      </c>
      <c r="E20" s="1608">
        <f>SUM(E21:E25)</f>
        <v>0</v>
      </c>
      <c r="F20" s="1608">
        <f>SUM(F21:F25)</f>
        <v>0</v>
      </c>
      <c r="G20" s="1616">
        <f t="shared" si="1"/>
        <v>0</v>
      </c>
      <c r="H20" s="1616">
        <f t="shared" si="2"/>
        <v>0</v>
      </c>
      <c r="I20" s="1617" t="e">
        <f t="shared" si="3"/>
        <v>#DIV/0!</v>
      </c>
    </row>
    <row r="21" spans="1:9">
      <c r="A21" s="1611" t="s">
        <v>1293</v>
      </c>
      <c r="B21" s="1608"/>
      <c r="C21" s="1608"/>
      <c r="D21" s="1612">
        <f t="shared" si="0"/>
        <v>0</v>
      </c>
      <c r="E21" s="1608"/>
      <c r="F21" s="1608"/>
      <c r="G21" s="1612">
        <f t="shared" si="1"/>
        <v>0</v>
      </c>
      <c r="H21" s="1613">
        <f t="shared" si="2"/>
        <v>0</v>
      </c>
      <c r="I21" s="1614" t="e">
        <f t="shared" si="3"/>
        <v>#DIV/0!</v>
      </c>
    </row>
    <row r="22" spans="1:9">
      <c r="A22" s="1611" t="s">
        <v>1294</v>
      </c>
      <c r="B22" s="1615"/>
      <c r="C22" s="1615"/>
      <c r="D22" s="1612">
        <f t="shared" si="0"/>
        <v>0</v>
      </c>
      <c r="E22" s="1615"/>
      <c r="F22" s="1615"/>
      <c r="G22" s="1612">
        <f t="shared" si="1"/>
        <v>0</v>
      </c>
      <c r="H22" s="1613">
        <f t="shared" si="2"/>
        <v>0</v>
      </c>
      <c r="I22" s="1614" t="e">
        <f t="shared" si="3"/>
        <v>#DIV/0!</v>
      </c>
    </row>
    <row r="23" spans="1:9">
      <c r="A23" s="1611" t="s">
        <v>1295</v>
      </c>
      <c r="B23" s="1615"/>
      <c r="C23" s="1615"/>
      <c r="D23" s="1612">
        <f t="shared" si="0"/>
        <v>0</v>
      </c>
      <c r="E23" s="1615"/>
      <c r="F23" s="1615"/>
      <c r="G23" s="1612">
        <f t="shared" si="1"/>
        <v>0</v>
      </c>
      <c r="H23" s="1613">
        <f t="shared" si="2"/>
        <v>0</v>
      </c>
      <c r="I23" s="1614" t="e">
        <f t="shared" si="3"/>
        <v>#DIV/0!</v>
      </c>
    </row>
    <row r="24" spans="1:9">
      <c r="A24" s="1611" t="s">
        <v>1296</v>
      </c>
      <c r="B24" s="1615"/>
      <c r="C24" s="1615"/>
      <c r="D24" s="1612">
        <f t="shared" si="0"/>
        <v>0</v>
      </c>
      <c r="E24" s="1615"/>
      <c r="F24" s="1615"/>
      <c r="G24" s="1612">
        <f t="shared" si="1"/>
        <v>0</v>
      </c>
      <c r="H24" s="1613">
        <f t="shared" si="2"/>
        <v>0</v>
      </c>
      <c r="I24" s="1614" t="e">
        <f t="shared" si="3"/>
        <v>#DIV/0!</v>
      </c>
    </row>
    <row r="25" spans="1:9">
      <c r="A25" s="1611" t="s">
        <v>1297</v>
      </c>
      <c r="B25" s="1615"/>
      <c r="C25" s="1615"/>
      <c r="D25" s="1612">
        <f t="shared" si="0"/>
        <v>0</v>
      </c>
      <c r="E25" s="1615"/>
      <c r="F25" s="1615"/>
      <c r="G25" s="1612">
        <f t="shared" si="1"/>
        <v>0</v>
      </c>
      <c r="H25" s="1613">
        <f t="shared" si="2"/>
        <v>0</v>
      </c>
      <c r="I25" s="1614" t="e">
        <f t="shared" si="3"/>
        <v>#DIV/0!</v>
      </c>
    </row>
    <row r="26" spans="1:9">
      <c r="A26" s="1607" t="s">
        <v>1299</v>
      </c>
      <c r="B26" s="1608">
        <f>SUM(B27:B31)</f>
        <v>0</v>
      </c>
      <c r="C26" s="1608">
        <f>SUM(C27:C31)</f>
        <v>0</v>
      </c>
      <c r="D26" s="1616">
        <f t="shared" si="0"/>
        <v>0</v>
      </c>
      <c r="E26" s="1608">
        <f>SUM(E27:E31)</f>
        <v>0</v>
      </c>
      <c r="F26" s="1608">
        <f>SUM(F27:F31)</f>
        <v>0</v>
      </c>
      <c r="G26" s="1616">
        <f t="shared" si="1"/>
        <v>0</v>
      </c>
      <c r="H26" s="1616">
        <f t="shared" si="2"/>
        <v>0</v>
      </c>
      <c r="I26" s="1617" t="e">
        <f t="shared" si="3"/>
        <v>#DIV/0!</v>
      </c>
    </row>
    <row r="27" spans="1:9">
      <c r="A27" s="1611" t="s">
        <v>1293</v>
      </c>
      <c r="B27" s="1608"/>
      <c r="C27" s="1608"/>
      <c r="D27" s="1612">
        <f t="shared" si="0"/>
        <v>0</v>
      </c>
      <c r="E27" s="1608"/>
      <c r="F27" s="1608"/>
      <c r="G27" s="1612">
        <f t="shared" si="1"/>
        <v>0</v>
      </c>
      <c r="H27" s="1613">
        <f t="shared" si="2"/>
        <v>0</v>
      </c>
      <c r="I27" s="1614" t="e">
        <f t="shared" si="3"/>
        <v>#DIV/0!</v>
      </c>
    </row>
    <row r="28" spans="1:9">
      <c r="A28" s="1611" t="s">
        <v>1294</v>
      </c>
      <c r="B28" s="1618"/>
      <c r="C28" s="1618"/>
      <c r="D28" s="1612">
        <f t="shared" si="0"/>
        <v>0</v>
      </c>
      <c r="E28" s="1618"/>
      <c r="F28" s="1618"/>
      <c r="G28" s="1612">
        <f t="shared" si="1"/>
        <v>0</v>
      </c>
      <c r="H28" s="1613">
        <f t="shared" si="2"/>
        <v>0</v>
      </c>
      <c r="I28" s="1614" t="e">
        <f t="shared" si="3"/>
        <v>#DIV/0!</v>
      </c>
    </row>
    <row r="29" spans="1:9">
      <c r="A29" s="1611" t="s">
        <v>1295</v>
      </c>
      <c r="B29" s="1618"/>
      <c r="C29" s="1618"/>
      <c r="D29" s="1612">
        <f t="shared" si="0"/>
        <v>0</v>
      </c>
      <c r="E29" s="1618"/>
      <c r="F29" s="1618"/>
      <c r="G29" s="1612">
        <f t="shared" si="1"/>
        <v>0</v>
      </c>
      <c r="H29" s="1613">
        <f t="shared" si="2"/>
        <v>0</v>
      </c>
      <c r="I29" s="1614" t="e">
        <f t="shared" si="3"/>
        <v>#DIV/0!</v>
      </c>
    </row>
    <row r="30" spans="1:9">
      <c r="A30" s="1611" t="s">
        <v>1296</v>
      </c>
      <c r="B30" s="1618"/>
      <c r="C30" s="1618"/>
      <c r="D30" s="1612">
        <f t="shared" si="0"/>
        <v>0</v>
      </c>
      <c r="E30" s="1618"/>
      <c r="F30" s="1618"/>
      <c r="G30" s="1612">
        <f t="shared" si="1"/>
        <v>0</v>
      </c>
      <c r="H30" s="1613">
        <f t="shared" si="2"/>
        <v>0</v>
      </c>
      <c r="I30" s="1614" t="e">
        <f t="shared" si="3"/>
        <v>#DIV/0!</v>
      </c>
    </row>
    <row r="31" spans="1:9">
      <c r="A31" s="1611" t="s">
        <v>1297</v>
      </c>
      <c r="B31" s="1618"/>
      <c r="C31" s="1618"/>
      <c r="D31" s="1612">
        <f t="shared" si="0"/>
        <v>0</v>
      </c>
      <c r="E31" s="1618"/>
      <c r="F31" s="1618"/>
      <c r="G31" s="1612">
        <f t="shared" si="1"/>
        <v>0</v>
      </c>
      <c r="H31" s="1613">
        <f t="shared" si="2"/>
        <v>0</v>
      </c>
      <c r="I31" s="1614" t="e">
        <f t="shared" si="3"/>
        <v>#DIV/0!</v>
      </c>
    </row>
    <row r="32" spans="1:9">
      <c r="A32" s="1607" t="s">
        <v>1300</v>
      </c>
      <c r="B32" s="1608">
        <f>SUM(B33:B37)</f>
        <v>0</v>
      </c>
      <c r="C32" s="1608">
        <f>SUM(C33:C37)</f>
        <v>0</v>
      </c>
      <c r="D32" s="1616">
        <f t="shared" si="0"/>
        <v>0</v>
      </c>
      <c r="E32" s="1608">
        <f>SUM(E33:E37)</f>
        <v>0</v>
      </c>
      <c r="F32" s="1608">
        <f>SUM(F33:F37)</f>
        <v>0</v>
      </c>
      <c r="G32" s="1616">
        <f t="shared" si="1"/>
        <v>0</v>
      </c>
      <c r="H32" s="1616">
        <f t="shared" si="2"/>
        <v>0</v>
      </c>
      <c r="I32" s="1617" t="e">
        <f t="shared" si="3"/>
        <v>#DIV/0!</v>
      </c>
    </row>
    <row r="33" spans="1:9">
      <c r="A33" s="1611" t="s">
        <v>1293</v>
      </c>
      <c r="B33" s="1608"/>
      <c r="C33" s="1608"/>
      <c r="D33" s="1612">
        <f t="shared" si="0"/>
        <v>0</v>
      </c>
      <c r="E33" s="1608"/>
      <c r="F33" s="1608"/>
      <c r="G33" s="1612">
        <f t="shared" si="1"/>
        <v>0</v>
      </c>
      <c r="H33" s="1613">
        <f t="shared" si="2"/>
        <v>0</v>
      </c>
      <c r="I33" s="1614" t="e">
        <f t="shared" si="3"/>
        <v>#DIV/0!</v>
      </c>
    </row>
    <row r="34" spans="1:9">
      <c r="A34" s="1611" t="s">
        <v>1294</v>
      </c>
      <c r="B34" s="1615"/>
      <c r="C34" s="1615"/>
      <c r="D34" s="1612">
        <f t="shared" si="0"/>
        <v>0</v>
      </c>
      <c r="E34" s="1615"/>
      <c r="F34" s="1615"/>
      <c r="G34" s="1612">
        <f t="shared" si="1"/>
        <v>0</v>
      </c>
      <c r="H34" s="1613">
        <f t="shared" si="2"/>
        <v>0</v>
      </c>
      <c r="I34" s="1614" t="e">
        <f t="shared" si="3"/>
        <v>#DIV/0!</v>
      </c>
    </row>
    <row r="35" spans="1:9">
      <c r="A35" s="1611" t="s">
        <v>1295</v>
      </c>
      <c r="B35" s="1615"/>
      <c r="C35" s="1615"/>
      <c r="D35" s="1612">
        <f t="shared" si="0"/>
        <v>0</v>
      </c>
      <c r="E35" s="1615"/>
      <c r="F35" s="1615"/>
      <c r="G35" s="1612">
        <f t="shared" si="1"/>
        <v>0</v>
      </c>
      <c r="H35" s="1613">
        <f t="shared" si="2"/>
        <v>0</v>
      </c>
      <c r="I35" s="1614" t="e">
        <f t="shared" si="3"/>
        <v>#DIV/0!</v>
      </c>
    </row>
    <row r="36" spans="1:9">
      <c r="A36" s="1611" t="s">
        <v>1296</v>
      </c>
      <c r="B36" s="1615"/>
      <c r="C36" s="1615"/>
      <c r="D36" s="1612">
        <f t="shared" si="0"/>
        <v>0</v>
      </c>
      <c r="E36" s="1615"/>
      <c r="F36" s="1615"/>
      <c r="G36" s="1612">
        <f t="shared" si="1"/>
        <v>0</v>
      </c>
      <c r="H36" s="1613">
        <f t="shared" si="2"/>
        <v>0</v>
      </c>
      <c r="I36" s="1614" t="e">
        <f t="shared" si="3"/>
        <v>#DIV/0!</v>
      </c>
    </row>
    <row r="37" spans="1:9">
      <c r="A37" s="1611" t="s">
        <v>1297</v>
      </c>
      <c r="B37" s="1615"/>
      <c r="C37" s="1615"/>
      <c r="D37" s="1612">
        <f t="shared" si="0"/>
        <v>0</v>
      </c>
      <c r="E37" s="1615"/>
      <c r="F37" s="1615"/>
      <c r="G37" s="1612">
        <f t="shared" si="1"/>
        <v>0</v>
      </c>
      <c r="H37" s="1613">
        <f t="shared" si="2"/>
        <v>0</v>
      </c>
      <c r="I37" s="1614" t="e">
        <f t="shared" si="3"/>
        <v>#DIV/0!</v>
      </c>
    </row>
    <row r="38" spans="1:9">
      <c r="A38" s="1607" t="s">
        <v>1301</v>
      </c>
      <c r="B38" s="1608">
        <f>SUM(B39:B43)</f>
        <v>0</v>
      </c>
      <c r="C38" s="1608">
        <f>SUM(C39:C43)</f>
        <v>0</v>
      </c>
      <c r="D38" s="1616">
        <f t="shared" si="0"/>
        <v>0</v>
      </c>
      <c r="E38" s="1608">
        <f>SUM(E39:E43)</f>
        <v>0</v>
      </c>
      <c r="F38" s="1608">
        <f>SUM(F39:F43)</f>
        <v>0</v>
      </c>
      <c r="G38" s="1616">
        <f t="shared" si="1"/>
        <v>0</v>
      </c>
      <c r="H38" s="1616">
        <f t="shared" si="2"/>
        <v>0</v>
      </c>
      <c r="I38" s="1617" t="e">
        <f t="shared" si="3"/>
        <v>#DIV/0!</v>
      </c>
    </row>
    <row r="39" spans="1:9">
      <c r="A39" s="1611" t="s">
        <v>1293</v>
      </c>
      <c r="B39" s="1608"/>
      <c r="C39" s="1608"/>
      <c r="D39" s="1612">
        <f t="shared" si="0"/>
        <v>0</v>
      </c>
      <c r="E39" s="1608"/>
      <c r="F39" s="1608"/>
      <c r="G39" s="1612">
        <f t="shared" si="1"/>
        <v>0</v>
      </c>
      <c r="H39" s="1613">
        <f t="shared" si="2"/>
        <v>0</v>
      </c>
      <c r="I39" s="1614" t="e">
        <f t="shared" si="3"/>
        <v>#DIV/0!</v>
      </c>
    </row>
    <row r="40" spans="1:9">
      <c r="A40" s="1611" t="s">
        <v>1294</v>
      </c>
      <c r="B40" s="1615"/>
      <c r="C40" s="1615"/>
      <c r="D40" s="1612">
        <f t="shared" si="0"/>
        <v>0</v>
      </c>
      <c r="E40" s="1615"/>
      <c r="F40" s="1615"/>
      <c r="G40" s="1612">
        <f t="shared" si="1"/>
        <v>0</v>
      </c>
      <c r="H40" s="1613">
        <f t="shared" si="2"/>
        <v>0</v>
      </c>
      <c r="I40" s="1614" t="e">
        <f t="shared" si="3"/>
        <v>#DIV/0!</v>
      </c>
    </row>
    <row r="41" spans="1:9">
      <c r="A41" s="1611" t="s">
        <v>1295</v>
      </c>
      <c r="B41" s="1615"/>
      <c r="C41" s="1615"/>
      <c r="D41" s="1612">
        <f t="shared" si="0"/>
        <v>0</v>
      </c>
      <c r="E41" s="1615"/>
      <c r="F41" s="1615"/>
      <c r="G41" s="1612">
        <f t="shared" si="1"/>
        <v>0</v>
      </c>
      <c r="H41" s="1613">
        <f t="shared" si="2"/>
        <v>0</v>
      </c>
      <c r="I41" s="1614" t="e">
        <f t="shared" si="3"/>
        <v>#DIV/0!</v>
      </c>
    </row>
    <row r="42" spans="1:9">
      <c r="A42" s="1611" t="s">
        <v>1296</v>
      </c>
      <c r="B42" s="1615"/>
      <c r="C42" s="1615"/>
      <c r="D42" s="1612">
        <f t="shared" si="0"/>
        <v>0</v>
      </c>
      <c r="E42" s="1615"/>
      <c r="F42" s="1615"/>
      <c r="G42" s="1612">
        <f t="shared" si="1"/>
        <v>0</v>
      </c>
      <c r="H42" s="1613">
        <f t="shared" si="2"/>
        <v>0</v>
      </c>
      <c r="I42" s="1614" t="e">
        <f t="shared" si="3"/>
        <v>#DIV/0!</v>
      </c>
    </row>
    <row r="43" spans="1:9">
      <c r="A43" s="1611" t="s">
        <v>1297</v>
      </c>
      <c r="B43" s="1615"/>
      <c r="C43" s="1615"/>
      <c r="D43" s="1612">
        <f t="shared" si="0"/>
        <v>0</v>
      </c>
      <c r="E43" s="1615"/>
      <c r="F43" s="1615"/>
      <c r="G43" s="1612">
        <f t="shared" si="1"/>
        <v>0</v>
      </c>
      <c r="H43" s="1613">
        <f t="shared" si="2"/>
        <v>0</v>
      </c>
      <c r="I43" s="1614" t="e">
        <f t="shared" si="3"/>
        <v>#DIV/0!</v>
      </c>
    </row>
    <row r="44" spans="1:9">
      <c r="A44" s="1607" t="s">
        <v>1302</v>
      </c>
      <c r="B44" s="1608">
        <f>SUM(B45:B49)</f>
        <v>0</v>
      </c>
      <c r="C44" s="1608">
        <f>SUM(C45:C49)</f>
        <v>0</v>
      </c>
      <c r="D44" s="1616">
        <f t="shared" si="0"/>
        <v>0</v>
      </c>
      <c r="E44" s="1608">
        <f>SUM(E45:E49)</f>
        <v>0</v>
      </c>
      <c r="F44" s="1608">
        <f>SUM(F45:F49)</f>
        <v>0</v>
      </c>
      <c r="G44" s="1616">
        <f t="shared" si="1"/>
        <v>0</v>
      </c>
      <c r="H44" s="1616">
        <f t="shared" si="2"/>
        <v>0</v>
      </c>
      <c r="I44" s="1617" t="e">
        <f t="shared" si="3"/>
        <v>#DIV/0!</v>
      </c>
    </row>
    <row r="45" spans="1:9">
      <c r="A45" s="1611" t="s">
        <v>1293</v>
      </c>
      <c r="B45" s="1608"/>
      <c r="C45" s="1608"/>
      <c r="D45" s="1612">
        <f t="shared" si="0"/>
        <v>0</v>
      </c>
      <c r="E45" s="1608"/>
      <c r="F45" s="1608"/>
      <c r="G45" s="1612">
        <f t="shared" si="1"/>
        <v>0</v>
      </c>
      <c r="H45" s="1613">
        <f t="shared" si="2"/>
        <v>0</v>
      </c>
      <c r="I45" s="1614" t="e">
        <f t="shared" si="3"/>
        <v>#DIV/0!</v>
      </c>
    </row>
    <row r="46" spans="1:9">
      <c r="A46" s="1611" t="s">
        <v>1294</v>
      </c>
      <c r="B46" s="1615"/>
      <c r="C46" s="1615"/>
      <c r="D46" s="1612">
        <f t="shared" si="0"/>
        <v>0</v>
      </c>
      <c r="E46" s="1615"/>
      <c r="F46" s="1615"/>
      <c r="G46" s="1612">
        <f t="shared" si="1"/>
        <v>0</v>
      </c>
      <c r="H46" s="1613">
        <f t="shared" si="2"/>
        <v>0</v>
      </c>
      <c r="I46" s="1614" t="e">
        <f t="shared" si="3"/>
        <v>#DIV/0!</v>
      </c>
    </row>
    <row r="47" spans="1:9">
      <c r="A47" s="1611" t="s">
        <v>1295</v>
      </c>
      <c r="B47" s="1615"/>
      <c r="C47" s="1615"/>
      <c r="D47" s="1612">
        <f t="shared" si="0"/>
        <v>0</v>
      </c>
      <c r="E47" s="1615"/>
      <c r="F47" s="1615"/>
      <c r="G47" s="1612">
        <f t="shared" si="1"/>
        <v>0</v>
      </c>
      <c r="H47" s="1613">
        <f t="shared" si="2"/>
        <v>0</v>
      </c>
      <c r="I47" s="1614" t="e">
        <f t="shared" si="3"/>
        <v>#DIV/0!</v>
      </c>
    </row>
    <row r="48" spans="1:9">
      <c r="A48" s="1611" t="s">
        <v>1296</v>
      </c>
      <c r="B48" s="1615"/>
      <c r="C48" s="1615"/>
      <c r="D48" s="1612">
        <f t="shared" si="0"/>
        <v>0</v>
      </c>
      <c r="E48" s="1615"/>
      <c r="F48" s="1615"/>
      <c r="G48" s="1612">
        <f t="shared" si="1"/>
        <v>0</v>
      </c>
      <c r="H48" s="1613">
        <f t="shared" si="2"/>
        <v>0</v>
      </c>
      <c r="I48" s="1614" t="e">
        <f t="shared" si="3"/>
        <v>#DIV/0!</v>
      </c>
    </row>
    <row r="49" spans="1:9">
      <c r="A49" s="1611" t="s">
        <v>1297</v>
      </c>
      <c r="B49" s="1615"/>
      <c r="C49" s="1615"/>
      <c r="D49" s="1612">
        <f t="shared" si="0"/>
        <v>0</v>
      </c>
      <c r="E49" s="1615"/>
      <c r="F49" s="1615"/>
      <c r="G49" s="1612">
        <f t="shared" si="1"/>
        <v>0</v>
      </c>
      <c r="H49" s="1613">
        <f t="shared" si="2"/>
        <v>0</v>
      </c>
      <c r="I49" s="1614" t="e">
        <f t="shared" si="3"/>
        <v>#DIV/0!</v>
      </c>
    </row>
    <row r="50" spans="1:9">
      <c r="A50" s="1607" t="s">
        <v>1303</v>
      </c>
      <c r="B50" s="1608">
        <f>SUM(B51:B55)</f>
        <v>0</v>
      </c>
      <c r="C50" s="1608">
        <f>SUM(C51:C55)</f>
        <v>0</v>
      </c>
      <c r="D50" s="1616">
        <f t="shared" si="0"/>
        <v>0</v>
      </c>
      <c r="E50" s="1608">
        <f>SUM(E51:E55)</f>
        <v>0</v>
      </c>
      <c r="F50" s="1608">
        <f>SUM(F51:F55)</f>
        <v>0</v>
      </c>
      <c r="G50" s="1616">
        <f t="shared" si="1"/>
        <v>0</v>
      </c>
      <c r="H50" s="1616">
        <f t="shared" si="2"/>
        <v>0</v>
      </c>
      <c r="I50" s="1617" t="e">
        <f t="shared" si="3"/>
        <v>#DIV/0!</v>
      </c>
    </row>
    <row r="51" spans="1:9">
      <c r="A51" s="1611" t="s">
        <v>1293</v>
      </c>
      <c r="B51" s="1608"/>
      <c r="C51" s="1608"/>
      <c r="D51" s="1612">
        <f t="shared" si="0"/>
        <v>0</v>
      </c>
      <c r="E51" s="1608"/>
      <c r="F51" s="1608"/>
      <c r="G51" s="1612">
        <f t="shared" si="1"/>
        <v>0</v>
      </c>
      <c r="H51" s="1613">
        <f t="shared" si="2"/>
        <v>0</v>
      </c>
      <c r="I51" s="1614" t="e">
        <f t="shared" si="3"/>
        <v>#DIV/0!</v>
      </c>
    </row>
    <row r="52" spans="1:9">
      <c r="A52" s="1611" t="s">
        <v>1294</v>
      </c>
      <c r="B52" s="1615"/>
      <c r="C52" s="1615"/>
      <c r="D52" s="1612">
        <f t="shared" si="0"/>
        <v>0</v>
      </c>
      <c r="E52" s="1615"/>
      <c r="F52" s="1615"/>
      <c r="G52" s="1612">
        <f t="shared" si="1"/>
        <v>0</v>
      </c>
      <c r="H52" s="1613">
        <f t="shared" si="2"/>
        <v>0</v>
      </c>
      <c r="I52" s="1614" t="e">
        <f t="shared" si="3"/>
        <v>#DIV/0!</v>
      </c>
    </row>
    <row r="53" spans="1:9">
      <c r="A53" s="1611" t="s">
        <v>1295</v>
      </c>
      <c r="B53" s="1615"/>
      <c r="C53" s="1615"/>
      <c r="D53" s="1612">
        <f t="shared" si="0"/>
        <v>0</v>
      </c>
      <c r="E53" s="1615"/>
      <c r="F53" s="1615"/>
      <c r="G53" s="1612">
        <f t="shared" si="1"/>
        <v>0</v>
      </c>
      <c r="H53" s="1613">
        <f t="shared" si="2"/>
        <v>0</v>
      </c>
      <c r="I53" s="1614" t="e">
        <f t="shared" si="3"/>
        <v>#DIV/0!</v>
      </c>
    </row>
    <row r="54" spans="1:9">
      <c r="A54" s="1611" t="s">
        <v>1296</v>
      </c>
      <c r="B54" s="1615"/>
      <c r="C54" s="1615"/>
      <c r="D54" s="1612">
        <f t="shared" si="0"/>
        <v>0</v>
      </c>
      <c r="E54" s="1615"/>
      <c r="F54" s="1615"/>
      <c r="G54" s="1612">
        <f t="shared" si="1"/>
        <v>0</v>
      </c>
      <c r="H54" s="1613">
        <f t="shared" si="2"/>
        <v>0</v>
      </c>
      <c r="I54" s="1614" t="e">
        <f t="shared" si="3"/>
        <v>#DIV/0!</v>
      </c>
    </row>
    <row r="55" spans="1:9">
      <c r="A55" s="1611" t="s">
        <v>1297</v>
      </c>
      <c r="B55" s="1615"/>
      <c r="C55" s="1615"/>
      <c r="D55" s="1612">
        <f t="shared" si="0"/>
        <v>0</v>
      </c>
      <c r="E55" s="1615"/>
      <c r="F55" s="1615"/>
      <c r="G55" s="1612">
        <f t="shared" si="1"/>
        <v>0</v>
      </c>
      <c r="H55" s="1613">
        <f t="shared" si="2"/>
        <v>0</v>
      </c>
      <c r="I55" s="1614" t="e">
        <f t="shared" si="3"/>
        <v>#DIV/0!</v>
      </c>
    </row>
    <row r="56" spans="1:9">
      <c r="A56" s="1607" t="s">
        <v>1304</v>
      </c>
      <c r="B56" s="1608">
        <f>SUM(B57:B61)</f>
        <v>0</v>
      </c>
      <c r="C56" s="1608">
        <f>SUM(C57:C61)</f>
        <v>0</v>
      </c>
      <c r="D56" s="1616">
        <f t="shared" si="0"/>
        <v>0</v>
      </c>
      <c r="E56" s="1608">
        <f>SUM(E57:E61)</f>
        <v>0</v>
      </c>
      <c r="F56" s="1608">
        <f>SUM(F57:F61)</f>
        <v>0</v>
      </c>
      <c r="G56" s="1616">
        <f t="shared" si="1"/>
        <v>0</v>
      </c>
      <c r="H56" s="1616">
        <f t="shared" si="2"/>
        <v>0</v>
      </c>
      <c r="I56" s="1617" t="e">
        <f t="shared" si="3"/>
        <v>#DIV/0!</v>
      </c>
    </row>
    <row r="57" spans="1:9">
      <c r="A57" s="1611" t="s">
        <v>1293</v>
      </c>
      <c r="B57" s="1608"/>
      <c r="C57" s="1608"/>
      <c r="D57" s="1612">
        <f t="shared" si="0"/>
        <v>0</v>
      </c>
      <c r="E57" s="1608"/>
      <c r="F57" s="1608"/>
      <c r="G57" s="1612">
        <f t="shared" si="1"/>
        <v>0</v>
      </c>
      <c r="H57" s="1613">
        <f t="shared" si="2"/>
        <v>0</v>
      </c>
      <c r="I57" s="1614" t="e">
        <f t="shared" si="3"/>
        <v>#DIV/0!</v>
      </c>
    </row>
    <row r="58" spans="1:9">
      <c r="A58" s="1611" t="s">
        <v>1294</v>
      </c>
      <c r="B58" s="1615"/>
      <c r="C58" s="1615"/>
      <c r="D58" s="1612">
        <f t="shared" si="0"/>
        <v>0</v>
      </c>
      <c r="E58" s="1615"/>
      <c r="F58" s="1615"/>
      <c r="G58" s="1612">
        <f t="shared" si="1"/>
        <v>0</v>
      </c>
      <c r="H58" s="1613">
        <f t="shared" si="2"/>
        <v>0</v>
      </c>
      <c r="I58" s="1614" t="e">
        <f t="shared" si="3"/>
        <v>#DIV/0!</v>
      </c>
    </row>
    <row r="59" spans="1:9">
      <c r="A59" s="1611" t="s">
        <v>1295</v>
      </c>
      <c r="B59" s="1615"/>
      <c r="C59" s="1615"/>
      <c r="D59" s="1612">
        <f t="shared" si="0"/>
        <v>0</v>
      </c>
      <c r="E59" s="1615"/>
      <c r="F59" s="1615"/>
      <c r="G59" s="1612">
        <f t="shared" si="1"/>
        <v>0</v>
      </c>
      <c r="H59" s="1613">
        <f t="shared" si="2"/>
        <v>0</v>
      </c>
      <c r="I59" s="1614" t="e">
        <f t="shared" si="3"/>
        <v>#DIV/0!</v>
      </c>
    </row>
    <row r="60" spans="1:9">
      <c r="A60" s="1611" t="s">
        <v>1296</v>
      </c>
      <c r="B60" s="1615"/>
      <c r="C60" s="1615"/>
      <c r="D60" s="1612">
        <f t="shared" si="0"/>
        <v>0</v>
      </c>
      <c r="E60" s="1615"/>
      <c r="F60" s="1615"/>
      <c r="G60" s="1612">
        <f t="shared" si="1"/>
        <v>0</v>
      </c>
      <c r="H60" s="1613">
        <f t="shared" si="2"/>
        <v>0</v>
      </c>
      <c r="I60" s="1614" t="e">
        <f t="shared" si="3"/>
        <v>#DIV/0!</v>
      </c>
    </row>
    <row r="61" spans="1:9">
      <c r="A61" s="1611" t="s">
        <v>1297</v>
      </c>
      <c r="B61" s="1615"/>
      <c r="C61" s="1615"/>
      <c r="D61" s="1612">
        <f t="shared" si="0"/>
        <v>0</v>
      </c>
      <c r="E61" s="1615"/>
      <c r="F61" s="1615"/>
      <c r="G61" s="1612">
        <f t="shared" si="1"/>
        <v>0</v>
      </c>
      <c r="H61" s="1613">
        <f t="shared" si="2"/>
        <v>0</v>
      </c>
      <c r="I61" s="1614" t="e">
        <f t="shared" si="3"/>
        <v>#DIV/0!</v>
      </c>
    </row>
    <row r="62" spans="1:9">
      <c r="A62" s="1607" t="s">
        <v>1305</v>
      </c>
      <c r="B62" s="1608">
        <f>SUM(B63:B64)</f>
        <v>0</v>
      </c>
      <c r="C62" s="1608">
        <f>SUM(C63:C64)</f>
        <v>0</v>
      </c>
      <c r="D62" s="1616">
        <f t="shared" si="0"/>
        <v>0</v>
      </c>
      <c r="E62" s="1608">
        <f>SUM(E63:E64)</f>
        <v>0</v>
      </c>
      <c r="F62" s="1608">
        <f>SUM(F63:F64)</f>
        <v>0</v>
      </c>
      <c r="G62" s="1616">
        <f t="shared" si="1"/>
        <v>0</v>
      </c>
      <c r="H62" s="1616">
        <f t="shared" si="2"/>
        <v>0</v>
      </c>
      <c r="I62" s="1617" t="e">
        <f t="shared" si="3"/>
        <v>#DIV/0!</v>
      </c>
    </row>
    <row r="63" spans="1:9">
      <c r="A63" s="1619" t="s">
        <v>1470</v>
      </c>
      <c r="B63" s="1608"/>
      <c r="C63" s="1608"/>
      <c r="D63" s="1612">
        <f t="shared" si="0"/>
        <v>0</v>
      </c>
      <c r="E63" s="1608"/>
      <c r="F63" s="1608"/>
      <c r="G63" s="1612">
        <f t="shared" si="1"/>
        <v>0</v>
      </c>
      <c r="H63" s="1616">
        <f t="shared" si="2"/>
        <v>0</v>
      </c>
      <c r="I63" s="1617" t="e">
        <f t="shared" si="3"/>
        <v>#DIV/0!</v>
      </c>
    </row>
    <row r="64" spans="1:9" ht="13.5" thickBot="1">
      <c r="A64" s="1619" t="s">
        <v>1471</v>
      </c>
      <c r="B64" s="1620"/>
      <c r="C64" s="1620"/>
      <c r="D64" s="1612">
        <f t="shared" si="0"/>
        <v>0</v>
      </c>
      <c r="E64" s="1620"/>
      <c r="F64" s="1620"/>
      <c r="G64" s="1612">
        <f t="shared" si="1"/>
        <v>0</v>
      </c>
      <c r="H64" s="1616">
        <f t="shared" si="2"/>
        <v>0</v>
      </c>
      <c r="I64" s="1617" t="e">
        <f t="shared" si="3"/>
        <v>#DIV/0!</v>
      </c>
    </row>
    <row r="65" spans="1:9" ht="13.5" thickBot="1">
      <c r="A65" s="2225" t="s">
        <v>1489</v>
      </c>
      <c r="B65" s="2226">
        <f>B62+B56+B50+B44+B38+B32+B26+B20+B14+B8</f>
        <v>0</v>
      </c>
      <c r="C65" s="2226">
        <f>C62+C56+C50+C44+C38+C32+C26+C20+C14+C8</f>
        <v>0</v>
      </c>
      <c r="D65" s="2226">
        <f>B65+C65</f>
        <v>0</v>
      </c>
      <c r="E65" s="2226">
        <f>E62+E56+E50+E44+E38+E32+E26+E20+E14+E8</f>
        <v>0</v>
      </c>
      <c r="F65" s="2226">
        <f>F62+F56+F50+F44+F38+F32+F26+F20+F14+F8</f>
        <v>0</v>
      </c>
      <c r="G65" s="2226">
        <f>E65+F65</f>
        <v>0</v>
      </c>
      <c r="H65" s="2228">
        <f t="shared" si="2"/>
        <v>0</v>
      </c>
      <c r="I65" s="2229" t="e">
        <f>H65/B65</f>
        <v>#DIV/0!</v>
      </c>
    </row>
    <row r="66" spans="1:9" ht="13.5" thickBot="1">
      <c r="A66" s="2225" t="s">
        <v>1306</v>
      </c>
      <c r="B66" s="2226">
        <f>B62+B56+B50+B44+B38+B26+B20+B14+B8</f>
        <v>0</v>
      </c>
      <c r="C66" s="2226">
        <f>C62+C56+C50+C44+C38+C26+C20+C14+C8</f>
        <v>0</v>
      </c>
      <c r="D66" s="2226">
        <f t="shared" si="0"/>
        <v>0</v>
      </c>
      <c r="E66" s="2226">
        <f>E62+E56+E50+E44+E38+E26+E20+E14+E8</f>
        <v>0</v>
      </c>
      <c r="F66" s="2226">
        <f>F62+F56+F50+F44+F38+F26+F20+F14+F8</f>
        <v>0</v>
      </c>
      <c r="G66" s="2226">
        <f t="shared" si="1"/>
        <v>0</v>
      </c>
      <c r="H66" s="2228">
        <f t="shared" si="2"/>
        <v>0</v>
      </c>
      <c r="I66" s="2229" t="e">
        <f>H66/B66</f>
        <v>#DIV/0!</v>
      </c>
    </row>
    <row r="67" spans="1:9" ht="13.5" thickBot="1">
      <c r="A67" s="2225" t="s">
        <v>1307</v>
      </c>
      <c r="B67" s="2227">
        <f>B66-B62</f>
        <v>0</v>
      </c>
      <c r="C67" s="2227">
        <f>C66-C62</f>
        <v>0</v>
      </c>
      <c r="D67" s="2227">
        <f t="shared" si="0"/>
        <v>0</v>
      </c>
      <c r="E67" s="2227">
        <f>E66-E62</f>
        <v>0</v>
      </c>
      <c r="F67" s="2227">
        <f>F66-F62</f>
        <v>0</v>
      </c>
      <c r="G67" s="2227">
        <f t="shared" si="1"/>
        <v>0</v>
      </c>
      <c r="H67" s="1621">
        <f>-(G67-D67)</f>
        <v>0</v>
      </c>
      <c r="I67" s="2230" t="e">
        <f>H67/B67</f>
        <v>#DIV/0!</v>
      </c>
    </row>
    <row r="68" spans="1:9">
      <c r="H68" s="1622" t="s">
        <v>1362</v>
      </c>
    </row>
    <row r="70" spans="1:9" s="7" customFormat="1">
      <c r="A70" s="1623"/>
    </row>
    <row r="71" spans="1:9" s="7" customFormat="1">
      <c r="A71" s="412"/>
    </row>
    <row r="72" spans="1:9" s="7" customFormat="1">
      <c r="A72" s="412"/>
    </row>
  </sheetData>
  <mergeCells count="2">
    <mergeCell ref="B6:D6"/>
    <mergeCell ref="E6:G6"/>
  </mergeCells>
  <pageMargins left="0.70866141732283472" right="0.70866141732283472" top="0.74803149606299213" bottom="0.74803149606299213" header="0.31496062992125984" footer="0.31496062992125984"/>
  <pageSetup paperSize="8" scale="55" orientation="landscape" r:id="rId1"/>
</worksheet>
</file>

<file path=xl/worksheets/sheet57.xml><?xml version="1.0" encoding="utf-8"?>
<worksheet xmlns="http://schemas.openxmlformats.org/spreadsheetml/2006/main" xmlns:r="http://schemas.openxmlformats.org/officeDocument/2006/relationships">
  <sheetPr published="0">
    <tabColor theme="3"/>
    <pageSetUpPr fitToPage="1"/>
  </sheetPr>
  <dimension ref="A1:D33"/>
  <sheetViews>
    <sheetView showGridLines="0" workbookViewId="0">
      <selection activeCell="C26" sqref="C26"/>
    </sheetView>
  </sheetViews>
  <sheetFormatPr baseColWidth="10" defaultColWidth="9.140625" defaultRowHeight="12.75"/>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c r="A1" s="1652" t="s">
        <v>1545</v>
      </c>
      <c r="B1" s="1653"/>
      <c r="C1" s="1653"/>
      <c r="D1" s="1653"/>
    </row>
    <row r="2" spans="1:4">
      <c r="A2" s="88" t="str">
        <f>'PAGE DE GARDE'!C8</f>
        <v>ELECTRICITE</v>
      </c>
      <c r="B2" s="1653" t="str">
        <f>'PAGE DE GARDE'!C10</f>
        <v>REALITE 2015 V0</v>
      </c>
      <c r="C2" s="1653"/>
      <c r="D2" s="1653"/>
    </row>
    <row r="3" spans="1:4">
      <c r="A3" s="88" t="str">
        <f>'PAGE DE GARDE'!C7</f>
        <v>GRD</v>
      </c>
      <c r="B3" s="1653"/>
      <c r="C3" s="1653"/>
      <c r="D3" s="1653"/>
    </row>
    <row r="4" spans="1:4">
      <c r="A4" s="88"/>
      <c r="B4" s="1653"/>
      <c r="C4" s="1653"/>
      <c r="D4" s="1653"/>
    </row>
    <row r="5" spans="1:4">
      <c r="A5" s="1601"/>
      <c r="B5" s="1600"/>
      <c r="C5" s="1600"/>
      <c r="D5" s="1600"/>
    </row>
    <row r="6" spans="1:4" ht="13.5" thickBot="1">
      <c r="A6" s="1601"/>
      <c r="B6" s="1600"/>
      <c r="C6" s="1600"/>
      <c r="D6" s="1600"/>
    </row>
    <row r="7" spans="1:4">
      <c r="A7" s="1624" t="s">
        <v>1308</v>
      </c>
      <c r="B7" s="1656" t="s">
        <v>1309</v>
      </c>
      <c r="C7" s="1625"/>
      <c r="D7" s="1656" t="s">
        <v>356</v>
      </c>
    </row>
    <row r="8" spans="1:4">
      <c r="A8" s="1626"/>
      <c r="B8" s="1657" t="s">
        <v>177</v>
      </c>
      <c r="C8" s="1627"/>
      <c r="D8" s="1657" t="s">
        <v>177</v>
      </c>
    </row>
    <row r="9" spans="1:4">
      <c r="A9" s="1628" t="s">
        <v>1310</v>
      </c>
      <c r="B9" s="1659"/>
      <c r="C9" s="1629" t="s">
        <v>1311</v>
      </c>
      <c r="D9" s="1658"/>
    </row>
    <row r="10" spans="1:4">
      <c r="A10" s="2317" t="s">
        <v>1312</v>
      </c>
      <c r="B10" s="2318"/>
      <c r="C10" s="1634" t="s">
        <v>1313</v>
      </c>
      <c r="D10" s="2319"/>
    </row>
    <row r="11" spans="1:4">
      <c r="A11" s="1631" t="s">
        <v>1314</v>
      </c>
      <c r="B11" s="1659"/>
      <c r="C11" s="1632" t="s">
        <v>1315</v>
      </c>
      <c r="D11" s="1658"/>
    </row>
    <row r="12" spans="1:4">
      <c r="A12" s="1631" t="s">
        <v>1316</v>
      </c>
      <c r="B12" s="1659"/>
      <c r="C12" s="1629" t="s">
        <v>258</v>
      </c>
      <c r="D12" s="1658"/>
    </row>
    <row r="13" spans="1:4">
      <c r="A13" s="1631" t="s">
        <v>1317</v>
      </c>
      <c r="B13" s="1659"/>
      <c r="C13" s="1629" t="s">
        <v>74</v>
      </c>
      <c r="D13" s="1658"/>
    </row>
    <row r="14" spans="1:4">
      <c r="A14" s="1631" t="s">
        <v>1318</v>
      </c>
      <c r="B14" s="1659"/>
      <c r="C14" s="1629" t="s">
        <v>1319</v>
      </c>
      <c r="D14" s="1658"/>
    </row>
    <row r="15" spans="1:4">
      <c r="A15" s="1631" t="s">
        <v>1320</v>
      </c>
      <c r="B15" s="1659"/>
      <c r="C15" s="1654" t="s">
        <v>1321</v>
      </c>
      <c r="D15" s="1658"/>
    </row>
    <row r="16" spans="1:4">
      <c r="A16" s="1631" t="s">
        <v>1322</v>
      </c>
      <c r="B16" s="1659"/>
      <c r="C16" s="1654" t="s">
        <v>1323</v>
      </c>
      <c r="D16" s="1658"/>
    </row>
    <row r="17" spans="1:4">
      <c r="A17" s="1631" t="s">
        <v>1324</v>
      </c>
      <c r="B17" s="1659"/>
      <c r="C17" s="1655" t="s">
        <v>1325</v>
      </c>
      <c r="D17" s="1658"/>
    </row>
    <row r="18" spans="1:4">
      <c r="A18" s="1633" t="s">
        <v>1326</v>
      </c>
      <c r="B18" s="1659"/>
      <c r="C18" s="1655" t="s">
        <v>1327</v>
      </c>
      <c r="D18" s="1659"/>
    </row>
    <row r="19" spans="1:4">
      <c r="A19" s="1633"/>
      <c r="B19" s="1659"/>
      <c r="C19" s="1634"/>
      <c r="D19" s="1659"/>
    </row>
    <row r="20" spans="1:4" ht="13.5" thickBot="1">
      <c r="A20" s="1635" t="s">
        <v>1328</v>
      </c>
      <c r="B20" s="1660">
        <f>SUM(B10:B18)</f>
        <v>0</v>
      </c>
      <c r="C20" s="1636" t="s">
        <v>1328</v>
      </c>
      <c r="D20" s="1660">
        <f>SUM(D9:D19)</f>
        <v>0</v>
      </c>
    </row>
    <row r="21" spans="1:4">
      <c r="A21" s="1600"/>
      <c r="B21" s="1600"/>
      <c r="C21" s="1600"/>
      <c r="D21" s="1600"/>
    </row>
    <row r="22" spans="1:4">
      <c r="A22" s="1637" t="s">
        <v>1329</v>
      </c>
      <c r="B22" s="1638"/>
      <c r="C22" s="1638"/>
      <c r="D22" s="1638"/>
    </row>
    <row r="23" spans="1:4" ht="13.5" thickBot="1">
      <c r="A23" s="1638"/>
      <c r="B23" s="1638"/>
      <c r="C23" s="1638"/>
      <c r="D23" s="1638"/>
    </row>
    <row r="24" spans="1:4" ht="42" customHeight="1">
      <c r="A24" s="1639" t="s">
        <v>1330</v>
      </c>
      <c r="B24" s="1640"/>
      <c r="C24" s="1640"/>
      <c r="D24" s="1641">
        <f>B20</f>
        <v>0</v>
      </c>
    </row>
    <row r="25" spans="1:4">
      <c r="A25" s="1642" t="s">
        <v>1331</v>
      </c>
      <c r="B25" s="1643"/>
      <c r="C25" s="1643"/>
      <c r="D25" s="1644">
        <f>D24</f>
        <v>0</v>
      </c>
    </row>
    <row r="26" spans="1:4">
      <c r="A26" s="1645" t="s">
        <v>1332</v>
      </c>
      <c r="B26" s="1646"/>
      <c r="C26" s="1646"/>
      <c r="D26" s="1647"/>
    </row>
    <row r="27" spans="1:4">
      <c r="A27" s="1645" t="s">
        <v>1333</v>
      </c>
      <c r="B27" s="1646"/>
      <c r="C27" s="1646"/>
      <c r="D27" s="1647"/>
    </row>
    <row r="28" spans="1:4">
      <c r="A28" s="1645" t="s">
        <v>1334</v>
      </c>
      <c r="B28" s="1646"/>
      <c r="C28" s="1646"/>
      <c r="D28" s="1647"/>
    </row>
    <row r="29" spans="1:4">
      <c r="A29" s="1645" t="s">
        <v>1335</v>
      </c>
      <c r="B29" s="1646"/>
      <c r="C29" s="1646"/>
      <c r="D29" s="1647"/>
    </row>
    <row r="30" spans="1:4">
      <c r="A30" s="1645" t="s">
        <v>1336</v>
      </c>
      <c r="B30" s="1646"/>
      <c r="C30" s="1646"/>
      <c r="D30" s="1647"/>
    </row>
    <row r="31" spans="1:4">
      <c r="A31" s="1642" t="s">
        <v>1337</v>
      </c>
      <c r="B31" s="1643"/>
      <c r="C31" s="1643"/>
      <c r="D31" s="1648">
        <f>SUM(D25:D30)</f>
        <v>0</v>
      </c>
    </row>
    <row r="32" spans="1:4">
      <c r="A32" s="1642" t="s">
        <v>1338</v>
      </c>
      <c r="B32" s="1643"/>
      <c r="C32" s="1643"/>
      <c r="D32" s="1648">
        <f>D20</f>
        <v>0</v>
      </c>
    </row>
    <row r="33" spans="1:4" ht="13.5" thickBot="1">
      <c r="A33" s="1649" t="s">
        <v>1171</v>
      </c>
      <c r="B33" s="1650"/>
      <c r="C33" s="1650"/>
      <c r="D33" s="1651">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8.xml><?xml version="1.0" encoding="utf-8"?>
<worksheet xmlns="http://schemas.openxmlformats.org/spreadsheetml/2006/main" xmlns:r="http://schemas.openxmlformats.org/officeDocument/2006/relationships">
  <sheetPr published="0">
    <tabColor theme="3"/>
    <pageSetUpPr fitToPage="1"/>
  </sheetPr>
  <dimension ref="A1:I34"/>
  <sheetViews>
    <sheetView showGridLines="0" zoomScaleNormal="100" zoomScaleSheetLayoutView="100" workbookViewId="0">
      <selection activeCell="F34" sqref="F34"/>
    </sheetView>
  </sheetViews>
  <sheetFormatPr baseColWidth="10" defaultColWidth="8.85546875" defaultRowHeight="12.75"/>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16" customFormat="1" ht="18">
      <c r="A1" s="101" t="s">
        <v>1546</v>
      </c>
      <c r="B1" s="101"/>
      <c r="C1" s="101"/>
      <c r="D1" s="101"/>
      <c r="E1" s="101"/>
      <c r="F1" s="101"/>
    </row>
    <row r="2" spans="1:6" s="718" customFormat="1" ht="11.25">
      <c r="A2" s="88" t="str">
        <f>'PAGE DE GARDE'!C8</f>
        <v>ELECTRICITE</v>
      </c>
      <c r="B2" s="1192" t="str">
        <f>'PAGE DE GARDE'!C10</f>
        <v>REALITE 2015 V0</v>
      </c>
      <c r="C2" s="88"/>
      <c r="D2" s="88"/>
      <c r="E2" s="88"/>
      <c r="F2" s="88"/>
    </row>
    <row r="3" spans="1:6" s="718" customFormat="1" ht="11.25">
      <c r="A3" s="481" t="str">
        <f>'PAGE DE GARDE'!C7</f>
        <v>GRD</v>
      </c>
      <c r="B3" s="99"/>
      <c r="C3" s="88"/>
      <c r="D3" s="88"/>
      <c r="E3" s="88"/>
      <c r="F3" s="88"/>
    </row>
    <row r="4" spans="1:6" ht="13.5" thickBot="1">
      <c r="A4" s="46"/>
    </row>
    <row r="5" spans="1:6" s="134" customFormat="1" ht="13.5" thickBot="1">
      <c r="A5" s="719"/>
      <c r="B5" s="720"/>
      <c r="C5" s="722" t="str">
        <f>'PAGE DE GARDE'!$B$16</f>
        <v>REALITE 2014</v>
      </c>
      <c r="D5" s="721" t="str">
        <f>'PAGE DE GARDE'!$B$15</f>
        <v>BUDGET 2015</v>
      </c>
      <c r="E5" s="721" t="str">
        <f>'PAGE DE GARDE'!$B$14</f>
        <v>REALITE 2015</v>
      </c>
      <c r="F5" s="721" t="s">
        <v>1183</v>
      </c>
    </row>
    <row r="6" spans="1:6" s="134" customFormat="1" ht="12.75" customHeight="1">
      <c r="A6" s="723"/>
      <c r="B6" s="724"/>
      <c r="C6" s="725"/>
      <c r="D6" s="725"/>
      <c r="E6" s="725"/>
      <c r="F6" s="725"/>
    </row>
    <row r="7" spans="1:6" s="134" customFormat="1">
      <c r="A7" s="723" t="s">
        <v>677</v>
      </c>
      <c r="B7" s="724" t="s">
        <v>678</v>
      </c>
      <c r="C7" s="1839"/>
      <c r="D7" s="1839"/>
      <c r="E7" s="1839"/>
      <c r="F7" s="1839">
        <f>-D7-E7</f>
        <v>0</v>
      </c>
    </row>
    <row r="8" spans="1:6" s="134" customFormat="1">
      <c r="A8" s="727" t="s">
        <v>679</v>
      </c>
      <c r="B8" s="724"/>
      <c r="C8" s="1840"/>
      <c r="D8" s="1840"/>
      <c r="E8" s="1840"/>
      <c r="F8" s="1840"/>
    </row>
    <row r="9" spans="1:6" s="134" customFormat="1">
      <c r="A9" s="728"/>
      <c r="B9" s="729"/>
      <c r="C9" s="1841"/>
      <c r="D9" s="1841"/>
      <c r="E9" s="1841"/>
      <c r="F9" s="1841"/>
    </row>
    <row r="10" spans="1:6" s="134" customFormat="1">
      <c r="A10" s="730" t="s">
        <v>178</v>
      </c>
      <c r="B10" s="736" t="s">
        <v>335</v>
      </c>
      <c r="C10" s="1843"/>
      <c r="D10" s="1843"/>
      <c r="E10" s="1843"/>
      <c r="F10" s="1842"/>
    </row>
    <row r="11" spans="1:6" s="134" customFormat="1">
      <c r="A11" s="732"/>
      <c r="B11" s="733" t="s">
        <v>179</v>
      </c>
      <c r="C11" s="1843"/>
      <c r="D11" s="1843"/>
      <c r="E11" s="1843"/>
      <c r="F11" s="1843"/>
    </row>
    <row r="12" spans="1:6" s="134" customFormat="1">
      <c r="A12" s="732"/>
      <c r="B12" s="733" t="s">
        <v>180</v>
      </c>
      <c r="C12" s="1843"/>
      <c r="D12" s="1843"/>
      <c r="E12" s="1843"/>
      <c r="F12" s="1843"/>
    </row>
    <row r="13" spans="1:6" s="134" customFormat="1">
      <c r="A13" s="734"/>
      <c r="B13" s="735"/>
      <c r="C13" s="1844"/>
      <c r="D13" s="1844"/>
      <c r="E13" s="1844"/>
      <c r="F13" s="1844"/>
    </row>
    <row r="14" spans="1:6" s="134" customFormat="1">
      <c r="A14" s="732"/>
      <c r="B14" s="736"/>
      <c r="C14" s="1842"/>
      <c r="D14" s="1842"/>
      <c r="E14" s="1842"/>
      <c r="F14" s="1842"/>
    </row>
    <row r="15" spans="1:6" s="134" customFormat="1">
      <c r="A15" s="730" t="s">
        <v>680</v>
      </c>
      <c r="B15" s="736"/>
      <c r="C15" s="1843"/>
      <c r="D15" s="1843"/>
      <c r="E15" s="1843"/>
      <c r="F15" s="1843"/>
    </row>
    <row r="16" spans="1:6" s="134" customFormat="1">
      <c r="A16" s="732"/>
      <c r="B16" s="736"/>
      <c r="C16" s="1842"/>
      <c r="D16" s="1842"/>
      <c r="E16" s="1842"/>
      <c r="F16" s="1842"/>
    </row>
    <row r="17" spans="1:9" s="134" customFormat="1">
      <c r="A17" s="728"/>
      <c r="B17" s="729"/>
      <c r="C17" s="1841"/>
      <c r="D17" s="1841"/>
      <c r="E17" s="1841"/>
      <c r="F17" s="1841"/>
    </row>
    <row r="18" spans="1:9" s="134" customFormat="1">
      <c r="A18" s="730" t="s">
        <v>181</v>
      </c>
      <c r="B18" s="736"/>
      <c r="C18" s="1839"/>
      <c r="D18" s="1839"/>
      <c r="E18" s="1839"/>
      <c r="F18" s="1839">
        <f>-D18-E18</f>
        <v>0</v>
      </c>
    </row>
    <row r="19" spans="1:9" s="134" customFormat="1">
      <c r="A19" s="734"/>
      <c r="B19" s="735"/>
      <c r="C19" s="1844"/>
      <c r="D19" s="1844"/>
      <c r="E19" s="1844"/>
      <c r="F19" s="1844"/>
    </row>
    <row r="20" spans="1:9" s="134" customFormat="1">
      <c r="A20" s="732"/>
      <c r="B20" s="736"/>
      <c r="C20" s="1842"/>
      <c r="D20" s="1842"/>
      <c r="E20" s="1842"/>
      <c r="F20" s="1842"/>
    </row>
    <row r="21" spans="1:9" s="134" customFormat="1">
      <c r="A21" s="730" t="s">
        <v>182</v>
      </c>
      <c r="B21" s="731" t="s">
        <v>183</v>
      </c>
      <c r="C21" s="1842">
        <f t="shared" ref="C21:D21" si="0">C22+C26</f>
        <v>0</v>
      </c>
      <c r="D21" s="1842">
        <f t="shared" si="0"/>
        <v>0</v>
      </c>
      <c r="E21" s="1842">
        <f>E22+E26</f>
        <v>0</v>
      </c>
      <c r="F21" s="1845">
        <f>-D21-E21</f>
        <v>0</v>
      </c>
    </row>
    <row r="22" spans="1:9" s="134" customFormat="1">
      <c r="A22" s="732"/>
      <c r="B22" s="733" t="s">
        <v>184</v>
      </c>
      <c r="C22" s="1843">
        <f t="shared" ref="C22:E22" si="1">C23+C24-C25</f>
        <v>0</v>
      </c>
      <c r="D22" s="1843">
        <f t="shared" si="1"/>
        <v>0</v>
      </c>
      <c r="E22" s="1843">
        <f t="shared" si="1"/>
        <v>0</v>
      </c>
      <c r="F22" s="1843">
        <f>-D22-E22</f>
        <v>0</v>
      </c>
    </row>
    <row r="23" spans="1:9" s="134" customFormat="1">
      <c r="A23" s="732"/>
      <c r="B23" s="737" t="s">
        <v>681</v>
      </c>
      <c r="C23" s="1839"/>
      <c r="D23" s="1839"/>
      <c r="E23" s="1839"/>
      <c r="F23" s="1839">
        <f>-D23-E23</f>
        <v>0</v>
      </c>
    </row>
    <row r="24" spans="1:9" s="134" customFormat="1">
      <c r="A24" s="732"/>
      <c r="B24" s="737" t="s">
        <v>185</v>
      </c>
      <c r="C24" s="1839"/>
      <c r="D24" s="1839"/>
      <c r="E24" s="1839"/>
      <c r="F24" s="1839">
        <f t="shared" ref="F24:F26" si="2">-D24-E24</f>
        <v>0</v>
      </c>
    </row>
    <row r="25" spans="1:9" s="134" customFormat="1">
      <c r="A25" s="732"/>
      <c r="B25" s="737" t="s">
        <v>186</v>
      </c>
      <c r="C25" s="1839"/>
      <c r="D25" s="1839"/>
      <c r="E25" s="1839"/>
      <c r="F25" s="1839">
        <f t="shared" si="2"/>
        <v>0</v>
      </c>
    </row>
    <row r="26" spans="1:9" s="134" customFormat="1">
      <c r="A26" s="732"/>
      <c r="B26" s="733" t="s">
        <v>187</v>
      </c>
      <c r="C26" s="1839"/>
      <c r="D26" s="1839"/>
      <c r="E26" s="1839"/>
      <c r="F26" s="1839">
        <f t="shared" si="2"/>
        <v>0</v>
      </c>
    </row>
    <row r="27" spans="1:9" s="134" customFormat="1">
      <c r="A27" s="732"/>
      <c r="B27" s="738"/>
      <c r="C27" s="1843"/>
      <c r="D27" s="1843"/>
      <c r="E27" s="1843"/>
      <c r="F27" s="1843"/>
    </row>
    <row r="28" spans="1:9" s="134" customFormat="1">
      <c r="A28" s="734"/>
      <c r="B28" s="735"/>
      <c r="C28" s="1844"/>
      <c r="D28" s="1844"/>
      <c r="E28" s="1844"/>
      <c r="F28" s="1844"/>
    </row>
    <row r="29" spans="1:9" s="134" customFormat="1">
      <c r="A29" s="732"/>
      <c r="B29" s="736"/>
      <c r="C29" s="1842"/>
      <c r="D29" s="1842"/>
      <c r="E29" s="1842"/>
      <c r="F29" s="1842"/>
    </row>
    <row r="30" spans="1:9" s="134" customFormat="1">
      <c r="A30" s="730" t="s">
        <v>188</v>
      </c>
      <c r="B30" s="736"/>
      <c r="C30" s="1839"/>
      <c r="D30" s="1839"/>
      <c r="E30" s="1839"/>
      <c r="F30" s="1846">
        <f t="shared" ref="F30" si="3">-D30-E30</f>
        <v>0</v>
      </c>
      <c r="H30" s="1579">
        <f>F30+F21</f>
        <v>0</v>
      </c>
      <c r="I30" s="1579" t="s">
        <v>1233</v>
      </c>
    </row>
    <row r="31" spans="1:9" s="134" customFormat="1" ht="13.5" thickBot="1">
      <c r="A31" s="732"/>
      <c r="B31" s="736"/>
      <c r="C31" s="1842"/>
      <c r="D31" s="1842"/>
      <c r="E31" s="1842"/>
      <c r="F31" s="1842"/>
    </row>
    <row r="32" spans="1:9" s="170" customFormat="1">
      <c r="A32" s="739"/>
      <c r="B32" s="740"/>
      <c r="C32" s="1847"/>
      <c r="D32" s="1847"/>
      <c r="E32" s="1847"/>
      <c r="F32" s="1847"/>
    </row>
    <row r="33" spans="1:6" s="170" customFormat="1">
      <c r="A33" s="741" t="s">
        <v>682</v>
      </c>
      <c r="B33" s="724" t="s">
        <v>678</v>
      </c>
      <c r="C33" s="1848">
        <f t="shared" ref="C33" si="4">C7+C10+C15+C18+C21+C30</f>
        <v>0</v>
      </c>
      <c r="D33" s="1848">
        <f>D7+D10+D15+D18+D21+D30</f>
        <v>0</v>
      </c>
      <c r="E33" s="1848">
        <f>E7+E10+E15+E18+E21+E30</f>
        <v>0</v>
      </c>
      <c r="F33" s="1848">
        <f>-D33-E33</f>
        <v>0</v>
      </c>
    </row>
    <row r="34" spans="1:6" s="170" customFormat="1" ht="13.5" thickBot="1">
      <c r="A34" s="742" t="s">
        <v>683</v>
      </c>
      <c r="B34" s="743"/>
      <c r="C34" s="744"/>
      <c r="D34" s="744"/>
      <c r="E34" s="744"/>
      <c r="F34" s="744"/>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sheetPr published="0">
    <tabColor theme="3"/>
    <pageSetUpPr fitToPage="1"/>
  </sheetPr>
  <dimension ref="A1:I30"/>
  <sheetViews>
    <sheetView showGridLines="0" zoomScaleNormal="100" zoomScaleSheetLayoutView="100" workbookViewId="0">
      <selection activeCell="E7" sqref="E7"/>
    </sheetView>
  </sheetViews>
  <sheetFormatPr baseColWidth="10" defaultColWidth="8.85546875" defaultRowHeight="12.75"/>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16" customFormat="1" ht="18">
      <c r="A1" s="101" t="s">
        <v>1547</v>
      </c>
      <c r="B1" s="101"/>
      <c r="C1" s="101"/>
      <c r="D1" s="101"/>
      <c r="E1" s="715"/>
      <c r="F1" s="715"/>
    </row>
    <row r="2" spans="1:6" s="718" customFormat="1" ht="11.25">
      <c r="A2" s="88" t="str">
        <f>'PAGE DE GARDE'!C8</f>
        <v>ELECTRICITE</v>
      </c>
      <c r="B2" s="1192" t="str">
        <f>'PAGE DE GARDE'!C10</f>
        <v>REALITE 2015 V0</v>
      </c>
      <c r="C2" s="88"/>
      <c r="D2" s="88"/>
      <c r="E2" s="717"/>
      <c r="F2" s="717"/>
    </row>
    <row r="3" spans="1:6" s="718" customFormat="1" ht="11.25">
      <c r="A3" s="481" t="str">
        <f>'PAGE DE GARDE'!C7</f>
        <v>GRD</v>
      </c>
      <c r="B3" s="99"/>
      <c r="C3" s="88"/>
      <c r="D3" s="88"/>
      <c r="E3" s="717"/>
      <c r="F3" s="717"/>
    </row>
    <row r="4" spans="1:6" ht="13.5" thickBot="1">
      <c r="A4" s="46"/>
    </row>
    <row r="5" spans="1:6" s="134" customFormat="1" ht="30.75" customHeight="1" thickBot="1">
      <c r="A5" s="719"/>
      <c r="B5" s="745"/>
      <c r="C5" s="1580" t="str">
        <f>'PAGE DE GARDE'!B16</f>
        <v>REALITE 2014</v>
      </c>
      <c r="D5" s="1581" t="str">
        <f>'PAGE DE GARDE'!B15</f>
        <v>BUDGET 2015</v>
      </c>
      <c r="E5" s="1581" t="str">
        <f>'PAGE DE GARDE'!B14</f>
        <v>REALITE 2015</v>
      </c>
      <c r="F5" s="1582" t="s">
        <v>1183</v>
      </c>
    </row>
    <row r="6" spans="1:6" s="134" customFormat="1">
      <c r="A6" s="746"/>
      <c r="B6" s="747"/>
      <c r="C6" s="1849"/>
      <c r="D6" s="1850"/>
      <c r="E6" s="1851"/>
      <c r="F6" s="1851"/>
    </row>
    <row r="7" spans="1:6" s="134" customFormat="1">
      <c r="A7" s="723" t="s">
        <v>727</v>
      </c>
      <c r="B7" s="747" t="s">
        <v>726</v>
      </c>
      <c r="C7" s="1852"/>
      <c r="D7" s="1853">
        <f>C29</f>
        <v>0</v>
      </c>
      <c r="E7" s="1854">
        <f>D29</f>
        <v>0</v>
      </c>
      <c r="F7" s="1854">
        <f>-D7-E7</f>
        <v>0</v>
      </c>
    </row>
    <row r="8" spans="1:6" s="134" customFormat="1">
      <c r="A8" s="723" t="s">
        <v>679</v>
      </c>
      <c r="B8" s="748"/>
      <c r="C8" s="1850"/>
      <c r="D8" s="1850"/>
      <c r="E8" s="1851"/>
      <c r="F8" s="1851"/>
    </row>
    <row r="9" spans="1:6" s="134" customFormat="1">
      <c r="A9" s="728"/>
      <c r="B9" s="749"/>
      <c r="C9" s="1855"/>
      <c r="D9" s="1855"/>
      <c r="E9" s="1856"/>
      <c r="F9" s="1856"/>
    </row>
    <row r="10" spans="1:6" s="134" customFormat="1">
      <c r="A10" s="732" t="s">
        <v>178</v>
      </c>
      <c r="B10" s="2439" t="s">
        <v>335</v>
      </c>
      <c r="C10" s="2315">
        <f>C11+C12</f>
        <v>0</v>
      </c>
      <c r="D10" s="2315">
        <f>D11+D12</f>
        <v>0</v>
      </c>
      <c r="E10" s="1858">
        <f>E11+E12</f>
        <v>0</v>
      </c>
      <c r="F10" s="1858">
        <f>-D10-E10</f>
        <v>0</v>
      </c>
    </row>
    <row r="11" spans="1:6" s="134" customFormat="1">
      <c r="A11" s="732"/>
      <c r="B11" s="751" t="s">
        <v>179</v>
      </c>
      <c r="C11" s="1859"/>
      <c r="D11" s="1859"/>
      <c r="E11" s="1860"/>
      <c r="F11" s="1860">
        <f>-D11-E11</f>
        <v>0</v>
      </c>
    </row>
    <row r="12" spans="1:6" s="134" customFormat="1">
      <c r="A12" s="732"/>
      <c r="B12" s="751" t="s">
        <v>180</v>
      </c>
      <c r="C12" s="1859"/>
      <c r="D12" s="1859"/>
      <c r="E12" s="1860"/>
      <c r="F12" s="1860">
        <f>-D12-E12</f>
        <v>0</v>
      </c>
    </row>
    <row r="13" spans="1:6" s="134" customFormat="1">
      <c r="A13" s="734"/>
      <c r="B13" s="752"/>
      <c r="C13" s="1861"/>
      <c r="D13" s="1861"/>
      <c r="E13" s="1862"/>
      <c r="F13" s="1862"/>
    </row>
    <row r="14" spans="1:6" s="134" customFormat="1">
      <c r="A14" s="732"/>
      <c r="B14" s="753"/>
      <c r="C14" s="1857"/>
      <c r="D14" s="1857"/>
      <c r="E14" s="1858"/>
      <c r="F14" s="1858"/>
    </row>
    <row r="15" spans="1:6" s="134" customFormat="1">
      <c r="A15" s="730" t="s">
        <v>189</v>
      </c>
      <c r="B15" s="753"/>
      <c r="C15" s="1859"/>
      <c r="D15" s="1859"/>
      <c r="E15" s="1860"/>
      <c r="F15" s="1860">
        <f>-D15-E15</f>
        <v>0</v>
      </c>
    </row>
    <row r="16" spans="1:6" s="134" customFormat="1">
      <c r="A16" s="732"/>
      <c r="B16" s="753"/>
      <c r="C16" s="1857"/>
      <c r="D16" s="1857"/>
      <c r="E16" s="1858"/>
      <c r="F16" s="1858"/>
    </row>
    <row r="17" spans="1:9" s="134" customFormat="1">
      <c r="A17" s="728"/>
      <c r="B17" s="749"/>
      <c r="C17" s="1855"/>
      <c r="D17" s="1855"/>
      <c r="E17" s="1856"/>
      <c r="F17" s="1856"/>
    </row>
    <row r="18" spans="1:9" s="134" customFormat="1">
      <c r="A18" s="730" t="s">
        <v>181</v>
      </c>
      <c r="B18" s="753"/>
      <c r="C18" s="1859"/>
      <c r="D18" s="1859"/>
      <c r="E18" s="1860"/>
      <c r="F18" s="1860">
        <f>-D18-E18</f>
        <v>0</v>
      </c>
    </row>
    <row r="19" spans="1:9" s="134" customFormat="1">
      <c r="A19" s="734"/>
      <c r="B19" s="752"/>
      <c r="C19" s="1861"/>
      <c r="D19" s="1861"/>
      <c r="E19" s="1862"/>
      <c r="F19" s="1862"/>
    </row>
    <row r="20" spans="1:9" s="134" customFormat="1">
      <c r="A20" s="732"/>
      <c r="B20" s="753"/>
      <c r="C20" s="1857"/>
      <c r="D20" s="1857"/>
      <c r="E20" s="1858"/>
      <c r="F20" s="1858"/>
    </row>
    <row r="21" spans="1:9" s="134" customFormat="1">
      <c r="A21" s="730" t="s">
        <v>182</v>
      </c>
      <c r="B21" s="754" t="s">
        <v>684</v>
      </c>
      <c r="C21" s="1863"/>
      <c r="D21" s="1864">
        <f>+D22-D23</f>
        <v>0</v>
      </c>
      <c r="E21" s="1864">
        <f>+E22-E23</f>
        <v>0</v>
      </c>
      <c r="F21" s="1865">
        <f>-D21-E21</f>
        <v>0</v>
      </c>
    </row>
    <row r="22" spans="1:9" s="134" customFormat="1">
      <c r="A22" s="732"/>
      <c r="B22" s="755" t="s">
        <v>681</v>
      </c>
      <c r="C22" s="1866"/>
      <c r="D22" s="1860"/>
      <c r="E22" s="1860"/>
      <c r="F22" s="1860">
        <f>-D22-E22</f>
        <v>0</v>
      </c>
    </row>
    <row r="23" spans="1:9" s="134" customFormat="1">
      <c r="A23" s="732"/>
      <c r="B23" s="755" t="s">
        <v>685</v>
      </c>
      <c r="C23" s="1866"/>
      <c r="D23" s="1860"/>
      <c r="E23" s="1860"/>
      <c r="F23" s="1860">
        <f>-D23-E23</f>
        <v>0</v>
      </c>
    </row>
    <row r="24" spans="1:9" s="134" customFormat="1">
      <c r="A24" s="734"/>
      <c r="B24" s="752"/>
      <c r="C24" s="1861"/>
      <c r="D24" s="1861"/>
      <c r="E24" s="1862"/>
      <c r="F24" s="1862"/>
    </row>
    <row r="25" spans="1:9" s="134" customFormat="1">
      <c r="A25" s="732"/>
      <c r="B25" s="753"/>
      <c r="C25" s="1857"/>
      <c r="D25" s="1857"/>
      <c r="E25" s="1858"/>
      <c r="F25" s="1858"/>
    </row>
    <row r="26" spans="1:9" s="134" customFormat="1">
      <c r="A26" s="730" t="s">
        <v>188</v>
      </c>
      <c r="B26" s="753"/>
      <c r="C26" s="1859"/>
      <c r="D26" s="1859"/>
      <c r="E26" s="1860"/>
      <c r="F26" s="1865">
        <f>-D26-E26</f>
        <v>0</v>
      </c>
      <c r="H26" s="1579">
        <f>F26+F21</f>
        <v>0</v>
      </c>
      <c r="I26" s="488" t="s">
        <v>1234</v>
      </c>
    </row>
    <row r="27" spans="1:9" s="134" customFormat="1" ht="13.5" thickBot="1">
      <c r="A27" s="734"/>
      <c r="B27" s="752"/>
      <c r="C27" s="1861"/>
      <c r="D27" s="1861"/>
      <c r="E27" s="1862"/>
      <c r="F27" s="1862"/>
    </row>
    <row r="28" spans="1:9" s="170" customFormat="1">
      <c r="A28" s="739"/>
      <c r="B28" s="756"/>
      <c r="C28" s="1867"/>
      <c r="D28" s="1867"/>
      <c r="E28" s="1868"/>
      <c r="F28" s="1868"/>
    </row>
    <row r="29" spans="1:9" s="170" customFormat="1">
      <c r="A29" s="741" t="s">
        <v>728</v>
      </c>
      <c r="B29" s="747" t="s">
        <v>726</v>
      </c>
      <c r="C29" s="1869">
        <f>C10+C15+C18+C21+C26</f>
        <v>0</v>
      </c>
      <c r="D29" s="1869">
        <f>D10+D15+D18+D21+D26</f>
        <v>0</v>
      </c>
      <c r="E29" s="1869">
        <f>E10+E15+E18+E21+E26</f>
        <v>0</v>
      </c>
      <c r="F29" s="1869">
        <f>-D29-E29</f>
        <v>0</v>
      </c>
    </row>
    <row r="30" spans="1:9" s="170" customFormat="1" ht="13.5" thickBot="1">
      <c r="A30" s="742" t="s">
        <v>683</v>
      </c>
      <c r="B30" s="757"/>
      <c r="C30" s="1870"/>
      <c r="D30" s="1871"/>
      <c r="E30" s="1872"/>
      <c r="F30" s="1872"/>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sheetPr published="0">
    <pageSetUpPr fitToPage="1"/>
  </sheetPr>
  <dimension ref="A1:V94"/>
  <sheetViews>
    <sheetView zoomScaleNormal="100" zoomScaleSheetLayoutView="100" workbookViewId="0">
      <selection activeCell="D4" sqref="D4"/>
    </sheetView>
  </sheetViews>
  <sheetFormatPr baseColWidth="10" defaultColWidth="8.85546875" defaultRowHeight="12.75" outlineLevelCol="1"/>
  <cols>
    <col min="1" max="3" width="8.85546875" style="416"/>
    <col min="4" max="4" width="32.42578125" style="416" customWidth="1"/>
    <col min="5" max="5" width="8.85546875" style="416"/>
    <col min="6" max="13" width="18.42578125" style="416" customWidth="1" outlineLevel="1"/>
    <col min="14" max="14" width="6.85546875" style="416" customWidth="1" outlineLevel="1"/>
    <col min="15" max="22" width="18.42578125" style="416" customWidth="1"/>
    <col min="23" max="16384" width="8.85546875" style="416"/>
  </cols>
  <sheetData>
    <row r="1" spans="1:22" s="482" customFormat="1" ht="18">
      <c r="A1" s="101" t="s">
        <v>1425</v>
      </c>
      <c r="B1" s="101"/>
      <c r="C1" s="101"/>
      <c r="D1" s="101"/>
      <c r="E1" s="102"/>
      <c r="F1" s="102"/>
      <c r="G1" s="102"/>
      <c r="H1" s="102"/>
      <c r="I1" s="102"/>
      <c r="J1" s="101"/>
      <c r="K1" s="101"/>
      <c r="L1" s="101"/>
      <c r="M1" s="101"/>
      <c r="N1" s="483"/>
      <c r="O1" s="102"/>
      <c r="P1" s="102"/>
      <c r="Q1" s="102"/>
      <c r="R1" s="102"/>
      <c r="S1" s="101"/>
      <c r="T1" s="101"/>
      <c r="U1" s="101"/>
      <c r="V1" s="101"/>
    </row>
    <row r="2" spans="1:22" s="480" customFormat="1" ht="11.25">
      <c r="A2" s="88" t="str">
        <f>'PAGE DE GARDE'!C8</f>
        <v>ELECTRICITE</v>
      </c>
      <c r="B2" s="88"/>
      <c r="C2" s="88"/>
      <c r="D2" s="89"/>
      <c r="E2" s="1191" t="str">
        <f>'PAGE DE GARDE'!C10</f>
        <v>REALITE 2015 V0</v>
      </c>
      <c r="F2" s="89"/>
      <c r="G2" s="89"/>
      <c r="H2" s="89"/>
      <c r="I2" s="89"/>
      <c r="J2" s="88"/>
      <c r="K2" s="88"/>
      <c r="L2" s="88"/>
      <c r="M2" s="88"/>
      <c r="N2" s="484"/>
      <c r="O2" s="89"/>
      <c r="P2" s="89"/>
      <c r="Q2" s="89"/>
      <c r="R2" s="89"/>
      <c r="S2" s="88"/>
      <c r="T2" s="88"/>
      <c r="U2" s="88"/>
      <c r="V2" s="88"/>
    </row>
    <row r="3" spans="1:22" s="480" customFormat="1" ht="11.25">
      <c r="A3" s="481" t="str">
        <f>'PAGE DE GARDE'!C7</f>
        <v>GRD</v>
      </c>
      <c r="B3" s="88"/>
      <c r="C3" s="88"/>
      <c r="D3" s="88"/>
      <c r="E3" s="89"/>
      <c r="F3" s="89"/>
      <c r="G3" s="89"/>
      <c r="H3" s="89"/>
      <c r="I3" s="89"/>
      <c r="J3" s="88"/>
      <c r="K3" s="88"/>
      <c r="L3" s="88"/>
      <c r="M3" s="88"/>
      <c r="N3" s="484"/>
      <c r="O3" s="89"/>
      <c r="P3" s="89"/>
      <c r="Q3" s="89"/>
      <c r="R3" s="89"/>
      <c r="S3" s="88"/>
      <c r="T3" s="88"/>
      <c r="U3" s="88"/>
      <c r="V3" s="88"/>
    </row>
    <row r="4" spans="1:22">
      <c r="A4" s="110"/>
      <c r="B4" s="110"/>
      <c r="C4" s="110"/>
      <c r="D4" s="110"/>
      <c r="E4" s="110"/>
      <c r="F4" s="110"/>
      <c r="G4" s="110"/>
      <c r="H4" s="110"/>
      <c r="I4" s="110"/>
      <c r="J4" s="110"/>
      <c r="K4" s="110"/>
      <c r="L4" s="110"/>
      <c r="M4" s="110"/>
      <c r="O4" s="110"/>
      <c r="P4" s="110"/>
      <c r="Q4" s="110"/>
      <c r="R4" s="110"/>
      <c r="S4" s="110"/>
      <c r="T4" s="110"/>
      <c r="U4" s="110"/>
      <c r="V4" s="110"/>
    </row>
    <row r="5" spans="1:22" ht="13.5" thickBot="1"/>
    <row r="6" spans="1:22" ht="18.75" thickBot="1">
      <c r="F6" s="2930" t="str">
        <f>+'PAGE DE GARDE'!B16</f>
        <v>REALITE 2014</v>
      </c>
      <c r="G6" s="2931"/>
      <c r="H6" s="2931"/>
      <c r="I6" s="2931"/>
      <c r="J6" s="2931"/>
      <c r="K6" s="2931"/>
      <c r="L6" s="2931"/>
      <c r="M6" s="2932"/>
      <c r="O6" s="2930" t="str">
        <f>+'PAGE DE GARDE'!B14</f>
        <v>REALITE 2015</v>
      </c>
      <c r="P6" s="2931"/>
      <c r="Q6" s="2931"/>
      <c r="R6" s="2931"/>
      <c r="S6" s="2931"/>
      <c r="T6" s="2931"/>
      <c r="U6" s="2931"/>
      <c r="V6" s="2932"/>
    </row>
    <row r="7" spans="1:22" ht="13.5" thickBot="1">
      <c r="A7" s="2933" t="s">
        <v>437</v>
      </c>
      <c r="B7" s="2934"/>
      <c r="C7" s="2934"/>
      <c r="D7" s="2935"/>
      <c r="E7" s="2942" t="s">
        <v>548</v>
      </c>
      <c r="F7" s="2945" t="s">
        <v>1436</v>
      </c>
      <c r="G7" s="2945" t="s">
        <v>615</v>
      </c>
      <c r="H7" s="2948" t="s">
        <v>614</v>
      </c>
      <c r="I7" s="2949"/>
      <c r="J7" s="2949"/>
      <c r="K7" s="2949"/>
      <c r="L7" s="2949"/>
      <c r="M7" s="2950"/>
      <c r="O7" s="2945" t="s">
        <v>1436</v>
      </c>
      <c r="P7" s="2945" t="s">
        <v>615</v>
      </c>
      <c r="Q7" s="2948" t="s">
        <v>614</v>
      </c>
      <c r="R7" s="2949"/>
      <c r="S7" s="2949"/>
      <c r="T7" s="2949"/>
      <c r="U7" s="2949"/>
      <c r="V7" s="2950"/>
    </row>
    <row r="8" spans="1:22" s="419" customFormat="1" ht="13.5" customHeight="1">
      <c r="A8" s="2936"/>
      <c r="B8" s="2937"/>
      <c r="C8" s="2937"/>
      <c r="D8" s="2938"/>
      <c r="E8" s="2943"/>
      <c r="F8" s="2946"/>
      <c r="G8" s="2946"/>
      <c r="H8" s="2951" t="s">
        <v>613</v>
      </c>
      <c r="I8" s="2952"/>
      <c r="J8" s="2953"/>
      <c r="K8" s="2951" t="s">
        <v>612</v>
      </c>
      <c r="L8" s="2952"/>
      <c r="M8" s="2953"/>
      <c r="O8" s="2946"/>
      <c r="P8" s="2946"/>
      <c r="Q8" s="2951" t="s">
        <v>613</v>
      </c>
      <c r="R8" s="2952"/>
      <c r="S8" s="2953"/>
      <c r="T8" s="2951" t="s">
        <v>612</v>
      </c>
      <c r="U8" s="2952"/>
      <c r="V8" s="2953"/>
    </row>
    <row r="9" spans="1:22" s="419" customFormat="1" ht="13.5" thickBot="1">
      <c r="A9" s="2936"/>
      <c r="B9" s="2937"/>
      <c r="C9" s="2937"/>
      <c r="D9" s="2938"/>
      <c r="E9" s="2943"/>
      <c r="F9" s="2946"/>
      <c r="G9" s="2946"/>
      <c r="H9" s="2954"/>
      <c r="I9" s="2955"/>
      <c r="J9" s="2956"/>
      <c r="K9" s="2954"/>
      <c r="L9" s="2955"/>
      <c r="M9" s="2956"/>
      <c r="O9" s="2946"/>
      <c r="P9" s="2946"/>
      <c r="Q9" s="2954"/>
      <c r="R9" s="2955"/>
      <c r="S9" s="2956"/>
      <c r="T9" s="2954"/>
      <c r="U9" s="2955"/>
      <c r="V9" s="2956"/>
    </row>
    <row r="10" spans="1:22" s="419" customFormat="1" ht="26.25" thickBot="1">
      <c r="A10" s="2939"/>
      <c r="B10" s="2940"/>
      <c r="C10" s="2940"/>
      <c r="D10" s="2941"/>
      <c r="E10" s="2944"/>
      <c r="F10" s="2947"/>
      <c r="G10" s="2947"/>
      <c r="H10" s="459" t="s">
        <v>610</v>
      </c>
      <c r="I10" s="459" t="s">
        <v>609</v>
      </c>
      <c r="J10" s="459" t="s">
        <v>611</v>
      </c>
      <c r="K10" s="459" t="s">
        <v>610</v>
      </c>
      <c r="L10" s="459" t="s">
        <v>609</v>
      </c>
      <c r="M10" s="459" t="s">
        <v>608</v>
      </c>
      <c r="O10" s="2947"/>
      <c r="P10" s="2947"/>
      <c r="Q10" s="459" t="s">
        <v>610</v>
      </c>
      <c r="R10" s="459" t="s">
        <v>609</v>
      </c>
      <c r="S10" s="459" t="s">
        <v>611</v>
      </c>
      <c r="T10" s="459" t="s">
        <v>610</v>
      </c>
      <c r="U10" s="459" t="s">
        <v>609</v>
      </c>
      <c r="V10" s="459" t="s">
        <v>608</v>
      </c>
    </row>
    <row r="11" spans="1:22" s="419" customFormat="1">
      <c r="A11" s="438"/>
      <c r="B11" s="429"/>
      <c r="C11" s="429"/>
      <c r="D11" s="429"/>
      <c r="E11" s="470"/>
      <c r="F11" s="470"/>
      <c r="G11" s="470"/>
      <c r="H11" s="470"/>
      <c r="I11" s="470"/>
      <c r="J11" s="441"/>
      <c r="K11" s="479"/>
      <c r="L11" s="479"/>
      <c r="M11" s="479"/>
      <c r="O11" s="470"/>
      <c r="P11" s="470"/>
      <c r="Q11" s="470"/>
      <c r="R11" s="470"/>
      <c r="S11" s="441"/>
      <c r="T11" s="479"/>
      <c r="U11" s="479"/>
      <c r="V11" s="479"/>
    </row>
    <row r="12" spans="1:22" s="419" customFormat="1">
      <c r="A12" s="430" t="s">
        <v>438</v>
      </c>
      <c r="B12" s="429"/>
      <c r="C12" s="429"/>
      <c r="D12" s="429"/>
      <c r="E12" s="464" t="s">
        <v>549</v>
      </c>
      <c r="F12" s="427">
        <f t="shared" ref="F12:M12" si="0">F14+F16+F18+F20</f>
        <v>0</v>
      </c>
      <c r="G12" s="427">
        <f t="shared" si="0"/>
        <v>0</v>
      </c>
      <c r="H12" s="427">
        <f t="shared" si="0"/>
        <v>0</v>
      </c>
      <c r="I12" s="427">
        <f t="shared" si="0"/>
        <v>0</v>
      </c>
      <c r="J12" s="427">
        <f t="shared" si="0"/>
        <v>0</v>
      </c>
      <c r="K12" s="427">
        <f t="shared" si="0"/>
        <v>0</v>
      </c>
      <c r="L12" s="427">
        <f t="shared" si="0"/>
        <v>0</v>
      </c>
      <c r="M12" s="427">
        <f t="shared" si="0"/>
        <v>0</v>
      </c>
      <c r="O12" s="427">
        <f t="shared" ref="O12:V12" si="1">O14+O16+O18+O20</f>
        <v>0</v>
      </c>
      <c r="P12" s="427">
        <f t="shared" si="1"/>
        <v>0</v>
      </c>
      <c r="Q12" s="427">
        <f t="shared" si="1"/>
        <v>0</v>
      </c>
      <c r="R12" s="427">
        <f t="shared" si="1"/>
        <v>0</v>
      </c>
      <c r="S12" s="427">
        <f t="shared" si="1"/>
        <v>0</v>
      </c>
      <c r="T12" s="427">
        <f t="shared" si="1"/>
        <v>0</v>
      </c>
      <c r="U12" s="427">
        <f t="shared" si="1"/>
        <v>0</v>
      </c>
      <c r="V12" s="427">
        <f t="shared" si="1"/>
        <v>0</v>
      </c>
    </row>
    <row r="13" spans="1:22" s="419" customFormat="1">
      <c r="A13" s="438"/>
      <c r="B13" s="429"/>
      <c r="C13" s="429"/>
      <c r="D13" s="429"/>
      <c r="E13" s="470"/>
      <c r="F13" s="465"/>
      <c r="G13" s="465"/>
      <c r="H13" s="465"/>
      <c r="I13" s="465"/>
      <c r="J13" s="465"/>
      <c r="K13" s="465"/>
      <c r="L13" s="465"/>
      <c r="M13" s="465"/>
      <c r="O13" s="465"/>
      <c r="P13" s="465"/>
      <c r="Q13" s="465"/>
      <c r="R13" s="465"/>
      <c r="S13" s="465"/>
      <c r="T13" s="465"/>
      <c r="U13" s="465"/>
      <c r="V13" s="465"/>
    </row>
    <row r="14" spans="1:22" s="419" customFormat="1">
      <c r="A14" s="438"/>
      <c r="B14" s="448" t="s">
        <v>439</v>
      </c>
      <c r="C14" s="429"/>
      <c r="D14" s="429"/>
      <c r="E14" s="473" t="s">
        <v>550</v>
      </c>
      <c r="F14" s="471">
        <f>G14+J14+M14</f>
        <v>0</v>
      </c>
      <c r="G14" s="472"/>
      <c r="H14" s="472"/>
      <c r="I14" s="472"/>
      <c r="J14" s="471">
        <f>H14+I14</f>
        <v>0</v>
      </c>
      <c r="K14" s="472"/>
      <c r="L14" s="472"/>
      <c r="M14" s="471">
        <f>K14+L14</f>
        <v>0</v>
      </c>
      <c r="O14" s="471">
        <f>P14+S14+V14</f>
        <v>0</v>
      </c>
      <c r="P14" s="472"/>
      <c r="Q14" s="472"/>
      <c r="R14" s="472"/>
      <c r="S14" s="471">
        <f>Q14+R14</f>
        <v>0</v>
      </c>
      <c r="T14" s="472"/>
      <c r="U14" s="472"/>
      <c r="V14" s="471">
        <f>T14+U14</f>
        <v>0</v>
      </c>
    </row>
    <row r="15" spans="1:22" s="419" customFormat="1">
      <c r="A15" s="438"/>
      <c r="B15" s="429"/>
      <c r="C15" s="429"/>
      <c r="D15" s="429"/>
      <c r="E15" s="470"/>
      <c r="F15" s="439"/>
      <c r="G15" s="439"/>
      <c r="H15" s="439"/>
      <c r="I15" s="439"/>
      <c r="J15" s="439"/>
      <c r="K15" s="439"/>
      <c r="L15" s="439"/>
      <c r="M15" s="439"/>
      <c r="O15" s="439"/>
      <c r="P15" s="439"/>
      <c r="Q15" s="439"/>
      <c r="R15" s="439"/>
      <c r="S15" s="439"/>
      <c r="T15" s="439"/>
      <c r="U15" s="439"/>
      <c r="V15" s="439"/>
    </row>
    <row r="16" spans="1:22" s="419" customFormat="1">
      <c r="A16" s="438"/>
      <c r="B16" s="448" t="s">
        <v>440</v>
      </c>
      <c r="C16" s="429"/>
      <c r="D16" s="429"/>
      <c r="E16" s="473" t="s">
        <v>551</v>
      </c>
      <c r="F16" s="471">
        <f>G16+J16+M16</f>
        <v>0</v>
      </c>
      <c r="G16" s="472"/>
      <c r="H16" s="472"/>
      <c r="I16" s="472"/>
      <c r="J16" s="471">
        <f>H16+I16</f>
        <v>0</v>
      </c>
      <c r="K16" s="472"/>
      <c r="L16" s="472"/>
      <c r="M16" s="471">
        <f>K16+L16</f>
        <v>0</v>
      </c>
      <c r="O16" s="471">
        <f>P16+S16+V16</f>
        <v>0</v>
      </c>
      <c r="P16" s="472"/>
      <c r="Q16" s="472"/>
      <c r="R16" s="472"/>
      <c r="S16" s="471">
        <f>Q16+R16</f>
        <v>0</v>
      </c>
      <c r="T16" s="472"/>
      <c r="U16" s="472"/>
      <c r="V16" s="471">
        <f>T16+U16</f>
        <v>0</v>
      </c>
    </row>
    <row r="17" spans="1:22" s="419" customFormat="1">
      <c r="A17" s="438"/>
      <c r="B17" s="429"/>
      <c r="C17" s="429"/>
      <c r="D17" s="429"/>
      <c r="E17" s="470"/>
      <c r="F17" s="465"/>
      <c r="G17" s="465"/>
      <c r="H17" s="465"/>
      <c r="I17" s="465"/>
      <c r="J17" s="465"/>
      <c r="K17" s="465"/>
      <c r="L17" s="465"/>
      <c r="M17" s="465"/>
      <c r="O17" s="465"/>
      <c r="P17" s="465"/>
      <c r="Q17" s="465"/>
      <c r="R17" s="465"/>
      <c r="S17" s="465"/>
      <c r="T17" s="465"/>
      <c r="U17" s="465"/>
      <c r="V17" s="465"/>
    </row>
    <row r="18" spans="1:22" s="419" customFormat="1">
      <c r="A18" s="438"/>
      <c r="B18" s="448" t="s">
        <v>441</v>
      </c>
      <c r="C18" s="429"/>
      <c r="D18" s="429"/>
      <c r="E18" s="473" t="s">
        <v>552</v>
      </c>
      <c r="F18" s="471">
        <f>G18+J18+M18</f>
        <v>0</v>
      </c>
      <c r="G18" s="472"/>
      <c r="H18" s="472"/>
      <c r="I18" s="472"/>
      <c r="J18" s="471">
        <f>H18+I18</f>
        <v>0</v>
      </c>
      <c r="K18" s="472"/>
      <c r="L18" s="472"/>
      <c r="M18" s="471">
        <f>K18+L18</f>
        <v>0</v>
      </c>
      <c r="O18" s="471">
        <f>P18+S18+V18</f>
        <v>0</v>
      </c>
      <c r="P18" s="472"/>
      <c r="Q18" s="472"/>
      <c r="R18" s="472"/>
      <c r="S18" s="471">
        <f>Q18+R18</f>
        <v>0</v>
      </c>
      <c r="T18" s="472"/>
      <c r="U18" s="472"/>
      <c r="V18" s="471">
        <f>T18+U18</f>
        <v>0</v>
      </c>
    </row>
    <row r="19" spans="1:22" s="419" customFormat="1">
      <c r="A19" s="438"/>
      <c r="B19" s="429"/>
      <c r="C19" s="429"/>
      <c r="D19" s="429"/>
      <c r="E19" s="470"/>
      <c r="F19" s="465"/>
      <c r="G19" s="465"/>
      <c r="H19" s="465"/>
      <c r="I19" s="465"/>
      <c r="J19" s="465"/>
      <c r="K19" s="465"/>
      <c r="L19" s="465"/>
      <c r="M19" s="465"/>
      <c r="O19" s="465"/>
      <c r="P19" s="465"/>
      <c r="Q19" s="465"/>
      <c r="R19" s="465"/>
      <c r="S19" s="465"/>
      <c r="T19" s="465"/>
      <c r="U19" s="465"/>
      <c r="V19" s="465"/>
    </row>
    <row r="20" spans="1:22" s="419" customFormat="1">
      <c r="A20" s="438"/>
      <c r="B20" s="448" t="s">
        <v>442</v>
      </c>
      <c r="C20" s="429"/>
      <c r="D20" s="453"/>
      <c r="E20" s="473" t="s">
        <v>553</v>
      </c>
      <c r="F20" s="471">
        <f>G20+J20+M20</f>
        <v>0</v>
      </c>
      <c r="G20" s="472"/>
      <c r="H20" s="472"/>
      <c r="I20" s="472"/>
      <c r="J20" s="471">
        <f>H20+I20</f>
        <v>0</v>
      </c>
      <c r="K20" s="472"/>
      <c r="L20" s="472"/>
      <c r="M20" s="471">
        <f>K20+L20</f>
        <v>0</v>
      </c>
      <c r="O20" s="471">
        <f>P20+S20+V20</f>
        <v>0</v>
      </c>
      <c r="P20" s="472"/>
      <c r="Q20" s="472"/>
      <c r="R20" s="472"/>
      <c r="S20" s="471">
        <f>Q20+R20</f>
        <v>0</v>
      </c>
      <c r="T20" s="472"/>
      <c r="U20" s="472"/>
      <c r="V20" s="471">
        <f>T20+U20</f>
        <v>0</v>
      </c>
    </row>
    <row r="21" spans="1:22" s="419" customFormat="1">
      <c r="A21" s="438"/>
      <c r="B21" s="429"/>
      <c r="C21" s="429"/>
      <c r="D21" s="429"/>
      <c r="E21" s="470"/>
      <c r="F21" s="465"/>
      <c r="G21" s="465"/>
      <c r="H21" s="465"/>
      <c r="I21" s="465"/>
      <c r="J21" s="465"/>
      <c r="K21" s="465"/>
      <c r="L21" s="465"/>
      <c r="M21" s="465"/>
      <c r="O21" s="465"/>
      <c r="P21" s="465"/>
      <c r="Q21" s="465"/>
      <c r="R21" s="465"/>
      <c r="S21" s="465"/>
      <c r="T21" s="465"/>
      <c r="U21" s="465"/>
      <c r="V21" s="465"/>
    </row>
    <row r="22" spans="1:22" s="419" customFormat="1">
      <c r="A22" s="430" t="s">
        <v>443</v>
      </c>
      <c r="B22" s="429"/>
      <c r="C22" s="429"/>
      <c r="D22" s="429"/>
      <c r="E22" s="464" t="s">
        <v>554</v>
      </c>
      <c r="F22" s="427">
        <f t="shared" ref="F22:M22" si="2">F24+F26+F28+F30+F32+F34</f>
        <v>0</v>
      </c>
      <c r="G22" s="427">
        <f t="shared" si="2"/>
        <v>0</v>
      </c>
      <c r="H22" s="427">
        <f t="shared" si="2"/>
        <v>0</v>
      </c>
      <c r="I22" s="427">
        <f t="shared" si="2"/>
        <v>0</v>
      </c>
      <c r="J22" s="427">
        <f t="shared" si="2"/>
        <v>0</v>
      </c>
      <c r="K22" s="427">
        <f t="shared" si="2"/>
        <v>0</v>
      </c>
      <c r="L22" s="427">
        <f t="shared" si="2"/>
        <v>0</v>
      </c>
      <c r="M22" s="427">
        <f t="shared" si="2"/>
        <v>0</v>
      </c>
      <c r="O22" s="427">
        <f t="shared" ref="O22:V22" si="3">O24+O26+O28+O30+O32+O34</f>
        <v>0</v>
      </c>
      <c r="P22" s="427">
        <f t="shared" si="3"/>
        <v>0</v>
      </c>
      <c r="Q22" s="427">
        <f t="shared" si="3"/>
        <v>0</v>
      </c>
      <c r="R22" s="427">
        <f t="shared" si="3"/>
        <v>0</v>
      </c>
      <c r="S22" s="427">
        <f t="shared" si="3"/>
        <v>0</v>
      </c>
      <c r="T22" s="427">
        <f t="shared" si="3"/>
        <v>0</v>
      </c>
      <c r="U22" s="427">
        <f t="shared" si="3"/>
        <v>0</v>
      </c>
      <c r="V22" s="427">
        <f t="shared" si="3"/>
        <v>0</v>
      </c>
    </row>
    <row r="23" spans="1:22" s="419" customFormat="1">
      <c r="A23" s="438"/>
      <c r="B23" s="429"/>
      <c r="C23" s="429"/>
      <c r="D23" s="429"/>
      <c r="E23" s="470"/>
      <c r="F23" s="465"/>
      <c r="G23" s="465"/>
      <c r="H23" s="465"/>
      <c r="I23" s="465"/>
      <c r="J23" s="465"/>
      <c r="K23" s="465"/>
      <c r="L23" s="465"/>
      <c r="M23" s="465"/>
      <c r="O23" s="465"/>
      <c r="P23" s="465"/>
      <c r="Q23" s="465"/>
      <c r="R23" s="465"/>
      <c r="S23" s="465"/>
      <c r="T23" s="465"/>
      <c r="U23" s="465"/>
      <c r="V23" s="465"/>
    </row>
    <row r="24" spans="1:22" s="419" customFormat="1">
      <c r="A24" s="438"/>
      <c r="B24" s="448" t="s">
        <v>444</v>
      </c>
      <c r="C24" s="429"/>
      <c r="D24" s="429"/>
      <c r="E24" s="473" t="s">
        <v>555</v>
      </c>
      <c r="F24" s="471">
        <f>G24+J24+M24</f>
        <v>0</v>
      </c>
      <c r="G24" s="472"/>
      <c r="H24" s="472"/>
      <c r="I24" s="472"/>
      <c r="J24" s="471">
        <f>H24+I24</f>
        <v>0</v>
      </c>
      <c r="K24" s="472"/>
      <c r="L24" s="472"/>
      <c r="M24" s="471">
        <f>K24+L24</f>
        <v>0</v>
      </c>
      <c r="O24" s="471">
        <f>P24+S24+V24</f>
        <v>0</v>
      </c>
      <c r="P24" s="472"/>
      <c r="Q24" s="472"/>
      <c r="R24" s="472"/>
      <c r="S24" s="471">
        <f>Q24+R24</f>
        <v>0</v>
      </c>
      <c r="T24" s="472"/>
      <c r="U24" s="472"/>
      <c r="V24" s="471">
        <f>T24+U24</f>
        <v>0</v>
      </c>
    </row>
    <row r="25" spans="1:22" s="419" customFormat="1">
      <c r="A25" s="438"/>
      <c r="B25" s="429"/>
      <c r="C25" s="429"/>
      <c r="D25" s="429"/>
      <c r="E25" s="470"/>
      <c r="F25" s="465"/>
      <c r="G25" s="465"/>
      <c r="H25" s="465"/>
      <c r="I25" s="465"/>
      <c r="J25" s="465"/>
      <c r="K25" s="465"/>
      <c r="L25" s="465"/>
      <c r="M25" s="465"/>
      <c r="O25" s="465"/>
      <c r="P25" s="465"/>
      <c r="Q25" s="465"/>
      <c r="R25" s="465"/>
      <c r="S25" s="465"/>
      <c r="T25" s="465"/>
      <c r="U25" s="465"/>
      <c r="V25" s="465"/>
    </row>
    <row r="26" spans="1:22" s="419" customFormat="1">
      <c r="A26" s="438"/>
      <c r="B26" s="448" t="s">
        <v>445</v>
      </c>
      <c r="C26" s="429"/>
      <c r="D26" s="429"/>
      <c r="E26" s="473" t="s">
        <v>556</v>
      </c>
      <c r="F26" s="471">
        <f>G26+J26+M26</f>
        <v>0</v>
      </c>
      <c r="G26" s="472"/>
      <c r="H26" s="472"/>
      <c r="I26" s="472"/>
      <c r="J26" s="471">
        <f>H26+I26</f>
        <v>0</v>
      </c>
      <c r="K26" s="472"/>
      <c r="L26" s="472"/>
      <c r="M26" s="471">
        <f>K26+L26</f>
        <v>0</v>
      </c>
      <c r="O26" s="471">
        <f>P26+S26+V26</f>
        <v>0</v>
      </c>
      <c r="P26" s="472"/>
      <c r="Q26" s="472"/>
      <c r="R26" s="472"/>
      <c r="S26" s="471">
        <f>Q26+R26</f>
        <v>0</v>
      </c>
      <c r="T26" s="472"/>
      <c r="U26" s="472"/>
      <c r="V26" s="471">
        <f>T26+U26</f>
        <v>0</v>
      </c>
    </row>
    <row r="27" spans="1:22" s="419" customFormat="1">
      <c r="A27" s="438"/>
      <c r="B27" s="429"/>
      <c r="C27" s="429"/>
      <c r="D27" s="429"/>
      <c r="E27" s="470"/>
      <c r="F27" s="465"/>
      <c r="G27" s="465"/>
      <c r="H27" s="465"/>
      <c r="I27" s="465"/>
      <c r="J27" s="465"/>
      <c r="K27" s="465"/>
      <c r="L27" s="465"/>
      <c r="M27" s="465"/>
      <c r="O27" s="465"/>
      <c r="P27" s="465"/>
      <c r="Q27" s="465"/>
      <c r="R27" s="465"/>
      <c r="S27" s="465"/>
      <c r="T27" s="465"/>
      <c r="U27" s="465"/>
      <c r="V27" s="465"/>
    </row>
    <row r="28" spans="1:22" s="419" customFormat="1">
      <c r="A28" s="438"/>
      <c r="B28" s="448" t="s">
        <v>446</v>
      </c>
      <c r="C28" s="429"/>
      <c r="D28" s="429"/>
      <c r="E28" s="473" t="s">
        <v>557</v>
      </c>
      <c r="F28" s="471">
        <f>G28+J28+M28</f>
        <v>0</v>
      </c>
      <c r="G28" s="472"/>
      <c r="H28" s="472"/>
      <c r="I28" s="472"/>
      <c r="J28" s="471">
        <f>H28+I28</f>
        <v>0</v>
      </c>
      <c r="K28" s="472"/>
      <c r="L28" s="472"/>
      <c r="M28" s="471">
        <f>K28+L28</f>
        <v>0</v>
      </c>
      <c r="O28" s="471">
        <f>P28+S28+V28</f>
        <v>0</v>
      </c>
      <c r="P28" s="472"/>
      <c r="Q28" s="472"/>
      <c r="R28" s="472"/>
      <c r="S28" s="471">
        <f>Q28+R28</f>
        <v>0</v>
      </c>
      <c r="T28" s="472"/>
      <c r="U28" s="472"/>
      <c r="V28" s="471">
        <f>T28+U28</f>
        <v>0</v>
      </c>
    </row>
    <row r="29" spans="1:22" s="419" customFormat="1">
      <c r="A29" s="438"/>
      <c r="B29" s="429"/>
      <c r="C29" s="429"/>
      <c r="D29" s="429"/>
      <c r="E29" s="470"/>
      <c r="F29" s="465"/>
      <c r="G29" s="465"/>
      <c r="H29" s="465"/>
      <c r="I29" s="465"/>
      <c r="J29" s="465"/>
      <c r="K29" s="465"/>
      <c r="L29" s="465"/>
      <c r="M29" s="465"/>
      <c r="O29" s="465"/>
      <c r="P29" s="465"/>
      <c r="Q29" s="465"/>
      <c r="R29" s="465"/>
      <c r="S29" s="465"/>
      <c r="T29" s="465"/>
      <c r="U29" s="465"/>
      <c r="V29" s="465"/>
    </row>
    <row r="30" spans="1:22" s="419" customFormat="1">
      <c r="A30" s="438"/>
      <c r="B30" s="448" t="s">
        <v>447</v>
      </c>
      <c r="C30" s="429"/>
      <c r="D30" s="429"/>
      <c r="E30" s="473" t="s">
        <v>493</v>
      </c>
      <c r="F30" s="471">
        <f>G30+J30+M30</f>
        <v>0</v>
      </c>
      <c r="G30" s="440"/>
      <c r="H30" s="440"/>
      <c r="I30" s="440"/>
      <c r="J30" s="471">
        <f>H30+I30</f>
        <v>0</v>
      </c>
      <c r="K30" s="440"/>
      <c r="L30" s="440"/>
      <c r="M30" s="471">
        <f>K30+L30</f>
        <v>0</v>
      </c>
      <c r="O30" s="471">
        <f>P30+S30+V30</f>
        <v>0</v>
      </c>
      <c r="P30" s="440"/>
      <c r="Q30" s="440"/>
      <c r="R30" s="440"/>
      <c r="S30" s="471">
        <f>Q30+R30</f>
        <v>0</v>
      </c>
      <c r="T30" s="440"/>
      <c r="U30" s="440"/>
      <c r="V30" s="471">
        <f>T30+U30</f>
        <v>0</v>
      </c>
    </row>
    <row r="31" spans="1:22" s="419" customFormat="1">
      <c r="A31" s="438"/>
      <c r="B31" s="429"/>
      <c r="C31" s="429"/>
      <c r="D31" s="429"/>
      <c r="E31" s="470"/>
      <c r="F31" s="465"/>
      <c r="G31" s="465"/>
      <c r="H31" s="465"/>
      <c r="I31" s="465"/>
      <c r="J31" s="465"/>
      <c r="K31" s="465"/>
      <c r="L31" s="465"/>
      <c r="M31" s="465"/>
      <c r="O31" s="465"/>
      <c r="P31" s="465"/>
      <c r="Q31" s="465"/>
      <c r="R31" s="465"/>
      <c r="S31" s="465"/>
      <c r="T31" s="465"/>
      <c r="U31" s="465"/>
      <c r="V31" s="465"/>
    </row>
    <row r="32" spans="1:22" s="419" customFormat="1">
      <c r="A32" s="438"/>
      <c r="B32" s="476" t="s">
        <v>448</v>
      </c>
      <c r="C32" s="429"/>
      <c r="D32" s="429"/>
      <c r="E32" s="478" t="s">
        <v>558</v>
      </c>
      <c r="F32" s="471">
        <f>G32+J32+M32</f>
        <v>0</v>
      </c>
      <c r="G32" s="477"/>
      <c r="H32" s="477"/>
      <c r="I32" s="477"/>
      <c r="J32" s="471">
        <f>H32+I32</f>
        <v>0</v>
      </c>
      <c r="K32" s="477"/>
      <c r="L32" s="477"/>
      <c r="M32" s="471">
        <f>K32+L32</f>
        <v>0</v>
      </c>
      <c r="O32" s="471">
        <f>P32+S32+V32</f>
        <v>0</v>
      </c>
      <c r="P32" s="477"/>
      <c r="Q32" s="477"/>
      <c r="R32" s="477"/>
      <c r="S32" s="471">
        <f>Q32+R32</f>
        <v>0</v>
      </c>
      <c r="T32" s="477"/>
      <c r="U32" s="477"/>
      <c r="V32" s="471">
        <f>T32+U32</f>
        <v>0</v>
      </c>
    </row>
    <row r="33" spans="1:22" s="419" customFormat="1">
      <c r="A33" s="438"/>
      <c r="B33" s="476"/>
      <c r="C33" s="429"/>
      <c r="D33" s="429"/>
      <c r="E33" s="475"/>
      <c r="F33" s="474"/>
      <c r="G33" s="474"/>
      <c r="H33" s="474"/>
      <c r="I33" s="474"/>
      <c r="J33" s="474"/>
      <c r="K33" s="474"/>
      <c r="L33" s="474"/>
      <c r="M33" s="474"/>
      <c r="O33" s="474"/>
      <c r="P33" s="474"/>
      <c r="Q33" s="474"/>
      <c r="R33" s="474"/>
      <c r="S33" s="474"/>
      <c r="T33" s="474"/>
      <c r="U33" s="474"/>
      <c r="V33" s="474"/>
    </row>
    <row r="34" spans="1:22" s="419" customFormat="1">
      <c r="A34" s="438"/>
      <c r="B34" s="448" t="s">
        <v>449</v>
      </c>
      <c r="C34" s="429"/>
      <c r="D34" s="429"/>
      <c r="E34" s="473" t="s">
        <v>559</v>
      </c>
      <c r="F34" s="471">
        <f>G34+J34+M34</f>
        <v>0</v>
      </c>
      <c r="G34" s="472"/>
      <c r="H34" s="472"/>
      <c r="I34" s="472"/>
      <c r="J34" s="471">
        <f>H34+I34</f>
        <v>0</v>
      </c>
      <c r="K34" s="472"/>
      <c r="L34" s="472"/>
      <c r="M34" s="471">
        <f>K34+L34</f>
        <v>0</v>
      </c>
      <c r="O34" s="471">
        <f>P34+S34+V34</f>
        <v>0</v>
      </c>
      <c r="P34" s="472"/>
      <c r="Q34" s="472"/>
      <c r="R34" s="472"/>
      <c r="S34" s="471">
        <f>Q34+R34</f>
        <v>0</v>
      </c>
      <c r="T34" s="472"/>
      <c r="U34" s="472"/>
      <c r="V34" s="471">
        <f>T34+U34</f>
        <v>0</v>
      </c>
    </row>
    <row r="35" spans="1:22" s="419" customFormat="1">
      <c r="A35" s="438"/>
      <c r="B35" s="429"/>
      <c r="C35" s="429"/>
      <c r="D35" s="429"/>
      <c r="E35" s="470"/>
      <c r="F35" s="469"/>
      <c r="G35" s="469"/>
      <c r="H35" s="469"/>
      <c r="I35" s="469"/>
      <c r="J35" s="469"/>
      <c r="K35" s="469"/>
      <c r="L35" s="469"/>
      <c r="M35" s="469"/>
      <c r="O35" s="469"/>
      <c r="P35" s="469"/>
      <c r="Q35" s="469"/>
      <c r="R35" s="469"/>
      <c r="S35" s="469"/>
      <c r="T35" s="469"/>
      <c r="U35" s="469"/>
      <c r="V35" s="469"/>
    </row>
    <row r="36" spans="1:22" s="419" customFormat="1">
      <c r="A36" s="468"/>
      <c r="B36" s="467"/>
      <c r="C36" s="467"/>
      <c r="D36" s="467"/>
      <c r="E36" s="466"/>
      <c r="F36" s="465"/>
      <c r="G36" s="465"/>
      <c r="H36" s="465"/>
      <c r="I36" s="465"/>
      <c r="J36" s="465"/>
      <c r="K36" s="465"/>
      <c r="L36" s="465"/>
      <c r="M36" s="465"/>
      <c r="O36" s="465"/>
      <c r="P36" s="465"/>
      <c r="Q36" s="465"/>
      <c r="R36" s="465"/>
      <c r="S36" s="465"/>
      <c r="T36" s="465"/>
      <c r="U36" s="465"/>
      <c r="V36" s="465"/>
    </row>
    <row r="37" spans="1:22" s="419" customFormat="1">
      <c r="A37" s="430" t="s">
        <v>450</v>
      </c>
      <c r="B37" s="429"/>
      <c r="C37" s="429"/>
      <c r="D37" s="429"/>
      <c r="E37" s="464" t="s">
        <v>560</v>
      </c>
      <c r="F37" s="427">
        <f t="shared" ref="F37:M37" si="4">F22+F12</f>
        <v>0</v>
      </c>
      <c r="G37" s="427">
        <f t="shared" si="4"/>
        <v>0</v>
      </c>
      <c r="H37" s="427">
        <f t="shared" si="4"/>
        <v>0</v>
      </c>
      <c r="I37" s="427">
        <f t="shared" si="4"/>
        <v>0</v>
      </c>
      <c r="J37" s="427">
        <f t="shared" si="4"/>
        <v>0</v>
      </c>
      <c r="K37" s="427">
        <f t="shared" si="4"/>
        <v>0</v>
      </c>
      <c r="L37" s="427">
        <f t="shared" si="4"/>
        <v>0</v>
      </c>
      <c r="M37" s="427">
        <f t="shared" si="4"/>
        <v>0</v>
      </c>
      <c r="O37" s="427">
        <f t="shared" ref="O37:V37" si="5">O22+O12</f>
        <v>0</v>
      </c>
      <c r="P37" s="427">
        <f t="shared" si="5"/>
        <v>0</v>
      </c>
      <c r="Q37" s="427">
        <f t="shared" si="5"/>
        <v>0</v>
      </c>
      <c r="R37" s="427">
        <f t="shared" si="5"/>
        <v>0</v>
      </c>
      <c r="S37" s="427">
        <f t="shared" si="5"/>
        <v>0</v>
      </c>
      <c r="T37" s="427">
        <f t="shared" si="5"/>
        <v>0</v>
      </c>
      <c r="U37" s="427">
        <f t="shared" si="5"/>
        <v>0</v>
      </c>
      <c r="V37" s="427">
        <f t="shared" si="5"/>
        <v>0</v>
      </c>
    </row>
    <row r="38" spans="1:22" s="419" customFormat="1" ht="13.5" thickBot="1">
      <c r="A38" s="463"/>
      <c r="B38" s="425"/>
      <c r="C38" s="425"/>
      <c r="D38" s="462"/>
      <c r="E38" s="461"/>
      <c r="F38" s="461"/>
      <c r="G38" s="461"/>
      <c r="H38" s="461"/>
      <c r="I38" s="461"/>
      <c r="J38" s="460"/>
      <c r="K38" s="460"/>
      <c r="L38" s="460"/>
      <c r="M38" s="460"/>
      <c r="O38" s="461"/>
      <c r="P38" s="461"/>
      <c r="Q38" s="461"/>
      <c r="R38" s="461"/>
      <c r="S38" s="460"/>
      <c r="T38" s="460"/>
      <c r="U38" s="460"/>
      <c r="V38" s="460"/>
    </row>
    <row r="39" spans="1:22" s="419" customFormat="1" ht="13.5" thickTop="1">
      <c r="A39" s="416"/>
      <c r="B39" s="416"/>
      <c r="C39" s="416"/>
      <c r="D39" s="416"/>
      <c r="E39" s="416"/>
      <c r="F39" s="416"/>
      <c r="G39" s="416"/>
      <c r="H39" s="416"/>
      <c r="I39" s="416"/>
      <c r="J39" s="422"/>
      <c r="K39" s="420"/>
      <c r="L39" s="422"/>
      <c r="M39" s="420"/>
      <c r="O39" s="416"/>
      <c r="P39" s="416"/>
      <c r="Q39" s="416"/>
      <c r="R39" s="416"/>
      <c r="S39" s="422"/>
      <c r="T39" s="420"/>
      <c r="U39" s="422"/>
      <c r="V39" s="420"/>
    </row>
    <row r="40" spans="1:22" s="419" customFormat="1" ht="13.5" thickBot="1">
      <c r="A40" s="416"/>
      <c r="B40" s="416"/>
      <c r="C40" s="416"/>
      <c r="D40" s="416"/>
      <c r="E40" s="416"/>
      <c r="F40" s="416"/>
      <c r="G40" s="416"/>
      <c r="H40" s="416"/>
      <c r="I40" s="416"/>
      <c r="J40" s="422"/>
      <c r="K40" s="420"/>
      <c r="L40" s="422"/>
      <c r="M40" s="420"/>
      <c r="O40" s="416"/>
      <c r="P40" s="416"/>
      <c r="Q40" s="416"/>
      <c r="R40" s="416"/>
      <c r="S40" s="422"/>
      <c r="T40" s="420"/>
      <c r="U40" s="422"/>
      <c r="V40" s="420"/>
    </row>
    <row r="41" spans="1:22" s="419" customFormat="1" ht="13.5" customHeight="1" thickBot="1">
      <c r="A41" s="2933" t="s">
        <v>451</v>
      </c>
      <c r="B41" s="2934"/>
      <c r="C41" s="2934"/>
      <c r="D41" s="2935"/>
      <c r="E41" s="2942" t="s">
        <v>548</v>
      </c>
      <c r="F41" s="2945" t="s">
        <v>1436</v>
      </c>
      <c r="G41" s="2945" t="s">
        <v>615</v>
      </c>
      <c r="H41" s="2948" t="s">
        <v>614</v>
      </c>
      <c r="I41" s="2949"/>
      <c r="J41" s="2949"/>
      <c r="K41" s="2949"/>
      <c r="L41" s="2949"/>
      <c r="M41" s="2950"/>
      <c r="O41" s="2945" t="s">
        <v>1436</v>
      </c>
      <c r="P41" s="2945" t="s">
        <v>615</v>
      </c>
      <c r="Q41" s="2948" t="s">
        <v>614</v>
      </c>
      <c r="R41" s="2949"/>
      <c r="S41" s="2949"/>
      <c r="T41" s="2949"/>
      <c r="U41" s="2949"/>
      <c r="V41" s="2950"/>
    </row>
    <row r="42" spans="1:22" s="419" customFormat="1" ht="13.5" customHeight="1">
      <c r="A42" s="2936"/>
      <c r="B42" s="2937"/>
      <c r="C42" s="2937"/>
      <c r="D42" s="2938"/>
      <c r="E42" s="2943"/>
      <c r="F42" s="2946"/>
      <c r="G42" s="2946"/>
      <c r="H42" s="2951" t="s">
        <v>613</v>
      </c>
      <c r="I42" s="2952"/>
      <c r="J42" s="2953"/>
      <c r="K42" s="2951" t="s">
        <v>612</v>
      </c>
      <c r="L42" s="2952"/>
      <c r="M42" s="2953"/>
      <c r="O42" s="2946"/>
      <c r="P42" s="2946"/>
      <c r="Q42" s="2951" t="s">
        <v>613</v>
      </c>
      <c r="R42" s="2952"/>
      <c r="S42" s="2953"/>
      <c r="T42" s="2951" t="s">
        <v>612</v>
      </c>
      <c r="U42" s="2952"/>
      <c r="V42" s="2953"/>
    </row>
    <row r="43" spans="1:22" s="419" customFormat="1" ht="13.5" thickBot="1">
      <c r="A43" s="2936"/>
      <c r="B43" s="2937"/>
      <c r="C43" s="2937"/>
      <c r="D43" s="2938"/>
      <c r="E43" s="2943"/>
      <c r="F43" s="2946"/>
      <c r="G43" s="2946"/>
      <c r="H43" s="2954"/>
      <c r="I43" s="2955"/>
      <c r="J43" s="2956"/>
      <c r="K43" s="2954"/>
      <c r="L43" s="2955"/>
      <c r="M43" s="2956"/>
      <c r="O43" s="2946"/>
      <c r="P43" s="2946"/>
      <c r="Q43" s="2954"/>
      <c r="R43" s="2955"/>
      <c r="S43" s="2956"/>
      <c r="T43" s="2954"/>
      <c r="U43" s="2955"/>
      <c r="V43" s="2956"/>
    </row>
    <row r="44" spans="1:22" s="419" customFormat="1" ht="26.25" thickBot="1">
      <c r="A44" s="2939"/>
      <c r="B44" s="2940"/>
      <c r="C44" s="2940"/>
      <c r="D44" s="2941"/>
      <c r="E44" s="2944"/>
      <c r="F44" s="2947"/>
      <c r="G44" s="2947"/>
      <c r="H44" s="459" t="s">
        <v>610</v>
      </c>
      <c r="I44" s="459" t="s">
        <v>609</v>
      </c>
      <c r="J44" s="459" t="s">
        <v>611</v>
      </c>
      <c r="K44" s="459" t="s">
        <v>610</v>
      </c>
      <c r="L44" s="459" t="s">
        <v>609</v>
      </c>
      <c r="M44" s="459" t="s">
        <v>608</v>
      </c>
      <c r="O44" s="2947"/>
      <c r="P44" s="2947"/>
      <c r="Q44" s="459" t="s">
        <v>610</v>
      </c>
      <c r="R44" s="459" t="s">
        <v>609</v>
      </c>
      <c r="S44" s="459" t="s">
        <v>611</v>
      </c>
      <c r="T44" s="459" t="s">
        <v>610</v>
      </c>
      <c r="U44" s="459" t="s">
        <v>609</v>
      </c>
      <c r="V44" s="459" t="s">
        <v>608</v>
      </c>
    </row>
    <row r="45" spans="1:22" s="419" customFormat="1" ht="13.5" thickTop="1">
      <c r="A45" s="438"/>
      <c r="B45" s="429"/>
      <c r="C45" s="429"/>
      <c r="D45" s="429"/>
      <c r="E45" s="442"/>
      <c r="F45" s="442"/>
      <c r="G45" s="442"/>
      <c r="H45" s="442"/>
      <c r="I45" s="442"/>
      <c r="J45" s="449"/>
      <c r="K45" s="449"/>
      <c r="L45" s="458"/>
      <c r="M45" s="449"/>
      <c r="O45" s="442"/>
      <c r="P45" s="442"/>
      <c r="Q45" s="442"/>
      <c r="R45" s="442"/>
      <c r="S45" s="449"/>
      <c r="T45" s="449"/>
      <c r="U45" s="458"/>
      <c r="V45" s="449"/>
    </row>
    <row r="46" spans="1:22" s="419" customFormat="1">
      <c r="A46" s="430" t="s">
        <v>452</v>
      </c>
      <c r="B46" s="429"/>
      <c r="C46" s="429"/>
      <c r="D46" s="429"/>
      <c r="E46" s="457" t="s">
        <v>326</v>
      </c>
      <c r="F46" s="454">
        <f t="shared" ref="F46:M46" si="6">F48+F50+F52+F54+F56+F58</f>
        <v>0</v>
      </c>
      <c r="G46" s="454">
        <f t="shared" si="6"/>
        <v>0</v>
      </c>
      <c r="H46" s="454">
        <f t="shared" si="6"/>
        <v>0</v>
      </c>
      <c r="I46" s="454">
        <f t="shared" si="6"/>
        <v>0</v>
      </c>
      <c r="J46" s="454">
        <f t="shared" si="6"/>
        <v>0</v>
      </c>
      <c r="K46" s="454">
        <f t="shared" si="6"/>
        <v>0</v>
      </c>
      <c r="L46" s="454">
        <f t="shared" si="6"/>
        <v>0</v>
      </c>
      <c r="M46" s="454">
        <f t="shared" si="6"/>
        <v>0</v>
      </c>
      <c r="O46" s="454">
        <f t="shared" ref="O46:V46" si="7">O48+O50+O52+O54+O56+O58</f>
        <v>0</v>
      </c>
      <c r="P46" s="454">
        <f t="shared" si="7"/>
        <v>0</v>
      </c>
      <c r="Q46" s="454">
        <f t="shared" si="7"/>
        <v>0</v>
      </c>
      <c r="R46" s="454">
        <f t="shared" si="7"/>
        <v>0</v>
      </c>
      <c r="S46" s="454">
        <f t="shared" si="7"/>
        <v>0</v>
      </c>
      <c r="T46" s="454">
        <f t="shared" si="7"/>
        <v>0</v>
      </c>
      <c r="U46" s="454">
        <f t="shared" si="7"/>
        <v>0</v>
      </c>
      <c r="V46" s="454">
        <f t="shared" si="7"/>
        <v>0</v>
      </c>
    </row>
    <row r="47" spans="1:22" s="419" customFormat="1">
      <c r="A47" s="438"/>
      <c r="B47" s="429"/>
      <c r="C47" s="429"/>
      <c r="D47" s="429"/>
      <c r="E47" s="442"/>
      <c r="F47" s="441"/>
      <c r="G47" s="441"/>
      <c r="H47" s="441"/>
      <c r="I47" s="441"/>
      <c r="J47" s="441"/>
      <c r="K47" s="441"/>
      <c r="L47" s="441"/>
      <c r="M47" s="441"/>
      <c r="O47" s="441"/>
      <c r="P47" s="441"/>
      <c r="Q47" s="441"/>
      <c r="R47" s="441"/>
      <c r="S47" s="441"/>
      <c r="T47" s="441"/>
      <c r="U47" s="441"/>
      <c r="V47" s="441"/>
    </row>
    <row r="48" spans="1:22" s="419" customFormat="1">
      <c r="A48" s="438"/>
      <c r="B48" s="448" t="s">
        <v>453</v>
      </c>
      <c r="C48" s="429"/>
      <c r="D48" s="429"/>
      <c r="E48" s="456" t="s">
        <v>562</v>
      </c>
      <c r="F48" s="439">
        <f>G48+J48+M48</f>
        <v>0</v>
      </c>
      <c r="G48" s="440"/>
      <c r="H48" s="440"/>
      <c r="I48" s="440"/>
      <c r="J48" s="439">
        <f>H48+I48</f>
        <v>0</v>
      </c>
      <c r="K48" s="440"/>
      <c r="L48" s="440"/>
      <c r="M48" s="439">
        <f>K48+L48</f>
        <v>0</v>
      </c>
      <c r="O48" s="439">
        <f>P48+S48+V48</f>
        <v>0</v>
      </c>
      <c r="P48" s="440"/>
      <c r="Q48" s="440"/>
      <c r="R48" s="440"/>
      <c r="S48" s="439">
        <f>Q48+R48</f>
        <v>0</v>
      </c>
      <c r="T48" s="440"/>
      <c r="U48" s="440"/>
      <c r="V48" s="439">
        <f>T48+U48</f>
        <v>0</v>
      </c>
    </row>
    <row r="49" spans="1:22" s="419" customFormat="1">
      <c r="A49" s="438"/>
      <c r="B49" s="448"/>
      <c r="C49" s="429"/>
      <c r="D49" s="429"/>
      <c r="E49" s="445"/>
      <c r="F49" s="449"/>
      <c r="G49" s="449"/>
      <c r="H49" s="449"/>
      <c r="I49" s="449"/>
      <c r="J49" s="449"/>
      <c r="K49" s="449"/>
      <c r="L49" s="449"/>
      <c r="M49" s="449"/>
      <c r="O49" s="449"/>
      <c r="P49" s="449"/>
      <c r="Q49" s="449"/>
      <c r="R49" s="449"/>
      <c r="S49" s="449"/>
      <c r="T49" s="449"/>
      <c r="U49" s="449"/>
      <c r="V49" s="449"/>
    </row>
    <row r="50" spans="1:22" s="419" customFormat="1">
      <c r="A50" s="438"/>
      <c r="B50" s="448" t="s">
        <v>454</v>
      </c>
      <c r="C50" s="429"/>
      <c r="D50" s="429"/>
      <c r="E50" s="456">
        <v>11</v>
      </c>
      <c r="F50" s="439">
        <f>G50+J50+M50</f>
        <v>0</v>
      </c>
      <c r="G50" s="440"/>
      <c r="H50" s="440"/>
      <c r="I50" s="440"/>
      <c r="J50" s="439">
        <f>H50+I50</f>
        <v>0</v>
      </c>
      <c r="K50" s="440"/>
      <c r="L50" s="440"/>
      <c r="M50" s="439">
        <f>K50+L50</f>
        <v>0</v>
      </c>
      <c r="O50" s="439">
        <f>P50+S50+V50</f>
        <v>0</v>
      </c>
      <c r="P50" s="440"/>
      <c r="Q50" s="440"/>
      <c r="R50" s="440"/>
      <c r="S50" s="439">
        <f>Q50+R50</f>
        <v>0</v>
      </c>
      <c r="T50" s="440"/>
      <c r="U50" s="440"/>
      <c r="V50" s="439">
        <f>T50+U50</f>
        <v>0</v>
      </c>
    </row>
    <row r="51" spans="1:22" s="419" customFormat="1">
      <c r="A51" s="438"/>
      <c r="B51" s="448"/>
      <c r="C51" s="429"/>
      <c r="D51" s="429"/>
      <c r="E51" s="445"/>
      <c r="F51" s="449"/>
      <c r="G51" s="449"/>
      <c r="H51" s="449"/>
      <c r="I51" s="449"/>
      <c r="J51" s="449"/>
      <c r="K51" s="449"/>
      <c r="L51" s="449"/>
      <c r="M51" s="449"/>
      <c r="O51" s="449"/>
      <c r="P51" s="449"/>
      <c r="Q51" s="449"/>
      <c r="R51" s="449"/>
      <c r="S51" s="449"/>
      <c r="T51" s="449"/>
      <c r="U51" s="449"/>
      <c r="V51" s="449"/>
    </row>
    <row r="52" spans="1:22" s="419" customFormat="1">
      <c r="A52" s="438"/>
      <c r="B52" s="437" t="s">
        <v>455</v>
      </c>
      <c r="C52" s="447"/>
      <c r="D52" s="429"/>
      <c r="E52" s="456" t="s">
        <v>563</v>
      </c>
      <c r="F52" s="439">
        <f>G52+J52+M52</f>
        <v>0</v>
      </c>
      <c r="G52" s="440"/>
      <c r="H52" s="440"/>
      <c r="I52" s="440"/>
      <c r="J52" s="439">
        <f>H52+I52</f>
        <v>0</v>
      </c>
      <c r="K52" s="440"/>
      <c r="L52" s="440"/>
      <c r="M52" s="439">
        <f>K52+L52</f>
        <v>0</v>
      </c>
      <c r="O52" s="439">
        <f>P52+S52+V52</f>
        <v>0</v>
      </c>
      <c r="P52" s="440"/>
      <c r="Q52" s="440"/>
      <c r="R52" s="440"/>
      <c r="S52" s="439">
        <f>Q52+R52</f>
        <v>0</v>
      </c>
      <c r="T52" s="440"/>
      <c r="U52" s="440"/>
      <c r="V52" s="439">
        <f>T52+U52</f>
        <v>0</v>
      </c>
    </row>
    <row r="53" spans="1:22" s="419" customFormat="1">
      <c r="A53" s="438"/>
      <c r="B53" s="429"/>
      <c r="C53" s="447"/>
      <c r="D53" s="453"/>
      <c r="E53" s="445"/>
      <c r="F53" s="449"/>
      <c r="G53" s="449"/>
      <c r="H53" s="449"/>
      <c r="I53" s="449"/>
      <c r="J53" s="449"/>
      <c r="K53" s="449"/>
      <c r="L53" s="449"/>
      <c r="M53" s="449"/>
      <c r="O53" s="449"/>
      <c r="P53" s="449"/>
      <c r="Q53" s="449"/>
      <c r="R53" s="449"/>
      <c r="S53" s="449"/>
      <c r="T53" s="449"/>
      <c r="U53" s="449"/>
      <c r="V53" s="449"/>
    </row>
    <row r="54" spans="1:22" s="419" customFormat="1">
      <c r="A54" s="438"/>
      <c r="B54" s="437" t="s">
        <v>456</v>
      </c>
      <c r="C54" s="447"/>
      <c r="D54" s="453"/>
      <c r="E54" s="456" t="s">
        <v>564</v>
      </c>
      <c r="F54" s="439">
        <f>G54+J54+M54</f>
        <v>0</v>
      </c>
      <c r="G54" s="440"/>
      <c r="H54" s="440"/>
      <c r="I54" s="440"/>
      <c r="J54" s="439">
        <f>H54+I54</f>
        <v>0</v>
      </c>
      <c r="K54" s="440"/>
      <c r="L54" s="440"/>
      <c r="M54" s="439">
        <f>K54+L54</f>
        <v>0</v>
      </c>
      <c r="O54" s="439">
        <f>P54+S54+V54</f>
        <v>0</v>
      </c>
      <c r="P54" s="440"/>
      <c r="Q54" s="440"/>
      <c r="R54" s="440"/>
      <c r="S54" s="439">
        <f>Q54+R54</f>
        <v>0</v>
      </c>
      <c r="T54" s="440"/>
      <c r="U54" s="440"/>
      <c r="V54" s="439">
        <f>T54+U54</f>
        <v>0</v>
      </c>
    </row>
    <row r="55" spans="1:22" s="419" customFormat="1">
      <c r="A55" s="438"/>
      <c r="B55" s="448"/>
      <c r="C55" s="429"/>
      <c r="D55" s="453"/>
      <c r="E55" s="456"/>
      <c r="F55" s="449"/>
      <c r="G55" s="449"/>
      <c r="H55" s="449"/>
      <c r="I55" s="449"/>
      <c r="J55" s="449"/>
      <c r="K55" s="449"/>
      <c r="L55" s="449"/>
      <c r="M55" s="449"/>
      <c r="O55" s="449"/>
      <c r="P55" s="449"/>
      <c r="Q55" s="449"/>
      <c r="R55" s="449"/>
      <c r="S55" s="449"/>
      <c r="T55" s="449"/>
      <c r="U55" s="449"/>
      <c r="V55" s="449"/>
    </row>
    <row r="56" spans="1:22" s="419" customFormat="1">
      <c r="A56" s="438"/>
      <c r="B56" s="448" t="s">
        <v>457</v>
      </c>
      <c r="C56" s="429"/>
      <c r="D56" s="453"/>
      <c r="E56" s="456">
        <v>14</v>
      </c>
      <c r="F56" s="439">
        <f>G56+J56+M56</f>
        <v>0</v>
      </c>
      <c r="G56" s="440"/>
      <c r="H56" s="440"/>
      <c r="I56" s="440"/>
      <c r="J56" s="439">
        <f>H56+I56</f>
        <v>0</v>
      </c>
      <c r="K56" s="440"/>
      <c r="L56" s="440"/>
      <c r="M56" s="439">
        <f>K56+L56</f>
        <v>0</v>
      </c>
      <c r="O56" s="439">
        <f>P56+S56+V56</f>
        <v>0</v>
      </c>
      <c r="P56" s="440"/>
      <c r="Q56" s="440"/>
      <c r="R56" s="440"/>
      <c r="S56" s="439">
        <f>Q56+R56</f>
        <v>0</v>
      </c>
      <c r="T56" s="440"/>
      <c r="U56" s="440"/>
      <c r="V56" s="439">
        <f>T56+U56</f>
        <v>0</v>
      </c>
    </row>
    <row r="57" spans="1:22" s="419" customFormat="1">
      <c r="A57" s="438"/>
      <c r="B57" s="448"/>
      <c r="C57" s="429"/>
      <c r="D57" s="453"/>
      <c r="E57" s="456"/>
      <c r="F57" s="455"/>
      <c r="G57" s="455"/>
      <c r="H57" s="455"/>
      <c r="I57" s="455"/>
      <c r="J57" s="455"/>
      <c r="K57" s="455"/>
      <c r="L57" s="455"/>
      <c r="M57" s="455"/>
      <c r="O57" s="455"/>
      <c r="P57" s="455"/>
      <c r="Q57" s="455"/>
      <c r="R57" s="455"/>
      <c r="S57" s="439"/>
      <c r="T57" s="455"/>
      <c r="U57" s="455"/>
      <c r="V57" s="455"/>
    </row>
    <row r="58" spans="1:22" s="419" customFormat="1">
      <c r="A58" s="438"/>
      <c r="B58" s="448" t="s">
        <v>458</v>
      </c>
      <c r="C58" s="429"/>
      <c r="D58" s="453"/>
      <c r="E58" s="456">
        <v>15</v>
      </c>
      <c r="F58" s="439">
        <f>G58+J58+M58</f>
        <v>0</v>
      </c>
      <c r="G58" s="440"/>
      <c r="H58" s="440"/>
      <c r="I58" s="440"/>
      <c r="J58" s="439">
        <f>H58+I58</f>
        <v>0</v>
      </c>
      <c r="K58" s="440"/>
      <c r="L58" s="440"/>
      <c r="M58" s="439">
        <f>K58+L58</f>
        <v>0</v>
      </c>
      <c r="O58" s="439">
        <f>P58+S58+V58</f>
        <v>0</v>
      </c>
      <c r="P58" s="440"/>
      <c r="Q58" s="440"/>
      <c r="R58" s="440"/>
      <c r="S58" s="439">
        <f>Q58+R58</f>
        <v>0</v>
      </c>
      <c r="T58" s="440"/>
      <c r="U58" s="440"/>
      <c r="V58" s="439">
        <f>T58+U58</f>
        <v>0</v>
      </c>
    </row>
    <row r="59" spans="1:22" s="419" customFormat="1">
      <c r="A59" s="438"/>
      <c r="B59" s="448"/>
      <c r="C59" s="429"/>
      <c r="D59" s="453"/>
      <c r="E59" s="456"/>
      <c r="F59" s="455"/>
      <c r="G59" s="455"/>
      <c r="H59" s="455"/>
      <c r="I59" s="455"/>
      <c r="J59" s="455"/>
      <c r="K59" s="455"/>
      <c r="L59" s="455"/>
      <c r="M59" s="455"/>
      <c r="O59" s="455"/>
      <c r="P59" s="455"/>
      <c r="Q59" s="455"/>
      <c r="R59" s="455"/>
      <c r="S59" s="455"/>
      <c r="T59" s="455"/>
      <c r="U59" s="455"/>
      <c r="V59" s="455"/>
    </row>
    <row r="60" spans="1:22" s="419" customFormat="1">
      <c r="A60" s="452" t="s">
        <v>325</v>
      </c>
      <c r="B60" s="448"/>
      <c r="C60" s="429"/>
      <c r="D60" s="453"/>
      <c r="E60" s="428">
        <v>16</v>
      </c>
      <c r="F60" s="454">
        <f t="shared" ref="F60:M60" si="8">F62</f>
        <v>0</v>
      </c>
      <c r="G60" s="454">
        <f t="shared" si="8"/>
        <v>0</v>
      </c>
      <c r="H60" s="454">
        <f t="shared" si="8"/>
        <v>0</v>
      </c>
      <c r="I60" s="454">
        <f t="shared" si="8"/>
        <v>0</v>
      </c>
      <c r="J60" s="454">
        <f t="shared" si="8"/>
        <v>0</v>
      </c>
      <c r="K60" s="454">
        <f t="shared" si="8"/>
        <v>0</v>
      </c>
      <c r="L60" s="454">
        <f t="shared" si="8"/>
        <v>0</v>
      </c>
      <c r="M60" s="454">
        <f t="shared" si="8"/>
        <v>0</v>
      </c>
      <c r="O60" s="454">
        <f t="shared" ref="O60:V60" si="9">O62</f>
        <v>0</v>
      </c>
      <c r="P60" s="454">
        <f t="shared" si="9"/>
        <v>0</v>
      </c>
      <c r="Q60" s="454">
        <f t="shared" si="9"/>
        <v>0</v>
      </c>
      <c r="R60" s="454">
        <f t="shared" si="9"/>
        <v>0</v>
      </c>
      <c r="S60" s="454">
        <f t="shared" si="9"/>
        <v>0</v>
      </c>
      <c r="T60" s="454">
        <f t="shared" si="9"/>
        <v>0</v>
      </c>
      <c r="U60" s="454">
        <f t="shared" si="9"/>
        <v>0</v>
      </c>
      <c r="V60" s="454">
        <f t="shared" si="9"/>
        <v>0</v>
      </c>
    </row>
    <row r="61" spans="1:22" s="419" customFormat="1">
      <c r="A61" s="438"/>
      <c r="B61" s="429"/>
      <c r="C61" s="429"/>
      <c r="D61" s="453"/>
      <c r="E61" s="442"/>
      <c r="F61" s="441"/>
      <c r="G61" s="441"/>
      <c r="H61" s="441"/>
      <c r="I61" s="441"/>
      <c r="J61" s="441"/>
      <c r="K61" s="441"/>
      <c r="L61" s="441"/>
      <c r="M61" s="441"/>
      <c r="O61" s="441"/>
      <c r="P61" s="441"/>
      <c r="Q61" s="441"/>
      <c r="R61" s="441"/>
      <c r="S61" s="441"/>
      <c r="T61" s="441"/>
      <c r="U61" s="441"/>
      <c r="V61" s="441"/>
    </row>
    <row r="62" spans="1:22" s="419" customFormat="1">
      <c r="A62" s="452"/>
      <c r="B62" s="437" t="s">
        <v>459</v>
      </c>
      <c r="C62" s="447"/>
      <c r="D62" s="453"/>
      <c r="E62" s="436" t="s">
        <v>565</v>
      </c>
      <c r="F62" s="439">
        <f>G62+J62+M62</f>
        <v>0</v>
      </c>
      <c r="G62" s="440"/>
      <c r="H62" s="440"/>
      <c r="I62" s="440"/>
      <c r="J62" s="439">
        <f>H62+I62</f>
        <v>0</v>
      </c>
      <c r="K62" s="440"/>
      <c r="L62" s="440"/>
      <c r="M62" s="439">
        <f>K62+L62</f>
        <v>0</v>
      </c>
      <c r="O62" s="439">
        <f>P62+S62+V62</f>
        <v>0</v>
      </c>
      <c r="P62" s="440"/>
      <c r="Q62" s="440"/>
      <c r="R62" s="440"/>
      <c r="S62" s="439">
        <f>Q62+R62</f>
        <v>0</v>
      </c>
      <c r="T62" s="440"/>
      <c r="U62" s="440"/>
      <c r="V62" s="439">
        <f>T62+U62</f>
        <v>0</v>
      </c>
    </row>
    <row r="63" spans="1:22" s="419" customFormat="1">
      <c r="A63" s="438"/>
      <c r="B63" s="429"/>
      <c r="C63" s="429"/>
      <c r="D63" s="447"/>
      <c r="E63" s="445"/>
      <c r="F63" s="449"/>
      <c r="G63" s="449"/>
      <c r="H63" s="449"/>
      <c r="I63" s="449"/>
      <c r="J63" s="449"/>
      <c r="K63" s="449"/>
      <c r="L63" s="449"/>
      <c r="M63" s="449"/>
      <c r="O63" s="449"/>
      <c r="P63" s="449"/>
      <c r="Q63" s="449"/>
      <c r="R63" s="449"/>
      <c r="S63" s="449"/>
      <c r="T63" s="449"/>
      <c r="U63" s="449"/>
      <c r="V63" s="449"/>
    </row>
    <row r="64" spans="1:22" s="419" customFormat="1">
      <c r="A64" s="452" t="s">
        <v>460</v>
      </c>
      <c r="B64" s="429"/>
      <c r="C64" s="429"/>
      <c r="D64" s="429"/>
      <c r="E64" s="451" t="s">
        <v>566</v>
      </c>
      <c r="F64" s="450">
        <f t="shared" ref="F64:M64" si="10">+F66+F72+F80</f>
        <v>0</v>
      </c>
      <c r="G64" s="450">
        <f t="shared" si="10"/>
        <v>0</v>
      </c>
      <c r="H64" s="450">
        <f t="shared" si="10"/>
        <v>0</v>
      </c>
      <c r="I64" s="450">
        <f t="shared" si="10"/>
        <v>0</v>
      </c>
      <c r="J64" s="450">
        <f t="shared" si="10"/>
        <v>0</v>
      </c>
      <c r="K64" s="450">
        <f t="shared" si="10"/>
        <v>0</v>
      </c>
      <c r="L64" s="450">
        <f t="shared" si="10"/>
        <v>0</v>
      </c>
      <c r="M64" s="450">
        <f t="shared" si="10"/>
        <v>0</v>
      </c>
      <c r="O64" s="450">
        <f t="shared" ref="O64:V64" si="11">+O66+O72+O80</f>
        <v>0</v>
      </c>
      <c r="P64" s="450">
        <f t="shared" si="11"/>
        <v>0</v>
      </c>
      <c r="Q64" s="450">
        <f t="shared" si="11"/>
        <v>0</v>
      </c>
      <c r="R64" s="450">
        <f t="shared" si="11"/>
        <v>0</v>
      </c>
      <c r="S64" s="450">
        <f t="shared" si="11"/>
        <v>0</v>
      </c>
      <c r="T64" s="450">
        <f t="shared" si="11"/>
        <v>0</v>
      </c>
      <c r="U64" s="450">
        <f t="shared" si="11"/>
        <v>0</v>
      </c>
      <c r="V64" s="450">
        <f t="shared" si="11"/>
        <v>0</v>
      </c>
    </row>
    <row r="65" spans="1:22" s="419" customFormat="1">
      <c r="A65" s="438"/>
      <c r="B65" s="429"/>
      <c r="C65" s="447"/>
      <c r="D65" s="429"/>
      <c r="E65" s="445"/>
      <c r="F65" s="449"/>
      <c r="G65" s="449"/>
      <c r="H65" s="449"/>
      <c r="I65" s="449"/>
      <c r="J65" s="449"/>
      <c r="K65" s="449"/>
      <c r="L65" s="449"/>
      <c r="M65" s="449"/>
      <c r="O65" s="449"/>
      <c r="P65" s="449"/>
      <c r="Q65" s="449"/>
      <c r="R65" s="449"/>
      <c r="S65" s="449"/>
      <c r="T65" s="449"/>
      <c r="U65" s="449"/>
      <c r="V65" s="449"/>
    </row>
    <row r="66" spans="1:22" s="419" customFormat="1">
      <c r="A66" s="438"/>
      <c r="B66" s="437" t="s">
        <v>461</v>
      </c>
      <c r="C66" s="429"/>
      <c r="D66" s="429"/>
      <c r="E66" s="436" t="s">
        <v>567</v>
      </c>
      <c r="F66" s="435">
        <f t="shared" ref="F66:L66" si="12">F67+F70</f>
        <v>0</v>
      </c>
      <c r="G66" s="435">
        <f t="shared" si="12"/>
        <v>0</v>
      </c>
      <c r="H66" s="435">
        <f t="shared" si="12"/>
        <v>0</v>
      </c>
      <c r="I66" s="435">
        <f t="shared" si="12"/>
        <v>0</v>
      </c>
      <c r="J66" s="435">
        <f t="shared" si="12"/>
        <v>0</v>
      </c>
      <c r="K66" s="435">
        <f t="shared" si="12"/>
        <v>0</v>
      </c>
      <c r="L66" s="435">
        <f t="shared" si="12"/>
        <v>0</v>
      </c>
      <c r="M66" s="435">
        <f>M67+M70</f>
        <v>0</v>
      </c>
      <c r="O66" s="435">
        <f t="shared" ref="O66:U66" si="13">O67+O70</f>
        <v>0</v>
      </c>
      <c r="P66" s="435">
        <f t="shared" si="13"/>
        <v>0</v>
      </c>
      <c r="Q66" s="435">
        <f t="shared" si="13"/>
        <v>0</v>
      </c>
      <c r="R66" s="435">
        <f t="shared" si="13"/>
        <v>0</v>
      </c>
      <c r="S66" s="435">
        <f t="shared" si="13"/>
        <v>0</v>
      </c>
      <c r="T66" s="435">
        <f t="shared" si="13"/>
        <v>0</v>
      </c>
      <c r="U66" s="435">
        <f t="shared" si="13"/>
        <v>0</v>
      </c>
      <c r="V66" s="435">
        <f>V67+V70</f>
        <v>0</v>
      </c>
    </row>
    <row r="67" spans="1:22" s="419" customFormat="1">
      <c r="A67" s="438"/>
      <c r="B67" s="429"/>
      <c r="C67" s="447" t="s">
        <v>462</v>
      </c>
      <c r="D67" s="429"/>
      <c r="E67" s="445" t="s">
        <v>568</v>
      </c>
      <c r="F67" s="439">
        <f>G67+J67+M67</f>
        <v>0</v>
      </c>
      <c r="G67" s="440"/>
      <c r="H67" s="440"/>
      <c r="I67" s="440"/>
      <c r="J67" s="439">
        <f>H67+I67</f>
        <v>0</v>
      </c>
      <c r="K67" s="440"/>
      <c r="L67" s="440"/>
      <c r="M67" s="439">
        <f>K67+L67</f>
        <v>0</v>
      </c>
      <c r="O67" s="439">
        <f>P67+S67+V67</f>
        <v>0</v>
      </c>
      <c r="P67" s="440"/>
      <c r="Q67" s="440"/>
      <c r="R67" s="440"/>
      <c r="S67" s="439">
        <f>Q67+R67</f>
        <v>0</v>
      </c>
      <c r="T67" s="440"/>
      <c r="U67" s="440"/>
      <c r="V67" s="439">
        <f>T67+U67</f>
        <v>0</v>
      </c>
    </row>
    <row r="68" spans="1:22" s="419" customFormat="1">
      <c r="A68" s="438"/>
      <c r="B68" s="429"/>
      <c r="C68" s="447"/>
      <c r="D68" s="429" t="s">
        <v>463</v>
      </c>
      <c r="E68" s="445"/>
      <c r="F68" s="449"/>
      <c r="G68" s="449"/>
      <c r="H68" s="449"/>
      <c r="I68" s="449"/>
      <c r="J68" s="449"/>
      <c r="K68" s="449"/>
      <c r="L68" s="449"/>
      <c r="M68" s="449"/>
      <c r="O68" s="449"/>
      <c r="P68" s="449"/>
      <c r="Q68" s="449"/>
      <c r="R68" s="449"/>
      <c r="S68" s="449"/>
      <c r="T68" s="449"/>
      <c r="U68" s="449"/>
      <c r="V68" s="449"/>
    </row>
    <row r="69" spans="1:22" s="419" customFormat="1">
      <c r="A69" s="438"/>
      <c r="B69" s="429"/>
      <c r="C69" s="447"/>
      <c r="D69" s="429" t="s">
        <v>464</v>
      </c>
      <c r="E69" s="445"/>
      <c r="F69" s="449"/>
      <c r="G69" s="449"/>
      <c r="H69" s="449"/>
      <c r="I69" s="449"/>
      <c r="J69" s="449"/>
      <c r="K69" s="449"/>
      <c r="L69" s="449"/>
      <c r="M69" s="449"/>
      <c r="O69" s="449"/>
      <c r="P69" s="449"/>
      <c r="Q69" s="449"/>
      <c r="R69" s="449"/>
      <c r="S69" s="449"/>
      <c r="T69" s="449"/>
      <c r="U69" s="449"/>
      <c r="V69" s="449"/>
    </row>
    <row r="70" spans="1:22" s="419" customFormat="1">
      <c r="A70" s="438"/>
      <c r="B70" s="429"/>
      <c r="C70" s="429" t="s">
        <v>465</v>
      </c>
      <c r="D70" s="429"/>
      <c r="E70" s="442" t="s">
        <v>569</v>
      </c>
      <c r="F70" s="439">
        <f>G70+J70+M70</f>
        <v>0</v>
      </c>
      <c r="G70" s="440"/>
      <c r="H70" s="440"/>
      <c r="I70" s="440"/>
      <c r="J70" s="439">
        <f>H70+I70</f>
        <v>0</v>
      </c>
      <c r="K70" s="440"/>
      <c r="L70" s="440"/>
      <c r="M70" s="439">
        <f>K70+L70</f>
        <v>0</v>
      </c>
      <c r="O70" s="439">
        <f>P70+S70+V70</f>
        <v>0</v>
      </c>
      <c r="P70" s="440"/>
      <c r="Q70" s="440"/>
      <c r="R70" s="440"/>
      <c r="S70" s="439">
        <f>Q70+R70</f>
        <v>0</v>
      </c>
      <c r="T70" s="440"/>
      <c r="U70" s="440"/>
      <c r="V70" s="439">
        <f>T70+U70</f>
        <v>0</v>
      </c>
    </row>
    <row r="71" spans="1:22" s="419" customFormat="1">
      <c r="A71" s="438"/>
      <c r="B71" s="429"/>
      <c r="C71" s="447"/>
      <c r="D71" s="429"/>
      <c r="E71" s="445"/>
      <c r="F71" s="449"/>
      <c r="G71" s="449"/>
      <c r="H71" s="449"/>
      <c r="I71" s="449"/>
      <c r="J71" s="449"/>
      <c r="K71" s="449"/>
      <c r="L71" s="449"/>
      <c r="M71" s="449"/>
      <c r="O71" s="449"/>
      <c r="P71" s="449"/>
      <c r="Q71" s="449"/>
      <c r="R71" s="449"/>
      <c r="S71" s="449"/>
      <c r="T71" s="449"/>
      <c r="U71" s="449"/>
      <c r="V71" s="449"/>
    </row>
    <row r="72" spans="1:22" s="419" customFormat="1">
      <c r="A72" s="438"/>
      <c r="B72" s="437" t="s">
        <v>466</v>
      </c>
      <c r="C72" s="429"/>
      <c r="D72" s="429"/>
      <c r="E72" s="436" t="s">
        <v>570</v>
      </c>
      <c r="F72" s="435">
        <f>F73+F74+F75+F76+F77+F78</f>
        <v>0</v>
      </c>
      <c r="G72" s="435">
        <f t="shared" ref="G72:L72" si="14">G73+G74+G75+G76+G77+G78</f>
        <v>0</v>
      </c>
      <c r="H72" s="435">
        <f t="shared" si="14"/>
        <v>0</v>
      </c>
      <c r="I72" s="435">
        <f t="shared" si="14"/>
        <v>0</v>
      </c>
      <c r="J72" s="435">
        <f t="shared" si="14"/>
        <v>0</v>
      </c>
      <c r="K72" s="435">
        <f t="shared" si="14"/>
        <v>0</v>
      </c>
      <c r="L72" s="435">
        <f t="shared" si="14"/>
        <v>0</v>
      </c>
      <c r="M72" s="435">
        <f>M73+M74+M75+M76+M77+M78</f>
        <v>0</v>
      </c>
      <c r="O72" s="435">
        <f>O73+O74+O75+O76+O77+O78</f>
        <v>0</v>
      </c>
      <c r="P72" s="435">
        <f t="shared" ref="P72:U72" si="15">P73+P74+P75+P76+P77+P78</f>
        <v>0</v>
      </c>
      <c r="Q72" s="435">
        <f t="shared" si="15"/>
        <v>0</v>
      </c>
      <c r="R72" s="435">
        <f t="shared" si="15"/>
        <v>0</v>
      </c>
      <c r="S72" s="435">
        <f t="shared" si="15"/>
        <v>0</v>
      </c>
      <c r="T72" s="435">
        <f t="shared" si="15"/>
        <v>0</v>
      </c>
      <c r="U72" s="435">
        <f t="shared" si="15"/>
        <v>0</v>
      </c>
      <c r="V72" s="435">
        <f>V73+V74+V75+V76+V77+V78</f>
        <v>0</v>
      </c>
    </row>
    <row r="73" spans="1:22" s="419" customFormat="1">
      <c r="A73" s="438"/>
      <c r="B73" s="448"/>
      <c r="C73" s="429" t="s">
        <v>467</v>
      </c>
      <c r="D73" s="429"/>
      <c r="E73" s="445">
        <v>42</v>
      </c>
      <c r="F73" s="439">
        <f>G73+J73+M73</f>
        <v>0</v>
      </c>
      <c r="G73" s="440"/>
      <c r="H73" s="440"/>
      <c r="I73" s="440"/>
      <c r="J73" s="439">
        <f t="shared" ref="J73:J78" si="16">H73+I73</f>
        <v>0</v>
      </c>
      <c r="K73" s="440"/>
      <c r="L73" s="440"/>
      <c r="M73" s="439">
        <f>K73+L73</f>
        <v>0</v>
      </c>
      <c r="O73" s="439">
        <f t="shared" ref="O73:O78" si="17">P73+S73+V73</f>
        <v>0</v>
      </c>
      <c r="P73" s="440"/>
      <c r="Q73" s="440"/>
      <c r="R73" s="440"/>
      <c r="S73" s="439">
        <f t="shared" ref="S73:S78" si="18">Q73+R73</f>
        <v>0</v>
      </c>
      <c r="T73" s="440"/>
      <c r="U73" s="440"/>
      <c r="V73" s="439">
        <f t="shared" ref="V73:V78" si="19">T73+U73</f>
        <v>0</v>
      </c>
    </row>
    <row r="74" spans="1:22" s="419" customFormat="1">
      <c r="A74" s="438"/>
      <c r="B74" s="429"/>
      <c r="C74" s="447" t="s">
        <v>468</v>
      </c>
      <c r="D74" s="446"/>
      <c r="E74" s="445">
        <v>43</v>
      </c>
      <c r="F74" s="439">
        <f t="shared" ref="F74:F80" si="20">G74+J74+M74</f>
        <v>0</v>
      </c>
      <c r="G74" s="440"/>
      <c r="H74" s="440"/>
      <c r="I74" s="440"/>
      <c r="J74" s="439">
        <f t="shared" si="16"/>
        <v>0</v>
      </c>
      <c r="K74" s="440"/>
      <c r="L74" s="440"/>
      <c r="M74" s="439">
        <f t="shared" ref="M74:M80" si="21">K74+L74</f>
        <v>0</v>
      </c>
      <c r="O74" s="439">
        <f t="shared" si="17"/>
        <v>0</v>
      </c>
      <c r="P74" s="440"/>
      <c r="Q74" s="440"/>
      <c r="R74" s="440"/>
      <c r="S74" s="439">
        <f t="shared" si="18"/>
        <v>0</v>
      </c>
      <c r="T74" s="440"/>
      <c r="U74" s="440"/>
      <c r="V74" s="439">
        <f t="shared" si="19"/>
        <v>0</v>
      </c>
    </row>
    <row r="75" spans="1:22" s="419" customFormat="1">
      <c r="A75" s="438"/>
      <c r="B75" s="429"/>
      <c r="C75" s="447" t="s">
        <v>469</v>
      </c>
      <c r="D75" s="446"/>
      <c r="E75" s="445">
        <v>44</v>
      </c>
      <c r="F75" s="439">
        <f t="shared" si="20"/>
        <v>0</v>
      </c>
      <c r="G75" s="440"/>
      <c r="H75" s="440"/>
      <c r="I75" s="440"/>
      <c r="J75" s="439">
        <f t="shared" si="16"/>
        <v>0</v>
      </c>
      <c r="K75" s="440"/>
      <c r="L75" s="440"/>
      <c r="M75" s="439">
        <f t="shared" si="21"/>
        <v>0</v>
      </c>
      <c r="O75" s="439">
        <f t="shared" si="17"/>
        <v>0</v>
      </c>
      <c r="P75" s="440"/>
      <c r="Q75" s="440"/>
      <c r="R75" s="440"/>
      <c r="S75" s="439">
        <f t="shared" si="18"/>
        <v>0</v>
      </c>
      <c r="T75" s="440"/>
      <c r="U75" s="440"/>
      <c r="V75" s="439">
        <f t="shared" si="19"/>
        <v>0</v>
      </c>
    </row>
    <row r="76" spans="1:22" s="419" customFormat="1">
      <c r="A76" s="438"/>
      <c r="B76" s="429"/>
      <c r="C76" s="444" t="s">
        <v>470</v>
      </c>
      <c r="D76" s="429"/>
      <c r="E76" s="442">
        <v>46</v>
      </c>
      <c r="F76" s="439">
        <f t="shared" si="20"/>
        <v>0</v>
      </c>
      <c r="G76" s="440"/>
      <c r="H76" s="440"/>
      <c r="I76" s="440"/>
      <c r="J76" s="439">
        <f t="shared" si="16"/>
        <v>0</v>
      </c>
      <c r="K76" s="440"/>
      <c r="L76" s="440"/>
      <c r="M76" s="439">
        <f t="shared" si="21"/>
        <v>0</v>
      </c>
      <c r="O76" s="439">
        <f t="shared" si="17"/>
        <v>0</v>
      </c>
      <c r="P76" s="440"/>
      <c r="Q76" s="440"/>
      <c r="R76" s="440"/>
      <c r="S76" s="439">
        <f t="shared" si="18"/>
        <v>0</v>
      </c>
      <c r="T76" s="440"/>
      <c r="U76" s="440"/>
      <c r="V76" s="439">
        <f t="shared" si="19"/>
        <v>0</v>
      </c>
    </row>
    <row r="77" spans="1:22" s="419" customFormat="1">
      <c r="A77" s="438"/>
      <c r="B77" s="429"/>
      <c r="C77" s="429" t="s">
        <v>471</v>
      </c>
      <c r="D77" s="429"/>
      <c r="E77" s="442" t="s">
        <v>571</v>
      </c>
      <c r="F77" s="439">
        <f t="shared" si="20"/>
        <v>0</v>
      </c>
      <c r="G77" s="440"/>
      <c r="H77" s="440"/>
      <c r="I77" s="440"/>
      <c r="J77" s="439">
        <f t="shared" si="16"/>
        <v>0</v>
      </c>
      <c r="K77" s="440"/>
      <c r="L77" s="440"/>
      <c r="M77" s="439">
        <f t="shared" si="21"/>
        <v>0</v>
      </c>
      <c r="O77" s="439">
        <f t="shared" si="17"/>
        <v>0</v>
      </c>
      <c r="P77" s="440"/>
      <c r="Q77" s="440"/>
      <c r="R77" s="440"/>
      <c r="S77" s="439">
        <f t="shared" si="18"/>
        <v>0</v>
      </c>
      <c r="T77" s="440"/>
      <c r="U77" s="440"/>
      <c r="V77" s="439">
        <f t="shared" si="19"/>
        <v>0</v>
      </c>
    </row>
    <row r="78" spans="1:22" s="419" customFormat="1">
      <c r="A78" s="438"/>
      <c r="B78" s="429"/>
      <c r="C78" s="429" t="s">
        <v>472</v>
      </c>
      <c r="D78" s="429"/>
      <c r="E78" s="442" t="s">
        <v>572</v>
      </c>
      <c r="F78" s="439">
        <f t="shared" si="20"/>
        <v>0</v>
      </c>
      <c r="G78" s="440"/>
      <c r="H78" s="440"/>
      <c r="I78" s="440"/>
      <c r="J78" s="439">
        <f t="shared" si="16"/>
        <v>0</v>
      </c>
      <c r="K78" s="440"/>
      <c r="L78" s="440"/>
      <c r="M78" s="439">
        <f t="shared" si="21"/>
        <v>0</v>
      </c>
      <c r="O78" s="439">
        <f t="shared" si="17"/>
        <v>0</v>
      </c>
      <c r="P78" s="440"/>
      <c r="Q78" s="440"/>
      <c r="R78" s="440"/>
      <c r="S78" s="439">
        <f t="shared" si="18"/>
        <v>0</v>
      </c>
      <c r="T78" s="440"/>
      <c r="U78" s="440"/>
      <c r="V78" s="439">
        <f t="shared" si="19"/>
        <v>0</v>
      </c>
    </row>
    <row r="79" spans="1:22" s="419" customFormat="1">
      <c r="A79" s="438"/>
      <c r="B79" s="429"/>
      <c r="C79" s="429"/>
      <c r="D79" s="443"/>
      <c r="E79" s="442"/>
      <c r="F79" s="441"/>
      <c r="G79" s="441"/>
      <c r="H79" s="441"/>
      <c r="I79" s="441"/>
      <c r="J79" s="441"/>
      <c r="K79" s="441"/>
      <c r="L79" s="441"/>
      <c r="M79" s="441"/>
      <c r="O79" s="441"/>
      <c r="P79" s="441"/>
      <c r="Q79" s="441"/>
      <c r="R79" s="441"/>
      <c r="S79" s="441"/>
      <c r="T79" s="441"/>
      <c r="U79" s="441"/>
      <c r="V79" s="441"/>
    </row>
    <row r="80" spans="1:22" s="419" customFormat="1">
      <c r="A80" s="438"/>
      <c r="B80" s="437" t="s">
        <v>449</v>
      </c>
      <c r="C80" s="429"/>
      <c r="D80" s="429"/>
      <c r="E80" s="436" t="s">
        <v>573</v>
      </c>
      <c r="F80" s="439">
        <f t="shared" si="20"/>
        <v>0</v>
      </c>
      <c r="G80" s="440"/>
      <c r="H80" s="440"/>
      <c r="I80" s="440"/>
      <c r="J80" s="439">
        <f>H80+I80</f>
        <v>0</v>
      </c>
      <c r="K80" s="440"/>
      <c r="L80" s="440"/>
      <c r="M80" s="439">
        <f t="shared" si="21"/>
        <v>0</v>
      </c>
      <c r="O80" s="439">
        <f>P80+S80+V80</f>
        <v>0</v>
      </c>
      <c r="P80" s="440"/>
      <c r="Q80" s="440"/>
      <c r="R80" s="440"/>
      <c r="S80" s="439">
        <f>Q80+R80</f>
        <v>0</v>
      </c>
      <c r="T80" s="440"/>
      <c r="U80" s="440"/>
      <c r="V80" s="439">
        <f>T80+U80</f>
        <v>0</v>
      </c>
    </row>
    <row r="81" spans="1:22" s="419" customFormat="1">
      <c r="A81" s="438"/>
      <c r="B81" s="437"/>
      <c r="C81" s="429"/>
      <c r="D81" s="429"/>
      <c r="E81" s="436"/>
      <c r="F81" s="435"/>
      <c r="G81" s="435"/>
      <c r="H81" s="435"/>
      <c r="I81" s="435"/>
      <c r="J81" s="435"/>
      <c r="K81" s="435"/>
      <c r="L81" s="435"/>
      <c r="M81" s="435"/>
      <c r="O81" s="435"/>
      <c r="P81" s="435"/>
      <c r="Q81" s="435"/>
      <c r="R81" s="435"/>
      <c r="S81" s="435"/>
      <c r="T81" s="435"/>
      <c r="U81" s="435"/>
      <c r="V81" s="435"/>
    </row>
    <row r="82" spans="1:22" s="419" customFormat="1">
      <c r="A82" s="434"/>
      <c r="B82" s="433"/>
      <c r="C82" s="433"/>
      <c r="D82" s="433"/>
      <c r="E82" s="432"/>
      <c r="F82" s="431"/>
      <c r="G82" s="431"/>
      <c r="H82" s="431"/>
      <c r="I82" s="431"/>
      <c r="J82" s="431"/>
      <c r="K82" s="431"/>
      <c r="L82" s="431"/>
      <c r="M82" s="431"/>
      <c r="O82" s="431"/>
      <c r="P82" s="431"/>
      <c r="Q82" s="431"/>
      <c r="R82" s="431"/>
      <c r="S82" s="431"/>
      <c r="T82" s="431"/>
      <c r="U82" s="431"/>
      <c r="V82" s="431"/>
    </row>
    <row r="83" spans="1:22" s="419" customFormat="1">
      <c r="A83" s="430" t="s">
        <v>473</v>
      </c>
      <c r="B83" s="429"/>
      <c r="C83" s="429"/>
      <c r="D83" s="429"/>
      <c r="E83" s="428" t="s">
        <v>574</v>
      </c>
      <c r="F83" s="427">
        <f>F46+F62+F64</f>
        <v>0</v>
      </c>
      <c r="G83" s="427">
        <f t="shared" ref="G83:M83" si="22">G46+G62+G64</f>
        <v>0</v>
      </c>
      <c r="H83" s="427">
        <f t="shared" si="22"/>
        <v>0</v>
      </c>
      <c r="I83" s="427">
        <f t="shared" si="22"/>
        <v>0</v>
      </c>
      <c r="J83" s="427">
        <f t="shared" si="22"/>
        <v>0</v>
      </c>
      <c r="K83" s="427">
        <f t="shared" si="22"/>
        <v>0</v>
      </c>
      <c r="L83" s="427">
        <f t="shared" si="22"/>
        <v>0</v>
      </c>
      <c r="M83" s="427">
        <f t="shared" si="22"/>
        <v>0</v>
      </c>
      <c r="O83" s="427">
        <f t="shared" ref="O83:V83" si="23">O46+O62+O64</f>
        <v>0</v>
      </c>
      <c r="P83" s="427">
        <f t="shared" si="23"/>
        <v>0</v>
      </c>
      <c r="Q83" s="427">
        <f t="shared" si="23"/>
        <v>0</v>
      </c>
      <c r="R83" s="427">
        <f t="shared" si="23"/>
        <v>0</v>
      </c>
      <c r="S83" s="427">
        <f t="shared" si="23"/>
        <v>0</v>
      </c>
      <c r="T83" s="427">
        <f t="shared" si="23"/>
        <v>0</v>
      </c>
      <c r="U83" s="427">
        <f t="shared" si="23"/>
        <v>0</v>
      </c>
      <c r="V83" s="427">
        <f t="shared" si="23"/>
        <v>0</v>
      </c>
    </row>
    <row r="84" spans="1:22" s="419" customFormat="1" ht="13.5" thickBot="1">
      <c r="A84" s="426"/>
      <c r="B84" s="425"/>
      <c r="C84" s="425"/>
      <c r="D84" s="425"/>
      <c r="E84" s="424"/>
      <c r="F84" s="423"/>
      <c r="G84" s="423"/>
      <c r="H84" s="423"/>
      <c r="I84" s="423"/>
      <c r="J84" s="423"/>
      <c r="K84" s="423"/>
      <c r="L84" s="423"/>
      <c r="M84" s="423"/>
      <c r="O84" s="423"/>
      <c r="P84" s="423"/>
      <c r="Q84" s="423"/>
      <c r="R84" s="423"/>
      <c r="S84" s="423"/>
      <c r="T84" s="423"/>
      <c r="U84" s="423"/>
      <c r="V84" s="423"/>
    </row>
    <row r="85" spans="1:22" s="419" customFormat="1" ht="13.5" thickTop="1">
      <c r="A85" s="416"/>
      <c r="B85" s="416"/>
      <c r="C85" s="416"/>
      <c r="D85" s="416"/>
      <c r="E85" s="416"/>
      <c r="F85" s="416"/>
      <c r="G85" s="416"/>
      <c r="H85" s="416"/>
      <c r="I85" s="416"/>
      <c r="J85" s="422"/>
      <c r="K85" s="420"/>
      <c r="L85" s="422"/>
      <c r="M85" s="420"/>
      <c r="O85" s="416"/>
      <c r="P85" s="416"/>
      <c r="Q85" s="416"/>
      <c r="R85" s="416"/>
      <c r="S85" s="422"/>
      <c r="T85" s="420"/>
      <c r="U85" s="422"/>
      <c r="V85" s="420"/>
    </row>
    <row r="86" spans="1:22" s="419" customFormat="1">
      <c r="A86" s="421"/>
      <c r="B86" s="421"/>
      <c r="C86" s="421"/>
      <c r="D86" s="421"/>
      <c r="E86" s="421" t="s">
        <v>575</v>
      </c>
      <c r="F86" s="420">
        <f t="shared" ref="F86:M86" si="24">F37-F83</f>
        <v>0</v>
      </c>
      <c r="G86" s="420">
        <f t="shared" si="24"/>
        <v>0</v>
      </c>
      <c r="H86" s="420">
        <f t="shared" si="24"/>
        <v>0</v>
      </c>
      <c r="I86" s="420">
        <f t="shared" si="24"/>
        <v>0</v>
      </c>
      <c r="J86" s="420">
        <f>J37-J83</f>
        <v>0</v>
      </c>
      <c r="K86" s="420">
        <f t="shared" si="24"/>
        <v>0</v>
      </c>
      <c r="L86" s="420">
        <f t="shared" si="24"/>
        <v>0</v>
      </c>
      <c r="M86" s="420">
        <f t="shared" si="24"/>
        <v>0</v>
      </c>
      <c r="O86" s="420">
        <f t="shared" ref="O86:V86" si="25">O37-O83</f>
        <v>0</v>
      </c>
      <c r="P86" s="420">
        <f t="shared" si="25"/>
        <v>0</v>
      </c>
      <c r="Q86" s="420">
        <f t="shared" si="25"/>
        <v>0</v>
      </c>
      <c r="R86" s="420">
        <f t="shared" si="25"/>
        <v>0</v>
      </c>
      <c r="S86" s="420">
        <f t="shared" si="25"/>
        <v>0</v>
      </c>
      <c r="T86" s="420">
        <f t="shared" si="25"/>
        <v>0</v>
      </c>
      <c r="U86" s="420">
        <f t="shared" si="25"/>
        <v>0</v>
      </c>
      <c r="V86" s="420">
        <f t="shared" si="25"/>
        <v>0</v>
      </c>
    </row>
    <row r="87" spans="1:22" ht="18">
      <c r="A87" s="418"/>
    </row>
    <row r="88" spans="1:22" ht="18">
      <c r="A88" s="418" t="s">
        <v>607</v>
      </c>
    </row>
    <row r="89" spans="1:22" s="421" customFormat="1">
      <c r="A89" s="1738" t="s">
        <v>617</v>
      </c>
      <c r="B89" s="1739" t="str">
        <f>ANNEXES!D8</f>
        <v>Le projet de comptes annuels et le cas échéant, le projet de comptes annuels consolidés de l'exercice écoulé.</v>
      </c>
    </row>
    <row r="90" spans="1:22" s="421" customFormat="1">
      <c r="A90" s="1738" t="s">
        <v>618</v>
      </c>
      <c r="B90" s="1739" t="str">
        <f>ANNEXES!D9</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1" spans="1:22" s="421" customFormat="1">
      <c r="A91" s="1738" t="s">
        <v>619</v>
      </c>
      <c r="B91" s="1739" t="str">
        <f>ANNEXES!D10</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2" spans="1:22" s="417" customFormat="1">
      <c r="D92" s="416"/>
      <c r="E92" s="485"/>
      <c r="F92" s="485"/>
      <c r="G92" s="485"/>
      <c r="H92" s="485"/>
      <c r="I92" s="485"/>
    </row>
    <row r="93" spans="1:22" s="417" customFormat="1"/>
    <row r="94" spans="1:22">
      <c r="B94" s="1429"/>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tabColor theme="3"/>
    <pageSetUpPr fitToPage="1"/>
  </sheetPr>
  <dimension ref="A1:F34"/>
  <sheetViews>
    <sheetView showGridLines="0" zoomScaleNormal="100" zoomScaleSheetLayoutView="100" workbookViewId="0">
      <selection activeCell="I13" sqref="I13"/>
    </sheetView>
  </sheetViews>
  <sheetFormatPr baseColWidth="10" defaultColWidth="8.85546875" defaultRowHeight="12.75"/>
  <cols>
    <col min="1" max="1" width="39.85546875" style="7" customWidth="1"/>
    <col min="2" max="2" width="38.7109375" style="7" customWidth="1"/>
    <col min="3" max="5" width="23.42578125" style="7" customWidth="1"/>
    <col min="6" max="16384" width="8.85546875" style="7"/>
  </cols>
  <sheetData>
    <row r="1" spans="1:6" s="716" customFormat="1" ht="18">
      <c r="A1" s="101" t="s">
        <v>1548</v>
      </c>
      <c r="B1" s="101"/>
      <c r="C1" s="101"/>
      <c r="D1" s="101"/>
      <c r="E1" s="101"/>
    </row>
    <row r="2" spans="1:6" s="718" customFormat="1" ht="11.25">
      <c r="A2" s="88" t="str">
        <f>'PAGE DE GARDE'!C8</f>
        <v>ELECTRICITE</v>
      </c>
      <c r="B2" s="1192" t="str">
        <f>'PAGE DE GARDE'!C10</f>
        <v>REALITE 2015 V0</v>
      </c>
      <c r="C2" s="88"/>
      <c r="D2" s="88"/>
      <c r="E2" s="88"/>
    </row>
    <row r="3" spans="1:6" s="718" customFormat="1" ht="11.25">
      <c r="A3" s="481" t="str">
        <f>'PAGE DE GARDE'!C7</f>
        <v>GRD</v>
      </c>
      <c r="B3" s="99"/>
      <c r="C3" s="88"/>
      <c r="D3" s="88"/>
      <c r="E3" s="88"/>
    </row>
    <row r="4" spans="1:6" ht="13.5" thickBot="1">
      <c r="A4" s="46"/>
    </row>
    <row r="5" spans="1:6" s="134" customFormat="1" ht="13.5" thickBot="1">
      <c r="A5" s="719"/>
      <c r="B5" s="745"/>
      <c r="C5" s="1580" t="str">
        <f>'PAGE DE GARDE'!$B$16</f>
        <v>REALITE 2014</v>
      </c>
      <c r="D5" s="1581" t="str">
        <f>'PAGE DE GARDE'!$B$15</f>
        <v>BUDGET 2015</v>
      </c>
      <c r="E5" s="1582" t="str">
        <f>'PAGE DE GARDE'!$B$14</f>
        <v>REALITE 2015</v>
      </c>
    </row>
    <row r="6" spans="1:6" s="134" customFormat="1" ht="12.75" customHeight="1">
      <c r="A6" s="723"/>
      <c r="B6" s="747"/>
      <c r="C6" s="1850"/>
      <c r="D6" s="1851"/>
      <c r="E6" s="1851"/>
      <c r="F6" s="726"/>
    </row>
    <row r="7" spans="1:6" s="134" customFormat="1">
      <c r="A7" s="723" t="s">
        <v>1071</v>
      </c>
      <c r="B7" s="747" t="s">
        <v>678</v>
      </c>
      <c r="C7" s="1859"/>
      <c r="D7" s="1860"/>
      <c r="E7" s="1860"/>
      <c r="F7" s="726"/>
    </row>
    <row r="8" spans="1:6" s="134" customFormat="1">
      <c r="A8" s="727" t="s">
        <v>679</v>
      </c>
      <c r="B8" s="747"/>
      <c r="C8" s="1879"/>
      <c r="D8" s="1880"/>
      <c r="E8" s="1880"/>
      <c r="F8" s="726"/>
    </row>
    <row r="9" spans="1:6" s="134" customFormat="1">
      <c r="A9" s="728"/>
      <c r="B9" s="1875"/>
      <c r="C9" s="1881"/>
      <c r="D9" s="1856"/>
      <c r="E9" s="1856"/>
    </row>
    <row r="10" spans="1:6" s="134" customFormat="1">
      <c r="A10" s="2313" t="s">
        <v>178</v>
      </c>
      <c r="B10" s="2314" t="s">
        <v>335</v>
      </c>
      <c r="C10" s="2315">
        <f t="shared" ref="C10:E10" si="0">C11+C12</f>
        <v>0</v>
      </c>
      <c r="D10" s="2316">
        <f t="shared" si="0"/>
        <v>0</v>
      </c>
      <c r="E10" s="1858">
        <f t="shared" si="0"/>
        <v>0</v>
      </c>
    </row>
    <row r="11" spans="1:6" s="134" customFormat="1">
      <c r="A11" s="732"/>
      <c r="B11" s="751" t="s">
        <v>179</v>
      </c>
      <c r="C11" s="1859"/>
      <c r="D11" s="1860"/>
      <c r="E11" s="1860"/>
      <c r="F11" s="726"/>
    </row>
    <row r="12" spans="1:6" s="134" customFormat="1">
      <c r="A12" s="732"/>
      <c r="B12" s="751" t="s">
        <v>180</v>
      </c>
      <c r="C12" s="1859"/>
      <c r="D12" s="1860"/>
      <c r="E12" s="1860"/>
      <c r="F12" s="726"/>
    </row>
    <row r="13" spans="1:6" s="134" customFormat="1">
      <c r="A13" s="734"/>
      <c r="B13" s="1876"/>
      <c r="C13" s="1861"/>
      <c r="D13" s="1882"/>
      <c r="E13" s="1882"/>
    </row>
    <row r="14" spans="1:6" s="134" customFormat="1">
      <c r="A14" s="732"/>
      <c r="B14" s="753"/>
      <c r="C14" s="1857"/>
      <c r="D14" s="1858"/>
      <c r="E14" s="1858"/>
    </row>
    <row r="15" spans="1:6" s="134" customFormat="1">
      <c r="A15" s="730" t="s">
        <v>680</v>
      </c>
      <c r="B15" s="753"/>
      <c r="C15" s="1859"/>
      <c r="D15" s="1860"/>
      <c r="E15" s="1860"/>
    </row>
    <row r="16" spans="1:6" s="134" customFormat="1">
      <c r="A16" s="732"/>
      <c r="B16" s="753"/>
      <c r="C16" s="1857"/>
      <c r="D16" s="1858"/>
      <c r="E16" s="1858"/>
    </row>
    <row r="17" spans="1:5" s="134" customFormat="1">
      <c r="A17" s="728"/>
      <c r="B17" s="1875"/>
      <c r="C17" s="1881"/>
      <c r="D17" s="1856"/>
      <c r="E17" s="1856"/>
    </row>
    <row r="18" spans="1:5" s="134" customFormat="1">
      <c r="A18" s="730" t="s">
        <v>181</v>
      </c>
      <c r="B18" s="753"/>
      <c r="C18" s="1859"/>
      <c r="D18" s="1860"/>
      <c r="E18" s="1860"/>
    </row>
    <row r="19" spans="1:5" s="134" customFormat="1">
      <c r="A19" s="734"/>
      <c r="B19" s="1876"/>
      <c r="C19" s="1861"/>
      <c r="D19" s="1882"/>
      <c r="E19" s="1882"/>
    </row>
    <row r="20" spans="1:5" s="134" customFormat="1">
      <c r="A20" s="732"/>
      <c r="B20" s="753"/>
      <c r="C20" s="1857"/>
      <c r="D20" s="1858"/>
      <c r="E20" s="1858"/>
    </row>
    <row r="21" spans="1:5" s="134" customFormat="1">
      <c r="A21" s="730" t="s">
        <v>182</v>
      </c>
      <c r="B21" s="750" t="s">
        <v>183</v>
      </c>
      <c r="C21" s="1857">
        <f t="shared" ref="C21:E21" si="1">C22+C26</f>
        <v>0</v>
      </c>
      <c r="D21" s="1858">
        <f t="shared" si="1"/>
        <v>0</v>
      </c>
      <c r="E21" s="1858">
        <f t="shared" si="1"/>
        <v>0</v>
      </c>
    </row>
    <row r="22" spans="1:5" s="134" customFormat="1">
      <c r="A22" s="732"/>
      <c r="B22" s="751" t="s">
        <v>184</v>
      </c>
      <c r="C22" s="1866">
        <f t="shared" ref="C22:E22" si="2">C23+C24-C25</f>
        <v>0</v>
      </c>
      <c r="D22" s="1873">
        <f t="shared" si="2"/>
        <v>0</v>
      </c>
      <c r="E22" s="1873">
        <f t="shared" si="2"/>
        <v>0</v>
      </c>
    </row>
    <row r="23" spans="1:5" s="134" customFormat="1">
      <c r="A23" s="732"/>
      <c r="B23" s="755" t="s">
        <v>681</v>
      </c>
      <c r="C23" s="1859"/>
      <c r="D23" s="1860"/>
      <c r="E23" s="1860"/>
    </row>
    <row r="24" spans="1:5" s="134" customFormat="1">
      <c r="A24" s="732"/>
      <c r="B24" s="755" t="s">
        <v>185</v>
      </c>
      <c r="C24" s="1859"/>
      <c r="D24" s="1860"/>
      <c r="E24" s="1860"/>
    </row>
    <row r="25" spans="1:5" s="134" customFormat="1">
      <c r="A25" s="732"/>
      <c r="B25" s="755" t="s">
        <v>186</v>
      </c>
      <c r="C25" s="1859"/>
      <c r="D25" s="1860"/>
      <c r="E25" s="1860"/>
    </row>
    <row r="26" spans="1:5" s="134" customFormat="1">
      <c r="A26" s="732"/>
      <c r="B26" s="751" t="s">
        <v>187</v>
      </c>
      <c r="C26" s="1859"/>
      <c r="D26" s="1860"/>
      <c r="E26" s="1860"/>
    </row>
    <row r="27" spans="1:5" s="134" customFormat="1">
      <c r="A27" s="732"/>
      <c r="B27" s="1877"/>
      <c r="C27" s="1866"/>
      <c r="D27" s="1873"/>
      <c r="E27" s="1873"/>
    </row>
    <row r="28" spans="1:5" s="134" customFormat="1">
      <c r="A28" s="734"/>
      <c r="B28" s="1876"/>
      <c r="C28" s="1861"/>
      <c r="D28" s="1882"/>
      <c r="E28" s="1882"/>
    </row>
    <row r="29" spans="1:5" s="134" customFormat="1">
      <c r="A29" s="732"/>
      <c r="B29" s="753"/>
      <c r="C29" s="1857"/>
      <c r="D29" s="1858"/>
      <c r="E29" s="1858"/>
    </row>
    <row r="30" spans="1:5" s="134" customFormat="1">
      <c r="A30" s="730" t="s">
        <v>188</v>
      </c>
      <c r="B30" s="753"/>
      <c r="C30" s="1859"/>
      <c r="D30" s="1860"/>
      <c r="E30" s="1860"/>
    </row>
    <row r="31" spans="1:5" s="134" customFormat="1" ht="13.5" thickBot="1">
      <c r="A31" s="732"/>
      <c r="B31" s="753"/>
      <c r="C31" s="1857"/>
      <c r="D31" s="1858"/>
      <c r="E31" s="1858"/>
    </row>
    <row r="32" spans="1:5" s="170" customFormat="1">
      <c r="A32" s="739"/>
      <c r="B32" s="756"/>
      <c r="C32" s="1867"/>
      <c r="D32" s="1868"/>
      <c r="E32" s="1868"/>
    </row>
    <row r="33" spans="1:5" s="170" customFormat="1">
      <c r="A33" s="741" t="s">
        <v>1072</v>
      </c>
      <c r="B33" s="747" t="s">
        <v>678</v>
      </c>
      <c r="C33" s="779">
        <f>C7+C10+C15+C18+C21+C30</f>
        <v>0</v>
      </c>
      <c r="D33" s="1874">
        <f t="shared" ref="D33:E33" si="3">D7+D10+D15+D18+D21+D30</f>
        <v>0</v>
      </c>
      <c r="E33" s="1874">
        <f t="shared" si="3"/>
        <v>0</v>
      </c>
    </row>
    <row r="34" spans="1:5" s="170" customFormat="1" ht="13.5" thickBot="1">
      <c r="A34" s="742" t="s">
        <v>683</v>
      </c>
      <c r="B34" s="1878"/>
      <c r="C34" s="1871"/>
      <c r="D34" s="1872"/>
      <c r="E34" s="1872"/>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sheetPr published="0">
    <tabColor theme="3"/>
    <pageSetUpPr fitToPage="1"/>
  </sheetPr>
  <dimension ref="A1:J278"/>
  <sheetViews>
    <sheetView showGridLines="0" zoomScaleNormal="100" workbookViewId="0">
      <selection activeCell="B2" sqref="B2"/>
    </sheetView>
  </sheetViews>
  <sheetFormatPr baseColWidth="10" defaultColWidth="8.85546875" defaultRowHeight="12.75"/>
  <cols>
    <col min="1" max="1" width="23.7109375" style="558" customWidth="1"/>
    <col min="2" max="2" width="62.5703125" style="558" customWidth="1"/>
    <col min="3" max="3" width="21.140625" style="558" customWidth="1"/>
    <col min="4" max="7" width="21.7109375" style="558" customWidth="1"/>
    <col min="8" max="8" width="21.28515625" style="558" bestFit="1" customWidth="1"/>
    <col min="9" max="16384" width="8.85546875" style="558"/>
  </cols>
  <sheetData>
    <row r="1" spans="1:8" s="486" customFormat="1" ht="18">
      <c r="A1" s="1344" t="s">
        <v>1549</v>
      </c>
      <c r="B1" s="1344"/>
      <c r="C1" s="1344"/>
      <c r="D1" s="1350"/>
      <c r="E1" s="1351"/>
      <c r="F1" s="1351"/>
      <c r="G1" s="1351"/>
      <c r="H1" s="1344"/>
    </row>
    <row r="2" spans="1:8" s="487" customFormat="1" ht="11.25">
      <c r="A2" s="1345" t="str">
        <f>'PAGE DE GARDE'!C8</f>
        <v>ELECTRICITE</v>
      </c>
      <c r="B2" s="1346" t="str">
        <f>'PAGE DE GARDE'!C10</f>
        <v>REALITE 2015 V0</v>
      </c>
      <c r="C2" s="1345"/>
      <c r="D2" s="1352"/>
      <c r="E2" s="1348"/>
      <c r="F2" s="1348"/>
      <c r="G2" s="1348"/>
      <c r="H2" s="1345"/>
    </row>
    <row r="3" spans="1:8" s="487" customFormat="1" ht="11.25">
      <c r="A3" s="1347" t="str">
        <f>'PAGE DE GARDE'!C7</f>
        <v>GRD</v>
      </c>
      <c r="B3" s="1348"/>
      <c r="C3" s="1345"/>
      <c r="D3" s="1352"/>
      <c r="E3" s="1348"/>
      <c r="F3" s="1348"/>
      <c r="G3" s="1348"/>
      <c r="H3" s="1345"/>
    </row>
    <row r="4" spans="1:8" ht="13.5" thickBot="1"/>
    <row r="5" spans="1:8" s="726" customFormat="1" ht="15" customHeight="1" thickBot="1">
      <c r="A5" s="3145"/>
      <c r="B5" s="3146"/>
      <c r="C5" s="3140" t="s">
        <v>1073</v>
      </c>
      <c r="D5" s="3142" t="s">
        <v>1458</v>
      </c>
      <c r="E5" s="3142"/>
      <c r="F5" s="3142"/>
      <c r="G5" s="3142"/>
      <c r="H5" s="3143" t="s">
        <v>1074</v>
      </c>
    </row>
    <row r="6" spans="1:8" s="726" customFormat="1" ht="59.25" customHeight="1" thickBot="1">
      <c r="A6" s="3138" t="s">
        <v>686</v>
      </c>
      <c r="B6" s="3139"/>
      <c r="C6" s="3141"/>
      <c r="D6" s="1883" t="s">
        <v>691</v>
      </c>
      <c r="E6" s="1884" t="s">
        <v>692</v>
      </c>
      <c r="F6" s="1883" t="s">
        <v>690</v>
      </c>
      <c r="G6" s="1884" t="s">
        <v>693</v>
      </c>
      <c r="H6" s="3144"/>
    </row>
    <row r="7" spans="1:8" s="726" customFormat="1">
      <c r="A7" s="1375"/>
      <c r="B7" s="1376"/>
      <c r="C7" s="1377"/>
      <c r="D7" s="1393"/>
      <c r="E7" s="1393"/>
      <c r="F7" s="1393"/>
      <c r="G7" s="1393"/>
      <c r="H7" s="1394"/>
    </row>
    <row r="8" spans="1:8" s="726" customFormat="1">
      <c r="A8" s="1375"/>
      <c r="B8" s="1378" t="s">
        <v>1493</v>
      </c>
      <c r="C8" s="1337"/>
      <c r="D8" s="758"/>
      <c r="E8" s="758"/>
      <c r="F8" s="758"/>
      <c r="G8" s="1400">
        <f t="shared" ref="G8:G43" si="0">SUM(D8:F8)</f>
        <v>0</v>
      </c>
      <c r="H8" s="1401">
        <f t="shared" ref="H8:H43" si="1">C8+G8</f>
        <v>0</v>
      </c>
    </row>
    <row r="9" spans="1:8" s="726" customFormat="1">
      <c r="A9" s="1375"/>
      <c r="B9" s="1378" t="s">
        <v>190</v>
      </c>
      <c r="C9" s="1337"/>
      <c r="D9" s="758"/>
      <c r="E9" s="758"/>
      <c r="F9" s="758"/>
      <c r="G9" s="1400">
        <f t="shared" si="0"/>
        <v>0</v>
      </c>
      <c r="H9" s="1401">
        <f t="shared" si="1"/>
        <v>0</v>
      </c>
    </row>
    <row r="10" spans="1:8" s="726" customFormat="1">
      <c r="A10" s="1375"/>
      <c r="B10" s="1378" t="s">
        <v>191</v>
      </c>
      <c r="C10" s="2311"/>
      <c r="D10" s="2312"/>
      <c r="E10" s="758"/>
      <c r="F10" s="758"/>
      <c r="G10" s="1400">
        <f t="shared" si="0"/>
        <v>0</v>
      </c>
      <c r="H10" s="1401">
        <f t="shared" si="1"/>
        <v>0</v>
      </c>
    </row>
    <row r="11" spans="1:8" s="726" customFormat="1">
      <c r="A11" s="1375"/>
      <c r="B11" s="1378" t="s">
        <v>192</v>
      </c>
      <c r="C11" s="1337"/>
      <c r="D11" s="758"/>
      <c r="E11" s="758"/>
      <c r="F11" s="758"/>
      <c r="G11" s="1400">
        <f t="shared" si="0"/>
        <v>0</v>
      </c>
      <c r="H11" s="1401">
        <f t="shared" si="1"/>
        <v>0</v>
      </c>
    </row>
    <row r="12" spans="1:8" s="726" customFormat="1">
      <c r="A12" s="1375"/>
      <c r="B12" s="1378" t="s">
        <v>193</v>
      </c>
      <c r="C12" s="1337"/>
      <c r="D12" s="758"/>
      <c r="E12" s="758"/>
      <c r="F12" s="758"/>
      <c r="G12" s="1400">
        <f t="shared" si="0"/>
        <v>0</v>
      </c>
      <c r="H12" s="1401">
        <f t="shared" si="1"/>
        <v>0</v>
      </c>
    </row>
    <row r="13" spans="1:8" s="726" customFormat="1">
      <c r="A13" s="1375"/>
      <c r="B13" s="1378" t="s">
        <v>194</v>
      </c>
      <c r="C13" s="1337"/>
      <c r="D13" s="758"/>
      <c r="E13" s="758"/>
      <c r="F13" s="758"/>
      <c r="G13" s="1400">
        <f t="shared" si="0"/>
        <v>0</v>
      </c>
      <c r="H13" s="1401">
        <f t="shared" si="1"/>
        <v>0</v>
      </c>
    </row>
    <row r="14" spans="1:8" s="726" customFormat="1">
      <c r="A14" s="1375"/>
      <c r="B14" s="1378" t="s">
        <v>195</v>
      </c>
      <c r="C14" s="1337"/>
      <c r="D14" s="758"/>
      <c r="E14" s="758"/>
      <c r="F14" s="758"/>
      <c r="G14" s="1400">
        <f t="shared" si="0"/>
        <v>0</v>
      </c>
      <c r="H14" s="1401">
        <f t="shared" si="1"/>
        <v>0</v>
      </c>
    </row>
    <row r="15" spans="1:8" s="726" customFormat="1">
      <c r="A15" s="1375"/>
      <c r="B15" s="1378" t="s">
        <v>196</v>
      </c>
      <c r="C15" s="1337"/>
      <c r="D15" s="758"/>
      <c r="E15" s="758"/>
      <c r="F15" s="758"/>
      <c r="G15" s="1400">
        <f t="shared" si="0"/>
        <v>0</v>
      </c>
      <c r="H15" s="1401">
        <f t="shared" si="1"/>
        <v>0</v>
      </c>
    </row>
    <row r="16" spans="1:8" s="726" customFormat="1">
      <c r="A16" s="1375"/>
      <c r="B16" s="1378" t="s">
        <v>197</v>
      </c>
      <c r="C16" s="1337"/>
      <c r="D16" s="758"/>
      <c r="E16" s="758"/>
      <c r="F16" s="758"/>
      <c r="G16" s="1400">
        <f t="shared" si="0"/>
        <v>0</v>
      </c>
      <c r="H16" s="1401">
        <f t="shared" si="1"/>
        <v>0</v>
      </c>
    </row>
    <row r="17" spans="1:8" s="726" customFormat="1">
      <c r="A17" s="1375"/>
      <c r="B17" s="1378" t="s">
        <v>198</v>
      </c>
      <c r="C17" s="1337"/>
      <c r="D17" s="758"/>
      <c r="E17" s="758"/>
      <c r="F17" s="758"/>
      <c r="G17" s="1400">
        <f t="shared" si="0"/>
        <v>0</v>
      </c>
      <c r="H17" s="1401">
        <f t="shared" si="1"/>
        <v>0</v>
      </c>
    </row>
    <row r="18" spans="1:8" s="726" customFormat="1">
      <c r="A18" s="1375"/>
      <c r="B18" s="1378" t="s">
        <v>199</v>
      </c>
      <c r="C18" s="1337"/>
      <c r="D18" s="758"/>
      <c r="E18" s="758"/>
      <c r="F18" s="758"/>
      <c r="G18" s="1400">
        <f t="shared" si="0"/>
        <v>0</v>
      </c>
      <c r="H18" s="1401">
        <f t="shared" si="1"/>
        <v>0</v>
      </c>
    </row>
    <row r="19" spans="1:8" s="726" customFormat="1">
      <c r="A19" s="1375"/>
      <c r="B19" s="1378" t="s">
        <v>200</v>
      </c>
      <c r="C19" s="1337"/>
      <c r="D19" s="758"/>
      <c r="E19" s="758"/>
      <c r="F19" s="758"/>
      <c r="G19" s="1400">
        <f t="shared" si="0"/>
        <v>0</v>
      </c>
      <c r="H19" s="1401">
        <f t="shared" si="1"/>
        <v>0</v>
      </c>
    </row>
    <row r="20" spans="1:8" s="726" customFormat="1">
      <c r="A20" s="1375"/>
      <c r="B20" s="1378" t="s">
        <v>201</v>
      </c>
      <c r="C20" s="1337"/>
      <c r="D20" s="758"/>
      <c r="E20" s="758"/>
      <c r="F20" s="758"/>
      <c r="G20" s="1400">
        <f t="shared" si="0"/>
        <v>0</v>
      </c>
      <c r="H20" s="1401">
        <f t="shared" si="1"/>
        <v>0</v>
      </c>
    </row>
    <row r="21" spans="1:8" s="726" customFormat="1">
      <c r="A21" s="1375"/>
      <c r="B21" s="1379" t="s">
        <v>202</v>
      </c>
      <c r="C21" s="1337"/>
      <c r="D21" s="758"/>
      <c r="E21" s="758"/>
      <c r="F21" s="758"/>
      <c r="G21" s="1400">
        <f t="shared" si="0"/>
        <v>0</v>
      </c>
      <c r="H21" s="1401">
        <f t="shared" si="1"/>
        <v>0</v>
      </c>
    </row>
    <row r="22" spans="1:8" s="726" customFormat="1">
      <c r="A22" s="1375"/>
      <c r="B22" s="1379" t="s">
        <v>203</v>
      </c>
      <c r="C22" s="1337"/>
      <c r="D22" s="758"/>
      <c r="E22" s="758"/>
      <c r="F22" s="758"/>
      <c r="G22" s="1400">
        <f t="shared" si="0"/>
        <v>0</v>
      </c>
      <c r="H22" s="1401">
        <f t="shared" si="1"/>
        <v>0</v>
      </c>
    </row>
    <row r="23" spans="1:8" s="726" customFormat="1">
      <c r="A23" s="1375"/>
      <c r="B23" s="1379" t="s">
        <v>204</v>
      </c>
      <c r="C23" s="1337"/>
      <c r="D23" s="758"/>
      <c r="E23" s="758"/>
      <c r="F23" s="758"/>
      <c r="G23" s="1400">
        <f t="shared" si="0"/>
        <v>0</v>
      </c>
      <c r="H23" s="1401">
        <f t="shared" si="1"/>
        <v>0</v>
      </c>
    </row>
    <row r="24" spans="1:8" s="726" customFormat="1">
      <c r="A24" s="1375"/>
      <c r="B24" s="1379" t="s">
        <v>205</v>
      </c>
      <c r="C24" s="1337"/>
      <c r="D24" s="758"/>
      <c r="E24" s="758"/>
      <c r="F24" s="758"/>
      <c r="G24" s="1400">
        <f t="shared" si="0"/>
        <v>0</v>
      </c>
      <c r="H24" s="1401">
        <f t="shared" si="1"/>
        <v>0</v>
      </c>
    </row>
    <row r="25" spans="1:8" s="726" customFormat="1">
      <c r="A25" s="1375"/>
      <c r="B25" s="1379" t="s">
        <v>206</v>
      </c>
      <c r="C25" s="1337"/>
      <c r="D25" s="758"/>
      <c r="E25" s="758"/>
      <c r="F25" s="758"/>
      <c r="G25" s="1400">
        <f t="shared" si="0"/>
        <v>0</v>
      </c>
      <c r="H25" s="1401">
        <f t="shared" si="1"/>
        <v>0</v>
      </c>
    </row>
    <row r="26" spans="1:8" s="726" customFormat="1">
      <c r="A26" s="1375"/>
      <c r="B26" s="1378" t="s">
        <v>207</v>
      </c>
      <c r="C26" s="1337"/>
      <c r="D26" s="758"/>
      <c r="E26" s="758"/>
      <c r="F26" s="758"/>
      <c r="G26" s="1400">
        <f t="shared" si="0"/>
        <v>0</v>
      </c>
      <c r="H26" s="1401">
        <f t="shared" si="1"/>
        <v>0</v>
      </c>
    </row>
    <row r="27" spans="1:8" s="726" customFormat="1">
      <c r="A27" s="1375"/>
      <c r="B27" s="1378" t="s">
        <v>147</v>
      </c>
      <c r="C27" s="1337"/>
      <c r="D27" s="758"/>
      <c r="E27" s="758"/>
      <c r="F27" s="758"/>
      <c r="G27" s="1400">
        <f>SUM(D27:F27)</f>
        <v>0</v>
      </c>
      <c r="H27" s="1401">
        <f t="shared" si="1"/>
        <v>0</v>
      </c>
    </row>
    <row r="28" spans="1:8" s="726" customFormat="1">
      <c r="A28" s="1375"/>
      <c r="B28" s="1378" t="s">
        <v>148</v>
      </c>
      <c r="C28" s="1337"/>
      <c r="D28" s="758"/>
      <c r="E28" s="758"/>
      <c r="F28" s="758"/>
      <c r="G28" s="1400">
        <f t="shared" si="0"/>
        <v>0</v>
      </c>
      <c r="H28" s="1401">
        <f t="shared" si="1"/>
        <v>0</v>
      </c>
    </row>
    <row r="29" spans="1:8" s="726" customFormat="1">
      <c r="A29" s="1375"/>
      <c r="B29" s="1378" t="s">
        <v>149</v>
      </c>
      <c r="C29" s="1337"/>
      <c r="D29" s="758"/>
      <c r="E29" s="758"/>
      <c r="F29" s="758"/>
      <c r="G29" s="1400">
        <f t="shared" si="0"/>
        <v>0</v>
      </c>
      <c r="H29" s="1401">
        <f t="shared" si="1"/>
        <v>0</v>
      </c>
    </row>
    <row r="30" spans="1:8" s="726" customFormat="1">
      <c r="A30" s="1375"/>
      <c r="B30" s="1378" t="s">
        <v>150</v>
      </c>
      <c r="C30" s="1337"/>
      <c r="D30" s="758"/>
      <c r="E30" s="758"/>
      <c r="F30" s="758"/>
      <c r="G30" s="1400">
        <f t="shared" si="0"/>
        <v>0</v>
      </c>
      <c r="H30" s="1401">
        <f t="shared" si="1"/>
        <v>0</v>
      </c>
    </row>
    <row r="31" spans="1:8" s="726" customFormat="1">
      <c r="A31" s="1375"/>
      <c r="B31" s="1378" t="s">
        <v>31</v>
      </c>
      <c r="C31" s="1337"/>
      <c r="D31" s="758"/>
      <c r="E31" s="758"/>
      <c r="F31" s="758"/>
      <c r="G31" s="1400">
        <f t="shared" si="0"/>
        <v>0</v>
      </c>
      <c r="H31" s="1401">
        <f t="shared" si="1"/>
        <v>0</v>
      </c>
    </row>
    <row r="32" spans="1:8" s="726" customFormat="1">
      <c r="A32" s="1375"/>
      <c r="B32" s="1378" t="s">
        <v>32</v>
      </c>
      <c r="C32" s="1337"/>
      <c r="D32" s="758"/>
      <c r="E32" s="758"/>
      <c r="F32" s="758"/>
      <c r="G32" s="1400">
        <f t="shared" si="0"/>
        <v>0</v>
      </c>
      <c r="H32" s="1401">
        <f t="shared" si="1"/>
        <v>0</v>
      </c>
    </row>
    <row r="33" spans="1:9" s="726" customFormat="1">
      <c r="A33" s="1375"/>
      <c r="B33" s="1378" t="s">
        <v>33</v>
      </c>
      <c r="C33" s="1337"/>
      <c r="D33" s="758"/>
      <c r="E33" s="758"/>
      <c r="F33" s="758"/>
      <c r="G33" s="1400">
        <f t="shared" si="0"/>
        <v>0</v>
      </c>
      <c r="H33" s="1401">
        <f t="shared" si="1"/>
        <v>0</v>
      </c>
    </row>
    <row r="34" spans="1:9" s="726" customFormat="1">
      <c r="A34" s="1375"/>
      <c r="B34" s="1378" t="s">
        <v>34</v>
      </c>
      <c r="C34" s="1337"/>
      <c r="D34" s="758"/>
      <c r="E34" s="758"/>
      <c r="F34" s="758"/>
      <c r="G34" s="1400">
        <f t="shared" si="0"/>
        <v>0</v>
      </c>
      <c r="H34" s="1401">
        <f t="shared" si="1"/>
        <v>0</v>
      </c>
    </row>
    <row r="35" spans="1:9" s="726" customFormat="1">
      <c r="A35" s="1375"/>
      <c r="B35" s="1378" t="s">
        <v>35</v>
      </c>
      <c r="C35" s="1337"/>
      <c r="D35" s="758"/>
      <c r="E35" s="758"/>
      <c r="F35" s="758"/>
      <c r="G35" s="1400">
        <f t="shared" si="0"/>
        <v>0</v>
      </c>
      <c r="H35" s="1401">
        <f t="shared" si="1"/>
        <v>0</v>
      </c>
    </row>
    <row r="36" spans="1:9" s="726" customFormat="1">
      <c r="A36" s="1375"/>
      <c r="B36" s="1378" t="s">
        <v>151</v>
      </c>
      <c r="C36" s="1337"/>
      <c r="D36" s="758"/>
      <c r="E36" s="758"/>
      <c r="F36" s="758"/>
      <c r="G36" s="1400">
        <f t="shared" si="0"/>
        <v>0</v>
      </c>
      <c r="H36" s="1401">
        <f t="shared" si="1"/>
        <v>0</v>
      </c>
    </row>
    <row r="37" spans="1:9" s="726" customFormat="1">
      <c r="A37" s="1375"/>
      <c r="B37" s="1380" t="s">
        <v>152</v>
      </c>
      <c r="C37" s="1337"/>
      <c r="D37" s="758"/>
      <c r="E37" s="758"/>
      <c r="F37" s="758"/>
      <c r="G37" s="1400">
        <f t="shared" si="0"/>
        <v>0</v>
      </c>
      <c r="H37" s="1401">
        <f t="shared" si="1"/>
        <v>0</v>
      </c>
    </row>
    <row r="38" spans="1:9" s="726" customFormat="1">
      <c r="A38" s="1375"/>
      <c r="B38" s="1378" t="s">
        <v>153</v>
      </c>
      <c r="C38" s="1337"/>
      <c r="D38" s="758"/>
      <c r="E38" s="758"/>
      <c r="F38" s="758"/>
      <c r="G38" s="1400">
        <f t="shared" si="0"/>
        <v>0</v>
      </c>
      <c r="H38" s="1401">
        <f t="shared" si="1"/>
        <v>0</v>
      </c>
    </row>
    <row r="39" spans="1:9" s="726" customFormat="1">
      <c r="A39" s="1375"/>
      <c r="B39" s="1378" t="s">
        <v>316</v>
      </c>
      <c r="C39" s="1337"/>
      <c r="D39" s="758"/>
      <c r="E39" s="758"/>
      <c r="F39" s="758"/>
      <c r="G39" s="1400">
        <f t="shared" si="0"/>
        <v>0</v>
      </c>
      <c r="H39" s="1401">
        <f t="shared" si="1"/>
        <v>0</v>
      </c>
    </row>
    <row r="40" spans="1:9" s="726" customFormat="1">
      <c r="A40" s="1375"/>
      <c r="B40" s="1378" t="s">
        <v>154</v>
      </c>
      <c r="C40" s="1337"/>
      <c r="D40" s="758"/>
      <c r="E40" s="758"/>
      <c r="F40" s="758"/>
      <c r="G40" s="1400">
        <f t="shared" si="0"/>
        <v>0</v>
      </c>
      <c r="H40" s="1401">
        <f t="shared" si="1"/>
        <v>0</v>
      </c>
    </row>
    <row r="41" spans="1:9" s="726" customFormat="1">
      <c r="A41" s="1375"/>
      <c r="B41" s="1378" t="s">
        <v>155</v>
      </c>
      <c r="C41" s="1337"/>
      <c r="D41" s="758"/>
      <c r="E41" s="758"/>
      <c r="F41" s="758"/>
      <c r="G41" s="1400">
        <f t="shared" si="0"/>
        <v>0</v>
      </c>
      <c r="H41" s="1401">
        <f t="shared" si="1"/>
        <v>0</v>
      </c>
    </row>
    <row r="42" spans="1:9" s="726" customFormat="1">
      <c r="A42" s="1375"/>
      <c r="B42" s="1378" t="s">
        <v>156</v>
      </c>
      <c r="C42" s="1337"/>
      <c r="D42" s="758"/>
      <c r="E42" s="758"/>
      <c r="F42" s="758"/>
      <c r="G42" s="1400">
        <f t="shared" si="0"/>
        <v>0</v>
      </c>
      <c r="H42" s="1401">
        <f t="shared" si="1"/>
        <v>0</v>
      </c>
    </row>
    <row r="43" spans="1:9" s="726" customFormat="1">
      <c r="A43" s="1375"/>
      <c r="B43" s="1378" t="s">
        <v>157</v>
      </c>
      <c r="C43" s="1337"/>
      <c r="D43" s="758"/>
      <c r="E43" s="758"/>
      <c r="F43" s="758"/>
      <c r="G43" s="1400">
        <f t="shared" si="0"/>
        <v>0</v>
      </c>
      <c r="H43" s="1401">
        <f t="shared" si="1"/>
        <v>0</v>
      </c>
    </row>
    <row r="44" spans="1:9" s="560" customFormat="1">
      <c r="A44" s="759"/>
      <c r="B44" s="1381" t="s">
        <v>158</v>
      </c>
      <c r="C44" s="1384">
        <f>SUM(C8:C43)</f>
        <v>0</v>
      </c>
      <c r="D44" s="1384">
        <f t="shared" ref="D44:F44" si="2">SUM(D8:D43)</f>
        <v>0</v>
      </c>
      <c r="E44" s="1384">
        <f t="shared" si="2"/>
        <v>0</v>
      </c>
      <c r="F44" s="1384">
        <f t="shared" si="2"/>
        <v>0</v>
      </c>
      <c r="G44" s="1397">
        <f>SUM(D44:F44)</f>
        <v>0</v>
      </c>
      <c r="H44" s="1406">
        <f>SUM(H8:H43)</f>
        <v>0</v>
      </c>
    </row>
    <row r="45" spans="1:9" s="726" customFormat="1" ht="13.5" thickBot="1">
      <c r="A45" s="1382"/>
      <c r="B45" s="1383"/>
      <c r="C45" s="1385"/>
      <c r="D45" s="1398"/>
      <c r="E45" s="1398"/>
      <c r="F45" s="1398"/>
      <c r="G45" s="1398"/>
      <c r="H45" s="1399"/>
    </row>
    <row r="46" spans="1:9" ht="13.5" thickBot="1">
      <c r="C46" s="1892"/>
      <c r="D46" s="1885"/>
      <c r="E46" s="1885"/>
      <c r="F46" s="1885"/>
      <c r="G46" s="1885"/>
      <c r="H46" s="1892"/>
    </row>
    <row r="47" spans="1:9" s="726" customFormat="1" ht="15" customHeight="1" thickBot="1">
      <c r="A47" s="3148" t="s">
        <v>694</v>
      </c>
      <c r="B47" s="3149"/>
      <c r="C47" s="3140" t="s">
        <v>695</v>
      </c>
      <c r="D47" s="3142" t="s">
        <v>1458</v>
      </c>
      <c r="E47" s="3142"/>
      <c r="F47" s="3142"/>
      <c r="G47" s="3142"/>
      <c r="H47" s="3152" t="s">
        <v>696</v>
      </c>
      <c r="I47" s="3147"/>
    </row>
    <row r="48" spans="1:9" s="726" customFormat="1" ht="24.75" customHeight="1" thickBot="1">
      <c r="A48" s="3150"/>
      <c r="B48" s="3151"/>
      <c r="C48" s="3141"/>
      <c r="D48" s="1886" t="s">
        <v>691</v>
      </c>
      <c r="E48" s="1887" t="s">
        <v>692</v>
      </c>
      <c r="F48" s="1886" t="s">
        <v>690</v>
      </c>
      <c r="G48" s="1887" t="s">
        <v>693</v>
      </c>
      <c r="H48" s="3153"/>
      <c r="I48" s="3147"/>
    </row>
    <row r="49" spans="1:8" s="726" customFormat="1">
      <c r="A49" s="1386"/>
      <c r="B49" s="1376"/>
      <c r="C49" s="1339"/>
      <c r="D49" s="1349"/>
      <c r="E49" s="1349"/>
      <c r="F49" s="1349"/>
      <c r="G49" s="1395"/>
      <c r="H49" s="1396"/>
    </row>
    <row r="50" spans="1:8" s="726" customFormat="1">
      <c r="A50" s="1386"/>
      <c r="B50" s="1378" t="s">
        <v>1493</v>
      </c>
      <c r="C50" s="1337"/>
      <c r="D50" s="758"/>
      <c r="E50" s="758"/>
      <c r="F50" s="758"/>
      <c r="G50" s="1400">
        <f t="shared" ref="G50:G85" si="3">SUM(D50:F50)</f>
        <v>0</v>
      </c>
      <c r="H50" s="1401">
        <f t="shared" ref="H50:H85" si="4">C50+G50</f>
        <v>0</v>
      </c>
    </row>
    <row r="51" spans="1:8" s="726" customFormat="1">
      <c r="A51" s="1386"/>
      <c r="B51" s="1378" t="s">
        <v>190</v>
      </c>
      <c r="C51" s="1337"/>
      <c r="D51" s="758"/>
      <c r="E51" s="758"/>
      <c r="F51" s="758"/>
      <c r="G51" s="1400">
        <f t="shared" si="3"/>
        <v>0</v>
      </c>
      <c r="H51" s="1401">
        <f t="shared" si="4"/>
        <v>0</v>
      </c>
    </row>
    <row r="52" spans="1:8" s="726" customFormat="1">
      <c r="A52" s="1386"/>
      <c r="B52" s="1378" t="s">
        <v>191</v>
      </c>
      <c r="C52" s="1337"/>
      <c r="D52" s="758"/>
      <c r="E52" s="758"/>
      <c r="F52" s="758"/>
      <c r="G52" s="1400">
        <f t="shared" si="3"/>
        <v>0</v>
      </c>
      <c r="H52" s="1401">
        <f t="shared" si="4"/>
        <v>0</v>
      </c>
    </row>
    <row r="53" spans="1:8" s="726" customFormat="1">
      <c r="A53" s="1386"/>
      <c r="B53" s="1378" t="s">
        <v>192</v>
      </c>
      <c r="C53" s="1337"/>
      <c r="D53" s="758"/>
      <c r="E53" s="758"/>
      <c r="F53" s="758"/>
      <c r="G53" s="1400">
        <f t="shared" si="3"/>
        <v>0</v>
      </c>
      <c r="H53" s="1401">
        <f t="shared" si="4"/>
        <v>0</v>
      </c>
    </row>
    <row r="54" spans="1:8" s="726" customFormat="1">
      <c r="A54" s="1386"/>
      <c r="B54" s="1378" t="s">
        <v>193</v>
      </c>
      <c r="C54" s="1337"/>
      <c r="D54" s="758"/>
      <c r="E54" s="758"/>
      <c r="F54" s="758"/>
      <c r="G54" s="1400">
        <f t="shared" si="3"/>
        <v>0</v>
      </c>
      <c r="H54" s="1401">
        <f t="shared" si="4"/>
        <v>0</v>
      </c>
    </row>
    <row r="55" spans="1:8" s="726" customFormat="1">
      <c r="A55" s="1386"/>
      <c r="B55" s="1378" t="s">
        <v>194</v>
      </c>
      <c r="C55" s="1337"/>
      <c r="D55" s="758"/>
      <c r="E55" s="758"/>
      <c r="F55" s="758"/>
      <c r="G55" s="1400">
        <f t="shared" si="3"/>
        <v>0</v>
      </c>
      <c r="H55" s="1401">
        <f t="shared" si="4"/>
        <v>0</v>
      </c>
    </row>
    <row r="56" spans="1:8" s="726" customFormat="1">
      <c r="A56" s="1386"/>
      <c r="B56" s="1378" t="s">
        <v>195</v>
      </c>
      <c r="C56" s="1337"/>
      <c r="D56" s="758"/>
      <c r="E56" s="758"/>
      <c r="F56" s="758"/>
      <c r="G56" s="1400">
        <f t="shared" si="3"/>
        <v>0</v>
      </c>
      <c r="H56" s="1401">
        <f t="shared" si="4"/>
        <v>0</v>
      </c>
    </row>
    <row r="57" spans="1:8" s="726" customFormat="1">
      <c r="A57" s="1386"/>
      <c r="B57" s="1378" t="s">
        <v>196</v>
      </c>
      <c r="C57" s="1337"/>
      <c r="D57" s="758"/>
      <c r="E57" s="758"/>
      <c r="F57" s="758"/>
      <c r="G57" s="1400">
        <f t="shared" si="3"/>
        <v>0</v>
      </c>
      <c r="H57" s="1401">
        <f t="shared" si="4"/>
        <v>0</v>
      </c>
    </row>
    <row r="58" spans="1:8" s="726" customFormat="1">
      <c r="A58" s="1386"/>
      <c r="B58" s="1378" t="s">
        <v>197</v>
      </c>
      <c r="C58" s="1337"/>
      <c r="D58" s="758"/>
      <c r="E58" s="758"/>
      <c r="F58" s="758"/>
      <c r="G58" s="1400">
        <f t="shared" si="3"/>
        <v>0</v>
      </c>
      <c r="H58" s="1401">
        <f t="shared" si="4"/>
        <v>0</v>
      </c>
    </row>
    <row r="59" spans="1:8" s="726" customFormat="1">
      <c r="A59" s="1386"/>
      <c r="B59" s="1378" t="s">
        <v>198</v>
      </c>
      <c r="C59" s="1337"/>
      <c r="D59" s="758"/>
      <c r="E59" s="758"/>
      <c r="F59" s="758"/>
      <c r="G59" s="1400">
        <f t="shared" si="3"/>
        <v>0</v>
      </c>
      <c r="H59" s="1401">
        <f t="shared" si="4"/>
        <v>0</v>
      </c>
    </row>
    <row r="60" spans="1:8" s="726" customFormat="1">
      <c r="A60" s="1386"/>
      <c r="B60" s="1378" t="s">
        <v>199</v>
      </c>
      <c r="C60" s="1337"/>
      <c r="D60" s="758"/>
      <c r="E60" s="758"/>
      <c r="F60" s="758"/>
      <c r="G60" s="1400">
        <f t="shared" si="3"/>
        <v>0</v>
      </c>
      <c r="H60" s="1401">
        <f t="shared" si="4"/>
        <v>0</v>
      </c>
    </row>
    <row r="61" spans="1:8" s="726" customFormat="1">
      <c r="A61" s="1386"/>
      <c r="B61" s="1378" t="s">
        <v>200</v>
      </c>
      <c r="C61" s="1337"/>
      <c r="D61" s="758"/>
      <c r="E61" s="758"/>
      <c r="F61" s="758"/>
      <c r="G61" s="1400">
        <f t="shared" si="3"/>
        <v>0</v>
      </c>
      <c r="H61" s="1401">
        <f t="shared" si="4"/>
        <v>0</v>
      </c>
    </row>
    <row r="62" spans="1:8" s="726" customFormat="1">
      <c r="A62" s="1386"/>
      <c r="B62" s="1378" t="s">
        <v>201</v>
      </c>
      <c r="C62" s="1337"/>
      <c r="D62" s="758"/>
      <c r="E62" s="758"/>
      <c r="F62" s="758"/>
      <c r="G62" s="1400">
        <f t="shared" si="3"/>
        <v>0</v>
      </c>
      <c r="H62" s="1401">
        <f t="shared" si="4"/>
        <v>0</v>
      </c>
    </row>
    <row r="63" spans="1:8" s="726" customFormat="1">
      <c r="A63" s="1386"/>
      <c r="B63" s="1379" t="s">
        <v>202</v>
      </c>
      <c r="C63" s="1337"/>
      <c r="D63" s="758"/>
      <c r="E63" s="758"/>
      <c r="F63" s="758"/>
      <c r="G63" s="1400">
        <f t="shared" si="3"/>
        <v>0</v>
      </c>
      <c r="H63" s="1401">
        <f t="shared" si="4"/>
        <v>0</v>
      </c>
    </row>
    <row r="64" spans="1:8" s="726" customFormat="1">
      <c r="A64" s="1386"/>
      <c r="B64" s="1379" t="s">
        <v>203</v>
      </c>
      <c r="C64" s="1337"/>
      <c r="D64" s="758"/>
      <c r="E64" s="758"/>
      <c r="F64" s="758"/>
      <c r="G64" s="1400">
        <f t="shared" si="3"/>
        <v>0</v>
      </c>
      <c r="H64" s="1401">
        <f t="shared" si="4"/>
        <v>0</v>
      </c>
    </row>
    <row r="65" spans="1:8" s="726" customFormat="1">
      <c r="A65" s="1386"/>
      <c r="B65" s="1379" t="s">
        <v>204</v>
      </c>
      <c r="C65" s="1337"/>
      <c r="D65" s="758"/>
      <c r="E65" s="758"/>
      <c r="F65" s="758"/>
      <c r="G65" s="1400">
        <f t="shared" si="3"/>
        <v>0</v>
      </c>
      <c r="H65" s="1401">
        <f t="shared" si="4"/>
        <v>0</v>
      </c>
    </row>
    <row r="66" spans="1:8" s="726" customFormat="1">
      <c r="A66" s="1386"/>
      <c r="B66" s="1379" t="s">
        <v>205</v>
      </c>
      <c r="C66" s="1337"/>
      <c r="D66" s="758"/>
      <c r="E66" s="758"/>
      <c r="F66" s="758"/>
      <c r="G66" s="1400">
        <f t="shared" si="3"/>
        <v>0</v>
      </c>
      <c r="H66" s="1401">
        <f t="shared" si="4"/>
        <v>0</v>
      </c>
    </row>
    <row r="67" spans="1:8" s="726" customFormat="1">
      <c r="A67" s="1386"/>
      <c r="B67" s="1379" t="s">
        <v>206</v>
      </c>
      <c r="C67" s="1337"/>
      <c r="D67" s="758"/>
      <c r="E67" s="758"/>
      <c r="F67" s="758"/>
      <c r="G67" s="1400">
        <f t="shared" si="3"/>
        <v>0</v>
      </c>
      <c r="H67" s="1401">
        <f t="shared" si="4"/>
        <v>0</v>
      </c>
    </row>
    <row r="68" spans="1:8" s="726" customFormat="1">
      <c r="A68" s="1386"/>
      <c r="B68" s="1378" t="s">
        <v>207</v>
      </c>
      <c r="C68" s="1337"/>
      <c r="D68" s="758"/>
      <c r="E68" s="758"/>
      <c r="F68" s="758"/>
      <c r="G68" s="1400">
        <f t="shared" si="3"/>
        <v>0</v>
      </c>
      <c r="H68" s="1401">
        <f t="shared" si="4"/>
        <v>0</v>
      </c>
    </row>
    <row r="69" spans="1:8" s="726" customFormat="1">
      <c r="A69" s="1386"/>
      <c r="B69" s="1378" t="s">
        <v>147</v>
      </c>
      <c r="C69" s="1337"/>
      <c r="D69" s="758"/>
      <c r="E69" s="758"/>
      <c r="F69" s="758"/>
      <c r="G69" s="1400">
        <f t="shared" si="3"/>
        <v>0</v>
      </c>
      <c r="H69" s="1401">
        <f t="shared" si="4"/>
        <v>0</v>
      </c>
    </row>
    <row r="70" spans="1:8" s="726" customFormat="1">
      <c r="A70" s="1386"/>
      <c r="B70" s="1378" t="s">
        <v>148</v>
      </c>
      <c r="C70" s="1337"/>
      <c r="D70" s="758"/>
      <c r="E70" s="758"/>
      <c r="F70" s="758"/>
      <c r="G70" s="1400">
        <f t="shared" si="3"/>
        <v>0</v>
      </c>
      <c r="H70" s="1401">
        <f t="shared" si="4"/>
        <v>0</v>
      </c>
    </row>
    <row r="71" spans="1:8" s="726" customFormat="1">
      <c r="A71" s="1386"/>
      <c r="B71" s="1378" t="s">
        <v>149</v>
      </c>
      <c r="C71" s="1337"/>
      <c r="D71" s="758"/>
      <c r="E71" s="758"/>
      <c r="F71" s="758"/>
      <c r="G71" s="1400">
        <f t="shared" si="3"/>
        <v>0</v>
      </c>
      <c r="H71" s="1401">
        <f t="shared" si="4"/>
        <v>0</v>
      </c>
    </row>
    <row r="72" spans="1:8" s="726" customFormat="1">
      <c r="A72" s="1386"/>
      <c r="B72" s="1378" t="s">
        <v>150</v>
      </c>
      <c r="C72" s="1337"/>
      <c r="D72" s="758"/>
      <c r="E72" s="758"/>
      <c r="F72" s="758"/>
      <c r="G72" s="1400">
        <f t="shared" si="3"/>
        <v>0</v>
      </c>
      <c r="H72" s="1401">
        <f t="shared" si="4"/>
        <v>0</v>
      </c>
    </row>
    <row r="73" spans="1:8" s="726" customFormat="1">
      <c r="A73" s="1386"/>
      <c r="B73" s="1378" t="s">
        <v>31</v>
      </c>
      <c r="C73" s="1337"/>
      <c r="D73" s="758"/>
      <c r="E73" s="758"/>
      <c r="F73" s="758"/>
      <c r="G73" s="1400">
        <f t="shared" si="3"/>
        <v>0</v>
      </c>
      <c r="H73" s="1401">
        <f t="shared" si="4"/>
        <v>0</v>
      </c>
    </row>
    <row r="74" spans="1:8" s="726" customFormat="1">
      <c r="A74" s="1386"/>
      <c r="B74" s="1378" t="s">
        <v>32</v>
      </c>
      <c r="C74" s="1337"/>
      <c r="D74" s="758"/>
      <c r="E74" s="758"/>
      <c r="F74" s="758"/>
      <c r="G74" s="1400">
        <f t="shared" si="3"/>
        <v>0</v>
      </c>
      <c r="H74" s="1401">
        <f t="shared" si="4"/>
        <v>0</v>
      </c>
    </row>
    <row r="75" spans="1:8" s="726" customFormat="1">
      <c r="A75" s="1386"/>
      <c r="B75" s="1378" t="s">
        <v>33</v>
      </c>
      <c r="C75" s="1337"/>
      <c r="D75" s="758"/>
      <c r="E75" s="758"/>
      <c r="F75" s="758"/>
      <c r="G75" s="1400">
        <f t="shared" si="3"/>
        <v>0</v>
      </c>
      <c r="H75" s="1401">
        <f t="shared" si="4"/>
        <v>0</v>
      </c>
    </row>
    <row r="76" spans="1:8" s="726" customFormat="1">
      <c r="A76" s="1386"/>
      <c r="B76" s="1378" t="s">
        <v>34</v>
      </c>
      <c r="C76" s="1337"/>
      <c r="D76" s="758"/>
      <c r="E76" s="758"/>
      <c r="F76" s="758"/>
      <c r="G76" s="1400">
        <f t="shared" si="3"/>
        <v>0</v>
      </c>
      <c r="H76" s="1401">
        <f t="shared" si="4"/>
        <v>0</v>
      </c>
    </row>
    <row r="77" spans="1:8" s="726" customFormat="1">
      <c r="A77" s="1386"/>
      <c r="B77" s="1378" t="s">
        <v>35</v>
      </c>
      <c r="C77" s="1337"/>
      <c r="D77" s="758"/>
      <c r="E77" s="758"/>
      <c r="F77" s="758"/>
      <c r="G77" s="1400">
        <f t="shared" si="3"/>
        <v>0</v>
      </c>
      <c r="H77" s="1401">
        <f t="shared" si="4"/>
        <v>0</v>
      </c>
    </row>
    <row r="78" spans="1:8" s="726" customFormat="1">
      <c r="A78" s="1386"/>
      <c r="B78" s="1378" t="s">
        <v>151</v>
      </c>
      <c r="C78" s="1337"/>
      <c r="D78" s="758"/>
      <c r="E78" s="758"/>
      <c r="F78" s="758"/>
      <c r="G78" s="1400">
        <f t="shared" si="3"/>
        <v>0</v>
      </c>
      <c r="H78" s="1401">
        <f t="shared" si="4"/>
        <v>0</v>
      </c>
    </row>
    <row r="79" spans="1:8" s="726" customFormat="1">
      <c r="A79" s="1386"/>
      <c r="B79" s="1380" t="s">
        <v>152</v>
      </c>
      <c r="C79" s="1337"/>
      <c r="D79" s="758"/>
      <c r="E79" s="758"/>
      <c r="F79" s="758"/>
      <c r="G79" s="1400">
        <f t="shared" si="3"/>
        <v>0</v>
      </c>
      <c r="H79" s="1401">
        <f t="shared" si="4"/>
        <v>0</v>
      </c>
    </row>
    <row r="80" spans="1:8" s="726" customFormat="1">
      <c r="A80" s="1386"/>
      <c r="B80" s="1378" t="s">
        <v>153</v>
      </c>
      <c r="C80" s="1337"/>
      <c r="D80" s="758"/>
      <c r="E80" s="758"/>
      <c r="F80" s="758"/>
      <c r="G80" s="1400">
        <f t="shared" si="3"/>
        <v>0</v>
      </c>
      <c r="H80" s="1401">
        <f t="shared" si="4"/>
        <v>0</v>
      </c>
    </row>
    <row r="81" spans="1:10" s="726" customFormat="1">
      <c r="A81" s="1386"/>
      <c r="B81" s="1378" t="s">
        <v>316</v>
      </c>
      <c r="C81" s="1337"/>
      <c r="D81" s="758"/>
      <c r="E81" s="758"/>
      <c r="F81" s="758"/>
      <c r="G81" s="1400">
        <f t="shared" si="3"/>
        <v>0</v>
      </c>
      <c r="H81" s="1401">
        <f t="shared" si="4"/>
        <v>0</v>
      </c>
    </row>
    <row r="82" spans="1:10" s="726" customFormat="1">
      <c r="A82" s="1386"/>
      <c r="B82" s="1378" t="s">
        <v>154</v>
      </c>
      <c r="C82" s="1337"/>
      <c r="D82" s="758"/>
      <c r="E82" s="758"/>
      <c r="F82" s="758"/>
      <c r="G82" s="1400">
        <f t="shared" si="3"/>
        <v>0</v>
      </c>
      <c r="H82" s="1401">
        <f t="shared" si="4"/>
        <v>0</v>
      </c>
    </row>
    <row r="83" spans="1:10" s="726" customFormat="1">
      <c r="A83" s="1386"/>
      <c r="B83" s="1378" t="s">
        <v>155</v>
      </c>
      <c r="C83" s="1337"/>
      <c r="D83" s="758"/>
      <c r="E83" s="758"/>
      <c r="F83" s="758"/>
      <c r="G83" s="1400">
        <f t="shared" si="3"/>
        <v>0</v>
      </c>
      <c r="H83" s="1401">
        <f t="shared" si="4"/>
        <v>0</v>
      </c>
    </row>
    <row r="84" spans="1:10" s="726" customFormat="1">
      <c r="A84" s="1386"/>
      <c r="B84" s="1378" t="s">
        <v>156</v>
      </c>
      <c r="C84" s="1337"/>
      <c r="D84" s="758"/>
      <c r="E84" s="758"/>
      <c r="F84" s="758"/>
      <c r="G84" s="1400">
        <f t="shared" si="3"/>
        <v>0</v>
      </c>
      <c r="H84" s="1401">
        <f t="shared" si="4"/>
        <v>0</v>
      </c>
    </row>
    <row r="85" spans="1:10" s="726" customFormat="1">
      <c r="A85" s="1386"/>
      <c r="B85" s="1378" t="s">
        <v>157</v>
      </c>
      <c r="C85" s="1337"/>
      <c r="D85" s="758"/>
      <c r="E85" s="758"/>
      <c r="F85" s="758"/>
      <c r="G85" s="1400">
        <f t="shared" si="3"/>
        <v>0</v>
      </c>
      <c r="H85" s="1401">
        <f t="shared" si="4"/>
        <v>0</v>
      </c>
    </row>
    <row r="86" spans="1:10" s="726" customFormat="1">
      <c r="A86" s="1367"/>
      <c r="B86" s="1381" t="s">
        <v>158</v>
      </c>
      <c r="C86" s="1384">
        <f>SUM(C50:C85)</f>
        <v>0</v>
      </c>
      <c r="D86" s="1384">
        <f>SUM(D50:D85)</f>
        <v>0</v>
      </c>
      <c r="E86" s="1384">
        <f>SUM(E50:E85)</f>
        <v>0</v>
      </c>
      <c r="F86" s="1384">
        <f>SUM(F50:F85)</f>
        <v>0</v>
      </c>
      <c r="G86" s="1397">
        <f>SUM(D86:F86)</f>
        <v>0</v>
      </c>
      <c r="H86" s="1406">
        <f>SUM(H50:H85)</f>
        <v>0</v>
      </c>
    </row>
    <row r="87" spans="1:10" s="726" customFormat="1" ht="13.5" thickBot="1">
      <c r="A87" s="1388"/>
      <c r="B87" s="1389"/>
      <c r="C87" s="1385"/>
      <c r="D87" s="1398"/>
      <c r="E87" s="1398"/>
      <c r="F87" s="1398"/>
      <c r="G87" s="1398"/>
      <c r="H87" s="1399"/>
    </row>
    <row r="88" spans="1:10" s="726" customFormat="1">
      <c r="C88" s="1340"/>
      <c r="D88" s="1338"/>
      <c r="E88" s="1338"/>
      <c r="F88" s="1338"/>
      <c r="G88" s="1338"/>
      <c r="H88" s="1340"/>
    </row>
    <row r="89" spans="1:10" s="726" customFormat="1" ht="13.5" thickBot="1">
      <c r="C89" s="1340"/>
      <c r="D89" s="1338"/>
      <c r="E89" s="1338"/>
      <c r="F89" s="1338"/>
      <c r="G89" s="1338"/>
      <c r="H89" s="1340"/>
      <c r="J89" s="3147"/>
    </row>
    <row r="90" spans="1:10" s="726" customFormat="1" ht="15" customHeight="1" thickBot="1">
      <c r="A90" s="3148" t="s">
        <v>30</v>
      </c>
      <c r="B90" s="3149"/>
      <c r="C90" s="3152" t="s">
        <v>697</v>
      </c>
      <c r="D90" s="3142" t="s">
        <v>1458</v>
      </c>
      <c r="E90" s="3142"/>
      <c r="F90" s="3142"/>
      <c r="G90" s="3142"/>
      <c r="H90" s="3152" t="s">
        <v>698</v>
      </c>
      <c r="J90" s="3147"/>
    </row>
    <row r="91" spans="1:10" s="726" customFormat="1" ht="37.5" customHeight="1" thickBot="1">
      <c r="A91" s="3150"/>
      <c r="B91" s="3151"/>
      <c r="C91" s="3153"/>
      <c r="D91" s="1402" t="s">
        <v>691</v>
      </c>
      <c r="E91" s="1403" t="s">
        <v>692</v>
      </c>
      <c r="F91" s="1402" t="s">
        <v>690</v>
      </c>
      <c r="G91" s="1403" t="s">
        <v>693</v>
      </c>
      <c r="H91" s="3153"/>
    </row>
    <row r="92" spans="1:10" s="726" customFormat="1">
      <c r="A92" s="1386"/>
      <c r="B92" s="1376"/>
      <c r="C92" s="1339"/>
      <c r="D92" s="1349"/>
      <c r="E92" s="1349"/>
      <c r="F92" s="1349"/>
      <c r="G92" s="1395"/>
      <c r="H92" s="1396"/>
    </row>
    <row r="93" spans="1:10" s="726" customFormat="1">
      <c r="A93" s="1386"/>
      <c r="B93" s="1378" t="s">
        <v>1493</v>
      </c>
      <c r="C93" s="1337"/>
      <c r="D93" s="758"/>
      <c r="E93" s="758"/>
      <c r="F93" s="758"/>
      <c r="G93" s="1400">
        <f t="shared" ref="G93:G128" si="5">SUM(D93:F93)</f>
        <v>0</v>
      </c>
      <c r="H93" s="1401">
        <f t="shared" ref="H93:H128" si="6">C93+G93</f>
        <v>0</v>
      </c>
    </row>
    <row r="94" spans="1:10" s="726" customFormat="1">
      <c r="A94" s="1386"/>
      <c r="B94" s="1378" t="s">
        <v>190</v>
      </c>
      <c r="C94" s="1337"/>
      <c r="D94" s="758"/>
      <c r="E94" s="758"/>
      <c r="F94" s="758"/>
      <c r="G94" s="1400">
        <f t="shared" si="5"/>
        <v>0</v>
      </c>
      <c r="H94" s="1401">
        <f t="shared" si="6"/>
        <v>0</v>
      </c>
    </row>
    <row r="95" spans="1:10" s="726" customFormat="1">
      <c r="A95" s="1386"/>
      <c r="B95" s="1378" t="s">
        <v>191</v>
      </c>
      <c r="C95" s="1337"/>
      <c r="D95" s="758"/>
      <c r="E95" s="758"/>
      <c r="F95" s="758"/>
      <c r="G95" s="1400">
        <f t="shared" si="5"/>
        <v>0</v>
      </c>
      <c r="H95" s="1401">
        <f t="shared" si="6"/>
        <v>0</v>
      </c>
    </row>
    <row r="96" spans="1:10" s="726" customFormat="1">
      <c r="A96" s="1386"/>
      <c r="B96" s="1378" t="s">
        <v>192</v>
      </c>
      <c r="C96" s="1337"/>
      <c r="D96" s="758"/>
      <c r="E96" s="758"/>
      <c r="F96" s="758"/>
      <c r="G96" s="1400">
        <f t="shared" si="5"/>
        <v>0</v>
      </c>
      <c r="H96" s="1401">
        <f t="shared" si="6"/>
        <v>0</v>
      </c>
    </row>
    <row r="97" spans="1:8" s="726" customFormat="1">
      <c r="A97" s="1386"/>
      <c r="B97" s="1378" t="s">
        <v>193</v>
      </c>
      <c r="C97" s="1337"/>
      <c r="D97" s="758"/>
      <c r="E97" s="758"/>
      <c r="F97" s="758"/>
      <c r="G97" s="1400">
        <f t="shared" si="5"/>
        <v>0</v>
      </c>
      <c r="H97" s="1401">
        <f t="shared" si="6"/>
        <v>0</v>
      </c>
    </row>
    <row r="98" spans="1:8" s="726" customFormat="1">
      <c r="A98" s="1386"/>
      <c r="B98" s="1378" t="s">
        <v>194</v>
      </c>
      <c r="C98" s="1337"/>
      <c r="D98" s="758"/>
      <c r="E98" s="758"/>
      <c r="F98" s="758"/>
      <c r="G98" s="1400">
        <f t="shared" si="5"/>
        <v>0</v>
      </c>
      <c r="H98" s="1401">
        <f t="shared" si="6"/>
        <v>0</v>
      </c>
    </row>
    <row r="99" spans="1:8" s="726" customFormat="1">
      <c r="A99" s="1386"/>
      <c r="B99" s="1378" t="s">
        <v>195</v>
      </c>
      <c r="C99" s="1337"/>
      <c r="D99" s="758"/>
      <c r="E99" s="758"/>
      <c r="F99" s="758"/>
      <c r="G99" s="1400">
        <f t="shared" si="5"/>
        <v>0</v>
      </c>
      <c r="H99" s="1401">
        <f t="shared" si="6"/>
        <v>0</v>
      </c>
    </row>
    <row r="100" spans="1:8" s="726" customFormat="1">
      <c r="A100" s="1386"/>
      <c r="B100" s="1378" t="s">
        <v>196</v>
      </c>
      <c r="C100" s="1337"/>
      <c r="D100" s="758"/>
      <c r="E100" s="758"/>
      <c r="F100" s="758"/>
      <c r="G100" s="1400">
        <f t="shared" si="5"/>
        <v>0</v>
      </c>
      <c r="H100" s="1401">
        <f t="shared" si="6"/>
        <v>0</v>
      </c>
    </row>
    <row r="101" spans="1:8" s="726" customFormat="1">
      <c r="A101" s="1386"/>
      <c r="B101" s="1378" t="s">
        <v>197</v>
      </c>
      <c r="C101" s="1337"/>
      <c r="D101" s="758"/>
      <c r="E101" s="758"/>
      <c r="F101" s="758"/>
      <c r="G101" s="1400">
        <f t="shared" si="5"/>
        <v>0</v>
      </c>
      <c r="H101" s="1401">
        <f t="shared" si="6"/>
        <v>0</v>
      </c>
    </row>
    <row r="102" spans="1:8" s="726" customFormat="1">
      <c r="A102" s="1386"/>
      <c r="B102" s="1378" t="s">
        <v>198</v>
      </c>
      <c r="C102" s="1337"/>
      <c r="D102" s="758"/>
      <c r="E102" s="758"/>
      <c r="F102" s="758"/>
      <c r="G102" s="1400">
        <f t="shared" si="5"/>
        <v>0</v>
      </c>
      <c r="H102" s="1401">
        <f t="shared" si="6"/>
        <v>0</v>
      </c>
    </row>
    <row r="103" spans="1:8" s="726" customFormat="1">
      <c r="A103" s="1386"/>
      <c r="B103" s="1378" t="s">
        <v>199</v>
      </c>
      <c r="C103" s="1337"/>
      <c r="D103" s="758"/>
      <c r="E103" s="758"/>
      <c r="F103" s="758"/>
      <c r="G103" s="1400">
        <f t="shared" si="5"/>
        <v>0</v>
      </c>
      <c r="H103" s="1401">
        <f t="shared" si="6"/>
        <v>0</v>
      </c>
    </row>
    <row r="104" spans="1:8" s="726" customFormat="1">
      <c r="A104" s="1386"/>
      <c r="B104" s="1378" t="s">
        <v>200</v>
      </c>
      <c r="C104" s="1337"/>
      <c r="D104" s="758"/>
      <c r="E104" s="758"/>
      <c r="F104" s="758"/>
      <c r="G104" s="1400">
        <f t="shared" si="5"/>
        <v>0</v>
      </c>
      <c r="H104" s="1401">
        <f t="shared" si="6"/>
        <v>0</v>
      </c>
    </row>
    <row r="105" spans="1:8" s="726" customFormat="1">
      <c r="A105" s="1386"/>
      <c r="B105" s="1378" t="s">
        <v>201</v>
      </c>
      <c r="C105" s="1337"/>
      <c r="D105" s="758"/>
      <c r="E105" s="758"/>
      <c r="F105" s="758"/>
      <c r="G105" s="1400">
        <f t="shared" si="5"/>
        <v>0</v>
      </c>
      <c r="H105" s="1401">
        <f t="shared" si="6"/>
        <v>0</v>
      </c>
    </row>
    <row r="106" spans="1:8" s="726" customFormat="1">
      <c r="A106" s="1386"/>
      <c r="B106" s="1379" t="s">
        <v>202</v>
      </c>
      <c r="C106" s="1337"/>
      <c r="D106" s="758"/>
      <c r="E106" s="758"/>
      <c r="F106" s="758"/>
      <c r="G106" s="1400">
        <f t="shared" si="5"/>
        <v>0</v>
      </c>
      <c r="H106" s="1401">
        <f t="shared" si="6"/>
        <v>0</v>
      </c>
    </row>
    <row r="107" spans="1:8" s="726" customFormat="1">
      <c r="A107" s="1386"/>
      <c r="B107" s="1379" t="s">
        <v>203</v>
      </c>
      <c r="C107" s="1337"/>
      <c r="D107" s="758"/>
      <c r="E107" s="758"/>
      <c r="F107" s="758"/>
      <c r="G107" s="1400">
        <f t="shared" si="5"/>
        <v>0</v>
      </c>
      <c r="H107" s="1401">
        <f t="shared" si="6"/>
        <v>0</v>
      </c>
    </row>
    <row r="108" spans="1:8" s="726" customFormat="1">
      <c r="A108" s="1386"/>
      <c r="B108" s="1379" t="s">
        <v>204</v>
      </c>
      <c r="C108" s="1337"/>
      <c r="D108" s="758"/>
      <c r="E108" s="758"/>
      <c r="F108" s="758"/>
      <c r="G108" s="1400">
        <f t="shared" si="5"/>
        <v>0</v>
      </c>
      <c r="H108" s="1401">
        <f t="shared" si="6"/>
        <v>0</v>
      </c>
    </row>
    <row r="109" spans="1:8" s="726" customFormat="1">
      <c r="A109" s="1386"/>
      <c r="B109" s="1379" t="s">
        <v>205</v>
      </c>
      <c r="C109" s="1337"/>
      <c r="D109" s="758"/>
      <c r="E109" s="758"/>
      <c r="F109" s="758"/>
      <c r="G109" s="1400">
        <f t="shared" si="5"/>
        <v>0</v>
      </c>
      <c r="H109" s="1401">
        <f t="shared" si="6"/>
        <v>0</v>
      </c>
    </row>
    <row r="110" spans="1:8" s="726" customFormat="1">
      <c r="A110" s="1386"/>
      <c r="B110" s="1379" t="s">
        <v>206</v>
      </c>
      <c r="C110" s="1337"/>
      <c r="D110" s="758"/>
      <c r="E110" s="758"/>
      <c r="F110" s="758"/>
      <c r="G110" s="1400">
        <f t="shared" si="5"/>
        <v>0</v>
      </c>
      <c r="H110" s="1401">
        <f t="shared" si="6"/>
        <v>0</v>
      </c>
    </row>
    <row r="111" spans="1:8" s="726" customFormat="1">
      <c r="A111" s="1386"/>
      <c r="B111" s="1378" t="s">
        <v>207</v>
      </c>
      <c r="C111" s="1337"/>
      <c r="D111" s="758"/>
      <c r="E111" s="758"/>
      <c r="F111" s="758"/>
      <c r="G111" s="1400">
        <f t="shared" si="5"/>
        <v>0</v>
      </c>
      <c r="H111" s="1401">
        <f t="shared" si="6"/>
        <v>0</v>
      </c>
    </row>
    <row r="112" spans="1:8" s="726" customFormat="1">
      <c r="A112" s="1386"/>
      <c r="B112" s="1378" t="s">
        <v>147</v>
      </c>
      <c r="C112" s="1337"/>
      <c r="D112" s="758"/>
      <c r="E112" s="758"/>
      <c r="F112" s="758"/>
      <c r="G112" s="1400">
        <f t="shared" si="5"/>
        <v>0</v>
      </c>
      <c r="H112" s="1401">
        <f t="shared" si="6"/>
        <v>0</v>
      </c>
    </row>
    <row r="113" spans="1:8" s="726" customFormat="1">
      <c r="A113" s="1386"/>
      <c r="B113" s="1378" t="s">
        <v>148</v>
      </c>
      <c r="C113" s="1337"/>
      <c r="D113" s="758"/>
      <c r="E113" s="758"/>
      <c r="F113" s="758"/>
      <c r="G113" s="1400">
        <f t="shared" si="5"/>
        <v>0</v>
      </c>
      <c r="H113" s="1401">
        <f t="shared" si="6"/>
        <v>0</v>
      </c>
    </row>
    <row r="114" spans="1:8" s="726" customFormat="1">
      <c r="A114" s="1386"/>
      <c r="B114" s="1378" t="s">
        <v>149</v>
      </c>
      <c r="C114" s="1337"/>
      <c r="D114" s="758"/>
      <c r="E114" s="758"/>
      <c r="F114" s="758"/>
      <c r="G114" s="1400">
        <f t="shared" si="5"/>
        <v>0</v>
      </c>
      <c r="H114" s="1401">
        <f t="shared" si="6"/>
        <v>0</v>
      </c>
    </row>
    <row r="115" spans="1:8" s="726" customFormat="1">
      <c r="A115" s="1386"/>
      <c r="B115" s="1378" t="s">
        <v>150</v>
      </c>
      <c r="C115" s="1337"/>
      <c r="D115" s="758"/>
      <c r="E115" s="758"/>
      <c r="F115" s="758"/>
      <c r="G115" s="1400">
        <f t="shared" si="5"/>
        <v>0</v>
      </c>
      <c r="H115" s="1401">
        <f t="shared" si="6"/>
        <v>0</v>
      </c>
    </row>
    <row r="116" spans="1:8" s="726" customFormat="1">
      <c r="A116" s="1386"/>
      <c r="B116" s="1378" t="s">
        <v>31</v>
      </c>
      <c r="C116" s="1337"/>
      <c r="D116" s="758"/>
      <c r="E116" s="758"/>
      <c r="F116" s="758"/>
      <c r="G116" s="1400">
        <f t="shared" si="5"/>
        <v>0</v>
      </c>
      <c r="H116" s="1401">
        <f t="shared" si="6"/>
        <v>0</v>
      </c>
    </row>
    <row r="117" spans="1:8" s="726" customFormat="1">
      <c r="A117" s="1386"/>
      <c r="B117" s="1378" t="s">
        <v>32</v>
      </c>
      <c r="C117" s="1337"/>
      <c r="D117" s="758"/>
      <c r="E117" s="758"/>
      <c r="F117" s="758"/>
      <c r="G117" s="1400">
        <f t="shared" si="5"/>
        <v>0</v>
      </c>
      <c r="H117" s="1401">
        <f t="shared" si="6"/>
        <v>0</v>
      </c>
    </row>
    <row r="118" spans="1:8" s="726" customFormat="1">
      <c r="A118" s="1386"/>
      <c r="B118" s="1378" t="s">
        <v>33</v>
      </c>
      <c r="C118" s="1337"/>
      <c r="D118" s="758"/>
      <c r="E118" s="758"/>
      <c r="F118" s="758"/>
      <c r="G118" s="1400">
        <f t="shared" si="5"/>
        <v>0</v>
      </c>
      <c r="H118" s="1401">
        <f t="shared" si="6"/>
        <v>0</v>
      </c>
    </row>
    <row r="119" spans="1:8" s="726" customFormat="1">
      <c r="A119" s="1386"/>
      <c r="B119" s="1378" t="s">
        <v>34</v>
      </c>
      <c r="C119" s="1337"/>
      <c r="D119" s="758"/>
      <c r="E119" s="758"/>
      <c r="F119" s="758"/>
      <c r="G119" s="1400">
        <f t="shared" si="5"/>
        <v>0</v>
      </c>
      <c r="H119" s="1401">
        <f t="shared" si="6"/>
        <v>0</v>
      </c>
    </row>
    <row r="120" spans="1:8" s="726" customFormat="1">
      <c r="A120" s="1386"/>
      <c r="B120" s="1378" t="s">
        <v>35</v>
      </c>
      <c r="C120" s="1337"/>
      <c r="D120" s="758"/>
      <c r="E120" s="758"/>
      <c r="F120" s="758"/>
      <c r="G120" s="1400">
        <f t="shared" si="5"/>
        <v>0</v>
      </c>
      <c r="H120" s="1401">
        <f t="shared" si="6"/>
        <v>0</v>
      </c>
    </row>
    <row r="121" spans="1:8" s="726" customFormat="1">
      <c r="A121" s="1386"/>
      <c r="B121" s="1378" t="s">
        <v>151</v>
      </c>
      <c r="C121" s="1337"/>
      <c r="D121" s="758"/>
      <c r="E121" s="758"/>
      <c r="F121" s="758"/>
      <c r="G121" s="1400">
        <f t="shared" si="5"/>
        <v>0</v>
      </c>
      <c r="H121" s="1401">
        <f t="shared" si="6"/>
        <v>0</v>
      </c>
    </row>
    <row r="122" spans="1:8" s="726" customFormat="1">
      <c r="A122" s="1386"/>
      <c r="B122" s="1380" t="s">
        <v>152</v>
      </c>
      <c r="C122" s="1337"/>
      <c r="D122" s="758"/>
      <c r="E122" s="758"/>
      <c r="F122" s="758"/>
      <c r="G122" s="1400">
        <f t="shared" si="5"/>
        <v>0</v>
      </c>
      <c r="H122" s="1401">
        <f t="shared" si="6"/>
        <v>0</v>
      </c>
    </row>
    <row r="123" spans="1:8" s="726" customFormat="1">
      <c r="A123" s="1386"/>
      <c r="B123" s="1378" t="s">
        <v>153</v>
      </c>
      <c r="C123" s="1337"/>
      <c r="D123" s="758"/>
      <c r="E123" s="758"/>
      <c r="F123" s="758"/>
      <c r="G123" s="1400">
        <f t="shared" si="5"/>
        <v>0</v>
      </c>
      <c r="H123" s="1401">
        <f t="shared" si="6"/>
        <v>0</v>
      </c>
    </row>
    <row r="124" spans="1:8" s="726" customFormat="1">
      <c r="A124" s="1386"/>
      <c r="B124" s="1378" t="s">
        <v>316</v>
      </c>
      <c r="C124" s="1337"/>
      <c r="D124" s="758"/>
      <c r="E124" s="758"/>
      <c r="F124" s="758"/>
      <c r="G124" s="1400">
        <f t="shared" si="5"/>
        <v>0</v>
      </c>
      <c r="H124" s="1401">
        <f t="shared" si="6"/>
        <v>0</v>
      </c>
    </row>
    <row r="125" spans="1:8" s="726" customFormat="1">
      <c r="A125" s="1386"/>
      <c r="B125" s="1378" t="s">
        <v>154</v>
      </c>
      <c r="C125" s="1337"/>
      <c r="D125" s="758"/>
      <c r="E125" s="758"/>
      <c r="F125" s="758"/>
      <c r="G125" s="1400">
        <f t="shared" si="5"/>
        <v>0</v>
      </c>
      <c r="H125" s="1401">
        <f t="shared" si="6"/>
        <v>0</v>
      </c>
    </row>
    <row r="126" spans="1:8" s="726" customFormat="1">
      <c r="A126" s="1386"/>
      <c r="B126" s="1378" t="s">
        <v>155</v>
      </c>
      <c r="C126" s="1337"/>
      <c r="D126" s="758"/>
      <c r="E126" s="758"/>
      <c r="F126" s="758"/>
      <c r="G126" s="1400">
        <f t="shared" si="5"/>
        <v>0</v>
      </c>
      <c r="H126" s="1401">
        <f t="shared" si="6"/>
        <v>0</v>
      </c>
    </row>
    <row r="127" spans="1:8" s="726" customFormat="1">
      <c r="A127" s="1386"/>
      <c r="B127" s="1378" t="s">
        <v>156</v>
      </c>
      <c r="C127" s="1337"/>
      <c r="D127" s="758"/>
      <c r="E127" s="758"/>
      <c r="F127" s="758"/>
      <c r="G127" s="1400">
        <f t="shared" si="5"/>
        <v>0</v>
      </c>
      <c r="H127" s="1401">
        <f t="shared" si="6"/>
        <v>0</v>
      </c>
    </row>
    <row r="128" spans="1:8" s="726" customFormat="1">
      <c r="A128" s="1386"/>
      <c r="B128" s="1378" t="s">
        <v>157</v>
      </c>
      <c r="C128" s="1337"/>
      <c r="D128" s="758"/>
      <c r="E128" s="758"/>
      <c r="F128" s="758"/>
      <c r="G128" s="1400">
        <f t="shared" si="5"/>
        <v>0</v>
      </c>
      <c r="H128" s="1401">
        <f t="shared" si="6"/>
        <v>0</v>
      </c>
    </row>
    <row r="129" spans="1:8" s="726" customFormat="1">
      <c r="A129" s="1367"/>
      <c r="B129" s="1381" t="s">
        <v>158</v>
      </c>
      <c r="C129" s="1384">
        <f>SUM(C93:C128)</f>
        <v>0</v>
      </c>
      <c r="D129" s="1384">
        <f t="shared" ref="D129:F129" si="7">SUM(D93:D128)</f>
        <v>0</v>
      </c>
      <c r="E129" s="1384">
        <f t="shared" si="7"/>
        <v>0</v>
      </c>
      <c r="F129" s="1384">
        <f t="shared" si="7"/>
        <v>0</v>
      </c>
      <c r="G129" s="1397">
        <f>SUM(D129:F129)</f>
        <v>0</v>
      </c>
      <c r="H129" s="1404">
        <f>SUM(H93:H128)</f>
        <v>0</v>
      </c>
    </row>
    <row r="130" spans="1:8" s="726" customFormat="1" ht="13.5" thickBot="1">
      <c r="A130" s="1388"/>
      <c r="B130" s="1389"/>
      <c r="C130" s="1385"/>
      <c r="D130" s="1398"/>
      <c r="E130" s="1398"/>
      <c r="F130" s="1398"/>
      <c r="G130" s="1398"/>
      <c r="H130" s="1399"/>
    </row>
    <row r="131" spans="1:8" s="726" customFormat="1">
      <c r="C131" s="1340"/>
      <c r="D131" s="1338"/>
      <c r="E131" s="1338"/>
      <c r="F131" s="1338"/>
      <c r="G131" s="1338"/>
      <c r="H131" s="1340"/>
    </row>
    <row r="132" spans="1:8" s="726" customFormat="1" ht="13.5" thickBot="1">
      <c r="C132" s="1340"/>
      <c r="D132" s="1338"/>
      <c r="E132" s="1338"/>
      <c r="F132" s="1338"/>
      <c r="G132" s="1338"/>
      <c r="H132" s="1340"/>
    </row>
    <row r="133" spans="1:8" s="726" customFormat="1" ht="12.75" customHeight="1" thickBot="1">
      <c r="A133" s="3148" t="s">
        <v>699</v>
      </c>
      <c r="B133" s="3154"/>
      <c r="C133" s="3140" t="s">
        <v>700</v>
      </c>
      <c r="D133" s="3142" t="s">
        <v>1458</v>
      </c>
      <c r="E133" s="3142"/>
      <c r="F133" s="3142"/>
      <c r="G133" s="3142"/>
      <c r="H133" s="3140" t="s">
        <v>701</v>
      </c>
    </row>
    <row r="134" spans="1:8" s="726" customFormat="1" ht="39" thickBot="1">
      <c r="A134" s="3150"/>
      <c r="B134" s="3155"/>
      <c r="C134" s="3141"/>
      <c r="D134" s="1402" t="s">
        <v>691</v>
      </c>
      <c r="E134" s="1403" t="s">
        <v>692</v>
      </c>
      <c r="F134" s="1402" t="s">
        <v>690</v>
      </c>
      <c r="G134" s="1403" t="s">
        <v>693</v>
      </c>
      <c r="H134" s="3141"/>
    </row>
    <row r="135" spans="1:8" s="726" customFormat="1">
      <c r="A135" s="1386"/>
      <c r="B135" s="1376"/>
      <c r="C135" s="1387"/>
      <c r="D135" s="1395"/>
      <c r="E135" s="1395"/>
      <c r="F135" s="1395"/>
      <c r="G135" s="1395"/>
      <c r="H135" s="1396"/>
    </row>
    <row r="136" spans="1:8" s="726" customFormat="1">
      <c r="A136" s="1386"/>
      <c r="B136" s="1378" t="s">
        <v>1493</v>
      </c>
      <c r="C136" s="1390">
        <f t="shared" ref="C136:F155" si="8">+C8+C50+C93</f>
        <v>0</v>
      </c>
      <c r="D136" s="1405">
        <f t="shared" si="8"/>
        <v>0</v>
      </c>
      <c r="E136" s="1405">
        <f t="shared" si="8"/>
        <v>0</v>
      </c>
      <c r="F136" s="1405">
        <f t="shared" si="8"/>
        <v>0</v>
      </c>
      <c r="G136" s="1400">
        <f t="shared" ref="G136" si="9">SUM(D136:F136)</f>
        <v>0</v>
      </c>
      <c r="H136" s="1401">
        <f t="shared" ref="H136" si="10">C136+G136</f>
        <v>0</v>
      </c>
    </row>
    <row r="137" spans="1:8" s="726" customFormat="1">
      <c r="A137" s="1386"/>
      <c r="B137" s="1378" t="s">
        <v>190</v>
      </c>
      <c r="C137" s="1390">
        <f t="shared" si="8"/>
        <v>0</v>
      </c>
      <c r="D137" s="1405">
        <f t="shared" si="8"/>
        <v>0</v>
      </c>
      <c r="E137" s="1405">
        <f t="shared" si="8"/>
        <v>0</v>
      </c>
      <c r="F137" s="1405">
        <f t="shared" si="8"/>
        <v>0</v>
      </c>
      <c r="G137" s="1400">
        <f t="shared" ref="G137:G171" si="11">SUM(D137:F137)</f>
        <v>0</v>
      </c>
      <c r="H137" s="1401">
        <f t="shared" ref="H137:H171" si="12">C137+G137</f>
        <v>0</v>
      </c>
    </row>
    <row r="138" spans="1:8" s="726" customFormat="1">
      <c r="A138" s="1386"/>
      <c r="B138" s="1378" t="s">
        <v>191</v>
      </c>
      <c r="C138" s="1390">
        <f t="shared" si="8"/>
        <v>0</v>
      </c>
      <c r="D138" s="1405">
        <f t="shared" si="8"/>
        <v>0</v>
      </c>
      <c r="E138" s="1405">
        <f t="shared" si="8"/>
        <v>0</v>
      </c>
      <c r="F138" s="1405">
        <f t="shared" si="8"/>
        <v>0</v>
      </c>
      <c r="G138" s="1400">
        <f t="shared" si="11"/>
        <v>0</v>
      </c>
      <c r="H138" s="1401">
        <f t="shared" si="12"/>
        <v>0</v>
      </c>
    </row>
    <row r="139" spans="1:8" s="726" customFormat="1">
      <c r="A139" s="1386"/>
      <c r="B139" s="1378" t="s">
        <v>192</v>
      </c>
      <c r="C139" s="1390">
        <f t="shared" si="8"/>
        <v>0</v>
      </c>
      <c r="D139" s="1405">
        <f t="shared" si="8"/>
        <v>0</v>
      </c>
      <c r="E139" s="1405">
        <f t="shared" si="8"/>
        <v>0</v>
      </c>
      <c r="F139" s="1405">
        <f t="shared" si="8"/>
        <v>0</v>
      </c>
      <c r="G139" s="1400">
        <f t="shared" si="11"/>
        <v>0</v>
      </c>
      <c r="H139" s="1401">
        <f t="shared" si="12"/>
        <v>0</v>
      </c>
    </row>
    <row r="140" spans="1:8" s="726" customFormat="1">
      <c r="A140" s="1386"/>
      <c r="B140" s="1378" t="s">
        <v>193</v>
      </c>
      <c r="C140" s="1390">
        <f t="shared" si="8"/>
        <v>0</v>
      </c>
      <c r="D140" s="1405">
        <f t="shared" si="8"/>
        <v>0</v>
      </c>
      <c r="E140" s="1405">
        <f t="shared" si="8"/>
        <v>0</v>
      </c>
      <c r="F140" s="1405">
        <f t="shared" si="8"/>
        <v>0</v>
      </c>
      <c r="G140" s="1400">
        <f t="shared" si="11"/>
        <v>0</v>
      </c>
      <c r="H140" s="1401">
        <f t="shared" si="12"/>
        <v>0</v>
      </c>
    </row>
    <row r="141" spans="1:8" s="726" customFormat="1">
      <c r="A141" s="1386"/>
      <c r="B141" s="1378" t="s">
        <v>194</v>
      </c>
      <c r="C141" s="1390">
        <f t="shared" si="8"/>
        <v>0</v>
      </c>
      <c r="D141" s="1405">
        <f t="shared" si="8"/>
        <v>0</v>
      </c>
      <c r="E141" s="1405">
        <f t="shared" si="8"/>
        <v>0</v>
      </c>
      <c r="F141" s="1405">
        <f t="shared" si="8"/>
        <v>0</v>
      </c>
      <c r="G141" s="1400">
        <f t="shared" si="11"/>
        <v>0</v>
      </c>
      <c r="H141" s="1401">
        <f t="shared" si="12"/>
        <v>0</v>
      </c>
    </row>
    <row r="142" spans="1:8" s="726" customFormat="1">
      <c r="A142" s="1386"/>
      <c r="B142" s="1378" t="s">
        <v>195</v>
      </c>
      <c r="C142" s="1390">
        <f t="shared" si="8"/>
        <v>0</v>
      </c>
      <c r="D142" s="1405">
        <f t="shared" si="8"/>
        <v>0</v>
      </c>
      <c r="E142" s="1405">
        <f t="shared" si="8"/>
        <v>0</v>
      </c>
      <c r="F142" s="1405">
        <f t="shared" si="8"/>
        <v>0</v>
      </c>
      <c r="G142" s="1400">
        <f t="shared" si="11"/>
        <v>0</v>
      </c>
      <c r="H142" s="1401">
        <f t="shared" si="12"/>
        <v>0</v>
      </c>
    </row>
    <row r="143" spans="1:8" s="726" customFormat="1">
      <c r="A143" s="1386"/>
      <c r="B143" s="1378" t="s">
        <v>196</v>
      </c>
      <c r="C143" s="1390">
        <f t="shared" si="8"/>
        <v>0</v>
      </c>
      <c r="D143" s="1405">
        <f t="shared" si="8"/>
        <v>0</v>
      </c>
      <c r="E143" s="1405">
        <f t="shared" si="8"/>
        <v>0</v>
      </c>
      <c r="F143" s="1405">
        <f t="shared" si="8"/>
        <v>0</v>
      </c>
      <c r="G143" s="1400">
        <f t="shared" si="11"/>
        <v>0</v>
      </c>
      <c r="H143" s="1401">
        <f t="shared" si="12"/>
        <v>0</v>
      </c>
    </row>
    <row r="144" spans="1:8" s="726" customFormat="1">
      <c r="A144" s="1386"/>
      <c r="B144" s="1378" t="s">
        <v>197</v>
      </c>
      <c r="C144" s="1390">
        <f t="shared" si="8"/>
        <v>0</v>
      </c>
      <c r="D144" s="1405">
        <f t="shared" si="8"/>
        <v>0</v>
      </c>
      <c r="E144" s="1405">
        <f t="shared" si="8"/>
        <v>0</v>
      </c>
      <c r="F144" s="1405">
        <f t="shared" si="8"/>
        <v>0</v>
      </c>
      <c r="G144" s="1400">
        <f t="shared" si="11"/>
        <v>0</v>
      </c>
      <c r="H144" s="1401">
        <f t="shared" si="12"/>
        <v>0</v>
      </c>
    </row>
    <row r="145" spans="1:8" s="726" customFormat="1">
      <c r="A145" s="1386"/>
      <c r="B145" s="1378" t="s">
        <v>198</v>
      </c>
      <c r="C145" s="1390">
        <f t="shared" si="8"/>
        <v>0</v>
      </c>
      <c r="D145" s="1405">
        <f t="shared" si="8"/>
        <v>0</v>
      </c>
      <c r="E145" s="1405">
        <f t="shared" si="8"/>
        <v>0</v>
      </c>
      <c r="F145" s="1405">
        <f t="shared" si="8"/>
        <v>0</v>
      </c>
      <c r="G145" s="1400">
        <f t="shared" si="11"/>
        <v>0</v>
      </c>
      <c r="H145" s="1401">
        <f t="shared" si="12"/>
        <v>0</v>
      </c>
    </row>
    <row r="146" spans="1:8" s="726" customFormat="1">
      <c r="A146" s="1386"/>
      <c r="B146" s="1378" t="s">
        <v>199</v>
      </c>
      <c r="C146" s="1390">
        <f t="shared" si="8"/>
        <v>0</v>
      </c>
      <c r="D146" s="1405">
        <f t="shared" si="8"/>
        <v>0</v>
      </c>
      <c r="E146" s="1405">
        <f t="shared" si="8"/>
        <v>0</v>
      </c>
      <c r="F146" s="1405">
        <f t="shared" si="8"/>
        <v>0</v>
      </c>
      <c r="G146" s="1400">
        <f t="shared" si="11"/>
        <v>0</v>
      </c>
      <c r="H146" s="1401">
        <f t="shared" si="12"/>
        <v>0</v>
      </c>
    </row>
    <row r="147" spans="1:8" s="726" customFormat="1">
      <c r="A147" s="1386"/>
      <c r="B147" s="1378" t="s">
        <v>200</v>
      </c>
      <c r="C147" s="1390">
        <f t="shared" si="8"/>
        <v>0</v>
      </c>
      <c r="D147" s="1405">
        <f t="shared" si="8"/>
        <v>0</v>
      </c>
      <c r="E147" s="1405">
        <f t="shared" si="8"/>
        <v>0</v>
      </c>
      <c r="F147" s="1405">
        <f t="shared" si="8"/>
        <v>0</v>
      </c>
      <c r="G147" s="1400">
        <f t="shared" si="11"/>
        <v>0</v>
      </c>
      <c r="H147" s="1401">
        <f t="shared" si="12"/>
        <v>0</v>
      </c>
    </row>
    <row r="148" spans="1:8" s="726" customFormat="1">
      <c r="A148" s="1386"/>
      <c r="B148" s="1378" t="s">
        <v>201</v>
      </c>
      <c r="C148" s="1390">
        <f t="shared" si="8"/>
        <v>0</v>
      </c>
      <c r="D148" s="1405">
        <f t="shared" si="8"/>
        <v>0</v>
      </c>
      <c r="E148" s="1405">
        <f t="shared" si="8"/>
        <v>0</v>
      </c>
      <c r="F148" s="1405">
        <f t="shared" si="8"/>
        <v>0</v>
      </c>
      <c r="G148" s="1400">
        <f t="shared" si="11"/>
        <v>0</v>
      </c>
      <c r="H148" s="1401">
        <f t="shared" si="12"/>
        <v>0</v>
      </c>
    </row>
    <row r="149" spans="1:8" s="726" customFormat="1">
      <c r="A149" s="1386"/>
      <c r="B149" s="1379" t="s">
        <v>202</v>
      </c>
      <c r="C149" s="1390">
        <f t="shared" si="8"/>
        <v>0</v>
      </c>
      <c r="D149" s="1405">
        <f t="shared" si="8"/>
        <v>0</v>
      </c>
      <c r="E149" s="1405">
        <f t="shared" si="8"/>
        <v>0</v>
      </c>
      <c r="F149" s="1405">
        <f t="shared" si="8"/>
        <v>0</v>
      </c>
      <c r="G149" s="1400">
        <f t="shared" si="11"/>
        <v>0</v>
      </c>
      <c r="H149" s="1401">
        <f t="shared" si="12"/>
        <v>0</v>
      </c>
    </row>
    <row r="150" spans="1:8" s="726" customFormat="1">
      <c r="A150" s="1386"/>
      <c r="B150" s="1379" t="s">
        <v>203</v>
      </c>
      <c r="C150" s="1390">
        <f t="shared" si="8"/>
        <v>0</v>
      </c>
      <c r="D150" s="1405">
        <f t="shared" si="8"/>
        <v>0</v>
      </c>
      <c r="E150" s="1405">
        <f t="shared" si="8"/>
        <v>0</v>
      </c>
      <c r="F150" s="1405">
        <f t="shared" si="8"/>
        <v>0</v>
      </c>
      <c r="G150" s="1400">
        <f t="shared" si="11"/>
        <v>0</v>
      </c>
      <c r="H150" s="1401">
        <f t="shared" si="12"/>
        <v>0</v>
      </c>
    </row>
    <row r="151" spans="1:8" s="726" customFormat="1">
      <c r="A151" s="1386"/>
      <c r="B151" s="1379" t="s">
        <v>204</v>
      </c>
      <c r="C151" s="1390">
        <f t="shared" si="8"/>
        <v>0</v>
      </c>
      <c r="D151" s="1405">
        <f t="shared" si="8"/>
        <v>0</v>
      </c>
      <c r="E151" s="1405">
        <f t="shared" si="8"/>
        <v>0</v>
      </c>
      <c r="F151" s="1405">
        <f t="shared" si="8"/>
        <v>0</v>
      </c>
      <c r="G151" s="1400">
        <f t="shared" si="11"/>
        <v>0</v>
      </c>
      <c r="H151" s="1401">
        <f t="shared" si="12"/>
        <v>0</v>
      </c>
    </row>
    <row r="152" spans="1:8" s="726" customFormat="1">
      <c r="A152" s="1386"/>
      <c r="B152" s="1379" t="s">
        <v>205</v>
      </c>
      <c r="C152" s="1390">
        <f t="shared" si="8"/>
        <v>0</v>
      </c>
      <c r="D152" s="1405">
        <f t="shared" si="8"/>
        <v>0</v>
      </c>
      <c r="E152" s="1405">
        <f t="shared" si="8"/>
        <v>0</v>
      </c>
      <c r="F152" s="1405">
        <f t="shared" si="8"/>
        <v>0</v>
      </c>
      <c r="G152" s="1400">
        <f t="shared" si="11"/>
        <v>0</v>
      </c>
      <c r="H152" s="1401">
        <f t="shared" si="12"/>
        <v>0</v>
      </c>
    </row>
    <row r="153" spans="1:8" s="726" customFormat="1">
      <c r="A153" s="1386"/>
      <c r="B153" s="1379" t="s">
        <v>206</v>
      </c>
      <c r="C153" s="1390">
        <f t="shared" si="8"/>
        <v>0</v>
      </c>
      <c r="D153" s="1405">
        <f t="shared" si="8"/>
        <v>0</v>
      </c>
      <c r="E153" s="1405">
        <f t="shared" si="8"/>
        <v>0</v>
      </c>
      <c r="F153" s="1405">
        <f t="shared" si="8"/>
        <v>0</v>
      </c>
      <c r="G153" s="1400">
        <f t="shared" si="11"/>
        <v>0</v>
      </c>
      <c r="H153" s="1401">
        <f t="shared" si="12"/>
        <v>0</v>
      </c>
    </row>
    <row r="154" spans="1:8" s="726" customFormat="1">
      <c r="A154" s="1386"/>
      <c r="B154" s="1378" t="s">
        <v>207</v>
      </c>
      <c r="C154" s="1390">
        <f t="shared" si="8"/>
        <v>0</v>
      </c>
      <c r="D154" s="1405">
        <f t="shared" si="8"/>
        <v>0</v>
      </c>
      <c r="E154" s="1405">
        <f t="shared" si="8"/>
        <v>0</v>
      </c>
      <c r="F154" s="1405">
        <f t="shared" si="8"/>
        <v>0</v>
      </c>
      <c r="G154" s="1400">
        <f t="shared" si="11"/>
        <v>0</v>
      </c>
      <c r="H154" s="1401">
        <f t="shared" si="12"/>
        <v>0</v>
      </c>
    </row>
    <row r="155" spans="1:8" s="726" customFormat="1">
      <c r="A155" s="1386"/>
      <c r="B155" s="1378" t="s">
        <v>147</v>
      </c>
      <c r="C155" s="1390">
        <f t="shared" si="8"/>
        <v>0</v>
      </c>
      <c r="D155" s="1405">
        <f t="shared" si="8"/>
        <v>0</v>
      </c>
      <c r="E155" s="1405">
        <f t="shared" si="8"/>
        <v>0</v>
      </c>
      <c r="F155" s="1405">
        <f t="shared" si="8"/>
        <v>0</v>
      </c>
      <c r="G155" s="1400">
        <f t="shared" si="11"/>
        <v>0</v>
      </c>
      <c r="H155" s="1401">
        <f t="shared" si="12"/>
        <v>0</v>
      </c>
    </row>
    <row r="156" spans="1:8" s="726" customFormat="1">
      <c r="A156" s="1386"/>
      <c r="B156" s="1378" t="s">
        <v>148</v>
      </c>
      <c r="C156" s="1390">
        <f t="shared" ref="C156:F171" si="13">+C28+C70+C113</f>
        <v>0</v>
      </c>
      <c r="D156" s="1405">
        <f t="shared" si="13"/>
        <v>0</v>
      </c>
      <c r="E156" s="1405">
        <f t="shared" si="13"/>
        <v>0</v>
      </c>
      <c r="F156" s="1405">
        <f t="shared" si="13"/>
        <v>0</v>
      </c>
      <c r="G156" s="1400">
        <f t="shared" si="11"/>
        <v>0</v>
      </c>
      <c r="H156" s="1401">
        <f t="shared" si="12"/>
        <v>0</v>
      </c>
    </row>
    <row r="157" spans="1:8" s="726" customFormat="1">
      <c r="A157" s="1386"/>
      <c r="B157" s="1378" t="s">
        <v>149</v>
      </c>
      <c r="C157" s="1390">
        <f t="shared" si="13"/>
        <v>0</v>
      </c>
      <c r="D157" s="1405">
        <f t="shared" si="13"/>
        <v>0</v>
      </c>
      <c r="E157" s="1405">
        <f t="shared" si="13"/>
        <v>0</v>
      </c>
      <c r="F157" s="1405">
        <f t="shared" si="13"/>
        <v>0</v>
      </c>
      <c r="G157" s="1400">
        <f t="shared" si="11"/>
        <v>0</v>
      </c>
      <c r="H157" s="1401">
        <f t="shared" si="12"/>
        <v>0</v>
      </c>
    </row>
    <row r="158" spans="1:8" s="726" customFormat="1">
      <c r="A158" s="1386"/>
      <c r="B158" s="1378" t="s">
        <v>150</v>
      </c>
      <c r="C158" s="1390">
        <f t="shared" si="13"/>
        <v>0</v>
      </c>
      <c r="D158" s="1405">
        <f t="shared" si="13"/>
        <v>0</v>
      </c>
      <c r="E158" s="1405">
        <f t="shared" si="13"/>
        <v>0</v>
      </c>
      <c r="F158" s="1405">
        <f t="shared" si="13"/>
        <v>0</v>
      </c>
      <c r="G158" s="1400">
        <f t="shared" si="11"/>
        <v>0</v>
      </c>
      <c r="H158" s="1401">
        <f t="shared" si="12"/>
        <v>0</v>
      </c>
    </row>
    <row r="159" spans="1:8" s="726" customFormat="1">
      <c r="A159" s="1386"/>
      <c r="B159" s="1378" t="s">
        <v>31</v>
      </c>
      <c r="C159" s="1390">
        <f t="shared" si="13"/>
        <v>0</v>
      </c>
      <c r="D159" s="1405">
        <f t="shared" si="13"/>
        <v>0</v>
      </c>
      <c r="E159" s="1405">
        <f t="shared" si="13"/>
        <v>0</v>
      </c>
      <c r="F159" s="1405">
        <f t="shared" si="13"/>
        <v>0</v>
      </c>
      <c r="G159" s="1400">
        <f t="shared" si="11"/>
        <v>0</v>
      </c>
      <c r="H159" s="1401">
        <f t="shared" si="12"/>
        <v>0</v>
      </c>
    </row>
    <row r="160" spans="1:8" s="726" customFormat="1">
      <c r="A160" s="1386"/>
      <c r="B160" s="1378" t="s">
        <v>32</v>
      </c>
      <c r="C160" s="1390">
        <f t="shared" si="13"/>
        <v>0</v>
      </c>
      <c r="D160" s="1405">
        <f t="shared" si="13"/>
        <v>0</v>
      </c>
      <c r="E160" s="1405">
        <f t="shared" si="13"/>
        <v>0</v>
      </c>
      <c r="F160" s="1405">
        <f t="shared" si="13"/>
        <v>0</v>
      </c>
      <c r="G160" s="1400">
        <f t="shared" si="11"/>
        <v>0</v>
      </c>
      <c r="H160" s="1401">
        <f t="shared" si="12"/>
        <v>0</v>
      </c>
    </row>
    <row r="161" spans="1:8" s="726" customFormat="1">
      <c r="A161" s="1386"/>
      <c r="B161" s="1378" t="s">
        <v>33</v>
      </c>
      <c r="C161" s="1390">
        <f t="shared" si="13"/>
        <v>0</v>
      </c>
      <c r="D161" s="1405">
        <f t="shared" si="13"/>
        <v>0</v>
      </c>
      <c r="E161" s="1405">
        <f t="shared" si="13"/>
        <v>0</v>
      </c>
      <c r="F161" s="1405">
        <f t="shared" si="13"/>
        <v>0</v>
      </c>
      <c r="G161" s="1400">
        <f t="shared" si="11"/>
        <v>0</v>
      </c>
      <c r="H161" s="1401">
        <f t="shared" si="12"/>
        <v>0</v>
      </c>
    </row>
    <row r="162" spans="1:8" s="726" customFormat="1">
      <c r="A162" s="1386"/>
      <c r="B162" s="1378" t="s">
        <v>34</v>
      </c>
      <c r="C162" s="1390">
        <f t="shared" si="13"/>
        <v>0</v>
      </c>
      <c r="D162" s="1405">
        <f t="shared" si="13"/>
        <v>0</v>
      </c>
      <c r="E162" s="1405">
        <f t="shared" si="13"/>
        <v>0</v>
      </c>
      <c r="F162" s="1405">
        <f t="shared" si="13"/>
        <v>0</v>
      </c>
      <c r="G162" s="1400">
        <f t="shared" si="11"/>
        <v>0</v>
      </c>
      <c r="H162" s="1401">
        <f t="shared" si="12"/>
        <v>0</v>
      </c>
    </row>
    <row r="163" spans="1:8" s="726" customFormat="1">
      <c r="A163" s="1386"/>
      <c r="B163" s="1378" t="s">
        <v>35</v>
      </c>
      <c r="C163" s="1390">
        <f t="shared" si="13"/>
        <v>0</v>
      </c>
      <c r="D163" s="1405">
        <f t="shared" si="13"/>
        <v>0</v>
      </c>
      <c r="E163" s="1405">
        <f t="shared" si="13"/>
        <v>0</v>
      </c>
      <c r="F163" s="1405">
        <f t="shared" si="13"/>
        <v>0</v>
      </c>
      <c r="G163" s="1400">
        <f t="shared" si="11"/>
        <v>0</v>
      </c>
      <c r="H163" s="1401">
        <f t="shared" si="12"/>
        <v>0</v>
      </c>
    </row>
    <row r="164" spans="1:8" s="726" customFormat="1">
      <c r="A164" s="1386"/>
      <c r="B164" s="1378" t="s">
        <v>151</v>
      </c>
      <c r="C164" s="1390">
        <f t="shared" si="13"/>
        <v>0</v>
      </c>
      <c r="D164" s="1405">
        <f t="shared" si="13"/>
        <v>0</v>
      </c>
      <c r="E164" s="1405">
        <f t="shared" si="13"/>
        <v>0</v>
      </c>
      <c r="F164" s="1405">
        <f t="shared" si="13"/>
        <v>0</v>
      </c>
      <c r="G164" s="1400">
        <f t="shared" si="11"/>
        <v>0</v>
      </c>
      <c r="H164" s="1401">
        <f t="shared" si="12"/>
        <v>0</v>
      </c>
    </row>
    <row r="165" spans="1:8" s="726" customFormat="1">
      <c r="A165" s="1386"/>
      <c r="B165" s="1380" t="s">
        <v>152</v>
      </c>
      <c r="C165" s="1390">
        <f t="shared" si="13"/>
        <v>0</v>
      </c>
      <c r="D165" s="1405">
        <f t="shared" si="13"/>
        <v>0</v>
      </c>
      <c r="E165" s="1405">
        <f t="shared" si="13"/>
        <v>0</v>
      </c>
      <c r="F165" s="1405">
        <f t="shared" si="13"/>
        <v>0</v>
      </c>
      <c r="G165" s="1400">
        <f t="shared" si="11"/>
        <v>0</v>
      </c>
      <c r="H165" s="1401">
        <f t="shared" si="12"/>
        <v>0</v>
      </c>
    </row>
    <row r="166" spans="1:8" s="726" customFormat="1">
      <c r="A166" s="1386"/>
      <c r="B166" s="1378" t="s">
        <v>153</v>
      </c>
      <c r="C166" s="1390">
        <f t="shared" si="13"/>
        <v>0</v>
      </c>
      <c r="D166" s="1405">
        <f t="shared" si="13"/>
        <v>0</v>
      </c>
      <c r="E166" s="1405">
        <f t="shared" si="13"/>
        <v>0</v>
      </c>
      <c r="F166" s="1405">
        <f t="shared" si="13"/>
        <v>0</v>
      </c>
      <c r="G166" s="1400">
        <f t="shared" si="11"/>
        <v>0</v>
      </c>
      <c r="H166" s="1401">
        <f t="shared" si="12"/>
        <v>0</v>
      </c>
    </row>
    <row r="167" spans="1:8" s="726" customFormat="1">
      <c r="A167" s="1386"/>
      <c r="B167" s="1378" t="s">
        <v>316</v>
      </c>
      <c r="C167" s="1390">
        <f t="shared" si="13"/>
        <v>0</v>
      </c>
      <c r="D167" s="1405">
        <f t="shared" si="13"/>
        <v>0</v>
      </c>
      <c r="E167" s="1405">
        <f t="shared" si="13"/>
        <v>0</v>
      </c>
      <c r="F167" s="1405">
        <f t="shared" si="13"/>
        <v>0</v>
      </c>
      <c r="G167" s="1400">
        <f t="shared" si="11"/>
        <v>0</v>
      </c>
      <c r="H167" s="1401">
        <f t="shared" si="12"/>
        <v>0</v>
      </c>
    </row>
    <row r="168" spans="1:8" s="726" customFormat="1">
      <c r="A168" s="1386"/>
      <c r="B168" s="1378" t="s">
        <v>154</v>
      </c>
      <c r="C168" s="1390">
        <f t="shared" si="13"/>
        <v>0</v>
      </c>
      <c r="D168" s="1405">
        <f t="shared" si="13"/>
        <v>0</v>
      </c>
      <c r="E168" s="1405">
        <f t="shared" si="13"/>
        <v>0</v>
      </c>
      <c r="F168" s="1405">
        <f t="shared" si="13"/>
        <v>0</v>
      </c>
      <c r="G168" s="1400">
        <f t="shared" si="11"/>
        <v>0</v>
      </c>
      <c r="H168" s="1401">
        <f t="shared" si="12"/>
        <v>0</v>
      </c>
    </row>
    <row r="169" spans="1:8" s="726" customFormat="1">
      <c r="A169" s="1386"/>
      <c r="B169" s="1378" t="s">
        <v>155</v>
      </c>
      <c r="C169" s="1390">
        <f t="shared" si="13"/>
        <v>0</v>
      </c>
      <c r="D169" s="1405">
        <f t="shared" si="13"/>
        <v>0</v>
      </c>
      <c r="E169" s="1405">
        <f t="shared" si="13"/>
        <v>0</v>
      </c>
      <c r="F169" s="1405">
        <f t="shared" si="13"/>
        <v>0</v>
      </c>
      <c r="G169" s="1400">
        <f t="shared" si="11"/>
        <v>0</v>
      </c>
      <c r="H169" s="1401">
        <f t="shared" si="12"/>
        <v>0</v>
      </c>
    </row>
    <row r="170" spans="1:8" s="726" customFormat="1">
      <c r="A170" s="1386"/>
      <c r="B170" s="1378" t="s">
        <v>156</v>
      </c>
      <c r="C170" s="1390">
        <f t="shared" si="13"/>
        <v>0</v>
      </c>
      <c r="D170" s="1405">
        <f t="shared" si="13"/>
        <v>0</v>
      </c>
      <c r="E170" s="1405">
        <f t="shared" si="13"/>
        <v>0</v>
      </c>
      <c r="F170" s="1405">
        <f t="shared" si="13"/>
        <v>0</v>
      </c>
      <c r="G170" s="1400">
        <f t="shared" si="11"/>
        <v>0</v>
      </c>
      <c r="H170" s="1401">
        <f t="shared" si="12"/>
        <v>0</v>
      </c>
    </row>
    <row r="171" spans="1:8" s="726" customFormat="1">
      <c r="A171" s="1386"/>
      <c r="B171" s="1378" t="s">
        <v>157</v>
      </c>
      <c r="C171" s="1390">
        <f t="shared" si="13"/>
        <v>0</v>
      </c>
      <c r="D171" s="1405">
        <f t="shared" si="13"/>
        <v>0</v>
      </c>
      <c r="E171" s="1405">
        <f t="shared" si="13"/>
        <v>0</v>
      </c>
      <c r="F171" s="1405">
        <f t="shared" si="13"/>
        <v>0</v>
      </c>
      <c r="G171" s="1400">
        <f t="shared" si="11"/>
        <v>0</v>
      </c>
      <c r="H171" s="1401">
        <f t="shared" si="12"/>
        <v>0</v>
      </c>
    </row>
    <row r="172" spans="1:8" s="726" customFormat="1">
      <c r="A172" s="1367"/>
      <c r="B172" s="1381" t="s">
        <v>158</v>
      </c>
      <c r="C172" s="1384">
        <f>SUM(C136:C171)</f>
        <v>0</v>
      </c>
      <c r="D172" s="1384">
        <f t="shared" ref="D172:H172" si="14">SUM(D136:D171)</f>
        <v>0</v>
      </c>
      <c r="E172" s="1384">
        <f t="shared" si="14"/>
        <v>0</v>
      </c>
      <c r="F172" s="1384">
        <f t="shared" si="14"/>
        <v>0</v>
      </c>
      <c r="G172" s="1384">
        <f t="shared" si="14"/>
        <v>0</v>
      </c>
      <c r="H172" s="1384">
        <f t="shared" si="14"/>
        <v>0</v>
      </c>
    </row>
    <row r="173" spans="1:8" s="726" customFormat="1" ht="13.5" thickBot="1">
      <c r="A173" s="1388"/>
      <c r="B173" s="1389"/>
      <c r="C173" s="1385"/>
      <c r="D173" s="1398"/>
      <c r="E173" s="1398"/>
      <c r="F173" s="1398"/>
      <c r="G173" s="1398"/>
      <c r="H173" s="1399"/>
    </row>
    <row r="174" spans="1:8">
      <c r="C174" s="1338"/>
      <c r="D174" s="1338"/>
      <c r="E174" s="1338"/>
      <c r="F174" s="1338"/>
      <c r="G174" s="1338"/>
      <c r="H174" s="1338"/>
    </row>
    <row r="175" spans="1:8" ht="15.75">
      <c r="A175" s="760"/>
      <c r="B175" s="760"/>
      <c r="C175" s="1341"/>
      <c r="D175" s="1338"/>
      <c r="E175" s="1338"/>
      <c r="F175" s="1338"/>
      <c r="G175" s="1338"/>
      <c r="H175" s="1338"/>
    </row>
    <row r="176" spans="1:8" ht="14.25">
      <c r="B176" s="761"/>
      <c r="C176" s="1342"/>
      <c r="D176" s="1338"/>
      <c r="E176" s="1338"/>
      <c r="F176" s="1338"/>
      <c r="G176" s="1338"/>
      <c r="H176" s="1338"/>
    </row>
    <row r="177" spans="2:8">
      <c r="B177" s="762"/>
      <c r="C177" s="1343"/>
      <c r="D177" s="1338"/>
      <c r="E177" s="1338"/>
      <c r="F177" s="1338"/>
      <c r="G177" s="1338"/>
      <c r="H177" s="1338"/>
    </row>
    <row r="178" spans="2:8">
      <c r="B178" s="692"/>
      <c r="C178" s="691"/>
      <c r="D178" s="1338"/>
      <c r="E178" s="1338"/>
      <c r="F178" s="1338"/>
      <c r="G178" s="1338"/>
      <c r="H178" s="1338"/>
    </row>
    <row r="179" spans="2:8">
      <c r="B179" s="692"/>
      <c r="C179" s="691"/>
      <c r="D179" s="1338"/>
      <c r="E179" s="1338"/>
      <c r="F179" s="1338"/>
      <c r="G179" s="1338"/>
      <c r="H179" s="1338"/>
    </row>
    <row r="180" spans="2:8" ht="14.25">
      <c r="B180" s="761"/>
      <c r="C180" s="1342"/>
      <c r="D180" s="1338"/>
      <c r="E180" s="1338"/>
      <c r="F180" s="1338"/>
      <c r="G180" s="1338"/>
      <c r="H180" s="1338"/>
    </row>
    <row r="181" spans="2:8">
      <c r="B181" s="762"/>
      <c r="C181" s="1343"/>
      <c r="D181" s="1338"/>
      <c r="E181" s="1338"/>
      <c r="F181" s="1338"/>
      <c r="G181" s="1338"/>
      <c r="H181" s="1338"/>
    </row>
    <row r="182" spans="2:8">
      <c r="C182" s="1338"/>
      <c r="D182" s="1338"/>
      <c r="E182" s="1338"/>
      <c r="F182" s="1338"/>
      <c r="G182" s="1338"/>
      <c r="H182" s="1338"/>
    </row>
    <row r="183" spans="2:8">
      <c r="C183" s="1338"/>
      <c r="D183" s="1338"/>
      <c r="E183" s="1338"/>
      <c r="F183" s="1338"/>
      <c r="G183" s="1338"/>
      <c r="H183" s="1338"/>
    </row>
    <row r="184" spans="2:8">
      <c r="C184" s="1338"/>
      <c r="D184" s="1338"/>
      <c r="E184" s="1338"/>
      <c r="F184" s="1338"/>
      <c r="G184" s="1338"/>
      <c r="H184" s="1338"/>
    </row>
    <row r="185" spans="2:8">
      <c r="C185" s="1338"/>
      <c r="D185" s="1338"/>
      <c r="E185" s="1338"/>
      <c r="F185" s="1338"/>
      <c r="G185" s="1338"/>
      <c r="H185" s="1338"/>
    </row>
    <row r="186" spans="2:8">
      <c r="C186" s="1338"/>
      <c r="D186" s="1338"/>
      <c r="E186" s="1338"/>
      <c r="F186" s="1338"/>
      <c r="G186" s="1338"/>
      <c r="H186" s="1338"/>
    </row>
    <row r="187" spans="2:8">
      <c r="C187" s="1338"/>
      <c r="D187" s="1338"/>
      <c r="E187" s="1338"/>
      <c r="F187" s="1338"/>
      <c r="G187" s="1338"/>
      <c r="H187" s="1338"/>
    </row>
    <row r="188" spans="2:8">
      <c r="C188" s="1338"/>
      <c r="D188" s="1338"/>
      <c r="E188" s="1338"/>
      <c r="F188" s="1338"/>
      <c r="G188" s="1338"/>
      <c r="H188" s="1338"/>
    </row>
    <row r="189" spans="2:8">
      <c r="C189" s="1338"/>
      <c r="D189" s="1338"/>
      <c r="E189" s="1338"/>
      <c r="F189" s="1338"/>
      <c r="G189" s="1338"/>
      <c r="H189" s="1338"/>
    </row>
    <row r="190" spans="2:8">
      <c r="C190" s="1338"/>
      <c r="D190" s="1338"/>
      <c r="E190" s="1338"/>
      <c r="F190" s="1338"/>
      <c r="G190" s="1338"/>
      <c r="H190" s="1338"/>
    </row>
    <row r="191" spans="2:8">
      <c r="C191" s="1338"/>
      <c r="D191" s="1338"/>
      <c r="E191" s="1338"/>
      <c r="F191" s="1338"/>
      <c r="G191" s="1338"/>
      <c r="H191" s="1338"/>
    </row>
    <row r="192" spans="2:8">
      <c r="C192" s="1338"/>
      <c r="D192" s="1338"/>
      <c r="E192" s="1338"/>
      <c r="F192" s="1338"/>
      <c r="G192" s="1338"/>
      <c r="H192" s="1338"/>
    </row>
    <row r="193" spans="3:8">
      <c r="C193" s="1338"/>
      <c r="D193" s="1338"/>
      <c r="E193" s="1338"/>
      <c r="F193" s="1338"/>
      <c r="G193" s="1338"/>
      <c r="H193" s="1338"/>
    </row>
    <row r="194" spans="3:8">
      <c r="C194" s="1338"/>
      <c r="D194" s="1338"/>
      <c r="E194" s="1338"/>
      <c r="F194" s="1338"/>
      <c r="G194" s="1338"/>
      <c r="H194" s="1338"/>
    </row>
    <row r="195" spans="3:8">
      <c r="C195" s="1338"/>
      <c r="D195" s="1338"/>
      <c r="E195" s="1338"/>
      <c r="F195" s="1338"/>
      <c r="G195" s="1338"/>
      <c r="H195" s="1338"/>
    </row>
    <row r="196" spans="3:8">
      <c r="C196" s="1338"/>
      <c r="D196" s="1338"/>
      <c r="E196" s="1338"/>
      <c r="F196" s="1338"/>
      <c r="G196" s="1338"/>
      <c r="H196" s="1338"/>
    </row>
    <row r="197" spans="3:8">
      <c r="C197" s="1338"/>
      <c r="D197" s="1338"/>
      <c r="E197" s="1338"/>
      <c r="F197" s="1338"/>
      <c r="G197" s="1338"/>
      <c r="H197" s="1338"/>
    </row>
    <row r="198" spans="3:8">
      <c r="C198" s="1338"/>
      <c r="D198" s="1338"/>
      <c r="E198" s="1338"/>
      <c r="F198" s="1338"/>
      <c r="G198" s="1338"/>
      <c r="H198" s="1338"/>
    </row>
    <row r="199" spans="3:8">
      <c r="C199" s="1338"/>
      <c r="D199" s="1338"/>
      <c r="E199" s="1338"/>
      <c r="F199" s="1338"/>
      <c r="G199" s="1338"/>
      <c r="H199" s="1338"/>
    </row>
    <row r="200" spans="3:8">
      <c r="C200" s="1338"/>
      <c r="D200" s="1338"/>
      <c r="E200" s="1338"/>
      <c r="F200" s="1338"/>
      <c r="G200" s="1338"/>
      <c r="H200" s="1338"/>
    </row>
    <row r="201" spans="3:8">
      <c r="C201" s="1338"/>
      <c r="D201" s="1338"/>
      <c r="E201" s="1338"/>
      <c r="F201" s="1338"/>
      <c r="G201" s="1338"/>
      <c r="H201" s="1338"/>
    </row>
    <row r="202" spans="3:8">
      <c r="C202" s="1338"/>
      <c r="D202" s="1338"/>
      <c r="E202" s="1338"/>
      <c r="F202" s="1338"/>
      <c r="G202" s="1338"/>
      <c r="H202" s="1338"/>
    </row>
    <row r="203" spans="3:8">
      <c r="C203" s="1338"/>
      <c r="D203" s="1338"/>
      <c r="E203" s="1338"/>
      <c r="F203" s="1338"/>
      <c r="G203" s="1338"/>
      <c r="H203" s="1338"/>
    </row>
    <row r="204" spans="3:8">
      <c r="C204" s="1338"/>
      <c r="D204" s="1338"/>
      <c r="E204" s="1338"/>
      <c r="F204" s="1338"/>
      <c r="G204" s="1338"/>
      <c r="H204" s="1338"/>
    </row>
    <row r="205" spans="3:8">
      <c r="C205" s="1338"/>
      <c r="D205" s="1338"/>
      <c r="E205" s="1338"/>
      <c r="F205" s="1338"/>
      <c r="G205" s="1338"/>
      <c r="H205" s="1338"/>
    </row>
    <row r="206" spans="3:8">
      <c r="C206" s="1338"/>
      <c r="D206" s="1338"/>
      <c r="E206" s="1338"/>
      <c r="F206" s="1338"/>
      <c r="G206" s="1338"/>
      <c r="H206" s="1338"/>
    </row>
    <row r="207" spans="3:8">
      <c r="C207" s="1338"/>
      <c r="D207" s="1338"/>
      <c r="E207" s="1338"/>
      <c r="F207" s="1338"/>
      <c r="G207" s="1338"/>
      <c r="H207" s="1338"/>
    </row>
    <row r="208" spans="3:8">
      <c r="C208" s="1338"/>
      <c r="D208" s="1338"/>
      <c r="E208" s="1338"/>
      <c r="F208" s="1338"/>
      <c r="G208" s="1338"/>
      <c r="H208" s="1338"/>
    </row>
    <row r="209" spans="3:8">
      <c r="C209" s="1338"/>
      <c r="D209" s="1338"/>
      <c r="E209" s="1338"/>
      <c r="F209" s="1338"/>
      <c r="G209" s="1338"/>
      <c r="H209" s="1338"/>
    </row>
    <row r="210" spans="3:8">
      <c r="C210" s="1338"/>
      <c r="D210" s="1338"/>
      <c r="E210" s="1338"/>
      <c r="F210" s="1338"/>
      <c r="G210" s="1338"/>
      <c r="H210" s="1338"/>
    </row>
    <row r="211" spans="3:8">
      <c r="C211" s="1338"/>
      <c r="D211" s="1338"/>
      <c r="E211" s="1338"/>
      <c r="F211" s="1338"/>
      <c r="G211" s="1338"/>
      <c r="H211" s="1338"/>
    </row>
    <row r="212" spans="3:8">
      <c r="C212" s="1338"/>
      <c r="D212" s="1338"/>
      <c r="E212" s="1338"/>
      <c r="F212" s="1338"/>
      <c r="G212" s="1338"/>
      <c r="H212" s="1338"/>
    </row>
    <row r="213" spans="3:8">
      <c r="C213" s="1338"/>
      <c r="D213" s="1338"/>
      <c r="E213" s="1338"/>
      <c r="F213" s="1338"/>
      <c r="G213" s="1338"/>
      <c r="H213" s="1338"/>
    </row>
    <row r="214" spans="3:8">
      <c r="C214" s="1338"/>
      <c r="D214" s="1338"/>
      <c r="E214" s="1338"/>
      <c r="F214" s="1338"/>
      <c r="G214" s="1338"/>
      <c r="H214" s="1338"/>
    </row>
    <row r="215" spans="3:8">
      <c r="C215" s="1338"/>
      <c r="D215" s="1338"/>
      <c r="E215" s="1338"/>
      <c r="F215" s="1338"/>
      <c r="G215" s="1338"/>
      <c r="H215" s="1338"/>
    </row>
    <row r="216" spans="3:8">
      <c r="C216" s="1338"/>
      <c r="D216" s="1338"/>
      <c r="E216" s="1338"/>
      <c r="F216" s="1338"/>
      <c r="G216" s="1338"/>
      <c r="H216" s="1338"/>
    </row>
    <row r="217" spans="3:8">
      <c r="C217" s="1338"/>
      <c r="D217" s="1338"/>
      <c r="E217" s="1338"/>
      <c r="F217" s="1338"/>
      <c r="G217" s="1338"/>
      <c r="H217" s="1338"/>
    </row>
    <row r="218" spans="3:8">
      <c r="C218" s="1338"/>
      <c r="D218" s="1338"/>
      <c r="E218" s="1338"/>
      <c r="F218" s="1338"/>
      <c r="G218" s="1338"/>
      <c r="H218" s="1338"/>
    </row>
    <row r="219" spans="3:8">
      <c r="C219" s="1338"/>
      <c r="D219" s="1338"/>
      <c r="E219" s="1338"/>
      <c r="F219" s="1338"/>
      <c r="G219" s="1338"/>
      <c r="H219" s="1338"/>
    </row>
    <row r="220" spans="3:8">
      <c r="C220" s="1338"/>
      <c r="D220" s="1338"/>
      <c r="E220" s="1338"/>
      <c r="F220" s="1338"/>
      <c r="G220" s="1338"/>
      <c r="H220" s="1338"/>
    </row>
    <row r="221" spans="3:8">
      <c r="C221" s="1338"/>
      <c r="D221" s="1338"/>
      <c r="E221" s="1338"/>
      <c r="F221" s="1338"/>
      <c r="G221" s="1338"/>
      <c r="H221" s="1338"/>
    </row>
    <row r="222" spans="3:8">
      <c r="C222" s="1338"/>
      <c r="D222" s="1338"/>
      <c r="E222" s="1338"/>
      <c r="F222" s="1338"/>
      <c r="G222" s="1338"/>
      <c r="H222" s="1338"/>
    </row>
    <row r="223" spans="3:8">
      <c r="C223" s="1338"/>
      <c r="D223" s="1338"/>
      <c r="E223" s="1338"/>
      <c r="F223" s="1338"/>
      <c r="G223" s="1338"/>
      <c r="H223" s="1338"/>
    </row>
    <row r="224" spans="3:8">
      <c r="C224" s="1338"/>
      <c r="D224" s="1338"/>
      <c r="E224" s="1338"/>
      <c r="F224" s="1338"/>
      <c r="G224" s="1338"/>
      <c r="H224" s="1338"/>
    </row>
    <row r="225" spans="3:8">
      <c r="C225" s="1338"/>
      <c r="D225" s="1338"/>
      <c r="E225" s="1338"/>
      <c r="F225" s="1338"/>
      <c r="G225" s="1338"/>
      <c r="H225" s="1338"/>
    </row>
    <row r="226" spans="3:8">
      <c r="C226" s="1338"/>
      <c r="D226" s="1338"/>
      <c r="E226" s="1338"/>
      <c r="F226" s="1338"/>
      <c r="G226" s="1338"/>
      <c r="H226" s="1338"/>
    </row>
    <row r="227" spans="3:8">
      <c r="C227" s="1338"/>
      <c r="D227" s="1338"/>
      <c r="E227" s="1338"/>
      <c r="F227" s="1338"/>
      <c r="G227" s="1338"/>
      <c r="H227" s="1338"/>
    </row>
    <row r="228" spans="3:8">
      <c r="C228" s="1338"/>
      <c r="D228" s="1338"/>
      <c r="E228" s="1338"/>
      <c r="F228" s="1338"/>
      <c r="G228" s="1338"/>
      <c r="H228" s="1338"/>
    </row>
    <row r="229" spans="3:8">
      <c r="C229" s="1338"/>
      <c r="D229" s="1338"/>
      <c r="E229" s="1338"/>
      <c r="F229" s="1338"/>
      <c r="G229" s="1338"/>
      <c r="H229" s="1338"/>
    </row>
    <row r="230" spans="3:8">
      <c r="C230" s="1338"/>
      <c r="D230" s="1338"/>
      <c r="E230" s="1338"/>
      <c r="F230" s="1338"/>
      <c r="G230" s="1338"/>
      <c r="H230" s="1338"/>
    </row>
    <row r="231" spans="3:8">
      <c r="C231" s="1338"/>
      <c r="D231" s="1338"/>
      <c r="E231" s="1338"/>
      <c r="F231" s="1338"/>
      <c r="G231" s="1338"/>
      <c r="H231" s="1338"/>
    </row>
    <row r="232" spans="3:8">
      <c r="C232" s="1338"/>
      <c r="D232" s="1338"/>
      <c r="E232" s="1338"/>
      <c r="F232" s="1338"/>
      <c r="G232" s="1338"/>
      <c r="H232" s="1338"/>
    </row>
    <row r="233" spans="3:8">
      <c r="C233" s="1338"/>
      <c r="D233" s="1338"/>
      <c r="E233" s="1338"/>
      <c r="F233" s="1338"/>
      <c r="G233" s="1338"/>
      <c r="H233" s="1338"/>
    </row>
    <row r="234" spans="3:8">
      <c r="C234" s="1338"/>
      <c r="D234" s="1338"/>
      <c r="E234" s="1338"/>
      <c r="F234" s="1338"/>
      <c r="G234" s="1338"/>
      <c r="H234" s="1338"/>
    </row>
    <row r="235" spans="3:8">
      <c r="C235" s="1338"/>
      <c r="D235" s="1338"/>
      <c r="E235" s="1338"/>
      <c r="F235" s="1338"/>
      <c r="G235" s="1338"/>
      <c r="H235" s="1338"/>
    </row>
    <row r="236" spans="3:8">
      <c r="C236" s="1338"/>
      <c r="D236" s="1338"/>
      <c r="E236" s="1338"/>
      <c r="F236" s="1338"/>
      <c r="G236" s="1338"/>
      <c r="H236" s="1338"/>
    </row>
    <row r="237" spans="3:8">
      <c r="C237" s="1338"/>
      <c r="D237" s="1338"/>
      <c r="E237" s="1338"/>
      <c r="F237" s="1338"/>
      <c r="G237" s="1338"/>
      <c r="H237" s="1338"/>
    </row>
    <row r="238" spans="3:8">
      <c r="C238" s="1338"/>
      <c r="D238" s="1338"/>
      <c r="E238" s="1338"/>
      <c r="F238" s="1338"/>
      <c r="G238" s="1338"/>
      <c r="H238" s="1338"/>
    </row>
    <row r="239" spans="3:8">
      <c r="C239" s="1338"/>
      <c r="D239" s="1338"/>
      <c r="E239" s="1338"/>
      <c r="F239" s="1338"/>
      <c r="G239" s="1338"/>
      <c r="H239" s="1338"/>
    </row>
    <row r="240" spans="3:8">
      <c r="C240" s="1338"/>
      <c r="D240" s="1338"/>
      <c r="E240" s="1338"/>
      <c r="F240" s="1338"/>
      <c r="G240" s="1338"/>
      <c r="H240" s="1338"/>
    </row>
    <row r="241" spans="3:8">
      <c r="C241" s="1338"/>
      <c r="D241" s="1338"/>
      <c r="E241" s="1338"/>
      <c r="F241" s="1338"/>
      <c r="G241" s="1338"/>
      <c r="H241" s="1338"/>
    </row>
    <row r="242" spans="3:8">
      <c r="C242" s="1338"/>
      <c r="D242" s="1338"/>
      <c r="E242" s="1338"/>
      <c r="F242" s="1338"/>
      <c r="G242" s="1338"/>
      <c r="H242" s="1338"/>
    </row>
    <row r="243" spans="3:8">
      <c r="C243" s="1338"/>
      <c r="D243" s="1338"/>
      <c r="E243" s="1338"/>
      <c r="F243" s="1338"/>
      <c r="G243" s="1338"/>
      <c r="H243" s="1338"/>
    </row>
    <row r="244" spans="3:8">
      <c r="C244" s="1338"/>
      <c r="D244" s="1338"/>
      <c r="E244" s="1338"/>
      <c r="F244" s="1338"/>
      <c r="G244" s="1338"/>
      <c r="H244" s="1338"/>
    </row>
    <row r="245" spans="3:8">
      <c r="C245" s="1338"/>
      <c r="D245" s="1338"/>
      <c r="E245" s="1338"/>
      <c r="F245" s="1338"/>
      <c r="G245" s="1338"/>
      <c r="H245" s="1338"/>
    </row>
    <row r="246" spans="3:8">
      <c r="C246" s="1338"/>
      <c r="D246" s="1338"/>
      <c r="E246" s="1338"/>
      <c r="F246" s="1338"/>
      <c r="G246" s="1338"/>
      <c r="H246" s="1338"/>
    </row>
    <row r="247" spans="3:8">
      <c r="C247" s="1338"/>
      <c r="D247" s="1338"/>
      <c r="E247" s="1338"/>
      <c r="F247" s="1338"/>
      <c r="G247" s="1338"/>
      <c r="H247" s="1338"/>
    </row>
    <row r="248" spans="3:8">
      <c r="C248" s="1338"/>
      <c r="D248" s="1338"/>
      <c r="E248" s="1338"/>
      <c r="F248" s="1338"/>
      <c r="G248" s="1338"/>
      <c r="H248" s="1338"/>
    </row>
    <row r="249" spans="3:8">
      <c r="C249" s="1338"/>
      <c r="D249" s="1338"/>
      <c r="E249" s="1338"/>
      <c r="F249" s="1338"/>
      <c r="G249" s="1338"/>
      <c r="H249" s="1338"/>
    </row>
    <row r="250" spans="3:8">
      <c r="C250" s="1338"/>
      <c r="D250" s="1338"/>
      <c r="E250" s="1338"/>
      <c r="F250" s="1338"/>
      <c r="G250" s="1338"/>
      <c r="H250" s="1338"/>
    </row>
    <row r="251" spans="3:8">
      <c r="C251" s="1338"/>
      <c r="D251" s="1338"/>
      <c r="E251" s="1338"/>
      <c r="F251" s="1338"/>
      <c r="G251" s="1338"/>
      <c r="H251" s="1338"/>
    </row>
    <row r="252" spans="3:8">
      <c r="C252" s="1338"/>
      <c r="D252" s="1338"/>
      <c r="E252" s="1338"/>
      <c r="F252" s="1338"/>
      <c r="G252" s="1338"/>
      <c r="H252" s="1338"/>
    </row>
    <row r="253" spans="3:8">
      <c r="C253" s="1338"/>
      <c r="D253" s="1338"/>
      <c r="E253" s="1338"/>
      <c r="F253" s="1338"/>
      <c r="G253" s="1338"/>
      <c r="H253" s="1338"/>
    </row>
    <row r="254" spans="3:8">
      <c r="C254" s="1338"/>
      <c r="D254" s="1338"/>
      <c r="E254" s="1338"/>
      <c r="F254" s="1338"/>
      <c r="G254" s="1338"/>
      <c r="H254" s="1338"/>
    </row>
    <row r="255" spans="3:8">
      <c r="C255" s="1338"/>
      <c r="D255" s="1338"/>
      <c r="E255" s="1338"/>
      <c r="F255" s="1338"/>
      <c r="G255" s="1338"/>
      <c r="H255" s="1338"/>
    </row>
    <row r="256" spans="3:8">
      <c r="C256" s="1338"/>
      <c r="D256" s="1338"/>
      <c r="E256" s="1338"/>
      <c r="F256" s="1338"/>
      <c r="G256" s="1338"/>
      <c r="H256" s="1338"/>
    </row>
    <row r="257" spans="3:8">
      <c r="C257" s="1338"/>
      <c r="D257" s="1338"/>
      <c r="E257" s="1338"/>
      <c r="F257" s="1338"/>
      <c r="G257" s="1338"/>
      <c r="H257" s="1338"/>
    </row>
    <row r="258" spans="3:8">
      <c r="C258" s="1338"/>
      <c r="D258" s="1338"/>
      <c r="E258" s="1338"/>
      <c r="F258" s="1338"/>
      <c r="G258" s="1338"/>
      <c r="H258" s="1338"/>
    </row>
    <row r="259" spans="3:8">
      <c r="C259" s="1338"/>
      <c r="D259" s="1338"/>
      <c r="E259" s="1338"/>
      <c r="F259" s="1338"/>
      <c r="G259" s="1338"/>
      <c r="H259" s="1338"/>
    </row>
    <row r="260" spans="3:8">
      <c r="C260" s="1338"/>
      <c r="D260" s="1338"/>
      <c r="E260" s="1338"/>
      <c r="F260" s="1338"/>
      <c r="G260" s="1338"/>
      <c r="H260" s="1338"/>
    </row>
    <row r="261" spans="3:8">
      <c r="C261" s="1338"/>
      <c r="D261" s="1338"/>
      <c r="E261" s="1338"/>
      <c r="F261" s="1338"/>
      <c r="G261" s="1338"/>
      <c r="H261" s="1338"/>
    </row>
    <row r="262" spans="3:8">
      <c r="C262" s="1338"/>
      <c r="D262" s="1338"/>
      <c r="E262" s="1338"/>
      <c r="F262" s="1338"/>
      <c r="G262" s="1338"/>
      <c r="H262" s="1338"/>
    </row>
    <row r="263" spans="3:8">
      <c r="C263" s="1338"/>
      <c r="D263" s="1338"/>
      <c r="E263" s="1338"/>
      <c r="F263" s="1338"/>
      <c r="G263" s="1338"/>
      <c r="H263" s="1338"/>
    </row>
    <row r="264" spans="3:8">
      <c r="C264" s="1338"/>
      <c r="D264" s="1338"/>
      <c r="E264" s="1338"/>
      <c r="F264" s="1338"/>
      <c r="G264" s="1338"/>
      <c r="H264" s="1338"/>
    </row>
    <row r="265" spans="3:8">
      <c r="C265" s="1338"/>
      <c r="D265" s="1338"/>
      <c r="E265" s="1338"/>
      <c r="F265" s="1338"/>
      <c r="G265" s="1338"/>
      <c r="H265" s="1338"/>
    </row>
    <row r="266" spans="3:8">
      <c r="C266" s="1338"/>
      <c r="D266" s="1338"/>
      <c r="E266" s="1338"/>
      <c r="F266" s="1338"/>
      <c r="G266" s="1338"/>
      <c r="H266" s="1338"/>
    </row>
    <row r="267" spans="3:8">
      <c r="C267" s="1338"/>
      <c r="D267" s="1338"/>
      <c r="E267" s="1338"/>
      <c r="F267" s="1338"/>
      <c r="G267" s="1338"/>
      <c r="H267" s="1338"/>
    </row>
    <row r="268" spans="3:8">
      <c r="C268" s="1338"/>
      <c r="D268" s="1338"/>
      <c r="E268" s="1338"/>
      <c r="F268" s="1338"/>
      <c r="G268" s="1338"/>
      <c r="H268" s="1338"/>
    </row>
    <row r="269" spans="3:8">
      <c r="C269" s="1338"/>
      <c r="D269" s="1338"/>
      <c r="E269" s="1338"/>
      <c r="F269" s="1338"/>
      <c r="G269" s="1338"/>
      <c r="H269" s="1338"/>
    </row>
    <row r="270" spans="3:8">
      <c r="C270" s="1338"/>
      <c r="D270" s="1338"/>
      <c r="E270" s="1338"/>
      <c r="F270" s="1338"/>
      <c r="G270" s="1338"/>
      <c r="H270" s="1338"/>
    </row>
    <row r="271" spans="3:8">
      <c r="C271" s="1338"/>
      <c r="D271" s="1338"/>
      <c r="E271" s="1338"/>
      <c r="F271" s="1338"/>
      <c r="G271" s="1338"/>
      <c r="H271" s="1338"/>
    </row>
    <row r="272" spans="3:8">
      <c r="C272" s="1338"/>
      <c r="D272" s="1338"/>
      <c r="E272" s="1338"/>
      <c r="F272" s="1338"/>
      <c r="G272" s="1338"/>
      <c r="H272" s="1338"/>
    </row>
    <row r="273" spans="3:8">
      <c r="C273" s="1338"/>
      <c r="D273" s="1338"/>
      <c r="E273" s="1338"/>
      <c r="F273" s="1338"/>
      <c r="G273" s="1338"/>
      <c r="H273" s="1338"/>
    </row>
    <row r="274" spans="3:8">
      <c r="C274" s="1338"/>
      <c r="D274" s="1338"/>
      <c r="E274" s="1338"/>
      <c r="F274" s="1338"/>
      <c r="G274" s="1338"/>
      <c r="H274" s="1338"/>
    </row>
    <row r="275" spans="3:8">
      <c r="C275" s="1338"/>
      <c r="D275" s="1338"/>
      <c r="E275" s="1338"/>
      <c r="F275" s="1338"/>
      <c r="G275" s="1338"/>
      <c r="H275" s="1338"/>
    </row>
    <row r="276" spans="3:8">
      <c r="C276" s="1338"/>
      <c r="D276" s="1338"/>
      <c r="E276" s="1338"/>
      <c r="F276" s="1338"/>
      <c r="G276" s="1338"/>
      <c r="H276" s="1338"/>
    </row>
    <row r="277" spans="3:8">
      <c r="C277" s="1338"/>
      <c r="D277" s="1338"/>
      <c r="E277" s="1338"/>
      <c r="F277" s="1338"/>
      <c r="G277" s="1338"/>
      <c r="H277" s="1338"/>
    </row>
    <row r="278" spans="3:8">
      <c r="C278" s="1338"/>
      <c r="D278" s="1338"/>
      <c r="E278" s="1338"/>
      <c r="F278" s="1338"/>
      <c r="G278" s="1338"/>
      <c r="H278" s="1338"/>
    </row>
  </sheetData>
  <mergeCells count="19">
    <mergeCell ref="A133:B134"/>
    <mergeCell ref="I47:I48"/>
    <mergeCell ref="A47:B48"/>
    <mergeCell ref="C47:C48"/>
    <mergeCell ref="D47:G47"/>
    <mergeCell ref="H47:H48"/>
    <mergeCell ref="C133:C134"/>
    <mergeCell ref="D133:G133"/>
    <mergeCell ref="H133:H134"/>
    <mergeCell ref="J89:J90"/>
    <mergeCell ref="A90:B91"/>
    <mergeCell ref="C90:C91"/>
    <mergeCell ref="D90:G90"/>
    <mergeCell ref="H90:H91"/>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62.xml><?xml version="1.0" encoding="utf-8"?>
<worksheet xmlns="http://schemas.openxmlformats.org/spreadsheetml/2006/main" xmlns:r="http://schemas.openxmlformats.org/officeDocument/2006/relationships">
  <sheetPr published="0">
    <tabColor theme="3"/>
  </sheetPr>
  <dimension ref="A1:K61"/>
  <sheetViews>
    <sheetView zoomScaleNormal="100" workbookViewId="0"/>
  </sheetViews>
  <sheetFormatPr baseColWidth="10" defaultColWidth="8.85546875" defaultRowHeight="12.75"/>
  <cols>
    <col min="1" max="1" width="11.42578125" style="558" customWidth="1"/>
    <col min="2" max="2" width="51.85546875" style="558" customWidth="1"/>
    <col min="3" max="11" width="18.28515625" style="558" customWidth="1"/>
    <col min="12" max="16384" width="8.85546875" style="558"/>
  </cols>
  <sheetData>
    <row r="1" spans="1:11" s="486" customFormat="1" ht="18">
      <c r="A1" s="1344" t="s">
        <v>1550</v>
      </c>
      <c r="B1" s="1344"/>
      <c r="C1" s="1351"/>
      <c r="D1" s="1351"/>
      <c r="E1" s="1351"/>
      <c r="F1" s="1351"/>
      <c r="G1" s="1351"/>
      <c r="H1" s="1351"/>
      <c r="I1" s="1351"/>
      <c r="J1" s="1351"/>
      <c r="K1" s="1351"/>
    </row>
    <row r="2" spans="1:11" s="487" customFormat="1" ht="11.25">
      <c r="A2" s="1345" t="str">
        <f>'PAGE DE GARDE'!C8</f>
        <v>ELECTRICITE</v>
      </c>
      <c r="B2" s="1346" t="str">
        <f>'PAGE DE GARDE'!C10</f>
        <v>REALITE 2015 V0</v>
      </c>
      <c r="C2" s="1348"/>
      <c r="D2" s="1348"/>
      <c r="E2" s="1348"/>
      <c r="F2" s="1348"/>
      <c r="G2" s="1348"/>
      <c r="H2" s="1348"/>
      <c r="I2" s="1348"/>
      <c r="J2" s="1348"/>
      <c r="K2" s="1348"/>
    </row>
    <row r="3" spans="1:11" s="487" customFormat="1" ht="11.25">
      <c r="A3" s="1347" t="str">
        <f>'PAGE DE GARDE'!C7</f>
        <v>GRD</v>
      </c>
      <c r="B3" s="1348"/>
      <c r="C3" s="1348"/>
      <c r="D3" s="1348"/>
      <c r="E3" s="1348"/>
      <c r="F3" s="1348"/>
      <c r="G3" s="1348"/>
      <c r="H3" s="1348"/>
      <c r="I3" s="1348"/>
      <c r="J3" s="1348"/>
      <c r="K3" s="1348"/>
    </row>
    <row r="4" spans="1:11" ht="13.5" thickBot="1"/>
    <row r="5" spans="1:11" s="726" customFormat="1" ht="15" customHeight="1" thickBot="1">
      <c r="A5" s="3148" t="s">
        <v>702</v>
      </c>
      <c r="B5" s="3149"/>
      <c r="C5" s="3158" t="s">
        <v>729</v>
      </c>
      <c r="D5" s="3160" t="s">
        <v>1458</v>
      </c>
      <c r="E5" s="3142"/>
      <c r="F5" s="3142"/>
      <c r="G5" s="3142"/>
      <c r="H5" s="3142"/>
      <c r="I5" s="3142"/>
      <c r="J5" s="3161"/>
      <c r="K5" s="3158" t="s">
        <v>703</v>
      </c>
    </row>
    <row r="6" spans="1:11" s="726" customFormat="1" ht="63" customHeight="1" thickBot="1">
      <c r="A6" s="3150"/>
      <c r="B6" s="3151"/>
      <c r="C6" s="3159"/>
      <c r="D6" s="1408" t="s">
        <v>687</v>
      </c>
      <c r="E6" s="1391" t="s">
        <v>688</v>
      </c>
      <c r="F6" s="1391" t="s">
        <v>689</v>
      </c>
      <c r="G6" s="1391" t="s">
        <v>690</v>
      </c>
      <c r="H6" s="1391" t="s">
        <v>691</v>
      </c>
      <c r="I6" s="1392" t="s">
        <v>692</v>
      </c>
      <c r="J6" s="1409" t="s">
        <v>693</v>
      </c>
      <c r="K6" s="3162"/>
    </row>
    <row r="7" spans="1:11" s="726" customFormat="1" ht="12.75" customHeight="1">
      <c r="A7" s="1386"/>
      <c r="B7" s="1378" t="s">
        <v>1493</v>
      </c>
      <c r="C7" s="1353"/>
      <c r="D7" s="1353"/>
      <c r="E7" s="758"/>
      <c r="F7" s="758"/>
      <c r="G7" s="758"/>
      <c r="H7" s="758"/>
      <c r="I7" s="758"/>
      <c r="J7" s="1414">
        <f>SUM(D7:I7)</f>
        <v>0</v>
      </c>
      <c r="K7" s="1415">
        <f>C7+J7</f>
        <v>0</v>
      </c>
    </row>
    <row r="8" spans="1:11" s="726" customFormat="1">
      <c r="A8" s="1386"/>
      <c r="B8" s="1378" t="s">
        <v>190</v>
      </c>
      <c r="C8" s="1353"/>
      <c r="D8" s="1353"/>
      <c r="E8" s="758"/>
      <c r="F8" s="758"/>
      <c r="G8" s="758"/>
      <c r="H8" s="758"/>
      <c r="I8" s="758"/>
      <c r="J8" s="1414">
        <f>SUM(D8:I8)</f>
        <v>0</v>
      </c>
      <c r="K8" s="1415">
        <f>C8+J8</f>
        <v>0</v>
      </c>
    </row>
    <row r="9" spans="1:11" s="726" customFormat="1">
      <c r="A9" s="1386"/>
      <c r="B9" s="1378" t="s">
        <v>191</v>
      </c>
      <c r="C9" s="1353"/>
      <c r="D9" s="1353"/>
      <c r="E9" s="758"/>
      <c r="F9" s="758"/>
      <c r="G9" s="758"/>
      <c r="H9" s="758"/>
      <c r="I9" s="758"/>
      <c r="J9" s="1414">
        <f t="shared" ref="J9:J43" si="0">SUM(D9:I9)</f>
        <v>0</v>
      </c>
      <c r="K9" s="1415">
        <f t="shared" ref="K9:K43" si="1">C9+J9</f>
        <v>0</v>
      </c>
    </row>
    <row r="10" spans="1:11" s="726" customFormat="1">
      <c r="A10" s="1386"/>
      <c r="B10" s="1378" t="s">
        <v>192</v>
      </c>
      <c r="C10" s="2310"/>
      <c r="D10" s="2310"/>
      <c r="E10" s="758"/>
      <c r="F10" s="758"/>
      <c r="G10" s="758"/>
      <c r="H10" s="758"/>
      <c r="I10" s="758"/>
      <c r="J10" s="1414">
        <f t="shared" si="0"/>
        <v>0</v>
      </c>
      <c r="K10" s="1415">
        <f t="shared" si="1"/>
        <v>0</v>
      </c>
    </row>
    <row r="11" spans="1:11" s="726" customFormat="1">
      <c r="A11" s="705"/>
      <c r="B11" s="1378" t="s">
        <v>193</v>
      </c>
      <c r="C11" s="1353"/>
      <c r="D11" s="1353"/>
      <c r="E11" s="758"/>
      <c r="F11" s="758"/>
      <c r="G11" s="758"/>
      <c r="H11" s="758"/>
      <c r="I11" s="758"/>
      <c r="J11" s="1414">
        <f t="shared" si="0"/>
        <v>0</v>
      </c>
      <c r="K11" s="1415">
        <f t="shared" si="1"/>
        <v>0</v>
      </c>
    </row>
    <row r="12" spans="1:11" s="726" customFormat="1">
      <c r="A12" s="705"/>
      <c r="B12" s="1378" t="s">
        <v>194</v>
      </c>
      <c r="C12" s="1353"/>
      <c r="D12" s="1353"/>
      <c r="E12" s="758"/>
      <c r="F12" s="758"/>
      <c r="G12" s="758"/>
      <c r="H12" s="758"/>
      <c r="I12" s="758"/>
      <c r="J12" s="1414">
        <f t="shared" si="0"/>
        <v>0</v>
      </c>
      <c r="K12" s="1415">
        <f t="shared" si="1"/>
        <v>0</v>
      </c>
    </row>
    <row r="13" spans="1:11" s="726" customFormat="1">
      <c r="A13" s="705"/>
      <c r="B13" s="1378" t="s">
        <v>195</v>
      </c>
      <c r="C13" s="1353"/>
      <c r="D13" s="1353"/>
      <c r="E13" s="758"/>
      <c r="F13" s="758"/>
      <c r="G13" s="758"/>
      <c r="H13" s="758"/>
      <c r="I13" s="758"/>
      <c r="J13" s="1414">
        <f t="shared" si="0"/>
        <v>0</v>
      </c>
      <c r="K13" s="1415">
        <f t="shared" si="1"/>
        <v>0</v>
      </c>
    </row>
    <row r="14" spans="1:11" s="726" customFormat="1">
      <c r="A14" s="705"/>
      <c r="B14" s="1378" t="s">
        <v>196</v>
      </c>
      <c r="C14" s="1353"/>
      <c r="D14" s="1353"/>
      <c r="E14" s="758"/>
      <c r="F14" s="758"/>
      <c r="G14" s="758"/>
      <c r="H14" s="758"/>
      <c r="I14" s="758"/>
      <c r="J14" s="1414">
        <f t="shared" si="0"/>
        <v>0</v>
      </c>
      <c r="K14" s="1415">
        <f t="shared" si="1"/>
        <v>0</v>
      </c>
    </row>
    <row r="15" spans="1:11" s="726" customFormat="1">
      <c r="A15" s="705"/>
      <c r="B15" s="1378" t="s">
        <v>197</v>
      </c>
      <c r="C15" s="1353"/>
      <c r="D15" s="1353"/>
      <c r="E15" s="758"/>
      <c r="F15" s="758"/>
      <c r="G15" s="758"/>
      <c r="H15" s="758"/>
      <c r="I15" s="758"/>
      <c r="J15" s="1414">
        <f t="shared" si="0"/>
        <v>0</v>
      </c>
      <c r="K15" s="1415">
        <f t="shared" si="1"/>
        <v>0</v>
      </c>
    </row>
    <row r="16" spans="1:11" s="726" customFormat="1">
      <c r="A16" s="705"/>
      <c r="B16" s="1378" t="s">
        <v>198</v>
      </c>
      <c r="C16" s="1353"/>
      <c r="D16" s="1353"/>
      <c r="E16" s="758"/>
      <c r="F16" s="758"/>
      <c r="G16" s="758"/>
      <c r="H16" s="758"/>
      <c r="I16" s="758"/>
      <c r="J16" s="1414">
        <f t="shared" si="0"/>
        <v>0</v>
      </c>
      <c r="K16" s="1415">
        <f t="shared" si="1"/>
        <v>0</v>
      </c>
    </row>
    <row r="17" spans="1:11" s="726" customFormat="1">
      <c r="A17" s="705"/>
      <c r="B17" s="1378" t="s">
        <v>199</v>
      </c>
      <c r="C17" s="1353"/>
      <c r="D17" s="1353"/>
      <c r="E17" s="758"/>
      <c r="F17" s="758"/>
      <c r="G17" s="758"/>
      <c r="H17" s="758"/>
      <c r="I17" s="758"/>
      <c r="J17" s="1414">
        <f t="shared" si="0"/>
        <v>0</v>
      </c>
      <c r="K17" s="1415">
        <f t="shared" si="1"/>
        <v>0</v>
      </c>
    </row>
    <row r="18" spans="1:11" s="726" customFormat="1">
      <c r="A18" s="705"/>
      <c r="B18" s="1378" t="s">
        <v>200</v>
      </c>
      <c r="C18" s="1353"/>
      <c r="D18" s="1353"/>
      <c r="E18" s="758"/>
      <c r="F18" s="758"/>
      <c r="G18" s="758"/>
      <c r="H18" s="758"/>
      <c r="I18" s="758"/>
      <c r="J18" s="1414">
        <f t="shared" si="0"/>
        <v>0</v>
      </c>
      <c r="K18" s="1415">
        <f t="shared" si="1"/>
        <v>0</v>
      </c>
    </row>
    <row r="19" spans="1:11" s="726" customFormat="1">
      <c r="A19" s="705"/>
      <c r="B19" s="1378" t="s">
        <v>201</v>
      </c>
      <c r="C19" s="1353"/>
      <c r="D19" s="1353"/>
      <c r="E19" s="758"/>
      <c r="F19" s="758"/>
      <c r="G19" s="758"/>
      <c r="H19" s="758"/>
      <c r="I19" s="758"/>
      <c r="J19" s="1414">
        <f t="shared" si="0"/>
        <v>0</v>
      </c>
      <c r="K19" s="1415">
        <f t="shared" si="1"/>
        <v>0</v>
      </c>
    </row>
    <row r="20" spans="1:11" s="726" customFormat="1">
      <c r="A20" s="705"/>
      <c r="B20" s="1379" t="s">
        <v>202</v>
      </c>
      <c r="C20" s="1353"/>
      <c r="D20" s="1353"/>
      <c r="E20" s="758"/>
      <c r="F20" s="758"/>
      <c r="G20" s="758"/>
      <c r="H20" s="758"/>
      <c r="I20" s="758"/>
      <c r="J20" s="1414">
        <f t="shared" si="0"/>
        <v>0</v>
      </c>
      <c r="K20" s="1415">
        <f t="shared" si="1"/>
        <v>0</v>
      </c>
    </row>
    <row r="21" spans="1:11" s="726" customFormat="1">
      <c r="A21" s="705"/>
      <c r="B21" s="1379" t="s">
        <v>203</v>
      </c>
      <c r="C21" s="1353"/>
      <c r="D21" s="1353"/>
      <c r="E21" s="758"/>
      <c r="F21" s="758"/>
      <c r="G21" s="758"/>
      <c r="H21" s="758"/>
      <c r="I21" s="758"/>
      <c r="J21" s="1414">
        <f t="shared" si="0"/>
        <v>0</v>
      </c>
      <c r="K21" s="1415">
        <f t="shared" si="1"/>
        <v>0</v>
      </c>
    </row>
    <row r="22" spans="1:11" s="726" customFormat="1">
      <c r="A22" s="705"/>
      <c r="B22" s="1379" t="s">
        <v>204</v>
      </c>
      <c r="C22" s="1353"/>
      <c r="D22" s="1353"/>
      <c r="E22" s="758"/>
      <c r="F22" s="758"/>
      <c r="G22" s="758"/>
      <c r="H22" s="758"/>
      <c r="I22" s="758"/>
      <c r="J22" s="1414">
        <f t="shared" si="0"/>
        <v>0</v>
      </c>
      <c r="K22" s="1415">
        <f t="shared" si="1"/>
        <v>0</v>
      </c>
    </row>
    <row r="23" spans="1:11" s="726" customFormat="1">
      <c r="A23" s="705"/>
      <c r="B23" s="1379" t="s">
        <v>205</v>
      </c>
      <c r="C23" s="1353"/>
      <c r="D23" s="1353"/>
      <c r="E23" s="758"/>
      <c r="F23" s="758"/>
      <c r="G23" s="758"/>
      <c r="H23" s="758"/>
      <c r="I23" s="758"/>
      <c r="J23" s="1414">
        <f t="shared" si="0"/>
        <v>0</v>
      </c>
      <c r="K23" s="1415">
        <f t="shared" si="1"/>
        <v>0</v>
      </c>
    </row>
    <row r="24" spans="1:11" s="726" customFormat="1">
      <c r="A24" s="705"/>
      <c r="B24" s="1379" t="s">
        <v>206</v>
      </c>
      <c r="C24" s="1353"/>
      <c r="D24" s="1353"/>
      <c r="E24" s="758"/>
      <c r="F24" s="758"/>
      <c r="G24" s="758"/>
      <c r="H24" s="758"/>
      <c r="I24" s="758"/>
      <c r="J24" s="1414">
        <f t="shared" si="0"/>
        <v>0</v>
      </c>
      <c r="K24" s="1415">
        <f t="shared" si="1"/>
        <v>0</v>
      </c>
    </row>
    <row r="25" spans="1:11" s="726" customFormat="1">
      <c r="A25" s="705"/>
      <c r="B25" s="1378" t="s">
        <v>207</v>
      </c>
      <c r="C25" s="1353"/>
      <c r="D25" s="1353"/>
      <c r="E25" s="758"/>
      <c r="F25" s="758"/>
      <c r="G25" s="758"/>
      <c r="H25" s="758"/>
      <c r="I25" s="758"/>
      <c r="J25" s="1414">
        <f t="shared" si="0"/>
        <v>0</v>
      </c>
      <c r="K25" s="1415">
        <f t="shared" si="1"/>
        <v>0</v>
      </c>
    </row>
    <row r="26" spans="1:11" s="726" customFormat="1">
      <c r="A26" s="705"/>
      <c r="B26" s="1378" t="s">
        <v>147</v>
      </c>
      <c r="C26" s="1353"/>
      <c r="D26" s="1353"/>
      <c r="E26" s="758"/>
      <c r="F26" s="758"/>
      <c r="G26" s="758"/>
      <c r="H26" s="758"/>
      <c r="I26" s="758"/>
      <c r="J26" s="1414">
        <f t="shared" si="0"/>
        <v>0</v>
      </c>
      <c r="K26" s="1415">
        <f t="shared" si="1"/>
        <v>0</v>
      </c>
    </row>
    <row r="27" spans="1:11" s="726" customFormat="1">
      <c r="A27" s="705"/>
      <c r="B27" s="1378" t="s">
        <v>148</v>
      </c>
      <c r="C27" s="1353"/>
      <c r="D27" s="1353"/>
      <c r="E27" s="758"/>
      <c r="F27" s="758"/>
      <c r="G27" s="758"/>
      <c r="H27" s="758"/>
      <c r="I27" s="758"/>
      <c r="J27" s="1414">
        <f t="shared" si="0"/>
        <v>0</v>
      </c>
      <c r="K27" s="1415">
        <f t="shared" si="1"/>
        <v>0</v>
      </c>
    </row>
    <row r="28" spans="1:11" s="726" customFormat="1">
      <c r="A28" s="705"/>
      <c r="B28" s="1378" t="s">
        <v>149</v>
      </c>
      <c r="C28" s="1353"/>
      <c r="D28" s="1353"/>
      <c r="E28" s="758"/>
      <c r="F28" s="758"/>
      <c r="G28" s="758"/>
      <c r="H28" s="758"/>
      <c r="I28" s="758"/>
      <c r="J28" s="1414">
        <f t="shared" si="0"/>
        <v>0</v>
      </c>
      <c r="K28" s="1415">
        <f t="shared" si="1"/>
        <v>0</v>
      </c>
    </row>
    <row r="29" spans="1:11" s="726" customFormat="1">
      <c r="A29" s="705"/>
      <c r="B29" s="1378" t="s">
        <v>150</v>
      </c>
      <c r="C29" s="1353"/>
      <c r="D29" s="1353"/>
      <c r="E29" s="758"/>
      <c r="F29" s="758"/>
      <c r="G29" s="758"/>
      <c r="H29" s="758"/>
      <c r="I29" s="758"/>
      <c r="J29" s="1414">
        <f t="shared" si="0"/>
        <v>0</v>
      </c>
      <c r="K29" s="1415">
        <f t="shared" si="1"/>
        <v>0</v>
      </c>
    </row>
    <row r="30" spans="1:11" s="726" customFormat="1">
      <c r="A30" s="705"/>
      <c r="B30" s="1378" t="s">
        <v>31</v>
      </c>
      <c r="C30" s="1353"/>
      <c r="D30" s="1353"/>
      <c r="E30" s="758"/>
      <c r="F30" s="758"/>
      <c r="G30" s="758"/>
      <c r="H30" s="758"/>
      <c r="I30" s="758"/>
      <c r="J30" s="1414">
        <f t="shared" si="0"/>
        <v>0</v>
      </c>
      <c r="K30" s="1415">
        <f t="shared" si="1"/>
        <v>0</v>
      </c>
    </row>
    <row r="31" spans="1:11" s="726" customFormat="1">
      <c r="A31" s="705"/>
      <c r="B31" s="1378" t="s">
        <v>32</v>
      </c>
      <c r="C31" s="1353"/>
      <c r="D31" s="1353"/>
      <c r="E31" s="758"/>
      <c r="F31" s="758"/>
      <c r="G31" s="758"/>
      <c r="H31" s="758"/>
      <c r="I31" s="758"/>
      <c r="J31" s="1414">
        <f t="shared" si="0"/>
        <v>0</v>
      </c>
      <c r="K31" s="1415">
        <f t="shared" si="1"/>
        <v>0</v>
      </c>
    </row>
    <row r="32" spans="1:11" s="726" customFormat="1">
      <c r="A32" s="705"/>
      <c r="B32" s="1378" t="s">
        <v>33</v>
      </c>
      <c r="C32" s="1353"/>
      <c r="D32" s="1353"/>
      <c r="E32" s="758"/>
      <c r="F32" s="758"/>
      <c r="G32" s="758"/>
      <c r="H32" s="758"/>
      <c r="I32" s="758"/>
      <c r="J32" s="1414">
        <f t="shared" si="0"/>
        <v>0</v>
      </c>
      <c r="K32" s="1415">
        <f t="shared" si="1"/>
        <v>0</v>
      </c>
    </row>
    <row r="33" spans="1:11" s="726" customFormat="1">
      <c r="A33" s="705"/>
      <c r="B33" s="1378" t="s">
        <v>34</v>
      </c>
      <c r="C33" s="1353"/>
      <c r="D33" s="1353"/>
      <c r="E33" s="758"/>
      <c r="F33" s="758"/>
      <c r="G33" s="758"/>
      <c r="H33" s="758"/>
      <c r="I33" s="758"/>
      <c r="J33" s="1414">
        <f t="shared" si="0"/>
        <v>0</v>
      </c>
      <c r="K33" s="1415">
        <f t="shared" si="1"/>
        <v>0</v>
      </c>
    </row>
    <row r="34" spans="1:11" s="726" customFormat="1">
      <c r="A34" s="705"/>
      <c r="B34" s="1378" t="s">
        <v>35</v>
      </c>
      <c r="C34" s="1353"/>
      <c r="D34" s="1353"/>
      <c r="E34" s="758"/>
      <c r="F34" s="758"/>
      <c r="G34" s="758"/>
      <c r="H34" s="758"/>
      <c r="I34" s="758"/>
      <c r="J34" s="1414">
        <f t="shared" si="0"/>
        <v>0</v>
      </c>
      <c r="K34" s="1415">
        <f t="shared" si="1"/>
        <v>0</v>
      </c>
    </row>
    <row r="35" spans="1:11" s="726" customFormat="1">
      <c r="A35" s="705"/>
      <c r="B35" s="1378" t="s">
        <v>151</v>
      </c>
      <c r="C35" s="1353"/>
      <c r="D35" s="1353"/>
      <c r="E35" s="758"/>
      <c r="F35" s="758"/>
      <c r="G35" s="758"/>
      <c r="H35" s="758"/>
      <c r="I35" s="758"/>
      <c r="J35" s="1414">
        <f t="shared" si="0"/>
        <v>0</v>
      </c>
      <c r="K35" s="1415">
        <f t="shared" si="1"/>
        <v>0</v>
      </c>
    </row>
    <row r="36" spans="1:11" s="726" customFormat="1">
      <c r="A36" s="1386"/>
      <c r="B36" s="1380" t="s">
        <v>152</v>
      </c>
      <c r="C36" s="1353"/>
      <c r="D36" s="1353"/>
      <c r="E36" s="758"/>
      <c r="F36" s="758"/>
      <c r="G36" s="758"/>
      <c r="H36" s="758"/>
      <c r="I36" s="758"/>
      <c r="J36" s="1414">
        <f t="shared" si="0"/>
        <v>0</v>
      </c>
      <c r="K36" s="1415">
        <f t="shared" si="1"/>
        <v>0</v>
      </c>
    </row>
    <row r="37" spans="1:11" s="726" customFormat="1">
      <c r="A37" s="1386"/>
      <c r="B37" s="1378" t="s">
        <v>153</v>
      </c>
      <c r="C37" s="1353"/>
      <c r="D37" s="1353"/>
      <c r="E37" s="758"/>
      <c r="F37" s="758"/>
      <c r="G37" s="758"/>
      <c r="H37" s="758"/>
      <c r="I37" s="758"/>
      <c r="J37" s="1414">
        <f t="shared" si="0"/>
        <v>0</v>
      </c>
      <c r="K37" s="1415">
        <f t="shared" si="1"/>
        <v>0</v>
      </c>
    </row>
    <row r="38" spans="1:11" s="726" customFormat="1">
      <c r="A38" s="1386"/>
      <c r="B38" s="1378" t="s">
        <v>316</v>
      </c>
      <c r="C38" s="1353"/>
      <c r="D38" s="1353"/>
      <c r="E38" s="758"/>
      <c r="F38" s="758"/>
      <c r="G38" s="758"/>
      <c r="H38" s="758"/>
      <c r="I38" s="758"/>
      <c r="J38" s="1414">
        <f t="shared" si="0"/>
        <v>0</v>
      </c>
      <c r="K38" s="1415">
        <f t="shared" si="1"/>
        <v>0</v>
      </c>
    </row>
    <row r="39" spans="1:11" s="726" customFormat="1">
      <c r="A39" s="1386"/>
      <c r="B39" s="1378" t="s">
        <v>154</v>
      </c>
      <c r="C39" s="1353"/>
      <c r="D39" s="1353"/>
      <c r="E39" s="758"/>
      <c r="F39" s="758"/>
      <c r="G39" s="758"/>
      <c r="H39" s="758"/>
      <c r="I39" s="758"/>
      <c r="J39" s="1414">
        <f t="shared" si="0"/>
        <v>0</v>
      </c>
      <c r="K39" s="1415">
        <f t="shared" si="1"/>
        <v>0</v>
      </c>
    </row>
    <row r="40" spans="1:11" s="726" customFormat="1">
      <c r="A40" s="1386"/>
      <c r="B40" s="1378" t="s">
        <v>155</v>
      </c>
      <c r="C40" s="1353"/>
      <c r="D40" s="1353"/>
      <c r="E40" s="758"/>
      <c r="F40" s="758"/>
      <c r="G40" s="758"/>
      <c r="H40" s="758"/>
      <c r="I40" s="758"/>
      <c r="J40" s="1414">
        <f t="shared" si="0"/>
        <v>0</v>
      </c>
      <c r="K40" s="1415">
        <f t="shared" si="1"/>
        <v>0</v>
      </c>
    </row>
    <row r="41" spans="1:11" s="726" customFormat="1">
      <c r="A41" s="1386"/>
      <c r="B41" s="1378" t="s">
        <v>156</v>
      </c>
      <c r="C41" s="1353"/>
      <c r="D41" s="1353"/>
      <c r="E41" s="758"/>
      <c r="F41" s="758"/>
      <c r="G41" s="758"/>
      <c r="H41" s="758"/>
      <c r="I41" s="758"/>
      <c r="J41" s="1414">
        <f t="shared" si="0"/>
        <v>0</v>
      </c>
      <c r="K41" s="1415">
        <f t="shared" si="1"/>
        <v>0</v>
      </c>
    </row>
    <row r="42" spans="1:11" s="726" customFormat="1">
      <c r="A42" s="1386"/>
      <c r="B42" s="1378" t="s">
        <v>157</v>
      </c>
      <c r="C42" s="1353"/>
      <c r="D42" s="1353"/>
      <c r="E42" s="758"/>
      <c r="F42" s="758"/>
      <c r="G42" s="758"/>
      <c r="H42" s="758"/>
      <c r="I42" s="758"/>
      <c r="J42" s="1414">
        <f t="shared" si="0"/>
        <v>0</v>
      </c>
      <c r="K42" s="1415">
        <f t="shared" si="1"/>
        <v>0</v>
      </c>
    </row>
    <row r="43" spans="1:11" s="726" customFormat="1">
      <c r="A43" s="1386"/>
      <c r="B43" s="1378" t="s">
        <v>725</v>
      </c>
      <c r="C43" s="1353"/>
      <c r="D43" s="1353"/>
      <c r="E43" s="758"/>
      <c r="F43" s="758"/>
      <c r="G43" s="758"/>
      <c r="H43" s="758"/>
      <c r="I43" s="758"/>
      <c r="J43" s="1414">
        <f t="shared" si="0"/>
        <v>0</v>
      </c>
      <c r="K43" s="1415">
        <f t="shared" si="1"/>
        <v>0</v>
      </c>
    </row>
    <row r="44" spans="1:11" s="560" customFormat="1">
      <c r="A44" s="1367"/>
      <c r="B44" s="1381" t="s">
        <v>158</v>
      </c>
      <c r="C44" s="1410">
        <f>SUM(C8:C43)</f>
        <v>0</v>
      </c>
      <c r="D44" s="1888">
        <f t="shared" ref="D44:I44" si="2">SUM(D8:D43)</f>
        <v>0</v>
      </c>
      <c r="E44" s="1890">
        <f t="shared" si="2"/>
        <v>0</v>
      </c>
      <c r="F44" s="1890">
        <f t="shared" si="2"/>
        <v>0</v>
      </c>
      <c r="G44" s="1890">
        <f t="shared" si="2"/>
        <v>0</v>
      </c>
      <c r="H44" s="1890">
        <f t="shared" si="2"/>
        <v>0</v>
      </c>
      <c r="I44" s="1890">
        <f t="shared" si="2"/>
        <v>0</v>
      </c>
      <c r="J44" s="1889">
        <f t="shared" ref="J44:K44" si="3">SUM(J8:J43)</f>
        <v>0</v>
      </c>
      <c r="K44" s="1410">
        <f t="shared" si="3"/>
        <v>0</v>
      </c>
    </row>
    <row r="45" spans="1:11" s="726" customFormat="1" ht="13.5" thickBot="1">
      <c r="A45" s="1388"/>
      <c r="B45" s="1389"/>
      <c r="C45" s="1413"/>
      <c r="D45" s="1411"/>
      <c r="E45" s="1407"/>
      <c r="F45" s="1407"/>
      <c r="G45" s="1407"/>
      <c r="H45" s="1407"/>
      <c r="I45" s="1407"/>
      <c r="J45" s="1412"/>
      <c r="K45" s="1413"/>
    </row>
    <row r="46" spans="1:11" s="726" customFormat="1"/>
    <row r="47" spans="1:11" s="726" customFormat="1"/>
    <row r="48" spans="1:11" ht="15.75">
      <c r="A48" s="760" t="s">
        <v>602</v>
      </c>
      <c r="B48" s="760"/>
    </row>
    <row r="49" spans="1:11" ht="14.25">
      <c r="B49" s="761" t="s">
        <v>603</v>
      </c>
    </row>
    <row r="50" spans="1:11" ht="76.5">
      <c r="B50" s="762" t="s">
        <v>704</v>
      </c>
    </row>
    <row r="51" spans="1:11">
      <c r="B51" s="692"/>
    </row>
    <row r="52" spans="1:11">
      <c r="B52" s="692"/>
    </row>
    <row r="53" spans="1:11" ht="14.25">
      <c r="B53" s="761" t="s">
        <v>604</v>
      </c>
    </row>
    <row r="54" spans="1:11" ht="51">
      <c r="B54" s="762" t="s">
        <v>705</v>
      </c>
    </row>
    <row r="57" spans="1:11" ht="15.75">
      <c r="A57" s="1891" t="s">
        <v>1753</v>
      </c>
      <c r="B57" s="963"/>
      <c r="C57" s="963"/>
      <c r="D57" s="963"/>
      <c r="E57" s="963"/>
      <c r="F57" s="963"/>
      <c r="G57" s="963"/>
      <c r="H57" s="963"/>
      <c r="I57" s="963"/>
      <c r="J57" s="963"/>
      <c r="K57" s="963"/>
    </row>
    <row r="58" spans="1:11">
      <c r="A58" s="2259" t="s">
        <v>1794</v>
      </c>
      <c r="B58" s="3163" t="str">
        <f>ANNEXES!D19</f>
        <v>Un aperçu des investissements (réseau et hors réseau) effectués au cours de l'année écoulée, ainsi qu'une comparaison avec les investissements prévus et la motivation des écarts entre les investissements réels et prévus</v>
      </c>
      <c r="C58" s="3163"/>
      <c r="D58" s="3163"/>
      <c r="E58" s="3163"/>
      <c r="F58" s="3163"/>
      <c r="G58" s="3163"/>
      <c r="H58" s="3163"/>
      <c r="I58" s="3163"/>
      <c r="J58" s="3163"/>
      <c r="K58" s="3163"/>
    </row>
    <row r="59" spans="1:11">
      <c r="A59" s="962"/>
      <c r="B59" s="963"/>
    </row>
    <row r="60" spans="1:11" ht="36.75" customHeight="1">
      <c r="A60" s="3156"/>
      <c r="B60" s="3157"/>
    </row>
    <row r="61" spans="1:11">
      <c r="A61" s="962"/>
      <c r="B61" s="963"/>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enableFormatConditionsCalculation="0">
    <tabColor theme="3"/>
  </sheetPr>
  <dimension ref="A1:S31"/>
  <sheetViews>
    <sheetView showGridLines="0" zoomScaleNormal="100" zoomScaleSheetLayoutView="100" workbookViewId="0">
      <selection activeCell="I6" sqref="I6"/>
    </sheetView>
  </sheetViews>
  <sheetFormatPr baseColWidth="10" defaultColWidth="8.85546875" defaultRowHeight="12.75"/>
  <cols>
    <col min="1" max="1" width="57.85546875" style="419" customWidth="1"/>
    <col min="2" max="4" width="25.7109375" style="419" customWidth="1"/>
    <col min="5" max="5" width="28.5703125" style="419" customWidth="1"/>
    <col min="6" max="6" width="25.7109375" style="419" customWidth="1"/>
    <col min="7" max="16384" width="8.85546875" style="419"/>
  </cols>
  <sheetData>
    <row r="1" spans="1:19" s="486" customFormat="1" ht="18">
      <c r="A1" s="1344" t="s">
        <v>1551</v>
      </c>
      <c r="B1" s="1354"/>
      <c r="C1" s="1354"/>
      <c r="D1" s="1355"/>
      <c r="E1" s="1355"/>
      <c r="F1" s="1351"/>
    </row>
    <row r="2" spans="1:19" s="487" customFormat="1" ht="11.25">
      <c r="A2" s="1345" t="str">
        <f>'PAGE DE GARDE'!C8</f>
        <v>ELECTRICITE</v>
      </c>
      <c r="B2" s="1346" t="str">
        <f>'PAGE DE GARDE'!C10</f>
        <v>REALITE 2015 V0</v>
      </c>
      <c r="C2" s="1356"/>
      <c r="D2" s="1357"/>
      <c r="E2" s="1357"/>
      <c r="F2" s="1348"/>
    </row>
    <row r="3" spans="1:19" s="487" customFormat="1" ht="11.25">
      <c r="A3" s="1347" t="str">
        <f>'PAGE DE GARDE'!C7</f>
        <v>GRD</v>
      </c>
      <c r="B3" s="1348"/>
      <c r="C3" s="1356"/>
      <c r="D3" s="1357"/>
      <c r="E3" s="1357"/>
      <c r="F3" s="1348"/>
    </row>
    <row r="4" spans="1:19">
      <c r="A4" s="1321"/>
      <c r="E4" s="560"/>
      <c r="F4" s="1322"/>
    </row>
    <row r="5" spans="1:19" ht="13.5" thickBot="1"/>
    <row r="6" spans="1:19" ht="25.5">
      <c r="A6" s="1307" t="s">
        <v>159</v>
      </c>
      <c r="B6" s="1308" t="s">
        <v>160</v>
      </c>
      <c r="C6" s="3164" t="s">
        <v>161</v>
      </c>
      <c r="D6" s="3164"/>
      <c r="E6" s="1308" t="s">
        <v>1459</v>
      </c>
      <c r="F6" s="1311" t="s">
        <v>162</v>
      </c>
      <c r="G6" s="1323"/>
      <c r="H6" s="1323"/>
      <c r="I6" s="1323"/>
    </row>
    <row r="7" spans="1:19" ht="26.25" thickBot="1">
      <c r="A7" s="1309" t="s">
        <v>163</v>
      </c>
      <c r="B7" s="1310"/>
      <c r="C7" s="1312" t="s">
        <v>164</v>
      </c>
      <c r="D7" s="1312" t="s">
        <v>165</v>
      </c>
      <c r="E7" s="1313"/>
      <c r="F7" s="1314"/>
      <c r="G7" s="1324"/>
      <c r="H7" s="1324"/>
      <c r="I7" s="1324"/>
      <c r="J7" s="1324"/>
      <c r="K7" s="1324"/>
      <c r="L7" s="1324"/>
      <c r="M7" s="1324"/>
      <c r="N7" s="1324"/>
      <c r="O7" s="1324"/>
      <c r="P7" s="1325"/>
      <c r="Q7" s="1325"/>
      <c r="R7" s="1325"/>
      <c r="S7" s="1325"/>
    </row>
    <row r="8" spans="1:19">
      <c r="A8" s="1897" t="s">
        <v>190</v>
      </c>
      <c r="B8" s="1898">
        <f>HYPOTHESES!B43</f>
        <v>0.03</v>
      </c>
      <c r="C8" s="1326"/>
      <c r="D8" s="1327"/>
      <c r="E8" s="1328"/>
      <c r="F8" s="1329"/>
    </row>
    <row r="9" spans="1:19">
      <c r="A9" s="1897" t="s">
        <v>191</v>
      </c>
      <c r="B9" s="1898">
        <f>HYPOTHESES!B44</f>
        <v>0.02</v>
      </c>
      <c r="C9" s="1330"/>
      <c r="D9" s="1331"/>
      <c r="E9" s="1332"/>
      <c r="F9" s="1333"/>
    </row>
    <row r="10" spans="1:19">
      <c r="A10" s="1897" t="s">
        <v>1053</v>
      </c>
      <c r="B10" s="1898">
        <f>HYPOTHESES!B45</f>
        <v>0.02</v>
      </c>
      <c r="C10" s="2308"/>
      <c r="D10" s="2309"/>
      <c r="E10" s="1334"/>
      <c r="F10" s="1335"/>
    </row>
    <row r="11" spans="1:19">
      <c r="A11" s="1897" t="s">
        <v>1054</v>
      </c>
      <c r="B11" s="1898">
        <f>HYPOTHESES!B46</f>
        <v>0.02</v>
      </c>
      <c r="C11" s="1330"/>
      <c r="D11" s="1331"/>
      <c r="E11" s="1334"/>
      <c r="F11" s="1333"/>
    </row>
    <row r="12" spans="1:19">
      <c r="A12" s="1897" t="s">
        <v>1055</v>
      </c>
      <c r="B12" s="1898">
        <f>HYPOTHESES!B47</f>
        <v>0.03</v>
      </c>
      <c r="C12" s="1330"/>
      <c r="D12" s="1331"/>
      <c r="E12" s="1332"/>
      <c r="F12" s="1335"/>
    </row>
    <row r="13" spans="1:19">
      <c r="A13" s="1897" t="s">
        <v>1056</v>
      </c>
      <c r="B13" s="1898"/>
      <c r="C13" s="1893"/>
      <c r="D13" s="1894"/>
      <c r="E13" s="1895"/>
      <c r="F13" s="1896"/>
    </row>
    <row r="14" spans="1:19">
      <c r="A14" s="1897" t="s">
        <v>1057</v>
      </c>
      <c r="B14" s="1898">
        <f>HYPOTHESES!B49</f>
        <v>0.03</v>
      </c>
      <c r="C14" s="1330"/>
      <c r="D14" s="1331"/>
      <c r="E14" s="1334"/>
      <c r="F14" s="1333"/>
    </row>
    <row r="15" spans="1:19">
      <c r="A15" s="1897" t="s">
        <v>1058</v>
      </c>
      <c r="B15" s="1898">
        <f>HYPOTHESES!B50</f>
        <v>0.02</v>
      </c>
      <c r="C15" s="1330"/>
      <c r="D15" s="1331"/>
      <c r="E15" s="1332"/>
      <c r="F15" s="1335"/>
    </row>
    <row r="16" spans="1:19">
      <c r="A16" s="1897" t="s">
        <v>1059</v>
      </c>
      <c r="B16" s="1898">
        <f>HYPOTHESES!B51</f>
        <v>0.03</v>
      </c>
      <c r="C16" s="1330"/>
      <c r="D16" s="1331"/>
      <c r="E16" s="1334"/>
      <c r="F16" s="1333"/>
    </row>
    <row r="17" spans="1:6">
      <c r="A17" s="1897" t="s">
        <v>1060</v>
      </c>
      <c r="B17" s="1898">
        <f>HYPOTHESES!B52</f>
        <v>0.1</v>
      </c>
      <c r="C17" s="1330"/>
      <c r="D17" s="1331"/>
      <c r="E17" s="1332"/>
      <c r="F17" s="1335"/>
    </row>
    <row r="18" spans="1:6">
      <c r="A18" s="1897" t="s">
        <v>1061</v>
      </c>
      <c r="B18" s="1898">
        <f>HYPOTHESES!B53</f>
        <v>0.1</v>
      </c>
      <c r="C18" s="1330"/>
      <c r="D18" s="1331"/>
      <c r="E18" s="1334"/>
      <c r="F18" s="1333"/>
    </row>
    <row r="19" spans="1:6">
      <c r="A19" s="1897" t="s">
        <v>153</v>
      </c>
      <c r="B19" s="1898">
        <f>HYPOTHESES!B54</f>
        <v>0.2</v>
      </c>
      <c r="C19" s="1330"/>
      <c r="D19" s="1331"/>
      <c r="E19" s="1332"/>
      <c r="F19" s="1335"/>
    </row>
    <row r="20" spans="1:6">
      <c r="A20" s="1897" t="s">
        <v>316</v>
      </c>
      <c r="B20" s="1898">
        <f>HYPOTHESES!B55</f>
        <v>0.1</v>
      </c>
      <c r="C20" s="1330"/>
      <c r="D20" s="1331"/>
      <c r="E20" s="1334"/>
      <c r="F20" s="1333"/>
    </row>
    <row r="21" spans="1:6">
      <c r="A21" s="1897" t="s">
        <v>154</v>
      </c>
      <c r="B21" s="1898">
        <f>HYPOTHESES!B56</f>
        <v>0.1</v>
      </c>
      <c r="C21" s="1330"/>
      <c r="D21" s="1331"/>
      <c r="E21" s="1332"/>
      <c r="F21" s="1335"/>
    </row>
    <row r="22" spans="1:6">
      <c r="A22" s="1897" t="s">
        <v>1062</v>
      </c>
      <c r="B22" s="1898">
        <f>HYPOTHESES!B57</f>
        <v>0.33</v>
      </c>
      <c r="C22" s="1330"/>
      <c r="D22" s="1331"/>
      <c r="E22" s="1334"/>
      <c r="F22" s="1333"/>
    </row>
    <row r="23" spans="1:6">
      <c r="A23" s="1897" t="s">
        <v>1063</v>
      </c>
      <c r="B23" s="1898">
        <f>HYPOTHESES!B58</f>
        <v>0.1</v>
      </c>
      <c r="C23" s="1330"/>
      <c r="D23" s="1331"/>
      <c r="E23" s="1328"/>
      <c r="F23" s="1329"/>
    </row>
    <row r="24" spans="1:6">
      <c r="A24" s="1897" t="s">
        <v>157</v>
      </c>
      <c r="B24" s="1898">
        <f>HYPOTHESES!B59</f>
        <v>0.1</v>
      </c>
      <c r="C24" s="1330"/>
      <c r="D24" s="1331"/>
      <c r="E24" s="1328"/>
      <c r="F24" s="1329"/>
    </row>
    <row r="25" spans="1:6" ht="13.5" thickBot="1">
      <c r="A25" s="1897" t="s">
        <v>1064</v>
      </c>
      <c r="B25" s="1898">
        <f>HYPOTHESES!B60</f>
        <v>0.1</v>
      </c>
      <c r="C25" s="1330"/>
      <c r="D25" s="1331"/>
      <c r="E25" s="1334"/>
      <c r="F25" s="1333"/>
    </row>
    <row r="26" spans="1:6">
      <c r="A26" s="1315"/>
      <c r="B26" s="1315"/>
      <c r="C26" s="1899"/>
      <c r="D26" s="1583"/>
      <c r="E26" s="1463"/>
      <c r="F26" s="1466"/>
    </row>
    <row r="27" spans="1:6">
      <c r="A27" s="1316" t="s">
        <v>1075</v>
      </c>
      <c r="B27" s="1317"/>
      <c r="C27" s="1900">
        <f>SUM(C8:C25)</f>
        <v>0</v>
      </c>
      <c r="D27" s="1584">
        <f>SUM(D8:D25)</f>
        <v>0</v>
      </c>
      <c r="E27" s="1464">
        <f>SUM(E8:E25)</f>
        <v>0</v>
      </c>
      <c r="F27" s="1467">
        <f>SUM(F8:F25)</f>
        <v>0</v>
      </c>
    </row>
    <row r="28" spans="1:6" ht="13.5" thickBot="1">
      <c r="A28" s="1318"/>
      <c r="B28" s="1318"/>
      <c r="C28" s="1901"/>
      <c r="D28" s="1585"/>
      <c r="E28" s="1465"/>
      <c r="F28" s="1468"/>
    </row>
    <row r="29" spans="1:6">
      <c r="A29" s="1336" t="s">
        <v>1460</v>
      </c>
    </row>
    <row r="30" spans="1:6">
      <c r="A30" s="1336"/>
    </row>
    <row r="31" spans="1:6">
      <c r="A31" s="1336"/>
    </row>
  </sheetData>
  <mergeCells count="1">
    <mergeCell ref="C6:D6"/>
  </mergeCells>
  <phoneticPr fontId="81"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4.xml><?xml version="1.0" encoding="utf-8"?>
<worksheet xmlns="http://schemas.openxmlformats.org/spreadsheetml/2006/main" xmlns:r="http://schemas.openxmlformats.org/officeDocument/2006/relationships">
  <sheetPr published="0">
    <tabColor theme="3"/>
  </sheetPr>
  <dimension ref="A1:S32"/>
  <sheetViews>
    <sheetView showGridLines="0" zoomScaleNormal="100" zoomScaleSheetLayoutView="100" workbookViewId="0">
      <selection activeCell="D4" sqref="D4"/>
    </sheetView>
  </sheetViews>
  <sheetFormatPr baseColWidth="10" defaultColWidth="8.85546875" defaultRowHeight="12.75"/>
  <cols>
    <col min="1" max="1" width="51" style="419" customWidth="1"/>
    <col min="2" max="4" width="25.7109375" style="419" customWidth="1"/>
    <col min="5" max="5" width="28.5703125" style="419" customWidth="1"/>
    <col min="6" max="6" width="25.7109375" style="419" customWidth="1"/>
    <col min="7" max="16384" width="8.85546875" style="419"/>
  </cols>
  <sheetData>
    <row r="1" spans="1:19" s="486" customFormat="1" ht="18">
      <c r="A1" s="1344" t="s">
        <v>1552</v>
      </c>
      <c r="B1" s="1354"/>
      <c r="C1" s="1354"/>
      <c r="D1" s="1355"/>
      <c r="E1" s="1355"/>
      <c r="F1" s="1351"/>
    </row>
    <row r="2" spans="1:19" s="487" customFormat="1" ht="11.25">
      <c r="A2" s="1345" t="str">
        <f>'PAGE DE GARDE'!C8</f>
        <v>ELECTRICITE</v>
      </c>
      <c r="B2" s="1346" t="str">
        <f>'PAGE DE GARDE'!C10</f>
        <v>REALITE 2015 V0</v>
      </c>
      <c r="C2" s="1356"/>
      <c r="D2" s="1357"/>
      <c r="E2" s="1357"/>
      <c r="F2" s="1348"/>
    </row>
    <row r="3" spans="1:19" s="487" customFormat="1" ht="11.25">
      <c r="A3" s="1347" t="str">
        <f>'PAGE DE GARDE'!C7</f>
        <v>GRD</v>
      </c>
      <c r="B3" s="1348"/>
      <c r="C3" s="1356"/>
      <c r="D3" s="1357"/>
      <c r="E3" s="1357"/>
      <c r="F3" s="1348"/>
    </row>
    <row r="4" spans="1:19">
      <c r="A4" s="1321"/>
      <c r="E4" s="560"/>
      <c r="F4" s="1322"/>
    </row>
    <row r="5" spans="1:19" ht="13.5" thickBot="1"/>
    <row r="6" spans="1:19" ht="25.5">
      <c r="A6" s="1307" t="s">
        <v>159</v>
      </c>
      <c r="B6" s="1308" t="s">
        <v>160</v>
      </c>
      <c r="C6" s="3164" t="s">
        <v>161</v>
      </c>
      <c r="D6" s="3164"/>
      <c r="E6" s="1308" t="s">
        <v>1459</v>
      </c>
      <c r="F6" s="1311" t="s">
        <v>162</v>
      </c>
      <c r="G6" s="1323"/>
      <c r="H6" s="1323"/>
      <c r="I6" s="1323"/>
    </row>
    <row r="7" spans="1:19" ht="26.25" thickBot="1">
      <c r="A7" s="1309" t="s">
        <v>163</v>
      </c>
      <c r="B7" s="1310"/>
      <c r="C7" s="1312" t="s">
        <v>164</v>
      </c>
      <c r="D7" s="1312" t="s">
        <v>165</v>
      </c>
      <c r="E7" s="1313"/>
      <c r="F7" s="1314"/>
      <c r="G7" s="1324"/>
      <c r="H7" s="1324"/>
      <c r="I7" s="1324"/>
      <c r="J7" s="1324"/>
      <c r="K7" s="1324"/>
      <c r="L7" s="1324"/>
      <c r="M7" s="1324"/>
      <c r="N7" s="1324"/>
      <c r="O7" s="1324"/>
      <c r="P7" s="1325"/>
      <c r="Q7" s="1325"/>
      <c r="R7" s="1325"/>
      <c r="S7" s="1325"/>
    </row>
    <row r="8" spans="1:19">
      <c r="A8" s="1897" t="s">
        <v>190</v>
      </c>
      <c r="B8" s="1898">
        <f>HYPOTHESES!B43</f>
        <v>0.03</v>
      </c>
      <c r="C8" s="1326"/>
      <c r="D8" s="1327"/>
      <c r="E8" s="1328"/>
      <c r="F8" s="1329"/>
    </row>
    <row r="9" spans="1:19">
      <c r="A9" s="1897" t="s">
        <v>191</v>
      </c>
      <c r="B9" s="1898">
        <f>HYPOTHESES!B44</f>
        <v>0.02</v>
      </c>
      <c r="C9" s="1330"/>
      <c r="D9" s="1331"/>
      <c r="E9" s="1332"/>
      <c r="F9" s="1333"/>
    </row>
    <row r="10" spans="1:19">
      <c r="A10" s="1897" t="s">
        <v>1053</v>
      </c>
      <c r="B10" s="1898">
        <f>HYPOTHESES!B45</f>
        <v>0.02</v>
      </c>
      <c r="C10" s="2308"/>
      <c r="D10" s="2309"/>
      <c r="E10" s="1334"/>
      <c r="F10" s="1335"/>
    </row>
    <row r="11" spans="1:19">
      <c r="A11" s="1897" t="s">
        <v>1054</v>
      </c>
      <c r="B11" s="1898">
        <f>HYPOTHESES!B46</f>
        <v>0.02</v>
      </c>
      <c r="C11" s="1330"/>
      <c r="D11" s="1331"/>
      <c r="E11" s="1334"/>
      <c r="F11" s="1333"/>
    </row>
    <row r="12" spans="1:19">
      <c r="A12" s="1897" t="s">
        <v>1055</v>
      </c>
      <c r="B12" s="1898">
        <f>HYPOTHESES!B47</f>
        <v>0.03</v>
      </c>
      <c r="C12" s="1330"/>
      <c r="D12" s="1331"/>
      <c r="E12" s="1332"/>
      <c r="F12" s="1335"/>
    </row>
    <row r="13" spans="1:19">
      <c r="A13" s="1897" t="s">
        <v>1056</v>
      </c>
      <c r="B13" s="1898"/>
      <c r="C13" s="1893"/>
      <c r="D13" s="1894"/>
      <c r="E13" s="1895"/>
      <c r="F13" s="1896"/>
    </row>
    <row r="14" spans="1:19">
      <c r="A14" s="1897" t="s">
        <v>1057</v>
      </c>
      <c r="B14" s="1898">
        <f>HYPOTHESES!B49</f>
        <v>0.03</v>
      </c>
      <c r="C14" s="1330"/>
      <c r="D14" s="1331"/>
      <c r="E14" s="1334"/>
      <c r="F14" s="1333"/>
    </row>
    <row r="15" spans="1:19">
      <c r="A15" s="1897" t="s">
        <v>1058</v>
      </c>
      <c r="B15" s="1898">
        <f>HYPOTHESES!B50</f>
        <v>0.02</v>
      </c>
      <c r="C15" s="1330"/>
      <c r="D15" s="1331"/>
      <c r="E15" s="1332"/>
      <c r="F15" s="1335"/>
    </row>
    <row r="16" spans="1:19">
      <c r="A16" s="1897" t="s">
        <v>1059</v>
      </c>
      <c r="B16" s="1898">
        <f>HYPOTHESES!B51</f>
        <v>0.03</v>
      </c>
      <c r="C16" s="1330"/>
      <c r="D16" s="1331"/>
      <c r="E16" s="1334"/>
      <c r="F16" s="1333"/>
    </row>
    <row r="17" spans="1:6">
      <c r="A17" s="1897" t="s">
        <v>1060</v>
      </c>
      <c r="B17" s="1898">
        <f>HYPOTHESES!B52</f>
        <v>0.1</v>
      </c>
      <c r="C17" s="1330"/>
      <c r="D17" s="1331"/>
      <c r="E17" s="1332"/>
      <c r="F17" s="1335"/>
    </row>
    <row r="18" spans="1:6">
      <c r="A18" s="1897" t="s">
        <v>1061</v>
      </c>
      <c r="B18" s="1898">
        <f>HYPOTHESES!B53</f>
        <v>0.1</v>
      </c>
      <c r="C18" s="1330"/>
      <c r="D18" s="1331"/>
      <c r="E18" s="1334"/>
      <c r="F18" s="1333"/>
    </row>
    <row r="19" spans="1:6">
      <c r="A19" s="1897" t="s">
        <v>153</v>
      </c>
      <c r="B19" s="1898">
        <f>HYPOTHESES!B54</f>
        <v>0.2</v>
      </c>
      <c r="C19" s="1330"/>
      <c r="D19" s="1331"/>
      <c r="E19" s="1332"/>
      <c r="F19" s="1335"/>
    </row>
    <row r="20" spans="1:6">
      <c r="A20" s="1897" t="s">
        <v>316</v>
      </c>
      <c r="B20" s="1898">
        <f>HYPOTHESES!B55</f>
        <v>0.1</v>
      </c>
      <c r="C20" s="1330"/>
      <c r="D20" s="1331"/>
      <c r="E20" s="1334"/>
      <c r="F20" s="1333"/>
    </row>
    <row r="21" spans="1:6">
      <c r="A21" s="1897" t="s">
        <v>154</v>
      </c>
      <c r="B21" s="1898">
        <f>HYPOTHESES!B56</f>
        <v>0.1</v>
      </c>
      <c r="C21" s="1330"/>
      <c r="D21" s="1331"/>
      <c r="E21" s="1332"/>
      <c r="F21" s="1335"/>
    </row>
    <row r="22" spans="1:6">
      <c r="A22" s="1897" t="s">
        <v>1062</v>
      </c>
      <c r="B22" s="1898">
        <f>HYPOTHESES!B57</f>
        <v>0.33</v>
      </c>
      <c r="C22" s="1330"/>
      <c r="D22" s="1331"/>
      <c r="E22" s="1334"/>
      <c r="F22" s="1333"/>
    </row>
    <row r="23" spans="1:6">
      <c r="A23" s="1897" t="s">
        <v>1063</v>
      </c>
      <c r="B23" s="1898">
        <f>HYPOTHESES!B58</f>
        <v>0.1</v>
      </c>
      <c r="C23" s="1330"/>
      <c r="D23" s="1331"/>
      <c r="E23" s="1328"/>
      <c r="F23" s="1329"/>
    </row>
    <row r="24" spans="1:6">
      <c r="A24" s="1897" t="s">
        <v>157</v>
      </c>
      <c r="B24" s="1898">
        <f>HYPOTHESES!B59</f>
        <v>0.1</v>
      </c>
      <c r="C24" s="1330"/>
      <c r="D24" s="1331"/>
      <c r="E24" s="1328"/>
      <c r="F24" s="1329"/>
    </row>
    <row r="25" spans="1:6">
      <c r="A25" s="1897" t="s">
        <v>1064</v>
      </c>
      <c r="B25" s="1898">
        <f>HYPOTHESES!B60</f>
        <v>0.1</v>
      </c>
      <c r="C25" s="1330"/>
      <c r="D25" s="1331"/>
      <c r="E25" s="1328"/>
      <c r="F25" s="1329"/>
    </row>
    <row r="26" spans="1:6" ht="13.5" thickBot="1">
      <c r="A26" s="1902" t="s">
        <v>1065</v>
      </c>
      <c r="B26" s="1898">
        <f>HYPOTHESES!B61</f>
        <v>0.2</v>
      </c>
      <c r="C26" s="1330"/>
      <c r="D26" s="1331"/>
      <c r="E26" s="1328"/>
      <c r="F26" s="1335"/>
    </row>
    <row r="27" spans="1:6">
      <c r="A27" s="1315"/>
      <c r="B27" s="1315"/>
      <c r="C27" s="1899"/>
      <c r="D27" s="1583"/>
      <c r="E27" s="1463"/>
      <c r="F27" s="1466"/>
    </row>
    <row r="28" spans="1:6">
      <c r="A28" s="1316" t="s">
        <v>1075</v>
      </c>
      <c r="B28" s="1317"/>
      <c r="C28" s="1900">
        <f>SUM(C8:C26)</f>
        <v>0</v>
      </c>
      <c r="D28" s="1584">
        <f>SUM(D8:D26)</f>
        <v>0</v>
      </c>
      <c r="E28" s="1464">
        <f>SUM(E8:E26)</f>
        <v>0</v>
      </c>
      <c r="F28" s="1467">
        <f>SUM(F8:F26)</f>
        <v>0</v>
      </c>
    </row>
    <row r="29" spans="1:6" ht="13.5" thickBot="1">
      <c r="A29" s="1318"/>
      <c r="B29" s="1318"/>
      <c r="C29" s="1901"/>
      <c r="D29" s="1585"/>
      <c r="E29" s="1465"/>
      <c r="F29" s="1468"/>
    </row>
    <row r="30" spans="1:6">
      <c r="A30" s="1336" t="s">
        <v>1460</v>
      </c>
    </row>
    <row r="31" spans="1:6">
      <c r="A31" s="1336"/>
    </row>
    <row r="32" spans="1:6">
      <c r="A32" s="1336"/>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5.xml><?xml version="1.0" encoding="utf-8"?>
<worksheet xmlns="http://schemas.openxmlformats.org/spreadsheetml/2006/main" xmlns:r="http://schemas.openxmlformats.org/officeDocument/2006/relationships">
  <sheetPr published="0" enableFormatConditionsCalculation="0">
    <tabColor theme="3"/>
    <pageSetUpPr fitToPage="1"/>
  </sheetPr>
  <dimension ref="A1:J90"/>
  <sheetViews>
    <sheetView showGridLines="0" zoomScaleNormal="100" zoomScaleSheetLayoutView="100" workbookViewId="0">
      <selection activeCell="A39" sqref="A39"/>
    </sheetView>
  </sheetViews>
  <sheetFormatPr baseColWidth="10" defaultColWidth="8.85546875" defaultRowHeight="12.75"/>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c r="A1" s="101" t="s">
        <v>1553</v>
      </c>
      <c r="B1" s="101"/>
      <c r="C1" s="101"/>
      <c r="D1" s="101"/>
      <c r="E1" s="106"/>
      <c r="F1" s="104"/>
      <c r="G1" s="108"/>
      <c r="H1" s="108"/>
      <c r="I1" s="108"/>
    </row>
    <row r="2" spans="1:10" s="18" customFormat="1" ht="11.25">
      <c r="A2" s="88" t="str">
        <f>'PAGE DE GARDE'!C8</f>
        <v>ELECTRICITE</v>
      </c>
      <c r="B2" s="88"/>
      <c r="C2" s="88"/>
      <c r="D2" s="88"/>
      <c r="E2" s="97"/>
      <c r="F2" s="96"/>
      <c r="G2" s="99"/>
      <c r="H2" s="99"/>
      <c r="I2" s="99"/>
    </row>
    <row r="3" spans="1:10" s="18" customFormat="1" ht="11.25">
      <c r="A3" s="481" t="str">
        <f>'PAGE DE GARDE'!C7</f>
        <v>GRD</v>
      </c>
      <c r="B3" s="88"/>
      <c r="C3" s="88"/>
      <c r="D3" s="88"/>
      <c r="E3" s="97"/>
      <c r="F3" s="96"/>
      <c r="G3" s="99"/>
      <c r="H3" s="99"/>
      <c r="I3" s="99"/>
    </row>
    <row r="4" spans="1:10">
      <c r="B4" s="5"/>
      <c r="C4" s="5"/>
      <c r="D4" s="5"/>
      <c r="E4" s="5"/>
      <c r="F4" s="5"/>
    </row>
    <row r="5" spans="1:10">
      <c r="B5" s="5"/>
      <c r="C5" s="5"/>
      <c r="D5" s="5"/>
      <c r="E5" s="5"/>
      <c r="F5" s="5"/>
    </row>
    <row r="6" spans="1:10" ht="13.5" thickBot="1"/>
    <row r="7" spans="1:10" ht="13.5" thickBot="1">
      <c r="A7" s="1906"/>
      <c r="B7" s="114"/>
      <c r="C7" s="3165" t="str">
        <f>'PAGE DE GARDE'!B16</f>
        <v>REALITE 2014</v>
      </c>
      <c r="D7" s="3166"/>
      <c r="E7" s="3167"/>
      <c r="F7" s="65"/>
      <c r="G7" s="3165" t="str">
        <f>'PAGE DE GARDE'!B14</f>
        <v>REALITE 2015</v>
      </c>
      <c r="H7" s="3166"/>
      <c r="I7" s="3167"/>
      <c r="J7" s="65"/>
    </row>
    <row r="8" spans="1:10">
      <c r="A8" s="1907"/>
      <c r="B8" s="171"/>
      <c r="C8" s="1917"/>
      <c r="D8" s="1918"/>
      <c r="E8" s="1919"/>
      <c r="F8" s="65"/>
      <c r="G8" s="1917"/>
      <c r="H8" s="1918"/>
      <c r="I8" s="1919"/>
      <c r="J8" s="65"/>
    </row>
    <row r="9" spans="1:10">
      <c r="A9" s="1908" t="s">
        <v>8</v>
      </c>
      <c r="B9" s="172"/>
      <c r="C9" s="1920" t="s">
        <v>166</v>
      </c>
      <c r="D9" s="1921" t="s">
        <v>167</v>
      </c>
      <c r="E9" s="1934" t="s">
        <v>335</v>
      </c>
      <c r="F9" s="65"/>
      <c r="G9" s="1920" t="s">
        <v>166</v>
      </c>
      <c r="H9" s="1921" t="s">
        <v>167</v>
      </c>
      <c r="I9" s="1934" t="s">
        <v>335</v>
      </c>
      <c r="J9" s="65"/>
    </row>
    <row r="10" spans="1:10">
      <c r="A10" s="1908" t="s">
        <v>168</v>
      </c>
      <c r="B10" s="115"/>
      <c r="C10" s="1928"/>
      <c r="D10" s="1929"/>
      <c r="E10" s="1935"/>
      <c r="F10" s="65"/>
      <c r="G10" s="1922"/>
      <c r="H10" s="1923"/>
      <c r="I10" s="1935"/>
      <c r="J10" s="65"/>
    </row>
    <row r="11" spans="1:10">
      <c r="A11" s="1909"/>
      <c r="B11" s="171"/>
      <c r="C11" s="1924"/>
      <c r="D11" s="1925"/>
      <c r="E11" s="1936"/>
      <c r="F11" s="65"/>
      <c r="G11" s="1924"/>
      <c r="H11" s="1925"/>
      <c r="I11" s="1936"/>
      <c r="J11" s="65"/>
    </row>
    <row r="12" spans="1:10">
      <c r="A12" s="1910"/>
      <c r="B12" s="119"/>
      <c r="C12" s="1940"/>
      <c r="D12" s="1941"/>
      <c r="E12" s="1942"/>
      <c r="F12" s="1943"/>
      <c r="G12" s="1940"/>
      <c r="H12" s="1941"/>
      <c r="I12" s="1942"/>
      <c r="J12" s="65"/>
    </row>
    <row r="13" spans="1:10">
      <c r="A13" s="1911" t="s">
        <v>169</v>
      </c>
      <c r="B13" s="115"/>
      <c r="C13" s="1928"/>
      <c r="D13" s="1929"/>
      <c r="E13" s="1938"/>
      <c r="F13" s="1943"/>
      <c r="G13" s="1928"/>
      <c r="H13" s="1929"/>
      <c r="I13" s="1938"/>
      <c r="J13" s="65"/>
    </row>
    <row r="14" spans="1:10">
      <c r="A14" s="1912"/>
      <c r="B14" s="173"/>
      <c r="C14" s="1928"/>
      <c r="D14" s="1929"/>
      <c r="E14" s="1938"/>
      <c r="F14" s="1943"/>
      <c r="G14" s="1928"/>
      <c r="H14" s="1929"/>
      <c r="I14" s="1938"/>
      <c r="J14" s="65"/>
    </row>
    <row r="15" spans="1:10">
      <c r="A15" s="1913" t="s">
        <v>170</v>
      </c>
      <c r="B15" s="173"/>
      <c r="C15" s="1930"/>
      <c r="D15" s="1931"/>
      <c r="E15" s="1937">
        <f>C15+D15</f>
        <v>0</v>
      </c>
      <c r="F15" s="1943"/>
      <c r="G15" s="1932"/>
      <c r="H15" s="1933"/>
      <c r="I15" s="1937">
        <f>G15+H15</f>
        <v>0</v>
      </c>
      <c r="J15" s="65"/>
    </row>
    <row r="16" spans="1:10">
      <c r="A16" s="1913" t="s">
        <v>171</v>
      </c>
      <c r="B16" s="173"/>
      <c r="C16" s="1930"/>
      <c r="D16" s="1931"/>
      <c r="E16" s="1937">
        <f>C16+D16</f>
        <v>0</v>
      </c>
      <c r="F16" s="1943"/>
      <c r="G16" s="1932"/>
      <c r="H16" s="1931"/>
      <c r="I16" s="1937">
        <f>G16+H16</f>
        <v>0</v>
      </c>
      <c r="J16" s="65"/>
    </row>
    <row r="17" spans="1:10">
      <c r="A17" s="1913" t="s">
        <v>172</v>
      </c>
      <c r="B17" s="173"/>
      <c r="C17" s="1930"/>
      <c r="D17" s="1931"/>
      <c r="E17" s="1937">
        <f>C17+D17</f>
        <v>0</v>
      </c>
      <c r="F17" s="1943"/>
      <c r="G17" s="1932"/>
      <c r="H17" s="1933"/>
      <c r="I17" s="1937">
        <f>G17+H17</f>
        <v>0</v>
      </c>
      <c r="J17" s="65"/>
    </row>
    <row r="18" spans="1:10">
      <c r="A18" s="1913" t="s">
        <v>173</v>
      </c>
      <c r="B18" s="173"/>
      <c r="C18" s="1930"/>
      <c r="D18" s="1931"/>
      <c r="E18" s="1937">
        <f>C18+D18</f>
        <v>0</v>
      </c>
      <c r="F18" s="1943"/>
      <c r="G18" s="1932"/>
      <c r="H18" s="1931"/>
      <c r="I18" s="1937">
        <f>G18+H18</f>
        <v>0</v>
      </c>
      <c r="J18" s="65"/>
    </row>
    <row r="19" spans="1:10">
      <c r="A19" s="1912"/>
      <c r="B19" s="173"/>
      <c r="C19" s="1926"/>
      <c r="D19" s="1927"/>
      <c r="E19" s="1938"/>
      <c r="F19" s="1943"/>
      <c r="G19" s="1928"/>
      <c r="H19" s="1929"/>
      <c r="I19" s="1938"/>
      <c r="J19" s="65"/>
    </row>
    <row r="20" spans="1:10">
      <c r="A20" s="1914" t="s">
        <v>451</v>
      </c>
      <c r="B20" s="116"/>
      <c r="C20" s="1926"/>
      <c r="D20" s="1927"/>
      <c r="E20" s="1938"/>
      <c r="F20" s="1943"/>
      <c r="G20" s="1928"/>
      <c r="H20" s="1929"/>
      <c r="I20" s="1938"/>
      <c r="J20" s="65"/>
    </row>
    <row r="21" spans="1:10">
      <c r="A21" s="1912"/>
      <c r="B21" s="173"/>
      <c r="C21" s="1926"/>
      <c r="D21" s="1927"/>
      <c r="E21" s="1938"/>
      <c r="F21" s="1943"/>
      <c r="G21" s="1928"/>
      <c r="H21" s="1929"/>
      <c r="I21" s="1938"/>
      <c r="J21" s="65"/>
    </row>
    <row r="22" spans="1:10">
      <c r="A22" s="1915" t="s">
        <v>174</v>
      </c>
      <c r="B22" s="174"/>
      <c r="C22" s="1930"/>
      <c r="D22" s="1931"/>
      <c r="E22" s="1937">
        <f>C22+D22</f>
        <v>0</v>
      </c>
      <c r="F22" s="1943"/>
      <c r="G22" s="1932"/>
      <c r="H22" s="1933"/>
      <c r="I22" s="1937">
        <f>G22+H22</f>
        <v>0</v>
      </c>
      <c r="J22" s="65"/>
    </row>
    <row r="23" spans="1:10">
      <c r="A23" s="1913" t="s">
        <v>175</v>
      </c>
      <c r="B23" s="173"/>
      <c r="C23" s="1930"/>
      <c r="D23" s="1931"/>
      <c r="E23" s="1937">
        <f>C23+D23</f>
        <v>0</v>
      </c>
      <c r="F23" s="1943"/>
      <c r="G23" s="1932"/>
      <c r="H23" s="1933"/>
      <c r="I23" s="1937">
        <f>G23+H23</f>
        <v>0</v>
      </c>
      <c r="J23" s="65"/>
    </row>
    <row r="24" spans="1:10" ht="13.5" thickBot="1">
      <c r="A24" s="1916"/>
      <c r="B24" s="173"/>
      <c r="C24" s="1944"/>
      <c r="D24" s="1945"/>
      <c r="E24" s="1946"/>
      <c r="F24" s="1943"/>
      <c r="G24" s="1947"/>
      <c r="H24" s="1948"/>
      <c r="I24" s="1946"/>
      <c r="J24" s="65"/>
    </row>
    <row r="25" spans="1:10">
      <c r="A25" s="1903"/>
      <c r="B25" s="119"/>
      <c r="C25" s="1949"/>
      <c r="D25" s="1950"/>
      <c r="E25" s="1951"/>
      <c r="F25" s="1943"/>
      <c r="G25" s="1949"/>
      <c r="H25" s="1950"/>
      <c r="I25" s="1951"/>
      <c r="J25" s="65"/>
    </row>
    <row r="26" spans="1:10">
      <c r="A26" s="1904" t="s">
        <v>498</v>
      </c>
      <c r="B26" s="59"/>
      <c r="C26" s="1952">
        <f>C15+C16+C17+C18-C22-C23</f>
        <v>0</v>
      </c>
      <c r="D26" s="1953">
        <f>D15+D16+D17+D18-D22-D23</f>
        <v>0</v>
      </c>
      <c r="E26" s="1954">
        <f>E15+E16+E17+E18-E22-E23</f>
        <v>0</v>
      </c>
      <c r="F26" s="1943"/>
      <c r="G26" s="1952">
        <f>G15+G16+G17+G18-G22-G23</f>
        <v>0</v>
      </c>
      <c r="H26" s="1953">
        <f>H15+H16+H17+H18-H22-H23</f>
        <v>0</v>
      </c>
      <c r="I26" s="1954">
        <f>I15+I16+I17+I18-I22-I23</f>
        <v>0</v>
      </c>
      <c r="J26" s="65"/>
    </row>
    <row r="27" spans="1:10" ht="13.5" thickBot="1">
      <c r="A27" s="1905"/>
      <c r="B27" s="119"/>
      <c r="C27" s="1955"/>
      <c r="D27" s="1956"/>
      <c r="E27" s="1957"/>
      <c r="F27" s="1943"/>
      <c r="G27" s="1955"/>
      <c r="H27" s="1956"/>
      <c r="I27" s="1957"/>
      <c r="J27" s="65"/>
    </row>
    <row r="28" spans="1:10">
      <c r="A28" s="60"/>
      <c r="B28" s="64"/>
      <c r="C28" s="60"/>
      <c r="D28" s="60"/>
      <c r="E28" s="60"/>
      <c r="F28" s="65"/>
      <c r="G28" s="60"/>
      <c r="H28" s="60"/>
      <c r="I28" s="60"/>
      <c r="J28" s="65"/>
    </row>
    <row r="29" spans="1:10">
      <c r="A29" s="60"/>
      <c r="B29" s="64"/>
      <c r="C29" s="60"/>
      <c r="D29" s="60"/>
      <c r="E29" s="60"/>
      <c r="F29" s="65"/>
      <c r="G29" s="60"/>
      <c r="H29" s="60"/>
      <c r="I29" s="60"/>
      <c r="J29" s="65"/>
    </row>
    <row r="30" spans="1:10">
      <c r="A30" s="175"/>
      <c r="B30" s="59"/>
      <c r="C30" s="65"/>
      <c r="D30" s="65"/>
      <c r="E30" s="61"/>
      <c r="F30" s="65"/>
      <c r="G30" s="65"/>
      <c r="H30" s="1939" t="s">
        <v>1134</v>
      </c>
      <c r="I30" s="61">
        <f>I26-E26</f>
        <v>0</v>
      </c>
      <c r="J30" s="65"/>
    </row>
    <row r="31" spans="1:10" ht="13.5" thickBot="1">
      <c r="B31" s="3"/>
    </row>
    <row r="32" spans="1:10" ht="14.25">
      <c r="A32" s="1291" t="s">
        <v>1076</v>
      </c>
      <c r="B32" s="415"/>
      <c r="C32" s="415"/>
      <c r="D32" s="415"/>
      <c r="E32" s="415"/>
      <c r="F32" s="415"/>
      <c r="G32" s="415"/>
      <c r="H32" s="415"/>
      <c r="I32" s="1358"/>
    </row>
    <row r="33" spans="1:9">
      <c r="A33" s="1359" t="s">
        <v>1235</v>
      </c>
      <c r="B33" s="413"/>
      <c r="C33" s="413"/>
      <c r="D33" s="413"/>
      <c r="E33" s="413"/>
      <c r="F33" s="413"/>
      <c r="G33" s="413"/>
      <c r="H33" s="413"/>
      <c r="I33" s="1360"/>
    </row>
    <row r="34" spans="1:9">
      <c r="A34" s="1359" t="s">
        <v>176</v>
      </c>
      <c r="B34" s="413"/>
      <c r="C34" s="413"/>
      <c r="D34" s="413"/>
      <c r="E34" s="413"/>
      <c r="F34" s="413"/>
      <c r="G34" s="413"/>
      <c r="H34" s="413"/>
      <c r="I34" s="1360"/>
    </row>
    <row r="35" spans="1:9">
      <c r="A35" s="1362"/>
      <c r="B35" s="413"/>
      <c r="C35" s="413"/>
      <c r="D35" s="413"/>
      <c r="E35" s="413"/>
      <c r="F35" s="413"/>
      <c r="G35" s="413"/>
      <c r="H35" s="413"/>
      <c r="I35" s="1360"/>
    </row>
    <row r="36" spans="1:9">
      <c r="A36" s="414"/>
      <c r="B36" s="413"/>
      <c r="C36" s="413"/>
      <c r="D36" s="413"/>
      <c r="E36" s="413"/>
      <c r="F36" s="413"/>
      <c r="G36" s="413"/>
      <c r="H36" s="413"/>
      <c r="I36" s="1360"/>
    </row>
    <row r="37" spans="1:9">
      <c r="A37" s="414"/>
      <c r="B37" s="413"/>
      <c r="C37" s="413"/>
      <c r="D37" s="413"/>
      <c r="E37" s="413"/>
      <c r="F37" s="413"/>
      <c r="G37" s="413"/>
      <c r="H37" s="413"/>
      <c r="I37" s="1360"/>
    </row>
    <row r="38" spans="1:9">
      <c r="A38" s="414"/>
      <c r="B38" s="413"/>
      <c r="C38" s="413"/>
      <c r="D38" s="413"/>
      <c r="E38" s="413"/>
      <c r="F38" s="413"/>
      <c r="G38" s="413"/>
      <c r="H38" s="413"/>
      <c r="I38" s="1360"/>
    </row>
    <row r="39" spans="1:9">
      <c r="A39" s="414"/>
      <c r="B39" s="413"/>
      <c r="C39" s="413"/>
      <c r="D39" s="413"/>
      <c r="E39" s="413"/>
      <c r="F39" s="413"/>
      <c r="G39" s="413"/>
      <c r="H39" s="413"/>
      <c r="I39" s="1360"/>
    </row>
    <row r="40" spans="1:9">
      <c r="A40" s="414"/>
      <c r="B40" s="413"/>
      <c r="C40" s="413"/>
      <c r="D40" s="413"/>
      <c r="E40" s="413"/>
      <c r="F40" s="413"/>
      <c r="G40" s="413"/>
      <c r="H40" s="413"/>
      <c r="I40" s="1360"/>
    </row>
    <row r="41" spans="1:9">
      <c r="A41" s="414"/>
      <c r="B41" s="413"/>
      <c r="C41" s="413"/>
      <c r="D41" s="413"/>
      <c r="E41" s="413"/>
      <c r="F41" s="413"/>
      <c r="G41" s="413"/>
      <c r="H41" s="413"/>
      <c r="I41" s="1360"/>
    </row>
    <row r="42" spans="1:9">
      <c r="A42" s="414"/>
      <c r="B42" s="413"/>
      <c r="C42" s="413"/>
      <c r="D42" s="413"/>
      <c r="E42" s="413"/>
      <c r="F42" s="413"/>
      <c r="G42" s="413"/>
      <c r="H42" s="413"/>
      <c r="I42" s="1360"/>
    </row>
    <row r="43" spans="1:9">
      <c r="A43" s="414"/>
      <c r="B43" s="413"/>
      <c r="C43" s="413"/>
      <c r="D43" s="413"/>
      <c r="E43" s="413"/>
      <c r="F43" s="413"/>
      <c r="G43" s="413"/>
      <c r="H43" s="413"/>
      <c r="I43" s="1360"/>
    </row>
    <row r="44" spans="1:9" ht="13.5" thickBot="1">
      <c r="A44" s="6"/>
      <c r="B44" s="1361"/>
      <c r="C44" s="1361"/>
      <c r="D44" s="1361"/>
      <c r="E44" s="1361"/>
      <c r="F44" s="1361"/>
      <c r="G44" s="1361"/>
      <c r="H44" s="1361"/>
      <c r="I44" s="52"/>
    </row>
    <row r="45" spans="1:9">
      <c r="B45" s="3"/>
    </row>
    <row r="46" spans="1:9">
      <c r="B46" s="3"/>
    </row>
    <row r="47" spans="1:9">
      <c r="B47" s="3"/>
    </row>
    <row r="48" spans="1: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sheetData>
  <mergeCells count="2">
    <mergeCell ref="C7:E7"/>
    <mergeCell ref="G7:I7"/>
  </mergeCells>
  <phoneticPr fontId="81"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tabColor theme="3"/>
  </sheetPr>
  <dimension ref="A1:E38"/>
  <sheetViews>
    <sheetView showGridLines="0" zoomScaleNormal="100" zoomScaleSheetLayoutView="145" workbookViewId="0">
      <selection activeCell="A3" sqref="A3"/>
    </sheetView>
  </sheetViews>
  <sheetFormatPr baseColWidth="10" defaultColWidth="9.140625" defaultRowHeight="12.75"/>
  <cols>
    <col min="1" max="1" width="63" style="697" customWidth="1"/>
    <col min="2" max="5" width="23.140625" style="697" customWidth="1"/>
    <col min="6" max="256" width="9.140625" style="697"/>
    <col min="257" max="257" width="25.5703125" style="697" customWidth="1"/>
    <col min="258" max="261" width="17.7109375" style="697" customWidth="1"/>
    <col min="262" max="512" width="9.140625" style="697"/>
    <col min="513" max="513" width="25.5703125" style="697" customWidth="1"/>
    <col min="514" max="517" width="17.7109375" style="697" customWidth="1"/>
    <col min="518" max="768" width="9.140625" style="697"/>
    <col min="769" max="769" width="25.5703125" style="697" customWidth="1"/>
    <col min="770" max="773" width="17.7109375" style="697" customWidth="1"/>
    <col min="774" max="1024" width="9.140625" style="697"/>
    <col min="1025" max="1025" width="25.5703125" style="697" customWidth="1"/>
    <col min="1026" max="1029" width="17.7109375" style="697" customWidth="1"/>
    <col min="1030" max="1280" width="9.140625" style="697"/>
    <col min="1281" max="1281" width="25.5703125" style="697" customWidth="1"/>
    <col min="1282" max="1285" width="17.7109375" style="697" customWidth="1"/>
    <col min="1286" max="1536" width="9.140625" style="697"/>
    <col min="1537" max="1537" width="25.5703125" style="697" customWidth="1"/>
    <col min="1538" max="1541" width="17.7109375" style="697" customWidth="1"/>
    <col min="1542" max="1792" width="9.140625" style="697"/>
    <col min="1793" max="1793" width="25.5703125" style="697" customWidth="1"/>
    <col min="1794" max="1797" width="17.7109375" style="697" customWidth="1"/>
    <col min="1798" max="2048" width="9.140625" style="697"/>
    <col min="2049" max="2049" width="25.5703125" style="697" customWidth="1"/>
    <col min="2050" max="2053" width="17.7109375" style="697" customWidth="1"/>
    <col min="2054" max="2304" width="9.140625" style="697"/>
    <col min="2305" max="2305" width="25.5703125" style="697" customWidth="1"/>
    <col min="2306" max="2309" width="17.7109375" style="697" customWidth="1"/>
    <col min="2310" max="2560" width="9.140625" style="697"/>
    <col min="2561" max="2561" width="25.5703125" style="697" customWidth="1"/>
    <col min="2562" max="2565" width="17.7109375" style="697" customWidth="1"/>
    <col min="2566" max="2816" width="9.140625" style="697"/>
    <col min="2817" max="2817" width="25.5703125" style="697" customWidth="1"/>
    <col min="2818" max="2821" width="17.7109375" style="697" customWidth="1"/>
    <col min="2822" max="3072" width="9.140625" style="697"/>
    <col min="3073" max="3073" width="25.5703125" style="697" customWidth="1"/>
    <col min="3074" max="3077" width="17.7109375" style="697" customWidth="1"/>
    <col min="3078" max="3328" width="9.140625" style="697"/>
    <col min="3329" max="3329" width="25.5703125" style="697" customWidth="1"/>
    <col min="3330" max="3333" width="17.7109375" style="697" customWidth="1"/>
    <col min="3334" max="3584" width="9.140625" style="697"/>
    <col min="3585" max="3585" width="25.5703125" style="697" customWidth="1"/>
    <col min="3586" max="3589" width="17.7109375" style="697" customWidth="1"/>
    <col min="3590" max="3840" width="9.140625" style="697"/>
    <col min="3841" max="3841" width="25.5703125" style="697" customWidth="1"/>
    <col min="3842" max="3845" width="17.7109375" style="697" customWidth="1"/>
    <col min="3846" max="4096" width="9.140625" style="697"/>
    <col min="4097" max="4097" width="25.5703125" style="697" customWidth="1"/>
    <col min="4098" max="4101" width="17.7109375" style="697" customWidth="1"/>
    <col min="4102" max="4352" width="9.140625" style="697"/>
    <col min="4353" max="4353" width="25.5703125" style="697" customWidth="1"/>
    <col min="4354" max="4357" width="17.7109375" style="697" customWidth="1"/>
    <col min="4358" max="4608" width="9.140625" style="697"/>
    <col min="4609" max="4609" width="25.5703125" style="697" customWidth="1"/>
    <col min="4610" max="4613" width="17.7109375" style="697" customWidth="1"/>
    <col min="4614" max="4864" width="9.140625" style="697"/>
    <col min="4865" max="4865" width="25.5703125" style="697" customWidth="1"/>
    <col min="4866" max="4869" width="17.7109375" style="697" customWidth="1"/>
    <col min="4870" max="5120" width="9.140625" style="697"/>
    <col min="5121" max="5121" width="25.5703125" style="697" customWidth="1"/>
    <col min="5122" max="5125" width="17.7109375" style="697" customWidth="1"/>
    <col min="5126" max="5376" width="9.140625" style="697"/>
    <col min="5377" max="5377" width="25.5703125" style="697" customWidth="1"/>
    <col min="5378" max="5381" width="17.7109375" style="697" customWidth="1"/>
    <col min="5382" max="5632" width="9.140625" style="697"/>
    <col min="5633" max="5633" width="25.5703125" style="697" customWidth="1"/>
    <col min="5634" max="5637" width="17.7109375" style="697" customWidth="1"/>
    <col min="5638" max="5888" width="9.140625" style="697"/>
    <col min="5889" max="5889" width="25.5703125" style="697" customWidth="1"/>
    <col min="5890" max="5893" width="17.7109375" style="697" customWidth="1"/>
    <col min="5894" max="6144" width="9.140625" style="697"/>
    <col min="6145" max="6145" width="25.5703125" style="697" customWidth="1"/>
    <col min="6146" max="6149" width="17.7109375" style="697" customWidth="1"/>
    <col min="6150" max="6400" width="9.140625" style="697"/>
    <col min="6401" max="6401" width="25.5703125" style="697" customWidth="1"/>
    <col min="6402" max="6405" width="17.7109375" style="697" customWidth="1"/>
    <col min="6406" max="6656" width="9.140625" style="697"/>
    <col min="6657" max="6657" width="25.5703125" style="697" customWidth="1"/>
    <col min="6658" max="6661" width="17.7109375" style="697" customWidth="1"/>
    <col min="6662" max="6912" width="9.140625" style="697"/>
    <col min="6913" max="6913" width="25.5703125" style="697" customWidth="1"/>
    <col min="6914" max="6917" width="17.7109375" style="697" customWidth="1"/>
    <col min="6918" max="7168" width="9.140625" style="697"/>
    <col min="7169" max="7169" width="25.5703125" style="697" customWidth="1"/>
    <col min="7170" max="7173" width="17.7109375" style="697" customWidth="1"/>
    <col min="7174" max="7424" width="9.140625" style="697"/>
    <col min="7425" max="7425" width="25.5703125" style="697" customWidth="1"/>
    <col min="7426" max="7429" width="17.7109375" style="697" customWidth="1"/>
    <col min="7430" max="7680" width="9.140625" style="697"/>
    <col min="7681" max="7681" width="25.5703125" style="697" customWidth="1"/>
    <col min="7682" max="7685" width="17.7109375" style="697" customWidth="1"/>
    <col min="7686" max="7936" width="9.140625" style="697"/>
    <col min="7937" max="7937" width="25.5703125" style="697" customWidth="1"/>
    <col min="7938" max="7941" width="17.7109375" style="697" customWidth="1"/>
    <col min="7942" max="8192" width="9.140625" style="697"/>
    <col min="8193" max="8193" width="25.5703125" style="697" customWidth="1"/>
    <col min="8194" max="8197" width="17.7109375" style="697" customWidth="1"/>
    <col min="8198" max="8448" width="9.140625" style="697"/>
    <col min="8449" max="8449" width="25.5703125" style="697" customWidth="1"/>
    <col min="8450" max="8453" width="17.7109375" style="697" customWidth="1"/>
    <col min="8454" max="8704" width="9.140625" style="697"/>
    <col min="8705" max="8705" width="25.5703125" style="697" customWidth="1"/>
    <col min="8706" max="8709" width="17.7109375" style="697" customWidth="1"/>
    <col min="8710" max="8960" width="9.140625" style="697"/>
    <col min="8961" max="8961" width="25.5703125" style="697" customWidth="1"/>
    <col min="8962" max="8965" width="17.7109375" style="697" customWidth="1"/>
    <col min="8966" max="9216" width="9.140625" style="697"/>
    <col min="9217" max="9217" width="25.5703125" style="697" customWidth="1"/>
    <col min="9218" max="9221" width="17.7109375" style="697" customWidth="1"/>
    <col min="9222" max="9472" width="9.140625" style="697"/>
    <col min="9473" max="9473" width="25.5703125" style="697" customWidth="1"/>
    <col min="9474" max="9477" width="17.7109375" style="697" customWidth="1"/>
    <col min="9478" max="9728" width="9.140625" style="697"/>
    <col min="9729" max="9729" width="25.5703125" style="697" customWidth="1"/>
    <col min="9730" max="9733" width="17.7109375" style="697" customWidth="1"/>
    <col min="9734" max="9984" width="9.140625" style="697"/>
    <col min="9985" max="9985" width="25.5703125" style="697" customWidth="1"/>
    <col min="9986" max="9989" width="17.7109375" style="697" customWidth="1"/>
    <col min="9990" max="10240" width="9.140625" style="697"/>
    <col min="10241" max="10241" width="25.5703125" style="697" customWidth="1"/>
    <col min="10242" max="10245" width="17.7109375" style="697" customWidth="1"/>
    <col min="10246" max="10496" width="9.140625" style="697"/>
    <col min="10497" max="10497" width="25.5703125" style="697" customWidth="1"/>
    <col min="10498" max="10501" width="17.7109375" style="697" customWidth="1"/>
    <col min="10502" max="10752" width="9.140625" style="697"/>
    <col min="10753" max="10753" width="25.5703125" style="697" customWidth="1"/>
    <col min="10754" max="10757" width="17.7109375" style="697" customWidth="1"/>
    <col min="10758" max="11008" width="9.140625" style="697"/>
    <col min="11009" max="11009" width="25.5703125" style="697" customWidth="1"/>
    <col min="11010" max="11013" width="17.7109375" style="697" customWidth="1"/>
    <col min="11014" max="11264" width="9.140625" style="697"/>
    <col min="11265" max="11265" width="25.5703125" style="697" customWidth="1"/>
    <col min="11266" max="11269" width="17.7109375" style="697" customWidth="1"/>
    <col min="11270" max="11520" width="9.140625" style="697"/>
    <col min="11521" max="11521" width="25.5703125" style="697" customWidth="1"/>
    <col min="11522" max="11525" width="17.7109375" style="697" customWidth="1"/>
    <col min="11526" max="11776" width="9.140625" style="697"/>
    <col min="11777" max="11777" width="25.5703125" style="697" customWidth="1"/>
    <col min="11778" max="11781" width="17.7109375" style="697" customWidth="1"/>
    <col min="11782" max="12032" width="9.140625" style="697"/>
    <col min="12033" max="12033" width="25.5703125" style="697" customWidth="1"/>
    <col min="12034" max="12037" width="17.7109375" style="697" customWidth="1"/>
    <col min="12038" max="12288" width="9.140625" style="697"/>
    <col min="12289" max="12289" width="25.5703125" style="697" customWidth="1"/>
    <col min="12290" max="12293" width="17.7109375" style="697" customWidth="1"/>
    <col min="12294" max="12544" width="9.140625" style="697"/>
    <col min="12545" max="12545" width="25.5703125" style="697" customWidth="1"/>
    <col min="12546" max="12549" width="17.7109375" style="697" customWidth="1"/>
    <col min="12550" max="12800" width="9.140625" style="697"/>
    <col min="12801" max="12801" width="25.5703125" style="697" customWidth="1"/>
    <col min="12802" max="12805" width="17.7109375" style="697" customWidth="1"/>
    <col min="12806" max="13056" width="9.140625" style="697"/>
    <col min="13057" max="13057" width="25.5703125" style="697" customWidth="1"/>
    <col min="13058" max="13061" width="17.7109375" style="697" customWidth="1"/>
    <col min="13062" max="13312" width="9.140625" style="697"/>
    <col min="13313" max="13313" width="25.5703125" style="697" customWidth="1"/>
    <col min="13314" max="13317" width="17.7109375" style="697" customWidth="1"/>
    <col min="13318" max="13568" width="9.140625" style="697"/>
    <col min="13569" max="13569" width="25.5703125" style="697" customWidth="1"/>
    <col min="13570" max="13573" width="17.7109375" style="697" customWidth="1"/>
    <col min="13574" max="13824" width="9.140625" style="697"/>
    <col min="13825" max="13825" width="25.5703125" style="697" customWidth="1"/>
    <col min="13826" max="13829" width="17.7109375" style="697" customWidth="1"/>
    <col min="13830" max="14080" width="9.140625" style="697"/>
    <col min="14081" max="14081" width="25.5703125" style="697" customWidth="1"/>
    <col min="14082" max="14085" width="17.7109375" style="697" customWidth="1"/>
    <col min="14086" max="14336" width="9.140625" style="697"/>
    <col min="14337" max="14337" width="25.5703125" style="697" customWidth="1"/>
    <col min="14338" max="14341" width="17.7109375" style="697" customWidth="1"/>
    <col min="14342" max="14592" width="9.140625" style="697"/>
    <col min="14593" max="14593" width="25.5703125" style="697" customWidth="1"/>
    <col min="14594" max="14597" width="17.7109375" style="697" customWidth="1"/>
    <col min="14598" max="14848" width="9.140625" style="697"/>
    <col min="14849" max="14849" width="25.5703125" style="697" customWidth="1"/>
    <col min="14850" max="14853" width="17.7109375" style="697" customWidth="1"/>
    <col min="14854" max="15104" width="9.140625" style="697"/>
    <col min="15105" max="15105" width="25.5703125" style="697" customWidth="1"/>
    <col min="15106" max="15109" width="17.7109375" style="697" customWidth="1"/>
    <col min="15110" max="15360" width="9.140625" style="697"/>
    <col min="15361" max="15361" width="25.5703125" style="697" customWidth="1"/>
    <col min="15362" max="15365" width="17.7109375" style="697" customWidth="1"/>
    <col min="15366" max="15616" width="9.140625" style="697"/>
    <col min="15617" max="15617" width="25.5703125" style="697" customWidth="1"/>
    <col min="15618" max="15621" width="17.7109375" style="697" customWidth="1"/>
    <col min="15622" max="15872" width="9.140625" style="697"/>
    <col min="15873" max="15873" width="25.5703125" style="697" customWidth="1"/>
    <col min="15874" max="15877" width="17.7109375" style="697" customWidth="1"/>
    <col min="15878" max="16128" width="9.140625" style="697"/>
    <col min="16129" max="16129" width="25.5703125" style="697" customWidth="1"/>
    <col min="16130" max="16133" width="17.7109375" style="697" customWidth="1"/>
    <col min="16134" max="16384" width="9.140625" style="697"/>
  </cols>
  <sheetData>
    <row r="1" spans="1:5" ht="18">
      <c r="A1" s="561" t="s">
        <v>1554</v>
      </c>
      <c r="B1" s="561"/>
      <c r="C1" s="561"/>
      <c r="D1" s="561"/>
      <c r="E1" s="561"/>
    </row>
    <row r="2" spans="1:5" ht="11.25" customHeight="1">
      <c r="A2" s="88" t="str">
        <f>'PAGE DE GARDE'!C8</f>
        <v>ELECTRICITE</v>
      </c>
      <c r="B2" s="1192" t="str">
        <f>'PAGE DE GARDE'!C10</f>
        <v>REALITE 2015 V0</v>
      </c>
      <c r="C2" s="1192"/>
      <c r="D2" s="1192"/>
      <c r="E2" s="561"/>
    </row>
    <row r="3" spans="1:5">
      <c r="A3" s="481" t="str">
        <f>'PAGE DE GARDE'!C7</f>
        <v>GRD</v>
      </c>
      <c r="B3" s="99"/>
      <c r="C3" s="99"/>
      <c r="D3" s="99"/>
      <c r="E3" s="88"/>
    </row>
    <row r="4" spans="1:5">
      <c r="A4" s="88"/>
      <c r="B4" s="88"/>
      <c r="C4" s="88"/>
      <c r="D4" s="88"/>
      <c r="E4" s="88"/>
    </row>
    <row r="5" spans="1:5" ht="13.5" thickBot="1">
      <c r="A5" s="98"/>
      <c r="B5" s="98"/>
      <c r="C5" s="98"/>
      <c r="D5" s="98"/>
      <c r="E5" s="98"/>
    </row>
    <row r="6" spans="1:5" ht="13.5" thickBot="1">
      <c r="A6" s="1958" t="s">
        <v>177</v>
      </c>
      <c r="B6" s="1959" t="str">
        <f>'PAGE DE GARDE'!B16</f>
        <v>REALITE 2014</v>
      </c>
      <c r="C6" s="1959" t="str">
        <f>'PAGE DE GARDE'!B14</f>
        <v>REALITE 2015</v>
      </c>
      <c r="D6" s="1959" t="s">
        <v>855</v>
      </c>
      <c r="E6" s="1959" t="s">
        <v>856</v>
      </c>
    </row>
    <row r="7" spans="1:5" ht="13.5" thickBot="1">
      <c r="A7" s="1960"/>
      <c r="B7" s="1961"/>
      <c r="C7" s="1961"/>
      <c r="D7" s="1961"/>
      <c r="E7" s="1961"/>
    </row>
    <row r="8" spans="1:5">
      <c r="A8" s="1962" t="s">
        <v>730</v>
      </c>
      <c r="B8" s="1973">
        <f>SUM(B9:B14)</f>
        <v>0</v>
      </c>
      <c r="C8" s="1973">
        <f>SUM(C9:C14)</f>
        <v>0</v>
      </c>
      <c r="D8" s="1963">
        <f>-C8-B8</f>
        <v>0</v>
      </c>
      <c r="E8" s="1963" t="e">
        <f>-D8/B8</f>
        <v>#DIV/0!</v>
      </c>
    </row>
    <row r="9" spans="1:5">
      <c r="A9" s="1972" t="s">
        <v>731</v>
      </c>
      <c r="B9" s="1974"/>
      <c r="C9" s="1975"/>
      <c r="D9" s="1965">
        <f t="shared" ref="D9:D21" si="0">-C9-B9</f>
        <v>0</v>
      </c>
      <c r="E9" s="1966" t="e">
        <f t="shared" ref="E9:E21" si="1">-D9/B9</f>
        <v>#DIV/0!</v>
      </c>
    </row>
    <row r="10" spans="1:5">
      <c r="A10" s="1972" t="s">
        <v>732</v>
      </c>
      <c r="B10" s="1974"/>
      <c r="C10" s="1975"/>
      <c r="D10" s="1965">
        <f t="shared" si="0"/>
        <v>0</v>
      </c>
      <c r="E10" s="1966" t="e">
        <f t="shared" si="1"/>
        <v>#DIV/0!</v>
      </c>
    </row>
    <row r="11" spans="1:5">
      <c r="A11" s="1972" t="s">
        <v>524</v>
      </c>
      <c r="B11" s="1974"/>
      <c r="C11" s="1975"/>
      <c r="D11" s="1965">
        <f t="shared" si="0"/>
        <v>0</v>
      </c>
      <c r="E11" s="1966" t="e">
        <f t="shared" si="1"/>
        <v>#DIV/0!</v>
      </c>
    </row>
    <row r="12" spans="1:5">
      <c r="A12" s="1972"/>
      <c r="B12" s="1974"/>
      <c r="C12" s="1975"/>
      <c r="D12" s="1965">
        <f t="shared" si="0"/>
        <v>0</v>
      </c>
      <c r="E12" s="1966" t="e">
        <f t="shared" si="1"/>
        <v>#DIV/0!</v>
      </c>
    </row>
    <row r="13" spans="1:5">
      <c r="A13" s="1972"/>
      <c r="B13" s="1974"/>
      <c r="C13" s="1975"/>
      <c r="D13" s="1965">
        <f t="shared" si="0"/>
        <v>0</v>
      </c>
      <c r="E13" s="1966" t="e">
        <f t="shared" si="1"/>
        <v>#DIV/0!</v>
      </c>
    </row>
    <row r="14" spans="1:5" ht="13.5" thickBot="1">
      <c r="A14" s="1964"/>
      <c r="B14" s="1976"/>
      <c r="C14" s="1977"/>
      <c r="D14" s="1965">
        <f t="shared" si="0"/>
        <v>0</v>
      </c>
      <c r="E14" s="1966" t="e">
        <f t="shared" si="1"/>
        <v>#DIV/0!</v>
      </c>
    </row>
    <row r="15" spans="1:5">
      <c r="A15" s="1962" t="s">
        <v>733</v>
      </c>
      <c r="B15" s="1978">
        <f>SUM(B16:B21)</f>
        <v>0</v>
      </c>
      <c r="C15" s="1978">
        <f>SUM(C16:C21)</f>
        <v>0</v>
      </c>
      <c r="D15" s="1967">
        <f t="shared" si="0"/>
        <v>0</v>
      </c>
      <c r="E15" s="1968" t="e">
        <f t="shared" si="1"/>
        <v>#DIV/0!</v>
      </c>
    </row>
    <row r="16" spans="1:5">
      <c r="A16" s="1972" t="s">
        <v>731</v>
      </c>
      <c r="B16" s="1974"/>
      <c r="C16" s="1975"/>
      <c r="D16" s="1965">
        <f t="shared" si="0"/>
        <v>0</v>
      </c>
      <c r="E16" s="1966" t="e">
        <f t="shared" si="1"/>
        <v>#DIV/0!</v>
      </c>
    </row>
    <row r="17" spans="1:5">
      <c r="A17" s="1972" t="s">
        <v>732</v>
      </c>
      <c r="B17" s="1974"/>
      <c r="C17" s="1975"/>
      <c r="D17" s="1965">
        <f t="shared" si="0"/>
        <v>0</v>
      </c>
      <c r="E17" s="1966" t="e">
        <f t="shared" si="1"/>
        <v>#DIV/0!</v>
      </c>
    </row>
    <row r="18" spans="1:5">
      <c r="A18" s="1972" t="s">
        <v>524</v>
      </c>
      <c r="B18" s="1974"/>
      <c r="C18" s="1975"/>
      <c r="D18" s="1965">
        <f t="shared" si="0"/>
        <v>0</v>
      </c>
      <c r="E18" s="1966" t="e">
        <f t="shared" si="1"/>
        <v>#DIV/0!</v>
      </c>
    </row>
    <row r="19" spans="1:5">
      <c r="A19" s="1972"/>
      <c r="B19" s="1974"/>
      <c r="C19" s="1975"/>
      <c r="D19" s="1965">
        <f t="shared" si="0"/>
        <v>0</v>
      </c>
      <c r="E19" s="1966" t="e">
        <f t="shared" si="1"/>
        <v>#DIV/0!</v>
      </c>
    </row>
    <row r="20" spans="1:5">
      <c r="A20" s="1972"/>
      <c r="B20" s="1974"/>
      <c r="C20" s="1975"/>
      <c r="D20" s="1965">
        <f t="shared" si="0"/>
        <v>0</v>
      </c>
      <c r="E20" s="1966" t="e">
        <f t="shared" si="1"/>
        <v>#DIV/0!</v>
      </c>
    </row>
    <row r="21" spans="1:5" ht="13.5" thickBot="1">
      <c r="A21" s="1969"/>
      <c r="B21" s="1979"/>
      <c r="C21" s="1980"/>
      <c r="D21" s="1970">
        <f t="shared" si="0"/>
        <v>0</v>
      </c>
      <c r="E21" s="1971" t="e">
        <f t="shared" si="1"/>
        <v>#DIV/0!</v>
      </c>
    </row>
    <row r="24" spans="1:5" ht="13.5" thickBot="1"/>
    <row r="25" spans="1:5" ht="14.25">
      <c r="A25" s="1291" t="s">
        <v>1076</v>
      </c>
      <c r="B25" s="1776"/>
      <c r="C25" s="1776"/>
      <c r="D25" s="1776"/>
      <c r="E25" s="1981"/>
    </row>
    <row r="26" spans="1:5">
      <c r="A26" s="1208" t="s">
        <v>1389</v>
      </c>
      <c r="B26" s="790"/>
      <c r="C26" s="790"/>
      <c r="D26" s="790"/>
      <c r="E26" s="1301"/>
    </row>
    <row r="27" spans="1:5">
      <c r="A27" s="1208"/>
      <c r="B27" s="790"/>
      <c r="C27" s="790"/>
      <c r="D27" s="790"/>
      <c r="E27" s="1301"/>
    </row>
    <row r="28" spans="1:5">
      <c r="A28" s="1208"/>
      <c r="B28" s="790"/>
      <c r="C28" s="790"/>
      <c r="D28" s="790"/>
      <c r="E28" s="1301"/>
    </row>
    <row r="29" spans="1:5">
      <c r="A29" s="1208"/>
      <c r="B29" s="790"/>
      <c r="C29" s="790"/>
      <c r="D29" s="790"/>
      <c r="E29" s="1301"/>
    </row>
    <row r="30" spans="1:5">
      <c r="A30" s="1208"/>
      <c r="B30" s="790"/>
      <c r="C30" s="790"/>
      <c r="D30" s="790"/>
      <c r="E30" s="1301"/>
    </row>
    <row r="31" spans="1:5">
      <c r="A31" s="1208"/>
      <c r="B31" s="790"/>
      <c r="C31" s="790"/>
      <c r="D31" s="790"/>
      <c r="E31" s="1301"/>
    </row>
    <row r="32" spans="1:5">
      <c r="A32" s="1208"/>
      <c r="B32" s="790"/>
      <c r="C32" s="790"/>
      <c r="D32" s="790"/>
      <c r="E32" s="1301"/>
    </row>
    <row r="33" spans="1:5">
      <c r="A33" s="1208"/>
      <c r="B33" s="790"/>
      <c r="C33" s="790"/>
      <c r="D33" s="790"/>
      <c r="E33" s="1301"/>
    </row>
    <row r="34" spans="1:5">
      <c r="A34" s="1208"/>
      <c r="B34" s="790"/>
      <c r="C34" s="790"/>
      <c r="D34" s="790"/>
      <c r="E34" s="1301"/>
    </row>
    <row r="35" spans="1:5">
      <c r="A35" s="1208"/>
      <c r="B35" s="790"/>
      <c r="C35" s="790"/>
      <c r="D35" s="790"/>
      <c r="E35" s="1301"/>
    </row>
    <row r="36" spans="1:5">
      <c r="A36" s="1208"/>
      <c r="B36" s="790"/>
      <c r="C36" s="790"/>
      <c r="D36" s="790"/>
      <c r="E36" s="1301"/>
    </row>
    <row r="37" spans="1:5">
      <c r="A37" s="1208"/>
      <c r="B37" s="790"/>
      <c r="C37" s="790"/>
      <c r="D37" s="790"/>
      <c r="E37" s="1301"/>
    </row>
    <row r="38" spans="1:5" ht="13.5" thickBot="1">
      <c r="A38" s="1302"/>
      <c r="B38" s="1303"/>
      <c r="C38" s="1303"/>
      <c r="D38" s="1303"/>
      <c r="E38" s="1304"/>
    </row>
  </sheetData>
  <pageMargins left="0.70866141732283472" right="0.70866141732283472" top="0.74803149606299213" bottom="0.74803149606299213" header="0.31496062992125984" footer="0.31496062992125984"/>
  <pageSetup paperSize="9" scale="59" orientation="landscape" r:id="rId1"/>
</worksheet>
</file>

<file path=xl/worksheets/sheet67.xml><?xml version="1.0" encoding="utf-8"?>
<worksheet xmlns="http://schemas.openxmlformats.org/spreadsheetml/2006/main" xmlns:r="http://schemas.openxmlformats.org/officeDocument/2006/relationships">
  <sheetPr published="0">
    <tabColor theme="3"/>
  </sheetPr>
  <dimension ref="A1:AE32"/>
  <sheetViews>
    <sheetView zoomScaleNormal="100" zoomScaleSheetLayoutView="100" workbookViewId="0">
      <selection activeCell="A10" sqref="A10"/>
    </sheetView>
  </sheetViews>
  <sheetFormatPr baseColWidth="10" defaultColWidth="8.85546875" defaultRowHeight="12.75"/>
  <cols>
    <col min="1" max="1" width="114.42578125" style="764" customWidth="1"/>
    <col min="2" max="2" width="8" style="764" customWidth="1"/>
    <col min="3" max="3" width="23.140625" style="419" customWidth="1"/>
    <col min="4" max="4" width="5.7109375" style="419" customWidth="1"/>
    <col min="5" max="16384" width="8.85546875" style="419"/>
  </cols>
  <sheetData>
    <row r="1" spans="1:31" s="486" customFormat="1" ht="15.75" customHeight="1">
      <c r="A1" s="101" t="s">
        <v>1555</v>
      </c>
      <c r="B1" s="117"/>
      <c r="C1" s="715"/>
      <c r="D1" s="108"/>
      <c r="E1" s="108"/>
    </row>
    <row r="2" spans="1:31" s="487" customFormat="1" ht="11.25">
      <c r="A2" s="88" t="str">
        <f>'PAGE DE GARDE'!C8</f>
        <v>ELECTRICITE</v>
      </c>
      <c r="B2" s="1192" t="str">
        <f>'PAGE DE GARDE'!C10</f>
        <v>REALITE 2015 V0</v>
      </c>
      <c r="C2" s="717"/>
      <c r="D2" s="99"/>
      <c r="E2" s="99"/>
    </row>
    <row r="3" spans="1:31" s="487" customFormat="1" ht="11.25">
      <c r="A3" s="481" t="str">
        <f>'PAGE DE GARDE'!C7</f>
        <v>GRD</v>
      </c>
      <c r="B3" s="99"/>
      <c r="C3" s="717"/>
      <c r="D3" s="99"/>
      <c r="E3" s="99"/>
    </row>
    <row r="5" spans="1:31" s="489" customFormat="1">
      <c r="A5" s="764"/>
      <c r="B5" s="765"/>
    </row>
    <row r="6" spans="1:31" s="489" customFormat="1" ht="13.5" thickBot="1">
      <c r="A6" s="765"/>
      <c r="B6" s="765"/>
    </row>
    <row r="7" spans="1:31" s="489" customFormat="1" ht="30" customHeight="1" thickBot="1">
      <c r="A7" s="766" t="s">
        <v>707</v>
      </c>
      <c r="B7" s="767"/>
      <c r="C7" s="768" t="str">
        <f>'PAGE DE GARDE'!B14</f>
        <v>REALITE 2015</v>
      </c>
      <c r="D7" s="563"/>
    </row>
    <row r="8" spans="1:31" s="40" customFormat="1" ht="15.75">
      <c r="A8" s="1982"/>
      <c r="B8" s="832"/>
      <c r="C8" s="1984"/>
      <c r="D8" s="696"/>
      <c r="E8" s="489"/>
      <c r="F8" s="489"/>
      <c r="G8" s="489"/>
      <c r="H8" s="489"/>
      <c r="I8" s="489"/>
      <c r="J8" s="489"/>
      <c r="K8" s="489"/>
      <c r="L8" s="489"/>
      <c r="M8" s="489"/>
      <c r="N8" s="489"/>
      <c r="O8" s="489"/>
      <c r="P8" s="489"/>
      <c r="Q8" s="489"/>
      <c r="R8" s="489"/>
      <c r="S8" s="489"/>
      <c r="T8" s="489"/>
      <c r="U8" s="489"/>
      <c r="V8" s="489"/>
      <c r="W8" s="489"/>
      <c r="X8" s="489"/>
      <c r="Y8" s="489"/>
      <c r="Z8" s="489"/>
      <c r="AA8" s="489"/>
      <c r="AB8" s="489"/>
      <c r="AC8" s="489"/>
      <c r="AD8" s="489"/>
      <c r="AE8" s="489"/>
    </row>
    <row r="9" spans="1:31" s="489" customFormat="1">
      <c r="A9" s="808" t="s">
        <v>748</v>
      </c>
      <c r="B9" s="769"/>
      <c r="C9" s="1985">
        <f>'Tableau 14A'!C48</f>
        <v>0</v>
      </c>
      <c r="D9" s="770"/>
    </row>
    <row r="10" spans="1:31" s="489" customFormat="1">
      <c r="A10" s="808" t="s">
        <v>749</v>
      </c>
      <c r="B10" s="2305"/>
      <c r="C10" s="1991">
        <f>'Tableau 14A'!C51</f>
        <v>0</v>
      </c>
      <c r="D10" s="2300"/>
    </row>
    <row r="11" spans="1:31">
      <c r="A11" s="1983"/>
      <c r="C11" s="1986"/>
    </row>
    <row r="12" spans="1:31">
      <c r="A12" s="808" t="s">
        <v>750</v>
      </c>
      <c r="B12" s="769"/>
      <c r="C12" s="1985">
        <f>'Tableau 14B'!C51</f>
        <v>0</v>
      </c>
    </row>
    <row r="13" spans="1:31">
      <c r="A13" s="808" t="s">
        <v>751</v>
      </c>
      <c r="B13" s="769"/>
      <c r="C13" s="1991">
        <f>'Tableau 14B'!C54</f>
        <v>0</v>
      </c>
    </row>
    <row r="14" spans="1:31" ht="13.5" thickBot="1">
      <c r="A14" s="1983"/>
      <c r="C14" s="1983"/>
    </row>
    <row r="15" spans="1:31">
      <c r="A15" s="775"/>
      <c r="B15" s="776"/>
      <c r="C15" s="775"/>
      <c r="D15" s="563"/>
    </row>
    <row r="16" spans="1:31">
      <c r="A16" s="777" t="s">
        <v>708</v>
      </c>
      <c r="B16" s="778"/>
      <c r="C16" s="779">
        <f>C9+C12</f>
        <v>0</v>
      </c>
      <c r="D16" s="563"/>
    </row>
    <row r="17" spans="1:4">
      <c r="A17" s="777" t="s">
        <v>709</v>
      </c>
      <c r="B17" s="778"/>
      <c r="C17" s="779">
        <f>C10+C13</f>
        <v>0</v>
      </c>
      <c r="D17" s="563"/>
    </row>
    <row r="18" spans="1:4" ht="13.5" thickBot="1">
      <c r="A18" s="780"/>
      <c r="B18" s="776"/>
      <c r="C18" s="780"/>
      <c r="D18" s="563"/>
    </row>
    <row r="19" spans="1:4">
      <c r="A19" s="776"/>
      <c r="B19" s="776"/>
      <c r="C19" s="781"/>
      <c r="D19" s="776"/>
    </row>
    <row r="20" spans="1:4">
      <c r="A20" s="563"/>
      <c r="B20" s="776"/>
      <c r="C20" s="782"/>
      <c r="D20" s="563"/>
    </row>
    <row r="21" spans="1:4" ht="13.5" thickBot="1">
      <c r="A21" s="783"/>
      <c r="B21" s="784"/>
      <c r="C21" s="783"/>
      <c r="D21" s="783"/>
    </row>
    <row r="22" spans="1:4" ht="16.5" thickBot="1">
      <c r="A22" s="766" t="s">
        <v>752</v>
      </c>
      <c r="C22" s="1319" t="str">
        <f>'PAGE DE GARDE'!B14</f>
        <v>REALITE 2015</v>
      </c>
    </row>
    <row r="23" spans="1:4">
      <c r="A23" s="1983"/>
      <c r="C23" s="1983"/>
    </row>
    <row r="24" spans="1:4">
      <c r="A24" s="808" t="s">
        <v>753</v>
      </c>
      <c r="B24" s="769"/>
      <c r="C24" s="1988">
        <f>'Tableau 14C'!C44</f>
        <v>0</v>
      </c>
    </row>
    <row r="25" spans="1:4" ht="13.5" thickBot="1">
      <c r="A25" s="1987" t="s">
        <v>754</v>
      </c>
      <c r="B25" s="769"/>
      <c r="C25" s="1989">
        <f>'Tableau 14C'!C47</f>
        <v>0</v>
      </c>
    </row>
    <row r="27" spans="1:4" ht="13.5" thickBot="1"/>
    <row r="28" spans="1:4" ht="16.5" thickBot="1">
      <c r="A28" s="766" t="s">
        <v>1240</v>
      </c>
      <c r="C28" s="1990">
        <f>MAX(C24,C16)</f>
        <v>0</v>
      </c>
    </row>
    <row r="29" spans="1:4" ht="13.5" thickBot="1"/>
    <row r="30" spans="1:4" ht="16.5" thickBot="1">
      <c r="A30" s="766" t="s">
        <v>1241</v>
      </c>
      <c r="C30" s="833"/>
    </row>
    <row r="31" spans="1:4" ht="13.5" thickBot="1"/>
    <row r="32" spans="1:4" ht="16.5" thickBot="1">
      <c r="A32" s="1588" t="s">
        <v>1242</v>
      </c>
      <c r="C32" s="1990">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8.xml><?xml version="1.0" encoding="utf-8"?>
<worksheet xmlns="http://schemas.openxmlformats.org/spreadsheetml/2006/main" xmlns:r="http://schemas.openxmlformats.org/officeDocument/2006/relationships">
  <sheetPr published="0">
    <tabColor theme="3"/>
    <pageSetUpPr fitToPage="1"/>
  </sheetPr>
  <dimension ref="A1:E53"/>
  <sheetViews>
    <sheetView showGridLines="0" zoomScaleNormal="100" zoomScaleSheetLayoutView="100" workbookViewId="0"/>
  </sheetViews>
  <sheetFormatPr baseColWidth="10" defaultColWidth="8.85546875" defaultRowHeight="12.75"/>
  <cols>
    <col min="1" max="1" width="128" style="413" customWidth="1"/>
    <col min="2" max="2" width="1.85546875" style="413" customWidth="1"/>
    <col min="3" max="3" width="20.7109375" style="2" customWidth="1"/>
    <col min="4" max="4" width="1.85546875" style="2" customWidth="1"/>
    <col min="5" max="5" width="5.7109375" style="413" customWidth="1"/>
    <col min="6" max="16384" width="8.85546875" style="2"/>
  </cols>
  <sheetData>
    <row r="1" spans="1:5" s="107" customFormat="1" ht="15.75" customHeight="1">
      <c r="A1" s="101" t="s">
        <v>1556</v>
      </c>
      <c r="B1" s="101"/>
      <c r="C1" s="101"/>
      <c r="D1" s="101"/>
      <c r="E1" s="2440"/>
    </row>
    <row r="2" spans="1:5" s="18" customFormat="1" ht="11.25">
      <c r="A2" s="88" t="str">
        <f>'PAGE DE GARDE'!C8</f>
        <v>ELECTRICITE</v>
      </c>
      <c r="B2" s="1192" t="str">
        <f>'PAGE DE GARDE'!C10</f>
        <v>REALITE 2015 V0</v>
      </c>
      <c r="C2" s="88"/>
      <c r="D2" s="88"/>
      <c r="E2" s="2441"/>
    </row>
    <row r="3" spans="1:5" s="18" customFormat="1" ht="11.25">
      <c r="A3" s="481" t="str">
        <f>'PAGE DE GARDE'!C7</f>
        <v>GRD</v>
      </c>
      <c r="B3" s="99"/>
      <c r="C3" s="88"/>
      <c r="D3" s="88"/>
      <c r="E3" s="2441"/>
    </row>
    <row r="5" spans="1:5" s="4" customFormat="1">
      <c r="A5" s="11"/>
      <c r="B5" s="11"/>
      <c r="E5" s="11"/>
    </row>
    <row r="6" spans="1:5" s="4" customFormat="1" ht="13.5" thickBot="1">
      <c r="A6" s="11"/>
      <c r="B6" s="11"/>
      <c r="C6" s="10"/>
      <c r="E6" s="11"/>
    </row>
    <row r="7" spans="1:5" s="4" customFormat="1" ht="30" customHeight="1" thickBot="1">
      <c r="A7" s="766" t="s">
        <v>710</v>
      </c>
      <c r="B7" s="785"/>
      <c r="C7" s="822" t="str">
        <f>'PAGE DE GARDE'!B14</f>
        <v>REALITE 2015</v>
      </c>
      <c r="D7" s="697"/>
      <c r="E7" s="790"/>
    </row>
    <row r="8" spans="1:5" s="765" customFormat="1" ht="21.75" customHeight="1" thickBot="1">
      <c r="A8" s="821"/>
      <c r="B8" s="767"/>
      <c r="C8" s="820"/>
      <c r="D8" s="776"/>
      <c r="E8" s="776"/>
    </row>
    <row r="9" spans="1:5" s="4" customFormat="1" ht="30" customHeight="1" thickBot="1">
      <c r="A9" s="773" t="s">
        <v>740</v>
      </c>
      <c r="B9" s="786"/>
      <c r="C9" s="774"/>
      <c r="D9" s="694"/>
      <c r="E9" s="790"/>
    </row>
    <row r="10" spans="1:5" s="4" customFormat="1">
      <c r="A10" s="771" t="s">
        <v>1236</v>
      </c>
      <c r="B10" s="2305"/>
      <c r="C10" s="2306"/>
      <c r="D10" s="2307"/>
      <c r="E10" s="695"/>
    </row>
    <row r="11" spans="1:5" s="4" customFormat="1" ht="13.5" thickBot="1">
      <c r="A11" s="771" t="s">
        <v>1237</v>
      </c>
      <c r="B11" s="786"/>
      <c r="C11" s="787"/>
      <c r="D11" s="1586"/>
      <c r="E11" s="695"/>
    </row>
    <row r="12" spans="1:5" s="4" customFormat="1" ht="13.5" thickBot="1">
      <c r="A12" s="813" t="s">
        <v>739</v>
      </c>
      <c r="B12" s="786"/>
      <c r="C12" s="814">
        <f>(C10+C11)/2</f>
        <v>0</v>
      </c>
      <c r="D12" s="694"/>
      <c r="E12" s="695"/>
    </row>
    <row r="13" spans="1:5" s="4" customFormat="1">
      <c r="A13" s="771" t="s">
        <v>1238</v>
      </c>
      <c r="B13" s="786"/>
      <c r="C13" s="812"/>
      <c r="D13" s="1586"/>
      <c r="E13" s="695"/>
    </row>
    <row r="14" spans="1:5" s="4" customFormat="1" ht="13.5" thickBot="1">
      <c r="A14" s="823" t="s">
        <v>1239</v>
      </c>
      <c r="B14" s="786"/>
      <c r="C14" s="815"/>
      <c r="D14" s="1586"/>
      <c r="E14" s="695"/>
    </row>
    <row r="15" spans="1:5" s="4" customFormat="1" ht="13.5" thickBot="1">
      <c r="A15" s="824" t="s">
        <v>11</v>
      </c>
      <c r="B15" s="786"/>
      <c r="C15" s="814">
        <f>(C13+C14)/2</f>
        <v>0</v>
      </c>
      <c r="D15" s="1587"/>
      <c r="E15" s="695"/>
    </row>
    <row r="16" spans="1:5" s="4" customFormat="1" ht="15" thickBot="1">
      <c r="A16" s="813" t="s">
        <v>734</v>
      </c>
      <c r="B16" s="786"/>
      <c r="C16" s="816">
        <f>IF(C15=0,0,IF((C15/C12)&gt;100%,"100%",C15/C12))</f>
        <v>0</v>
      </c>
      <c r="D16" s="1587"/>
      <c r="E16" s="695"/>
    </row>
    <row r="17" spans="1:5" s="4" customFormat="1" ht="13.5" thickBot="1">
      <c r="A17" s="769"/>
      <c r="B17" s="769"/>
      <c r="C17" s="818"/>
      <c r="D17" s="778"/>
      <c r="E17" s="695"/>
    </row>
    <row r="18" spans="1:5" s="4" customFormat="1" ht="13.5" thickBot="1">
      <c r="A18" s="773" t="s">
        <v>741</v>
      </c>
      <c r="B18" s="786"/>
      <c r="C18" s="774"/>
      <c r="D18" s="694"/>
      <c r="E18" s="695"/>
    </row>
    <row r="19" spans="1:5" s="4" customFormat="1">
      <c r="A19" s="771" t="s">
        <v>742</v>
      </c>
      <c r="B19" s="786"/>
      <c r="C19" s="811">
        <f>'Tableau 9A'!E7</f>
        <v>0</v>
      </c>
      <c r="D19" s="694"/>
      <c r="E19" s="695"/>
    </row>
    <row r="20" spans="1:5" s="4" customFormat="1" ht="13.5" thickBot="1">
      <c r="A20" s="823" t="s">
        <v>743</v>
      </c>
      <c r="B20" s="786"/>
      <c r="C20" s="811">
        <f>'Tableau 9A'!E33</f>
        <v>0</v>
      </c>
      <c r="D20" s="694"/>
      <c r="E20" s="695"/>
    </row>
    <row r="21" spans="1:5" s="4" customFormat="1" ht="13.5" thickBot="1">
      <c r="A21" s="813" t="s">
        <v>746</v>
      </c>
      <c r="B21" s="786"/>
      <c r="C21" s="814">
        <f>(C19+C20)/2</f>
        <v>0</v>
      </c>
      <c r="D21" s="694"/>
      <c r="E21" s="695"/>
    </row>
    <row r="22" spans="1:5" s="4" customFormat="1">
      <c r="A22" s="771" t="s">
        <v>744</v>
      </c>
      <c r="B22" s="786"/>
      <c r="C22" s="811">
        <f>'Tableau 9B'!E7</f>
        <v>0</v>
      </c>
      <c r="D22" s="694"/>
      <c r="E22" s="695"/>
    </row>
    <row r="23" spans="1:5" s="4" customFormat="1" ht="13.5" thickBot="1">
      <c r="A23" s="823" t="s">
        <v>745</v>
      </c>
      <c r="B23" s="786"/>
      <c r="C23" s="811">
        <f>'Tableau 9B'!E29</f>
        <v>0</v>
      </c>
      <c r="D23" s="695"/>
      <c r="E23" s="695"/>
    </row>
    <row r="24" spans="1:5" s="4" customFormat="1" ht="13.5" thickBot="1">
      <c r="A24" s="813" t="s">
        <v>747</v>
      </c>
      <c r="B24" s="786"/>
      <c r="C24" s="814">
        <f>(C22+C23)/2</f>
        <v>0</v>
      </c>
      <c r="D24" s="695"/>
      <c r="E24" s="695"/>
    </row>
    <row r="25" spans="1:5" s="4" customFormat="1" ht="13.5" thickBot="1">
      <c r="A25" s="769"/>
      <c r="B25" s="769"/>
      <c r="C25" s="818"/>
      <c r="D25" s="778"/>
      <c r="E25" s="695"/>
    </row>
    <row r="26" spans="1:5" ht="13.5" thickBot="1">
      <c r="A26" s="824" t="s">
        <v>108</v>
      </c>
      <c r="B26" s="786"/>
      <c r="C26" s="817"/>
      <c r="D26" s="697"/>
      <c r="E26" s="790"/>
    </row>
    <row r="27" spans="1:5" s="764" customFormat="1" ht="13.5" thickBot="1">
      <c r="A27" s="825"/>
      <c r="B27" s="769"/>
      <c r="C27" s="818"/>
      <c r="D27" s="776"/>
      <c r="E27" s="776"/>
    </row>
    <row r="28" spans="1:5" ht="13.5" thickBot="1">
      <c r="A28" s="773" t="s">
        <v>711</v>
      </c>
      <c r="B28" s="789"/>
      <c r="C28" s="829"/>
      <c r="D28" s="697"/>
      <c r="E28" s="790"/>
    </row>
    <row r="29" spans="1:5">
      <c r="A29" s="809" t="s">
        <v>534</v>
      </c>
      <c r="B29" s="790"/>
      <c r="C29" s="826">
        <f>HYPOTHESES!$B$13</f>
        <v>0.2</v>
      </c>
      <c r="D29" s="697"/>
      <c r="E29" s="790"/>
    </row>
    <row r="30" spans="1:5">
      <c r="A30" s="809" t="s">
        <v>535</v>
      </c>
      <c r="B30" s="790"/>
      <c r="C30" s="826">
        <f>1+C29</f>
        <v>1.2</v>
      </c>
      <c r="D30" s="697"/>
      <c r="E30" s="790"/>
    </row>
    <row r="31" spans="1:5">
      <c r="A31" s="809" t="s">
        <v>712</v>
      </c>
      <c r="B31" s="790"/>
      <c r="C31" s="1416">
        <f>HYPOTHESES!B14</f>
        <v>2.4334999999999999E-2</v>
      </c>
      <c r="D31" s="697"/>
      <c r="E31" s="790"/>
    </row>
    <row r="32" spans="1:5">
      <c r="A32" s="809" t="s">
        <v>713</v>
      </c>
      <c r="B32" s="790"/>
      <c r="C32" s="788">
        <f>HYPOTHESES!$B$15</f>
        <v>3.5000000000000003E-2</v>
      </c>
      <c r="D32" s="697"/>
      <c r="E32" s="790"/>
    </row>
    <row r="33" spans="1:5">
      <c r="A33" s="809" t="s">
        <v>714</v>
      </c>
      <c r="B33" s="790"/>
      <c r="C33" s="826">
        <f>HYPOTHESES!$B$16</f>
        <v>0.65</v>
      </c>
      <c r="D33" s="697"/>
      <c r="E33" s="790"/>
    </row>
    <row r="34" spans="1:5">
      <c r="A34" s="809" t="s">
        <v>715</v>
      </c>
      <c r="B34" s="790"/>
      <c r="C34" s="788">
        <f>(C31+(C32*C33))</f>
        <v>4.7085000000000002E-2</v>
      </c>
      <c r="D34" s="697"/>
      <c r="E34" s="790"/>
    </row>
    <row r="35" spans="1:5">
      <c r="A35" s="809" t="s">
        <v>716</v>
      </c>
      <c r="B35" s="790"/>
      <c r="C35" s="788">
        <f>C30*C34</f>
        <v>5.6501999999999997E-2</v>
      </c>
      <c r="D35" s="697"/>
      <c r="E35" s="790"/>
    </row>
    <row r="36" spans="1:5" ht="13.5" thickBot="1">
      <c r="A36" s="831" t="s">
        <v>974</v>
      </c>
      <c r="B36" s="790"/>
      <c r="C36" s="827">
        <f>33%*C35</f>
        <v>1.8645660000000001E-2</v>
      </c>
      <c r="D36" s="697"/>
      <c r="E36" s="790"/>
    </row>
    <row r="37" spans="1:5" s="764" customFormat="1" ht="13.5" thickBot="1">
      <c r="A37" s="776"/>
      <c r="B37" s="776"/>
      <c r="C37" s="828"/>
      <c r="D37" s="776"/>
      <c r="E37" s="776"/>
    </row>
    <row r="38" spans="1:5" ht="13.5" thickBot="1">
      <c r="A38" s="773" t="s">
        <v>717</v>
      </c>
      <c r="B38" s="790"/>
      <c r="C38" s="830"/>
      <c r="D38" s="697"/>
      <c r="E38" s="790"/>
    </row>
    <row r="39" spans="1:5">
      <c r="A39" s="791" t="s">
        <v>590</v>
      </c>
      <c r="B39" s="118"/>
      <c r="C39" s="792"/>
      <c r="D39" s="697"/>
      <c r="E39" s="790"/>
    </row>
    <row r="40" spans="1:5">
      <c r="A40" s="793" t="s">
        <v>767</v>
      </c>
      <c r="C40" s="794">
        <f>IF(C16&lt;=33%,C36,0)</f>
        <v>1.8645660000000001E-2</v>
      </c>
      <c r="D40" s="697"/>
      <c r="E40" s="790"/>
    </row>
    <row r="41" spans="1:5">
      <c r="A41" s="796"/>
      <c r="C41" s="792"/>
      <c r="D41" s="697"/>
      <c r="E41" s="790"/>
    </row>
    <row r="42" spans="1:5">
      <c r="A42" s="791" t="s">
        <v>718</v>
      </c>
      <c r="B42" s="118"/>
      <c r="C42" s="792"/>
      <c r="D42" s="697"/>
      <c r="E42" s="790"/>
    </row>
    <row r="43" spans="1:5">
      <c r="A43" s="793" t="s">
        <v>719</v>
      </c>
      <c r="C43" s="794">
        <f>IF(C16&gt;33%,C36+ (C16-33%) * (C31+0.7%),0)</f>
        <v>0</v>
      </c>
      <c r="D43" s="697"/>
      <c r="E43" s="790"/>
    </row>
    <row r="44" spans="1:5" ht="15.75">
      <c r="A44" s="797" t="s">
        <v>768</v>
      </c>
      <c r="C44" s="792"/>
      <c r="D44" s="697"/>
      <c r="E44" s="790"/>
    </row>
    <row r="45" spans="1:5">
      <c r="A45" s="798"/>
      <c r="B45" s="790"/>
      <c r="C45" s="792"/>
      <c r="D45" s="697"/>
      <c r="E45" s="790"/>
    </row>
    <row r="46" spans="1:5" ht="13.5" thickBot="1">
      <c r="A46" s="799"/>
      <c r="B46" s="790"/>
      <c r="C46" s="800"/>
      <c r="D46" s="697"/>
      <c r="E46" s="790"/>
    </row>
    <row r="47" spans="1:5">
      <c r="A47" s="801"/>
      <c r="B47" s="790"/>
      <c r="C47" s="775"/>
      <c r="D47" s="697"/>
      <c r="E47" s="790"/>
    </row>
    <row r="48" spans="1:5">
      <c r="A48" s="763" t="s">
        <v>721</v>
      </c>
      <c r="B48" s="695"/>
      <c r="C48" s="802">
        <f>IF(C16&lt;=33%,C21*C40,C43*C21)</f>
        <v>0</v>
      </c>
      <c r="D48" s="697"/>
      <c r="E48" s="790"/>
    </row>
    <row r="49" spans="1:5" ht="13.5" thickBot="1">
      <c r="A49" s="803"/>
      <c r="B49" s="790"/>
      <c r="C49" s="780"/>
      <c r="D49" s="697"/>
      <c r="E49" s="790"/>
    </row>
    <row r="50" spans="1:5" ht="13.5" thickBot="1">
      <c r="A50" s="790"/>
      <c r="B50" s="790"/>
      <c r="C50" s="804"/>
      <c r="D50" s="790"/>
      <c r="E50" s="790"/>
    </row>
    <row r="51" spans="1:5" ht="13.5" thickBot="1">
      <c r="A51" s="1992" t="s">
        <v>722</v>
      </c>
      <c r="B51" s="695"/>
      <c r="C51" s="805">
        <f>C48/(1-C26)</f>
        <v>0</v>
      </c>
      <c r="D51" s="697"/>
      <c r="E51" s="790"/>
    </row>
    <row r="52" spans="1:5">
      <c r="A52" s="697"/>
      <c r="B52" s="697"/>
      <c r="C52" s="806"/>
      <c r="D52" s="697"/>
      <c r="E52" s="790"/>
    </row>
    <row r="53" spans="1:5">
      <c r="A53" s="698"/>
      <c r="B53" s="698"/>
      <c r="C53" s="698"/>
      <c r="D53" s="698"/>
      <c r="E53" s="807"/>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tabColor theme="3"/>
    <pageSetUpPr fitToPage="1"/>
  </sheetPr>
  <dimension ref="A1:F56"/>
  <sheetViews>
    <sheetView showGridLines="0" zoomScaleNormal="100" zoomScaleSheetLayoutView="100" workbookViewId="0">
      <selection activeCell="C10" sqref="C10"/>
    </sheetView>
  </sheetViews>
  <sheetFormatPr baseColWidth="10" defaultColWidth="8.85546875" defaultRowHeight="12.75"/>
  <cols>
    <col min="1" max="1" width="126.7109375" style="413" customWidth="1"/>
    <col min="2" max="2" width="1.85546875" style="413" customWidth="1"/>
    <col min="3" max="3" width="20.7109375" style="2" customWidth="1"/>
    <col min="4" max="4" width="5.7109375" style="2" customWidth="1"/>
    <col min="5" max="16384" width="8.85546875" style="2"/>
  </cols>
  <sheetData>
    <row r="1" spans="1:6" s="107" customFormat="1" ht="15.75" customHeight="1">
      <c r="A1" s="101" t="s">
        <v>1557</v>
      </c>
      <c r="B1" s="101"/>
      <c r="C1" s="715"/>
      <c r="D1" s="108"/>
      <c r="E1" s="108"/>
      <c r="F1" s="108"/>
    </row>
    <row r="2" spans="1:6" s="18" customFormat="1" ht="11.25">
      <c r="A2" s="88" t="str">
        <f>'PAGE DE GARDE'!C8</f>
        <v>ELECTRICITE</v>
      </c>
      <c r="B2" s="1192" t="str">
        <f>'PAGE DE GARDE'!C10</f>
        <v>REALITE 2015 V0</v>
      </c>
      <c r="C2" s="717"/>
      <c r="D2" s="99"/>
      <c r="E2" s="99"/>
      <c r="F2" s="99"/>
    </row>
    <row r="3" spans="1:6" s="18" customFormat="1" ht="11.25">
      <c r="A3" s="481" t="str">
        <f>'PAGE DE GARDE'!C7</f>
        <v>GRD</v>
      </c>
      <c r="B3" s="99"/>
      <c r="C3" s="717"/>
      <c r="D3" s="99"/>
      <c r="E3" s="99"/>
      <c r="F3" s="99"/>
    </row>
    <row r="5" spans="1:6" s="4" customFormat="1">
      <c r="A5" s="11"/>
      <c r="B5" s="11"/>
    </row>
    <row r="6" spans="1:6" s="4" customFormat="1" ht="13.5" thickBot="1">
      <c r="A6" s="11"/>
      <c r="B6" s="11"/>
    </row>
    <row r="7" spans="1:6" s="4" customFormat="1" ht="30" customHeight="1" thickBot="1">
      <c r="A7" s="766" t="s">
        <v>723</v>
      </c>
      <c r="B7" s="785"/>
      <c r="C7" s="822" t="str">
        <f>'PAGE DE GARDE'!B14</f>
        <v>REALITE 2015</v>
      </c>
      <c r="D7" s="697"/>
    </row>
    <row r="8" spans="1:6" s="765" customFormat="1" ht="21.75" customHeight="1" thickBot="1">
      <c r="A8" s="821"/>
      <c r="B8" s="767"/>
      <c r="C8" s="820"/>
      <c r="D8" s="776"/>
    </row>
    <row r="9" spans="1:6" s="4" customFormat="1" ht="30" customHeight="1" thickBot="1">
      <c r="A9" s="773" t="s">
        <v>755</v>
      </c>
      <c r="B9" s="786"/>
      <c r="C9" s="774"/>
      <c r="D9" s="697"/>
    </row>
    <row r="10" spans="1:6" s="4" customFormat="1">
      <c r="A10" s="771" t="s">
        <v>737</v>
      </c>
      <c r="B10" s="2305"/>
      <c r="C10" s="811">
        <f>C19+C22</f>
        <v>0</v>
      </c>
      <c r="D10" s="2300"/>
    </row>
    <row r="11" spans="1:6" s="4" customFormat="1" ht="13.5" thickBot="1">
      <c r="A11" s="771" t="s">
        <v>738</v>
      </c>
      <c r="B11" s="786"/>
      <c r="C11" s="811">
        <f>C20+C23</f>
        <v>0</v>
      </c>
      <c r="D11" s="694"/>
    </row>
    <row r="12" spans="1:6" s="4" customFormat="1" ht="13.5" thickBot="1">
      <c r="A12" s="813" t="s">
        <v>739</v>
      </c>
      <c r="B12" s="786"/>
      <c r="C12" s="814">
        <f>(C10+C11)/2</f>
        <v>0</v>
      </c>
      <c r="D12" s="694"/>
    </row>
    <row r="13" spans="1:6" s="4" customFormat="1">
      <c r="A13" s="771" t="s">
        <v>9</v>
      </c>
      <c r="B13" s="786"/>
      <c r="C13" s="812"/>
      <c r="D13" s="694"/>
    </row>
    <row r="14" spans="1:6" s="4" customFormat="1" ht="13.5" thickBot="1">
      <c r="A14" s="823" t="s">
        <v>10</v>
      </c>
      <c r="B14" s="786"/>
      <c r="C14" s="787"/>
      <c r="D14" s="694"/>
    </row>
    <row r="15" spans="1:6" s="4" customFormat="1" ht="13.5" thickBot="1">
      <c r="A15" s="824" t="s">
        <v>11</v>
      </c>
      <c r="B15" s="786"/>
      <c r="C15" s="772">
        <f>(C13+C14)/2</f>
        <v>0</v>
      </c>
      <c r="D15" s="694"/>
    </row>
    <row r="16" spans="1:6" s="4" customFormat="1" ht="15" thickBot="1">
      <c r="A16" s="813" t="s">
        <v>756</v>
      </c>
      <c r="B16" s="786"/>
      <c r="C16" s="816">
        <f>IF(C15=0,0,IF((C15/C12)&gt;100%,"100%",C15/C12))</f>
        <v>0</v>
      </c>
      <c r="D16" s="694"/>
    </row>
    <row r="17" spans="1:4" s="4" customFormat="1" ht="13.5" thickBot="1">
      <c r="A17" s="769"/>
      <c r="B17" s="769"/>
      <c r="C17" s="818"/>
      <c r="D17" s="694"/>
    </row>
    <row r="18" spans="1:4" s="4" customFormat="1" ht="24.75" customHeight="1" thickBot="1">
      <c r="A18" s="773" t="s">
        <v>741</v>
      </c>
      <c r="B18" s="786"/>
      <c r="C18" s="774"/>
      <c r="D18" s="694"/>
    </row>
    <row r="19" spans="1:4" s="4" customFormat="1">
      <c r="A19" s="771" t="s">
        <v>742</v>
      </c>
      <c r="B19" s="786"/>
      <c r="C19" s="811">
        <f>'Tableau 9A'!E7</f>
        <v>0</v>
      </c>
      <c r="D19" s="694"/>
    </row>
    <row r="20" spans="1:4" s="4" customFormat="1" ht="13.5" thickBot="1">
      <c r="A20" s="823" t="s">
        <v>743</v>
      </c>
      <c r="B20" s="786"/>
      <c r="C20" s="811">
        <f>'Tableau 9A'!E33</f>
        <v>0</v>
      </c>
      <c r="D20" s="694"/>
    </row>
    <row r="21" spans="1:4" s="4" customFormat="1" ht="13.5" thickBot="1">
      <c r="A21" s="813" t="s">
        <v>746</v>
      </c>
      <c r="B21" s="786"/>
      <c r="C21" s="814">
        <f>(C19+C20)/2</f>
        <v>0</v>
      </c>
      <c r="D21" s="694"/>
    </row>
    <row r="22" spans="1:4" s="4" customFormat="1">
      <c r="A22" s="771" t="s">
        <v>744</v>
      </c>
      <c r="B22" s="786"/>
      <c r="C22" s="811">
        <f>'Tableau 9B'!E7</f>
        <v>0</v>
      </c>
      <c r="D22" s="694"/>
    </row>
    <row r="23" spans="1:4" s="4" customFormat="1" ht="13.5" thickBot="1">
      <c r="A23" s="823" t="s">
        <v>745</v>
      </c>
      <c r="B23" s="786"/>
      <c r="C23" s="811">
        <f>'Tableau 9B'!E29</f>
        <v>0</v>
      </c>
      <c r="D23" s="694"/>
    </row>
    <row r="24" spans="1:4" s="4" customFormat="1" ht="13.5" thickBot="1">
      <c r="A24" s="813" t="s">
        <v>747</v>
      </c>
      <c r="B24" s="786"/>
      <c r="C24" s="814">
        <f>(C22+C23)/2</f>
        <v>0</v>
      </c>
      <c r="D24" s="694"/>
    </row>
    <row r="25" spans="1:4" s="4" customFormat="1" ht="13.5" thickBot="1">
      <c r="A25" s="769"/>
      <c r="B25" s="769"/>
      <c r="C25" s="818"/>
      <c r="D25" s="694"/>
    </row>
    <row r="26" spans="1:4" ht="13.5" thickBot="1">
      <c r="A26" s="824" t="s">
        <v>108</v>
      </c>
      <c r="B26" s="786"/>
      <c r="C26" s="817"/>
      <c r="D26" s="697"/>
    </row>
    <row r="27" spans="1:4" s="764" customFormat="1" ht="13.5" thickBot="1">
      <c r="A27" s="825"/>
      <c r="B27" s="769"/>
      <c r="C27" s="818"/>
      <c r="D27" s="776"/>
    </row>
    <row r="28" spans="1:4" ht="13.5" thickBot="1">
      <c r="A28" s="773" t="s">
        <v>724</v>
      </c>
      <c r="B28" s="789"/>
      <c r="C28" s="829"/>
      <c r="D28" s="697"/>
    </row>
    <row r="29" spans="1:4">
      <c r="A29" s="809" t="s">
        <v>534</v>
      </c>
      <c r="B29" s="790"/>
      <c r="C29" s="826">
        <f>HYPOTHESES!$B$20</f>
        <v>0.2</v>
      </c>
      <c r="D29" s="697"/>
    </row>
    <row r="30" spans="1:4">
      <c r="A30" s="809" t="s">
        <v>535</v>
      </c>
      <c r="B30" s="790"/>
      <c r="C30" s="826">
        <f>1+C29</f>
        <v>1.2</v>
      </c>
      <c r="D30" s="697"/>
    </row>
    <row r="31" spans="1:4">
      <c r="A31" s="809" t="s">
        <v>712</v>
      </c>
      <c r="B31" s="790"/>
      <c r="C31" s="788">
        <f>HYPOTHESES!B21</f>
        <v>0</v>
      </c>
      <c r="D31" s="697"/>
    </row>
    <row r="32" spans="1:4">
      <c r="A32" s="809" t="s">
        <v>713</v>
      </c>
      <c r="B32" s="790"/>
      <c r="C32" s="788">
        <f>HYPOTHESES!$B$22</f>
        <v>3.5000000000000003E-2</v>
      </c>
      <c r="D32" s="697"/>
    </row>
    <row r="33" spans="1:4">
      <c r="A33" s="809" t="s">
        <v>714</v>
      </c>
      <c r="B33" s="790"/>
      <c r="C33" s="826">
        <f>HYPOTHESES!$B$23</f>
        <v>0.65</v>
      </c>
      <c r="D33" s="697"/>
    </row>
    <row r="34" spans="1:4">
      <c r="A34" s="809" t="s">
        <v>715</v>
      </c>
      <c r="B34" s="790"/>
      <c r="C34" s="788">
        <f>(C31+(C32*C33))</f>
        <v>2.2750000000000003E-2</v>
      </c>
      <c r="D34" s="697"/>
    </row>
    <row r="35" spans="1:4">
      <c r="A35" s="809" t="s">
        <v>716</v>
      </c>
      <c r="B35" s="790"/>
      <c r="C35" s="788">
        <f>C30*C34</f>
        <v>2.7300000000000001E-2</v>
      </c>
      <c r="D35" s="697"/>
    </row>
    <row r="36" spans="1:4" ht="13.5" thickBot="1">
      <c r="A36" s="831" t="s">
        <v>974</v>
      </c>
      <c r="B36" s="790"/>
      <c r="C36" s="827">
        <f>33%*C35</f>
        <v>9.0090000000000014E-3</v>
      </c>
      <c r="D36" s="697"/>
    </row>
    <row r="37" spans="1:4" s="764" customFormat="1" ht="13.5" thickBot="1">
      <c r="A37" s="776"/>
      <c r="B37" s="776"/>
      <c r="C37" s="828"/>
      <c r="D37" s="776"/>
    </row>
    <row r="38" spans="1:4" ht="13.5" thickBot="1">
      <c r="A38" s="773" t="s">
        <v>757</v>
      </c>
      <c r="B38" s="790"/>
      <c r="C38" s="830"/>
      <c r="D38" s="697"/>
    </row>
    <row r="39" spans="1:4">
      <c r="A39" s="791" t="s">
        <v>590</v>
      </c>
      <c r="B39" s="118"/>
      <c r="C39" s="792"/>
      <c r="D39" s="697"/>
    </row>
    <row r="40" spans="1:4">
      <c r="A40" s="793" t="s">
        <v>769</v>
      </c>
      <c r="C40" s="794">
        <f>IF(C16&lt;=33%,C36,0)</f>
        <v>9.0090000000000014E-3</v>
      </c>
      <c r="D40" s="697"/>
    </row>
    <row r="41" spans="1:4">
      <c r="A41" s="793"/>
      <c r="C41" s="795"/>
      <c r="D41" s="697"/>
    </row>
    <row r="42" spans="1:4">
      <c r="A42" s="793" t="s">
        <v>758</v>
      </c>
      <c r="C42" s="795">
        <f>C40+1%</f>
        <v>1.9009000000000002E-2</v>
      </c>
      <c r="D42" s="697"/>
    </row>
    <row r="43" spans="1:4">
      <c r="A43" s="796"/>
      <c r="C43" s="792"/>
      <c r="D43" s="697"/>
    </row>
    <row r="44" spans="1:4">
      <c r="A44" s="791" t="s">
        <v>718</v>
      </c>
      <c r="B44" s="118"/>
      <c r="C44" s="792"/>
      <c r="D44" s="697"/>
    </row>
    <row r="45" spans="1:4">
      <c r="A45" s="793" t="s">
        <v>719</v>
      </c>
      <c r="C45" s="794">
        <f>IF(C16&gt;33%,C36+ (C16-33%) * (C31+0.7%),0)</f>
        <v>0</v>
      </c>
      <c r="D45" s="697"/>
    </row>
    <row r="46" spans="1:4" ht="15.75">
      <c r="A46" s="797" t="s">
        <v>770</v>
      </c>
      <c r="C46" s="792"/>
      <c r="D46" s="697"/>
    </row>
    <row r="47" spans="1:4">
      <c r="A47" s="798"/>
      <c r="B47" s="790"/>
      <c r="C47" s="792"/>
      <c r="D47" s="697"/>
    </row>
    <row r="48" spans="1:4">
      <c r="A48" s="793" t="s">
        <v>758</v>
      </c>
      <c r="B48" s="790"/>
      <c r="C48" s="795">
        <f>C45+1%</f>
        <v>0.01</v>
      </c>
      <c r="D48" s="697"/>
    </row>
    <row r="49" spans="1:4" ht="13.5" thickBot="1">
      <c r="A49" s="799"/>
      <c r="B49" s="790"/>
      <c r="C49" s="800"/>
      <c r="D49" s="697"/>
    </row>
    <row r="50" spans="1:4">
      <c r="A50" s="801"/>
      <c r="B50" s="790"/>
      <c r="C50" s="775"/>
      <c r="D50" s="697"/>
    </row>
    <row r="51" spans="1:4">
      <c r="A51" s="763" t="s">
        <v>774</v>
      </c>
      <c r="B51" s="695"/>
      <c r="C51" s="802">
        <f>IF(C16&lt;33%,C24*C42,C48*C24)</f>
        <v>0</v>
      </c>
      <c r="D51" s="697"/>
    </row>
    <row r="52" spans="1:4" ht="13.5" thickBot="1">
      <c r="A52" s="803"/>
      <c r="B52" s="790"/>
      <c r="C52" s="780"/>
      <c r="D52" s="697"/>
    </row>
    <row r="53" spans="1:4" ht="13.5" thickBot="1">
      <c r="A53" s="790"/>
      <c r="B53" s="790"/>
      <c r="C53" s="804"/>
      <c r="D53" s="790"/>
    </row>
    <row r="54" spans="1:4" ht="13.5" thickBot="1">
      <c r="A54" s="1992" t="s">
        <v>775</v>
      </c>
      <c r="B54" s="695"/>
      <c r="C54" s="805">
        <f>C51/(1-C26)</f>
        <v>0</v>
      </c>
      <c r="D54" s="697"/>
    </row>
    <row r="55" spans="1:4">
      <c r="A55" s="697"/>
      <c r="B55" s="697"/>
      <c r="C55" s="806"/>
      <c r="D55" s="697"/>
    </row>
    <row r="56" spans="1:4">
      <c r="A56" s="698"/>
      <c r="B56" s="698"/>
      <c r="C56" s="698"/>
      <c r="D56" s="698"/>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tabColor rgb="FFFF0000"/>
    <pageSetUpPr fitToPage="1"/>
  </sheetPr>
  <dimension ref="A1:M94"/>
  <sheetViews>
    <sheetView zoomScaleNormal="100" zoomScaleSheetLayoutView="100" workbookViewId="0">
      <selection activeCell="A5" sqref="A5"/>
    </sheetView>
  </sheetViews>
  <sheetFormatPr baseColWidth="10" defaultColWidth="8.85546875" defaultRowHeight="12.75"/>
  <cols>
    <col min="1" max="3" width="8.85546875" style="416"/>
    <col min="4" max="4" width="32.42578125" style="416" customWidth="1"/>
    <col min="5" max="5" width="8.85546875" style="416"/>
    <col min="6" max="13" width="18.42578125" style="416" customWidth="1"/>
    <col min="14" max="16384" width="8.85546875" style="416"/>
  </cols>
  <sheetData>
    <row r="1" spans="1:13" s="482" customFormat="1" ht="18">
      <c r="A1" s="101" t="s">
        <v>1601</v>
      </c>
      <c r="B1" s="101"/>
      <c r="C1" s="101"/>
      <c r="D1" s="101"/>
      <c r="E1" s="102"/>
      <c r="F1" s="102"/>
      <c r="G1" s="102"/>
      <c r="H1" s="102"/>
      <c r="I1" s="102"/>
      <c r="J1" s="101"/>
      <c r="K1" s="101"/>
      <c r="L1" s="101"/>
      <c r="M1" s="101"/>
    </row>
    <row r="2" spans="1:13" s="480" customFormat="1" ht="11.25">
      <c r="A2" s="88" t="str">
        <f>'PAGE DE GARDE'!C8</f>
        <v>ELECTRICITE</v>
      </c>
      <c r="B2" s="88"/>
      <c r="C2" s="88"/>
      <c r="D2" s="89"/>
      <c r="E2" s="1191" t="str">
        <f>'PAGE DE GARDE'!C10</f>
        <v>REALITE 2015 V0</v>
      </c>
      <c r="F2" s="89"/>
      <c r="G2" s="89"/>
      <c r="H2" s="89"/>
      <c r="I2" s="89"/>
      <c r="J2" s="88"/>
      <c r="K2" s="88"/>
      <c r="L2" s="88"/>
      <c r="M2" s="88"/>
    </row>
    <row r="3" spans="1:13" s="480" customFormat="1" ht="11.25">
      <c r="A3" s="481" t="str">
        <f>'PAGE DE GARDE'!C7</f>
        <v>GRD</v>
      </c>
      <c r="B3" s="88"/>
      <c r="C3" s="88"/>
      <c r="D3" s="88"/>
      <c r="E3" s="89"/>
      <c r="F3" s="89"/>
      <c r="G3" s="89"/>
      <c r="H3" s="89"/>
      <c r="I3" s="89"/>
      <c r="J3" s="88"/>
      <c r="K3" s="88"/>
      <c r="L3" s="88"/>
      <c r="M3" s="88"/>
    </row>
    <row r="4" spans="1:13">
      <c r="A4" s="110"/>
      <c r="B4" s="110"/>
      <c r="C4" s="110"/>
      <c r="D4" s="110"/>
      <c r="E4" s="110"/>
      <c r="F4" s="110"/>
      <c r="G4" s="110"/>
      <c r="H4" s="110"/>
      <c r="I4" s="110"/>
      <c r="J4" s="110"/>
      <c r="K4" s="110"/>
      <c r="L4" s="110"/>
      <c r="M4" s="110"/>
    </row>
    <row r="5" spans="1:13" ht="13.5" thickBot="1"/>
    <row r="6" spans="1:13" ht="18.75" thickBot="1">
      <c r="F6" s="2930" t="str">
        <f>+'PAGE DE GARDE'!B14</f>
        <v>REALITE 2015</v>
      </c>
      <c r="G6" s="2931"/>
      <c r="H6" s="2931"/>
      <c r="I6" s="2931"/>
      <c r="J6" s="2931"/>
      <c r="K6" s="2931"/>
      <c r="L6" s="2931"/>
      <c r="M6" s="2932"/>
    </row>
    <row r="7" spans="1:13" ht="13.5" customHeight="1" thickBot="1">
      <c r="A7" s="2933" t="s">
        <v>437</v>
      </c>
      <c r="B7" s="2934"/>
      <c r="C7" s="2934"/>
      <c r="D7" s="2935"/>
      <c r="E7" s="2942" t="s">
        <v>548</v>
      </c>
      <c r="F7" s="2945" t="s">
        <v>1436</v>
      </c>
      <c r="G7" s="2945" t="s">
        <v>615</v>
      </c>
      <c r="H7" s="2948" t="s">
        <v>614</v>
      </c>
      <c r="I7" s="2949"/>
      <c r="J7" s="2949"/>
      <c r="K7" s="2949"/>
      <c r="L7" s="2949"/>
      <c r="M7" s="2950"/>
    </row>
    <row r="8" spans="1:13" s="419" customFormat="1" ht="13.5" customHeight="1">
      <c r="A8" s="2936"/>
      <c r="B8" s="2937"/>
      <c r="C8" s="2937"/>
      <c r="D8" s="2938"/>
      <c r="E8" s="2943"/>
      <c r="F8" s="2946"/>
      <c r="G8" s="2946"/>
      <c r="H8" s="2951" t="s">
        <v>613</v>
      </c>
      <c r="I8" s="2952"/>
      <c r="J8" s="2953"/>
      <c r="K8" s="2951" t="s">
        <v>612</v>
      </c>
      <c r="L8" s="2952"/>
      <c r="M8" s="2953"/>
    </row>
    <row r="9" spans="1:13" s="419" customFormat="1" ht="13.5" thickBot="1">
      <c r="A9" s="2936"/>
      <c r="B9" s="2937"/>
      <c r="C9" s="2937"/>
      <c r="D9" s="2938"/>
      <c r="E9" s="2943"/>
      <c r="F9" s="2946"/>
      <c r="G9" s="2946"/>
      <c r="H9" s="2954"/>
      <c r="I9" s="2955"/>
      <c r="J9" s="2956"/>
      <c r="K9" s="2954"/>
      <c r="L9" s="2955"/>
      <c r="M9" s="2956"/>
    </row>
    <row r="10" spans="1:13" s="419" customFormat="1" ht="26.25" thickBot="1">
      <c r="A10" s="2939"/>
      <c r="B10" s="2940"/>
      <c r="C10" s="2940"/>
      <c r="D10" s="2941"/>
      <c r="E10" s="2944"/>
      <c r="F10" s="2947"/>
      <c r="G10" s="2947"/>
      <c r="H10" s="459" t="s">
        <v>610</v>
      </c>
      <c r="I10" s="459" t="s">
        <v>609</v>
      </c>
      <c r="J10" s="459" t="s">
        <v>611</v>
      </c>
      <c r="K10" s="459" t="s">
        <v>610</v>
      </c>
      <c r="L10" s="459" t="s">
        <v>609</v>
      </c>
      <c r="M10" s="459" t="s">
        <v>608</v>
      </c>
    </row>
    <row r="11" spans="1:13" s="419" customFormat="1">
      <c r="A11" s="438"/>
      <c r="B11" s="429"/>
      <c r="C11" s="429"/>
      <c r="D11" s="429"/>
      <c r="E11" s="470"/>
      <c r="F11" s="470"/>
      <c r="G11" s="470"/>
      <c r="H11" s="470"/>
      <c r="I11" s="470"/>
      <c r="J11" s="441"/>
      <c r="K11" s="479"/>
      <c r="L11" s="479"/>
      <c r="M11" s="479"/>
    </row>
    <row r="12" spans="1:13" s="419" customFormat="1">
      <c r="A12" s="430" t="s">
        <v>438</v>
      </c>
      <c r="B12" s="429"/>
      <c r="C12" s="429"/>
      <c r="D12" s="429"/>
      <c r="E12" s="464" t="s">
        <v>549</v>
      </c>
      <c r="F12" s="427">
        <f>F14+F16+F18+F20</f>
        <v>0</v>
      </c>
      <c r="G12" s="427">
        <f t="shared" ref="G12:M12" si="0">G14+G16+G18+G20</f>
        <v>0</v>
      </c>
      <c r="H12" s="427">
        <f t="shared" si="0"/>
        <v>0</v>
      </c>
      <c r="I12" s="427">
        <f t="shared" si="0"/>
        <v>0</v>
      </c>
      <c r="J12" s="427">
        <f t="shared" si="0"/>
        <v>0</v>
      </c>
      <c r="K12" s="427">
        <f t="shared" si="0"/>
        <v>0</v>
      </c>
      <c r="L12" s="427">
        <f t="shared" si="0"/>
        <v>0</v>
      </c>
      <c r="M12" s="427">
        <f t="shared" si="0"/>
        <v>0</v>
      </c>
    </row>
    <row r="13" spans="1:13" s="419" customFormat="1">
      <c r="A13" s="438"/>
      <c r="B13" s="429"/>
      <c r="C13" s="429"/>
      <c r="D13" s="429"/>
      <c r="E13" s="470"/>
      <c r="F13" s="465"/>
      <c r="G13" s="465"/>
      <c r="H13" s="465"/>
      <c r="I13" s="465"/>
      <c r="J13" s="465"/>
      <c r="K13" s="465"/>
      <c r="L13" s="465"/>
      <c r="M13" s="465"/>
    </row>
    <row r="14" spans="1:13" s="419" customFormat="1">
      <c r="A14" s="438"/>
      <c r="B14" s="448" t="s">
        <v>439</v>
      </c>
      <c r="C14" s="429"/>
      <c r="D14" s="429"/>
      <c r="E14" s="473" t="s">
        <v>550</v>
      </c>
      <c r="F14" s="471">
        <f>G14+J14+M14</f>
        <v>0</v>
      </c>
      <c r="G14" s="472"/>
      <c r="H14" s="472"/>
      <c r="I14" s="472"/>
      <c r="J14" s="471">
        <f>H14+I14</f>
        <v>0</v>
      </c>
      <c r="K14" s="472"/>
      <c r="L14" s="472"/>
      <c r="M14" s="471">
        <f>K14+L14</f>
        <v>0</v>
      </c>
    </row>
    <row r="15" spans="1:13" s="419" customFormat="1">
      <c r="A15" s="438"/>
      <c r="B15" s="429"/>
      <c r="C15" s="429"/>
      <c r="D15" s="429"/>
      <c r="E15" s="470"/>
      <c r="F15" s="439"/>
      <c r="G15" s="439"/>
      <c r="H15" s="439"/>
      <c r="I15" s="439"/>
      <c r="J15" s="439"/>
      <c r="K15" s="439"/>
      <c r="L15" s="439"/>
      <c r="M15" s="439"/>
    </row>
    <row r="16" spans="1:13" s="419" customFormat="1">
      <c r="A16" s="438"/>
      <c r="B16" s="448" t="s">
        <v>440</v>
      </c>
      <c r="C16" s="429"/>
      <c r="D16" s="429"/>
      <c r="E16" s="473" t="s">
        <v>551</v>
      </c>
      <c r="F16" s="471">
        <f>G16+J16+M16</f>
        <v>0</v>
      </c>
      <c r="G16" s="472"/>
      <c r="H16" s="472"/>
      <c r="I16" s="472"/>
      <c r="J16" s="471">
        <f>H16+I16</f>
        <v>0</v>
      </c>
      <c r="K16" s="472"/>
      <c r="L16" s="472"/>
      <c r="M16" s="471">
        <f>K16+L16</f>
        <v>0</v>
      </c>
    </row>
    <row r="17" spans="1:13" s="419" customFormat="1">
      <c r="A17" s="438"/>
      <c r="B17" s="429"/>
      <c r="C17" s="429"/>
      <c r="D17" s="429"/>
      <c r="E17" s="470"/>
      <c r="F17" s="465"/>
      <c r="G17" s="465"/>
      <c r="H17" s="465"/>
      <c r="I17" s="465"/>
      <c r="J17" s="465"/>
      <c r="K17" s="465"/>
      <c r="L17" s="465"/>
      <c r="M17" s="465"/>
    </row>
    <row r="18" spans="1:13" s="419" customFormat="1">
      <c r="A18" s="438"/>
      <c r="B18" s="448" t="s">
        <v>441</v>
      </c>
      <c r="C18" s="429"/>
      <c r="D18" s="429"/>
      <c r="E18" s="473" t="s">
        <v>552</v>
      </c>
      <c r="F18" s="471">
        <f>G18+J18+M18</f>
        <v>0</v>
      </c>
      <c r="G18" s="472"/>
      <c r="H18" s="472"/>
      <c r="I18" s="472"/>
      <c r="J18" s="471">
        <f>H18+I18</f>
        <v>0</v>
      </c>
      <c r="K18" s="472"/>
      <c r="L18" s="472"/>
      <c r="M18" s="471">
        <f>K18+L18</f>
        <v>0</v>
      </c>
    </row>
    <row r="19" spans="1:13" s="419" customFormat="1">
      <c r="A19" s="438"/>
      <c r="B19" s="429"/>
      <c r="C19" s="429"/>
      <c r="D19" s="429"/>
      <c r="E19" s="470"/>
      <c r="F19" s="465"/>
      <c r="G19" s="465"/>
      <c r="H19" s="465"/>
      <c r="I19" s="465"/>
      <c r="J19" s="465"/>
      <c r="K19" s="465"/>
      <c r="L19" s="465"/>
      <c r="M19" s="465"/>
    </row>
    <row r="20" spans="1:13" s="419" customFormat="1">
      <c r="A20" s="438"/>
      <c r="B20" s="448" t="s">
        <v>442</v>
      </c>
      <c r="C20" s="429"/>
      <c r="D20" s="453"/>
      <c r="E20" s="473" t="s">
        <v>553</v>
      </c>
      <c r="F20" s="471">
        <f>G20+J20+M20</f>
        <v>0</v>
      </c>
      <c r="G20" s="472"/>
      <c r="H20" s="472"/>
      <c r="I20" s="472"/>
      <c r="J20" s="471">
        <f>H20+I20</f>
        <v>0</v>
      </c>
      <c r="K20" s="472"/>
      <c r="L20" s="472"/>
      <c r="M20" s="471">
        <f>K20+L20</f>
        <v>0</v>
      </c>
    </row>
    <row r="21" spans="1:13" s="419" customFormat="1">
      <c r="A21" s="438"/>
      <c r="B21" s="429"/>
      <c r="C21" s="429"/>
      <c r="D21" s="429"/>
      <c r="E21" s="470"/>
      <c r="F21" s="465"/>
      <c r="G21" s="465"/>
      <c r="H21" s="465"/>
      <c r="I21" s="465"/>
      <c r="J21" s="465"/>
      <c r="K21" s="465"/>
      <c r="L21" s="465"/>
      <c r="M21" s="465"/>
    </row>
    <row r="22" spans="1:13" s="419" customFormat="1">
      <c r="A22" s="430" t="s">
        <v>443</v>
      </c>
      <c r="B22" s="429"/>
      <c r="C22" s="429"/>
      <c r="D22" s="429"/>
      <c r="E22" s="464" t="s">
        <v>554</v>
      </c>
      <c r="F22" s="427">
        <f t="shared" ref="F22:M22" si="1">F24+F26+F28+F30+F32+F34</f>
        <v>0</v>
      </c>
      <c r="G22" s="427">
        <f t="shared" si="1"/>
        <v>0</v>
      </c>
      <c r="H22" s="427">
        <f t="shared" si="1"/>
        <v>0</v>
      </c>
      <c r="I22" s="427">
        <f t="shared" si="1"/>
        <v>0</v>
      </c>
      <c r="J22" s="427">
        <f t="shared" si="1"/>
        <v>0</v>
      </c>
      <c r="K22" s="427">
        <f t="shared" si="1"/>
        <v>0</v>
      </c>
      <c r="L22" s="427">
        <f t="shared" si="1"/>
        <v>0</v>
      </c>
      <c r="M22" s="427">
        <f t="shared" si="1"/>
        <v>0</v>
      </c>
    </row>
    <row r="23" spans="1:13" s="419" customFormat="1">
      <c r="A23" s="438"/>
      <c r="B23" s="429"/>
      <c r="C23" s="429"/>
      <c r="D23" s="429"/>
      <c r="E23" s="470"/>
      <c r="F23" s="465"/>
      <c r="G23" s="465"/>
      <c r="H23" s="465"/>
      <c r="I23" s="465"/>
      <c r="J23" s="465"/>
      <c r="K23" s="465"/>
      <c r="L23" s="465"/>
      <c r="M23" s="465"/>
    </row>
    <row r="24" spans="1:13" s="419" customFormat="1">
      <c r="A24" s="438"/>
      <c r="B24" s="448" t="s">
        <v>444</v>
      </c>
      <c r="C24" s="429"/>
      <c r="D24" s="429"/>
      <c r="E24" s="473" t="s">
        <v>555</v>
      </c>
      <c r="F24" s="471">
        <f>G24+J24+M24</f>
        <v>0</v>
      </c>
      <c r="G24" s="472"/>
      <c r="H24" s="472"/>
      <c r="I24" s="472"/>
      <c r="J24" s="471">
        <f>H24+I24</f>
        <v>0</v>
      </c>
      <c r="K24" s="472"/>
      <c r="L24" s="472"/>
      <c r="M24" s="471">
        <f>K24+L24</f>
        <v>0</v>
      </c>
    </row>
    <row r="25" spans="1:13" s="419" customFormat="1">
      <c r="A25" s="438"/>
      <c r="B25" s="429"/>
      <c r="C25" s="429"/>
      <c r="D25" s="429"/>
      <c r="E25" s="470"/>
      <c r="F25" s="465"/>
      <c r="G25" s="465"/>
      <c r="H25" s="465"/>
      <c r="I25" s="465"/>
      <c r="J25" s="465"/>
      <c r="K25" s="465"/>
      <c r="L25" s="465"/>
      <c r="M25" s="465"/>
    </row>
    <row r="26" spans="1:13" s="419" customFormat="1">
      <c r="A26" s="438"/>
      <c r="B26" s="448" t="s">
        <v>445</v>
      </c>
      <c r="C26" s="429"/>
      <c r="D26" s="429"/>
      <c r="E26" s="473" t="s">
        <v>556</v>
      </c>
      <c r="F26" s="471">
        <f>G26+J26+M26</f>
        <v>0</v>
      </c>
      <c r="G26" s="472"/>
      <c r="H26" s="472"/>
      <c r="I26" s="472"/>
      <c r="J26" s="471">
        <f>H26+I26</f>
        <v>0</v>
      </c>
      <c r="K26" s="472"/>
      <c r="L26" s="472"/>
      <c r="M26" s="471">
        <f>K26+L26</f>
        <v>0</v>
      </c>
    </row>
    <row r="27" spans="1:13" s="419" customFormat="1">
      <c r="A27" s="438"/>
      <c r="B27" s="429"/>
      <c r="C27" s="429"/>
      <c r="D27" s="429"/>
      <c r="E27" s="470"/>
      <c r="F27" s="465"/>
      <c r="G27" s="465"/>
      <c r="H27" s="465"/>
      <c r="I27" s="465"/>
      <c r="J27" s="465"/>
      <c r="K27" s="465"/>
      <c r="L27" s="465"/>
      <c r="M27" s="465"/>
    </row>
    <row r="28" spans="1:13" s="419" customFormat="1">
      <c r="A28" s="438"/>
      <c r="B28" s="448" t="s">
        <v>446</v>
      </c>
      <c r="C28" s="429"/>
      <c r="D28" s="429"/>
      <c r="E28" s="473" t="s">
        <v>557</v>
      </c>
      <c r="F28" s="471">
        <f>G28+J28+M28</f>
        <v>0</v>
      </c>
      <c r="G28" s="472"/>
      <c r="H28" s="472"/>
      <c r="I28" s="472"/>
      <c r="J28" s="471">
        <f>H28+I28</f>
        <v>0</v>
      </c>
      <c r="K28" s="472"/>
      <c r="L28" s="472"/>
      <c r="M28" s="471">
        <f>K28+L28</f>
        <v>0</v>
      </c>
    </row>
    <row r="29" spans="1:13" s="419" customFormat="1">
      <c r="A29" s="438"/>
      <c r="B29" s="429"/>
      <c r="C29" s="429"/>
      <c r="D29" s="429"/>
      <c r="E29" s="470"/>
      <c r="F29" s="465"/>
      <c r="G29" s="465"/>
      <c r="H29" s="465"/>
      <c r="I29" s="465"/>
      <c r="J29" s="465"/>
      <c r="K29" s="465"/>
      <c r="L29" s="465"/>
      <c r="M29" s="465"/>
    </row>
    <row r="30" spans="1:13" s="419" customFormat="1">
      <c r="A30" s="438"/>
      <c r="B30" s="448" t="s">
        <v>447</v>
      </c>
      <c r="C30" s="429"/>
      <c r="D30" s="429"/>
      <c r="E30" s="473" t="s">
        <v>493</v>
      </c>
      <c r="F30" s="471">
        <f>G30+J30+M30</f>
        <v>0</v>
      </c>
      <c r="G30" s="440"/>
      <c r="H30" s="440"/>
      <c r="I30" s="440"/>
      <c r="J30" s="471">
        <f>H30+I30</f>
        <v>0</v>
      </c>
      <c r="K30" s="440"/>
      <c r="L30" s="440"/>
      <c r="M30" s="471">
        <f>K30+L30</f>
        <v>0</v>
      </c>
    </row>
    <row r="31" spans="1:13" s="419" customFormat="1">
      <c r="A31" s="438"/>
      <c r="B31" s="429"/>
      <c r="C31" s="429"/>
      <c r="D31" s="429"/>
      <c r="E31" s="470"/>
      <c r="F31" s="465"/>
      <c r="G31" s="465"/>
      <c r="H31" s="465"/>
      <c r="I31" s="465"/>
      <c r="J31" s="465"/>
      <c r="K31" s="465"/>
      <c r="L31" s="465"/>
      <c r="M31" s="465"/>
    </row>
    <row r="32" spans="1:13" s="419" customFormat="1">
      <c r="A32" s="438"/>
      <c r="B32" s="476" t="s">
        <v>448</v>
      </c>
      <c r="C32" s="429"/>
      <c r="D32" s="429"/>
      <c r="E32" s="478" t="s">
        <v>558</v>
      </c>
      <c r="F32" s="471">
        <f>G32+J32+M32</f>
        <v>0</v>
      </c>
      <c r="G32" s="477"/>
      <c r="H32" s="477"/>
      <c r="I32" s="477"/>
      <c r="J32" s="471">
        <f>H32+I32</f>
        <v>0</v>
      </c>
      <c r="K32" s="477"/>
      <c r="L32" s="477"/>
      <c r="M32" s="471">
        <f>K32+L32</f>
        <v>0</v>
      </c>
    </row>
    <row r="33" spans="1:13" s="419" customFormat="1">
      <c r="A33" s="438"/>
      <c r="B33" s="476"/>
      <c r="C33" s="429"/>
      <c r="D33" s="429"/>
      <c r="E33" s="475"/>
      <c r="F33" s="474"/>
      <c r="G33" s="474"/>
      <c r="H33" s="474"/>
      <c r="I33" s="474"/>
      <c r="J33" s="474"/>
      <c r="K33" s="474"/>
      <c r="L33" s="474"/>
      <c r="M33" s="474"/>
    </row>
    <row r="34" spans="1:13" s="419" customFormat="1">
      <c r="A34" s="438"/>
      <c r="B34" s="448" t="s">
        <v>449</v>
      </c>
      <c r="C34" s="429"/>
      <c r="D34" s="429"/>
      <c r="E34" s="473" t="s">
        <v>559</v>
      </c>
      <c r="F34" s="471">
        <f>G34+J34+M34</f>
        <v>0</v>
      </c>
      <c r="G34" s="472"/>
      <c r="H34" s="472"/>
      <c r="I34" s="472"/>
      <c r="J34" s="471">
        <f>H34+I34</f>
        <v>0</v>
      </c>
      <c r="K34" s="472"/>
      <c r="L34" s="472"/>
      <c r="M34" s="471">
        <f>K34+L34</f>
        <v>0</v>
      </c>
    </row>
    <row r="35" spans="1:13" s="419" customFormat="1">
      <c r="A35" s="438"/>
      <c r="B35" s="429"/>
      <c r="C35" s="429"/>
      <c r="D35" s="429"/>
      <c r="E35" s="470"/>
      <c r="F35" s="469"/>
      <c r="G35" s="469"/>
      <c r="H35" s="469"/>
      <c r="I35" s="469"/>
      <c r="J35" s="469"/>
      <c r="K35" s="469"/>
      <c r="L35" s="469"/>
      <c r="M35" s="469"/>
    </row>
    <row r="36" spans="1:13" s="419" customFormat="1">
      <c r="A36" s="468"/>
      <c r="B36" s="467"/>
      <c r="C36" s="467"/>
      <c r="D36" s="467"/>
      <c r="E36" s="466"/>
      <c r="F36" s="465"/>
      <c r="G36" s="465"/>
      <c r="H36" s="465"/>
      <c r="I36" s="465"/>
      <c r="J36" s="465"/>
      <c r="K36" s="465"/>
      <c r="L36" s="465"/>
      <c r="M36" s="465"/>
    </row>
    <row r="37" spans="1:13" s="419" customFormat="1">
      <c r="A37" s="430" t="s">
        <v>450</v>
      </c>
      <c r="B37" s="429"/>
      <c r="C37" s="429"/>
      <c r="D37" s="429"/>
      <c r="E37" s="464" t="s">
        <v>560</v>
      </c>
      <c r="F37" s="427">
        <f t="shared" ref="F37:M37" si="2">F22+F12</f>
        <v>0</v>
      </c>
      <c r="G37" s="427">
        <f t="shared" si="2"/>
        <v>0</v>
      </c>
      <c r="H37" s="427">
        <f t="shared" si="2"/>
        <v>0</v>
      </c>
      <c r="I37" s="427">
        <f t="shared" si="2"/>
        <v>0</v>
      </c>
      <c r="J37" s="427">
        <f t="shared" si="2"/>
        <v>0</v>
      </c>
      <c r="K37" s="427">
        <f t="shared" si="2"/>
        <v>0</v>
      </c>
      <c r="L37" s="427">
        <f t="shared" si="2"/>
        <v>0</v>
      </c>
      <c r="M37" s="427">
        <f t="shared" si="2"/>
        <v>0</v>
      </c>
    </row>
    <row r="38" spans="1:13" s="419" customFormat="1" ht="13.5" thickBot="1">
      <c r="A38" s="463"/>
      <c r="B38" s="425"/>
      <c r="C38" s="425"/>
      <c r="D38" s="462"/>
      <c r="E38" s="461"/>
      <c r="F38" s="461"/>
      <c r="G38" s="461"/>
      <c r="H38" s="461"/>
      <c r="I38" s="461"/>
      <c r="J38" s="460"/>
      <c r="K38" s="460"/>
      <c r="L38" s="460"/>
      <c r="M38" s="460"/>
    </row>
    <row r="39" spans="1:13" s="419" customFormat="1" ht="13.5" thickTop="1">
      <c r="A39" s="416"/>
      <c r="B39" s="416"/>
      <c r="C39" s="416"/>
      <c r="D39" s="416"/>
      <c r="E39" s="416"/>
      <c r="F39" s="416"/>
      <c r="G39" s="416"/>
      <c r="H39" s="416"/>
      <c r="I39" s="416"/>
      <c r="J39" s="422"/>
      <c r="K39" s="420"/>
      <c r="L39" s="422"/>
      <c r="M39" s="420"/>
    </row>
    <row r="40" spans="1:13" s="419" customFormat="1" ht="13.5" thickBot="1">
      <c r="A40" s="416"/>
      <c r="B40" s="416"/>
      <c r="C40" s="416"/>
      <c r="D40" s="416"/>
      <c r="E40" s="416"/>
      <c r="F40" s="416"/>
      <c r="G40" s="416"/>
      <c r="H40" s="416"/>
      <c r="I40" s="416"/>
      <c r="J40" s="422"/>
      <c r="K40" s="420"/>
      <c r="L40" s="422"/>
      <c r="M40" s="420"/>
    </row>
    <row r="41" spans="1:13" s="419" customFormat="1" ht="13.5" customHeight="1" thickBot="1">
      <c r="A41" s="2933" t="s">
        <v>451</v>
      </c>
      <c r="B41" s="2934"/>
      <c r="C41" s="2934"/>
      <c r="D41" s="2935"/>
      <c r="E41" s="2942" t="s">
        <v>548</v>
      </c>
      <c r="F41" s="2945" t="s">
        <v>1436</v>
      </c>
      <c r="G41" s="2945" t="s">
        <v>615</v>
      </c>
      <c r="H41" s="2948" t="s">
        <v>614</v>
      </c>
      <c r="I41" s="2949"/>
      <c r="J41" s="2949"/>
      <c r="K41" s="2949"/>
      <c r="L41" s="2949"/>
      <c r="M41" s="2950"/>
    </row>
    <row r="42" spans="1:13" s="419" customFormat="1" ht="13.5" customHeight="1">
      <c r="A42" s="2936"/>
      <c r="B42" s="2937"/>
      <c r="C42" s="2937"/>
      <c r="D42" s="2938"/>
      <c r="E42" s="2943"/>
      <c r="F42" s="2946"/>
      <c r="G42" s="2946"/>
      <c r="H42" s="2951" t="s">
        <v>613</v>
      </c>
      <c r="I42" s="2952"/>
      <c r="J42" s="2953"/>
      <c r="K42" s="2951" t="s">
        <v>612</v>
      </c>
      <c r="L42" s="2952"/>
      <c r="M42" s="2953"/>
    </row>
    <row r="43" spans="1:13" s="419" customFormat="1" ht="13.5" thickBot="1">
      <c r="A43" s="2936"/>
      <c r="B43" s="2937"/>
      <c r="C43" s="2937"/>
      <c r="D43" s="2938"/>
      <c r="E43" s="2943"/>
      <c r="F43" s="2946"/>
      <c r="G43" s="2946"/>
      <c r="H43" s="2954"/>
      <c r="I43" s="2955"/>
      <c r="J43" s="2956"/>
      <c r="K43" s="2954"/>
      <c r="L43" s="2955"/>
      <c r="M43" s="2956"/>
    </row>
    <row r="44" spans="1:13" s="419" customFormat="1" ht="26.25" thickBot="1">
      <c r="A44" s="2939"/>
      <c r="B44" s="2940"/>
      <c r="C44" s="2940"/>
      <c r="D44" s="2941"/>
      <c r="E44" s="2944"/>
      <c r="F44" s="2947"/>
      <c r="G44" s="2947"/>
      <c r="H44" s="459" t="s">
        <v>610</v>
      </c>
      <c r="I44" s="459" t="s">
        <v>609</v>
      </c>
      <c r="J44" s="459" t="s">
        <v>611</v>
      </c>
      <c r="K44" s="459" t="s">
        <v>610</v>
      </c>
      <c r="L44" s="459" t="s">
        <v>609</v>
      </c>
      <c r="M44" s="459" t="s">
        <v>608</v>
      </c>
    </row>
    <row r="45" spans="1:13" s="419" customFormat="1" ht="13.5" thickTop="1">
      <c r="A45" s="438"/>
      <c r="B45" s="429"/>
      <c r="C45" s="429"/>
      <c r="D45" s="429"/>
      <c r="E45" s="442"/>
      <c r="F45" s="442"/>
      <c r="G45" s="442"/>
      <c r="H45" s="442"/>
      <c r="I45" s="442"/>
      <c r="J45" s="449"/>
      <c r="K45" s="449"/>
      <c r="L45" s="458"/>
      <c r="M45" s="449"/>
    </row>
    <row r="46" spans="1:13" s="419" customFormat="1">
      <c r="A46" s="430" t="s">
        <v>452</v>
      </c>
      <c r="B46" s="429"/>
      <c r="C46" s="429"/>
      <c r="D46" s="429"/>
      <c r="E46" s="457" t="s">
        <v>326</v>
      </c>
      <c r="F46" s="454">
        <f t="shared" ref="F46:M46" si="3">F48+F50+F52+F54+F56+F58</f>
        <v>0</v>
      </c>
      <c r="G46" s="454">
        <f t="shared" si="3"/>
        <v>0</v>
      </c>
      <c r="H46" s="454">
        <f t="shared" si="3"/>
        <v>0</v>
      </c>
      <c r="I46" s="454">
        <f t="shared" si="3"/>
        <v>0</v>
      </c>
      <c r="J46" s="454">
        <f t="shared" si="3"/>
        <v>0</v>
      </c>
      <c r="K46" s="454">
        <f t="shared" si="3"/>
        <v>0</v>
      </c>
      <c r="L46" s="454">
        <f t="shared" si="3"/>
        <v>0</v>
      </c>
      <c r="M46" s="454">
        <f t="shared" si="3"/>
        <v>0</v>
      </c>
    </row>
    <row r="47" spans="1:13" s="419" customFormat="1">
      <c r="A47" s="438"/>
      <c r="B47" s="429"/>
      <c r="C47" s="429"/>
      <c r="D47" s="429"/>
      <c r="E47" s="442"/>
      <c r="F47" s="441"/>
      <c r="G47" s="441"/>
      <c r="H47" s="441"/>
      <c r="I47" s="441"/>
      <c r="J47" s="441"/>
      <c r="K47" s="441"/>
      <c r="L47" s="441"/>
      <c r="M47" s="441"/>
    </row>
    <row r="48" spans="1:13" s="419" customFormat="1">
      <c r="A48" s="438"/>
      <c r="B48" s="448" t="s">
        <v>453</v>
      </c>
      <c r="C48" s="429"/>
      <c r="D48" s="429"/>
      <c r="E48" s="456" t="s">
        <v>562</v>
      </c>
      <c r="F48" s="439">
        <f>G48+J48+M48</f>
        <v>0</v>
      </c>
      <c r="G48" s="440"/>
      <c r="H48" s="440"/>
      <c r="I48" s="440"/>
      <c r="J48" s="439">
        <f>H48+I48</f>
        <v>0</v>
      </c>
      <c r="K48" s="440"/>
      <c r="L48" s="440"/>
      <c r="M48" s="439">
        <f>K48+L48</f>
        <v>0</v>
      </c>
    </row>
    <row r="49" spans="1:13" s="419" customFormat="1">
      <c r="A49" s="438"/>
      <c r="B49" s="448"/>
      <c r="C49" s="429"/>
      <c r="D49" s="429"/>
      <c r="E49" s="445"/>
      <c r="F49" s="449"/>
      <c r="G49" s="449"/>
      <c r="H49" s="449"/>
      <c r="I49" s="449"/>
      <c r="J49" s="449"/>
      <c r="K49" s="449"/>
      <c r="L49" s="449"/>
      <c r="M49" s="449"/>
    </row>
    <row r="50" spans="1:13" s="419" customFormat="1">
      <c r="A50" s="438"/>
      <c r="B50" s="448" t="s">
        <v>454</v>
      </c>
      <c r="C50" s="429"/>
      <c r="D50" s="429"/>
      <c r="E50" s="456">
        <v>11</v>
      </c>
      <c r="F50" s="439">
        <f>G50+J50+M50</f>
        <v>0</v>
      </c>
      <c r="G50" s="440"/>
      <c r="H50" s="440"/>
      <c r="I50" s="440"/>
      <c r="J50" s="439">
        <f>H50+I50</f>
        <v>0</v>
      </c>
      <c r="K50" s="440"/>
      <c r="L50" s="440"/>
      <c r="M50" s="439">
        <f>K50+L50</f>
        <v>0</v>
      </c>
    </row>
    <row r="51" spans="1:13" s="419" customFormat="1">
      <c r="A51" s="438"/>
      <c r="B51" s="448"/>
      <c r="C51" s="429"/>
      <c r="D51" s="429"/>
      <c r="E51" s="445"/>
      <c r="F51" s="449"/>
      <c r="G51" s="449"/>
      <c r="H51" s="449"/>
      <c r="I51" s="449"/>
      <c r="J51" s="449"/>
      <c r="K51" s="449"/>
      <c r="L51" s="449"/>
      <c r="M51" s="449"/>
    </row>
    <row r="52" spans="1:13" s="419" customFormat="1">
      <c r="A52" s="438"/>
      <c r="B52" s="437" t="s">
        <v>455</v>
      </c>
      <c r="C52" s="447"/>
      <c r="D52" s="429"/>
      <c r="E52" s="456" t="s">
        <v>563</v>
      </c>
      <c r="F52" s="439">
        <f>G52+J52+M52</f>
        <v>0</v>
      </c>
      <c r="G52" s="440"/>
      <c r="H52" s="440"/>
      <c r="I52" s="440"/>
      <c r="J52" s="439">
        <f>H52+I52</f>
        <v>0</v>
      </c>
      <c r="K52" s="440"/>
      <c r="L52" s="440"/>
      <c r="M52" s="439">
        <f>K52+L52</f>
        <v>0</v>
      </c>
    </row>
    <row r="53" spans="1:13" s="419" customFormat="1">
      <c r="A53" s="438"/>
      <c r="B53" s="429"/>
      <c r="C53" s="447"/>
      <c r="D53" s="453"/>
      <c r="E53" s="445"/>
      <c r="F53" s="449"/>
      <c r="G53" s="449"/>
      <c r="H53" s="449"/>
      <c r="I53" s="449"/>
      <c r="J53" s="449"/>
      <c r="K53" s="449"/>
      <c r="L53" s="449"/>
      <c r="M53" s="449"/>
    </row>
    <row r="54" spans="1:13" s="419" customFormat="1">
      <c r="A54" s="438"/>
      <c r="B54" s="437" t="s">
        <v>456</v>
      </c>
      <c r="C54" s="447"/>
      <c r="D54" s="453"/>
      <c r="E54" s="456" t="s">
        <v>564</v>
      </c>
      <c r="F54" s="439">
        <f>G54+J54+M54</f>
        <v>0</v>
      </c>
      <c r="G54" s="440"/>
      <c r="H54" s="440"/>
      <c r="I54" s="440"/>
      <c r="J54" s="439">
        <f>H54+I54</f>
        <v>0</v>
      </c>
      <c r="K54" s="440"/>
      <c r="L54" s="440"/>
      <c r="M54" s="439">
        <f>K54+L54</f>
        <v>0</v>
      </c>
    </row>
    <row r="55" spans="1:13" s="419" customFormat="1">
      <c r="A55" s="438"/>
      <c r="B55" s="448"/>
      <c r="C55" s="429"/>
      <c r="D55" s="453"/>
      <c r="E55" s="456"/>
      <c r="F55" s="449"/>
      <c r="G55" s="449"/>
      <c r="H55" s="449"/>
      <c r="I55" s="449"/>
      <c r="J55" s="449"/>
      <c r="K55" s="449"/>
      <c r="L55" s="449"/>
      <c r="M55" s="449"/>
    </row>
    <row r="56" spans="1:13" s="419" customFormat="1">
      <c r="A56" s="438"/>
      <c r="B56" s="448" t="s">
        <v>457</v>
      </c>
      <c r="C56" s="429"/>
      <c r="D56" s="453"/>
      <c r="E56" s="456">
        <v>14</v>
      </c>
      <c r="F56" s="439">
        <f>G56+J56+M56</f>
        <v>0</v>
      </c>
      <c r="G56" s="440"/>
      <c r="H56" s="440"/>
      <c r="I56" s="440"/>
      <c r="J56" s="439">
        <f>H56+I56</f>
        <v>0</v>
      </c>
      <c r="K56" s="440"/>
      <c r="L56" s="440"/>
      <c r="M56" s="439">
        <f>K56+L56</f>
        <v>0</v>
      </c>
    </row>
    <row r="57" spans="1:13" s="419" customFormat="1">
      <c r="A57" s="438"/>
      <c r="B57" s="448"/>
      <c r="C57" s="429"/>
      <c r="D57" s="453"/>
      <c r="E57" s="456"/>
      <c r="F57" s="455"/>
      <c r="G57" s="455"/>
      <c r="H57" s="455"/>
      <c r="I57" s="455"/>
      <c r="J57" s="439"/>
      <c r="K57" s="455"/>
      <c r="L57" s="455"/>
      <c r="M57" s="455"/>
    </row>
    <row r="58" spans="1:13" s="419" customFormat="1">
      <c r="A58" s="438"/>
      <c r="B58" s="448" t="s">
        <v>458</v>
      </c>
      <c r="C58" s="429"/>
      <c r="D58" s="453"/>
      <c r="E58" s="456">
        <v>15</v>
      </c>
      <c r="F58" s="439">
        <f>G58+J58+M58</f>
        <v>0</v>
      </c>
      <c r="G58" s="440"/>
      <c r="H58" s="440"/>
      <c r="I58" s="440"/>
      <c r="J58" s="439">
        <f>H58+I58</f>
        <v>0</v>
      </c>
      <c r="K58" s="440"/>
      <c r="L58" s="440"/>
      <c r="M58" s="439">
        <f>K58+L58</f>
        <v>0</v>
      </c>
    </row>
    <row r="59" spans="1:13" s="419" customFormat="1">
      <c r="A59" s="438"/>
      <c r="B59" s="448"/>
      <c r="C59" s="429"/>
      <c r="D59" s="453"/>
      <c r="E59" s="456"/>
      <c r="F59" s="455"/>
      <c r="G59" s="455"/>
      <c r="H59" s="455"/>
      <c r="I59" s="455"/>
      <c r="J59" s="455"/>
      <c r="K59" s="455"/>
      <c r="L59" s="455"/>
      <c r="M59" s="455"/>
    </row>
    <row r="60" spans="1:13" s="419" customFormat="1">
      <c r="A60" s="452" t="s">
        <v>325</v>
      </c>
      <c r="B60" s="448"/>
      <c r="C60" s="429"/>
      <c r="D60" s="453"/>
      <c r="E60" s="428">
        <v>16</v>
      </c>
      <c r="F60" s="454">
        <f t="shared" ref="F60:M60" si="4">F62</f>
        <v>0</v>
      </c>
      <c r="G60" s="454">
        <f t="shared" si="4"/>
        <v>0</v>
      </c>
      <c r="H60" s="454">
        <f t="shared" si="4"/>
        <v>0</v>
      </c>
      <c r="I60" s="454">
        <f t="shared" si="4"/>
        <v>0</v>
      </c>
      <c r="J60" s="454">
        <f t="shared" si="4"/>
        <v>0</v>
      </c>
      <c r="K60" s="454">
        <f t="shared" si="4"/>
        <v>0</v>
      </c>
      <c r="L60" s="454">
        <f t="shared" si="4"/>
        <v>0</v>
      </c>
      <c r="M60" s="454">
        <f t="shared" si="4"/>
        <v>0</v>
      </c>
    </row>
    <row r="61" spans="1:13" s="419" customFormat="1">
      <c r="A61" s="438"/>
      <c r="B61" s="429"/>
      <c r="C61" s="429"/>
      <c r="D61" s="453"/>
      <c r="E61" s="442"/>
      <c r="F61" s="441"/>
      <c r="G61" s="441"/>
      <c r="H61" s="441"/>
      <c r="I61" s="441"/>
      <c r="J61" s="441"/>
      <c r="K61" s="441"/>
      <c r="L61" s="441"/>
      <c r="M61" s="441"/>
    </row>
    <row r="62" spans="1:13" s="419" customFormat="1">
      <c r="A62" s="452"/>
      <c r="B62" s="437" t="s">
        <v>459</v>
      </c>
      <c r="C62" s="447"/>
      <c r="D62" s="453"/>
      <c r="E62" s="436" t="s">
        <v>565</v>
      </c>
      <c r="F62" s="439">
        <f>G62+J62+M62</f>
        <v>0</v>
      </c>
      <c r="G62" s="440"/>
      <c r="H62" s="440"/>
      <c r="I62" s="440"/>
      <c r="J62" s="439">
        <f>H62+I62</f>
        <v>0</v>
      </c>
      <c r="K62" s="440"/>
      <c r="L62" s="440"/>
      <c r="M62" s="439">
        <f>K62+L62</f>
        <v>0</v>
      </c>
    </row>
    <row r="63" spans="1:13" s="419" customFormat="1">
      <c r="A63" s="438"/>
      <c r="B63" s="429"/>
      <c r="C63" s="429"/>
      <c r="D63" s="447"/>
      <c r="E63" s="445"/>
      <c r="F63" s="449"/>
      <c r="G63" s="449"/>
      <c r="H63" s="449"/>
      <c r="I63" s="449"/>
      <c r="J63" s="449"/>
      <c r="K63" s="449"/>
      <c r="L63" s="449"/>
      <c r="M63" s="449"/>
    </row>
    <row r="64" spans="1:13" s="419" customFormat="1">
      <c r="A64" s="452" t="s">
        <v>460</v>
      </c>
      <c r="B64" s="429"/>
      <c r="C64" s="429"/>
      <c r="D64" s="429"/>
      <c r="E64" s="451" t="s">
        <v>566</v>
      </c>
      <c r="F64" s="450">
        <f t="shared" ref="F64:M64" si="5">+F66+F72+F80</f>
        <v>0</v>
      </c>
      <c r="G64" s="450">
        <f t="shared" si="5"/>
        <v>0</v>
      </c>
      <c r="H64" s="450">
        <f t="shared" si="5"/>
        <v>0</v>
      </c>
      <c r="I64" s="450">
        <f t="shared" si="5"/>
        <v>0</v>
      </c>
      <c r="J64" s="450">
        <f t="shared" si="5"/>
        <v>0</v>
      </c>
      <c r="K64" s="450">
        <f t="shared" si="5"/>
        <v>0</v>
      </c>
      <c r="L64" s="450">
        <f t="shared" si="5"/>
        <v>0</v>
      </c>
      <c r="M64" s="450">
        <f t="shared" si="5"/>
        <v>0</v>
      </c>
    </row>
    <row r="65" spans="1:13" s="419" customFormat="1">
      <c r="A65" s="438"/>
      <c r="B65" s="429"/>
      <c r="C65" s="447"/>
      <c r="D65" s="429"/>
      <c r="E65" s="445"/>
      <c r="F65" s="449"/>
      <c r="G65" s="449"/>
      <c r="H65" s="449"/>
      <c r="I65" s="449"/>
      <c r="J65" s="449"/>
      <c r="K65" s="449"/>
      <c r="L65" s="449"/>
      <c r="M65" s="449"/>
    </row>
    <row r="66" spans="1:13" s="419" customFormat="1">
      <c r="A66" s="438"/>
      <c r="B66" s="437" t="s">
        <v>461</v>
      </c>
      <c r="C66" s="429"/>
      <c r="D66" s="429"/>
      <c r="E66" s="436" t="s">
        <v>567</v>
      </c>
      <c r="F66" s="435">
        <f t="shared" ref="F66:L66" si="6">F67+F70</f>
        <v>0</v>
      </c>
      <c r="G66" s="435">
        <f t="shared" si="6"/>
        <v>0</v>
      </c>
      <c r="H66" s="435">
        <f t="shared" si="6"/>
        <v>0</v>
      </c>
      <c r="I66" s="435">
        <f t="shared" si="6"/>
        <v>0</v>
      </c>
      <c r="J66" s="435">
        <f t="shared" si="6"/>
        <v>0</v>
      </c>
      <c r="K66" s="435">
        <f t="shared" si="6"/>
        <v>0</v>
      </c>
      <c r="L66" s="435">
        <f t="shared" si="6"/>
        <v>0</v>
      </c>
      <c r="M66" s="435">
        <f>M67+M70</f>
        <v>0</v>
      </c>
    </row>
    <row r="67" spans="1:13" s="419" customFormat="1">
      <c r="A67" s="438"/>
      <c r="B67" s="429"/>
      <c r="C67" s="447" t="s">
        <v>462</v>
      </c>
      <c r="D67" s="429"/>
      <c r="E67" s="445" t="s">
        <v>568</v>
      </c>
      <c r="F67" s="439">
        <f>G67+J67+M67</f>
        <v>0</v>
      </c>
      <c r="G67" s="440"/>
      <c r="H67" s="440"/>
      <c r="I67" s="440"/>
      <c r="J67" s="439">
        <f>H67+I67</f>
        <v>0</v>
      </c>
      <c r="K67" s="440"/>
      <c r="L67" s="440"/>
      <c r="M67" s="439">
        <f>K67+L67</f>
        <v>0</v>
      </c>
    </row>
    <row r="68" spans="1:13" s="419" customFormat="1">
      <c r="A68" s="438"/>
      <c r="B68" s="429"/>
      <c r="C68" s="447"/>
      <c r="D68" s="429" t="s">
        <v>463</v>
      </c>
      <c r="E68" s="445"/>
      <c r="F68" s="449"/>
      <c r="G68" s="449"/>
      <c r="H68" s="449"/>
      <c r="I68" s="449"/>
      <c r="J68" s="449"/>
      <c r="K68" s="449"/>
      <c r="L68" s="449"/>
      <c r="M68" s="449"/>
    </row>
    <row r="69" spans="1:13" s="419" customFormat="1">
      <c r="A69" s="438"/>
      <c r="B69" s="429"/>
      <c r="C69" s="447"/>
      <c r="D69" s="429" t="s">
        <v>464</v>
      </c>
      <c r="E69" s="445"/>
      <c r="F69" s="449"/>
      <c r="G69" s="449"/>
      <c r="H69" s="449"/>
      <c r="I69" s="449"/>
      <c r="J69" s="449"/>
      <c r="K69" s="449"/>
      <c r="L69" s="449"/>
      <c r="M69" s="449"/>
    </row>
    <row r="70" spans="1:13" s="419" customFormat="1">
      <c r="A70" s="438"/>
      <c r="B70" s="429"/>
      <c r="C70" s="429" t="s">
        <v>465</v>
      </c>
      <c r="D70" s="429"/>
      <c r="E70" s="442" t="s">
        <v>569</v>
      </c>
      <c r="F70" s="439">
        <f>G70+J70+M70</f>
        <v>0</v>
      </c>
      <c r="G70" s="440"/>
      <c r="H70" s="440"/>
      <c r="I70" s="440"/>
      <c r="J70" s="439">
        <f>H70+I70</f>
        <v>0</v>
      </c>
      <c r="K70" s="440"/>
      <c r="L70" s="440"/>
      <c r="M70" s="439">
        <f>K70+L70</f>
        <v>0</v>
      </c>
    </row>
    <row r="71" spans="1:13" s="419" customFormat="1">
      <c r="A71" s="438"/>
      <c r="B71" s="429"/>
      <c r="C71" s="447"/>
      <c r="D71" s="429"/>
      <c r="E71" s="445"/>
      <c r="F71" s="449"/>
      <c r="G71" s="449"/>
      <c r="H71" s="449"/>
      <c r="I71" s="449"/>
      <c r="J71" s="449"/>
      <c r="K71" s="449"/>
      <c r="L71" s="449"/>
      <c r="M71" s="449"/>
    </row>
    <row r="72" spans="1:13" s="419" customFormat="1">
      <c r="A72" s="438"/>
      <c r="B72" s="437" t="s">
        <v>466</v>
      </c>
      <c r="C72" s="429"/>
      <c r="D72" s="429"/>
      <c r="E72" s="436" t="s">
        <v>570</v>
      </c>
      <c r="F72" s="435">
        <f>F73+F74+F75+F76+F77+F78</f>
        <v>0</v>
      </c>
      <c r="G72" s="435">
        <f t="shared" ref="G72:L72" si="7">G73+G74+G75+G76+G77+G78</f>
        <v>0</v>
      </c>
      <c r="H72" s="435">
        <f t="shared" si="7"/>
        <v>0</v>
      </c>
      <c r="I72" s="435">
        <f t="shared" si="7"/>
        <v>0</v>
      </c>
      <c r="J72" s="435">
        <f t="shared" si="7"/>
        <v>0</v>
      </c>
      <c r="K72" s="435">
        <f t="shared" si="7"/>
        <v>0</v>
      </c>
      <c r="L72" s="435">
        <f t="shared" si="7"/>
        <v>0</v>
      </c>
      <c r="M72" s="435">
        <f>M73+M74+M75+M76+M77+M78</f>
        <v>0</v>
      </c>
    </row>
    <row r="73" spans="1:13" s="419" customFormat="1">
      <c r="A73" s="438"/>
      <c r="B73" s="448"/>
      <c r="C73" s="429" t="s">
        <v>467</v>
      </c>
      <c r="D73" s="429"/>
      <c r="E73" s="445">
        <v>42</v>
      </c>
      <c r="F73" s="439">
        <f t="shared" ref="F73:F78" si="8">G73+J73+M73</f>
        <v>0</v>
      </c>
      <c r="G73" s="440"/>
      <c r="H73" s="440"/>
      <c r="I73" s="440"/>
      <c r="J73" s="439">
        <f t="shared" ref="J73:J78" si="9">H73+I73</f>
        <v>0</v>
      </c>
      <c r="K73" s="440"/>
      <c r="L73" s="440"/>
      <c r="M73" s="439">
        <f t="shared" ref="M73:M78" si="10">K73+L73</f>
        <v>0</v>
      </c>
    </row>
    <row r="74" spans="1:13" s="419" customFormat="1">
      <c r="A74" s="438"/>
      <c r="B74" s="429"/>
      <c r="C74" s="447" t="s">
        <v>468</v>
      </c>
      <c r="D74" s="446"/>
      <c r="E74" s="445">
        <v>43</v>
      </c>
      <c r="F74" s="439">
        <f t="shared" si="8"/>
        <v>0</v>
      </c>
      <c r="G74" s="440"/>
      <c r="H74" s="440"/>
      <c r="I74" s="440"/>
      <c r="J74" s="439">
        <f t="shared" si="9"/>
        <v>0</v>
      </c>
      <c r="K74" s="440"/>
      <c r="L74" s="440"/>
      <c r="M74" s="439">
        <f t="shared" si="10"/>
        <v>0</v>
      </c>
    </row>
    <row r="75" spans="1:13" s="419" customFormat="1">
      <c r="A75" s="438"/>
      <c r="B75" s="429"/>
      <c r="C75" s="447" t="s">
        <v>469</v>
      </c>
      <c r="D75" s="446"/>
      <c r="E75" s="445">
        <v>44</v>
      </c>
      <c r="F75" s="439">
        <f t="shared" si="8"/>
        <v>0</v>
      </c>
      <c r="G75" s="440"/>
      <c r="H75" s="440"/>
      <c r="I75" s="440"/>
      <c r="J75" s="439">
        <f t="shared" si="9"/>
        <v>0</v>
      </c>
      <c r="K75" s="440"/>
      <c r="L75" s="440"/>
      <c r="M75" s="439">
        <f t="shared" si="10"/>
        <v>0</v>
      </c>
    </row>
    <row r="76" spans="1:13" s="419" customFormat="1">
      <c r="A76" s="438"/>
      <c r="B76" s="429"/>
      <c r="C76" s="444" t="s">
        <v>470</v>
      </c>
      <c r="D76" s="429"/>
      <c r="E76" s="442">
        <v>46</v>
      </c>
      <c r="F76" s="439">
        <f t="shared" si="8"/>
        <v>0</v>
      </c>
      <c r="G76" s="440"/>
      <c r="H76" s="440"/>
      <c r="I76" s="440"/>
      <c r="J76" s="439">
        <f t="shared" si="9"/>
        <v>0</v>
      </c>
      <c r="K76" s="440"/>
      <c r="L76" s="440"/>
      <c r="M76" s="439">
        <f t="shared" si="10"/>
        <v>0</v>
      </c>
    </row>
    <row r="77" spans="1:13" s="419" customFormat="1">
      <c r="A77" s="438"/>
      <c r="B77" s="429"/>
      <c r="C77" s="429" t="s">
        <v>471</v>
      </c>
      <c r="D77" s="429"/>
      <c r="E77" s="442" t="s">
        <v>571</v>
      </c>
      <c r="F77" s="439">
        <f t="shared" si="8"/>
        <v>0</v>
      </c>
      <c r="G77" s="440"/>
      <c r="H77" s="440"/>
      <c r="I77" s="440"/>
      <c r="J77" s="439">
        <f t="shared" si="9"/>
        <v>0</v>
      </c>
      <c r="K77" s="440"/>
      <c r="L77" s="440"/>
      <c r="M77" s="439">
        <f t="shared" si="10"/>
        <v>0</v>
      </c>
    </row>
    <row r="78" spans="1:13" s="419" customFormat="1">
      <c r="A78" s="438"/>
      <c r="B78" s="429"/>
      <c r="C78" s="429" t="s">
        <v>472</v>
      </c>
      <c r="D78" s="429"/>
      <c r="E78" s="442" t="s">
        <v>572</v>
      </c>
      <c r="F78" s="439">
        <f t="shared" si="8"/>
        <v>0</v>
      </c>
      <c r="G78" s="440"/>
      <c r="H78" s="440"/>
      <c r="I78" s="440"/>
      <c r="J78" s="439">
        <f t="shared" si="9"/>
        <v>0</v>
      </c>
      <c r="K78" s="440"/>
      <c r="L78" s="440"/>
      <c r="M78" s="439">
        <f t="shared" si="10"/>
        <v>0</v>
      </c>
    </row>
    <row r="79" spans="1:13" s="419" customFormat="1">
      <c r="A79" s="438"/>
      <c r="B79" s="429"/>
      <c r="C79" s="429"/>
      <c r="D79" s="443"/>
      <c r="E79" s="442"/>
      <c r="F79" s="441"/>
      <c r="G79" s="441"/>
      <c r="H79" s="441"/>
      <c r="I79" s="441"/>
      <c r="J79" s="441"/>
      <c r="K79" s="441"/>
      <c r="L79" s="441"/>
      <c r="M79" s="441"/>
    </row>
    <row r="80" spans="1:13" s="419" customFormat="1">
      <c r="A80" s="438"/>
      <c r="B80" s="437" t="s">
        <v>449</v>
      </c>
      <c r="C80" s="429"/>
      <c r="D80" s="429"/>
      <c r="E80" s="436" t="s">
        <v>573</v>
      </c>
      <c r="F80" s="439">
        <f>G80+J80+M80</f>
        <v>0</v>
      </c>
      <c r="G80" s="440"/>
      <c r="H80" s="440"/>
      <c r="I80" s="440"/>
      <c r="J80" s="439">
        <f>H80+I80</f>
        <v>0</v>
      </c>
      <c r="K80" s="440"/>
      <c r="L80" s="440"/>
      <c r="M80" s="439">
        <f>K80+L80</f>
        <v>0</v>
      </c>
    </row>
    <row r="81" spans="1:13" s="419" customFormat="1">
      <c r="A81" s="438"/>
      <c r="B81" s="437"/>
      <c r="C81" s="429"/>
      <c r="D81" s="429"/>
      <c r="E81" s="436"/>
      <c r="F81" s="435"/>
      <c r="G81" s="435"/>
      <c r="H81" s="435"/>
      <c r="I81" s="435"/>
      <c r="J81" s="435"/>
      <c r="K81" s="435"/>
      <c r="L81" s="435"/>
      <c r="M81" s="435"/>
    </row>
    <row r="82" spans="1:13" s="419" customFormat="1">
      <c r="A82" s="434"/>
      <c r="B82" s="433"/>
      <c r="C82" s="433"/>
      <c r="D82" s="433"/>
      <c r="E82" s="432"/>
      <c r="F82" s="431"/>
      <c r="G82" s="431"/>
      <c r="H82" s="431"/>
      <c r="I82" s="431"/>
      <c r="J82" s="431"/>
      <c r="K82" s="431"/>
      <c r="L82" s="431"/>
      <c r="M82" s="431"/>
    </row>
    <row r="83" spans="1:13" s="419" customFormat="1">
      <c r="A83" s="430" t="s">
        <v>473</v>
      </c>
      <c r="B83" s="429"/>
      <c r="C83" s="429"/>
      <c r="D83" s="429"/>
      <c r="E83" s="428" t="s">
        <v>574</v>
      </c>
      <c r="F83" s="427">
        <f t="shared" ref="F83:M83" si="11">F46+F62+F64</f>
        <v>0</v>
      </c>
      <c r="G83" s="427">
        <f t="shared" si="11"/>
        <v>0</v>
      </c>
      <c r="H83" s="427">
        <f t="shared" si="11"/>
        <v>0</v>
      </c>
      <c r="I83" s="427">
        <f t="shared" si="11"/>
        <v>0</v>
      </c>
      <c r="J83" s="427">
        <f t="shared" si="11"/>
        <v>0</v>
      </c>
      <c r="K83" s="427">
        <f t="shared" si="11"/>
        <v>0</v>
      </c>
      <c r="L83" s="427">
        <f t="shared" si="11"/>
        <v>0</v>
      </c>
      <c r="M83" s="427">
        <f t="shared" si="11"/>
        <v>0</v>
      </c>
    </row>
    <row r="84" spans="1:13" s="419" customFormat="1" ht="13.5" thickBot="1">
      <c r="A84" s="426"/>
      <c r="B84" s="425"/>
      <c r="C84" s="425"/>
      <c r="D84" s="425"/>
      <c r="E84" s="424"/>
      <c r="F84" s="423"/>
      <c r="G84" s="423"/>
      <c r="H84" s="423"/>
      <c r="I84" s="423"/>
      <c r="J84" s="423"/>
      <c r="K84" s="423"/>
      <c r="L84" s="423"/>
      <c r="M84" s="423"/>
    </row>
    <row r="85" spans="1:13" s="419" customFormat="1" ht="13.5" thickTop="1">
      <c r="A85" s="416"/>
      <c r="B85" s="416"/>
      <c r="C85" s="416"/>
      <c r="D85" s="416"/>
      <c r="E85" s="416"/>
      <c r="F85" s="416"/>
      <c r="G85" s="416"/>
      <c r="H85" s="416"/>
      <c r="I85" s="416"/>
      <c r="J85" s="422"/>
      <c r="K85" s="420"/>
      <c r="L85" s="422"/>
      <c r="M85" s="420"/>
    </row>
    <row r="86" spans="1:13" s="419" customFormat="1">
      <c r="A86" s="421"/>
      <c r="B86" s="421"/>
      <c r="C86" s="421"/>
      <c r="D86" s="421"/>
      <c r="E86" s="421" t="s">
        <v>1602</v>
      </c>
      <c r="F86" s="420">
        <f>F37-F83</f>
        <v>0</v>
      </c>
      <c r="G86" s="420">
        <f t="shared" ref="G86:M86" si="12">G37-G83</f>
        <v>0</v>
      </c>
      <c r="H86" s="420">
        <f t="shared" si="12"/>
        <v>0</v>
      </c>
      <c r="I86" s="420">
        <f t="shared" si="12"/>
        <v>0</v>
      </c>
      <c r="J86" s="420">
        <f t="shared" si="12"/>
        <v>0</v>
      </c>
      <c r="K86" s="420">
        <f t="shared" si="12"/>
        <v>0</v>
      </c>
      <c r="L86" s="420">
        <f t="shared" si="12"/>
        <v>0</v>
      </c>
      <c r="M86" s="420">
        <f t="shared" si="12"/>
        <v>0</v>
      </c>
    </row>
    <row r="87" spans="1:13" ht="18">
      <c r="A87" s="418"/>
    </row>
    <row r="88" spans="1:13" ht="18">
      <c r="A88" s="418"/>
    </row>
    <row r="89" spans="1:13" s="421" customFormat="1">
      <c r="A89" s="1738"/>
      <c r="B89" s="1739"/>
    </row>
    <row r="90" spans="1:13" s="421" customFormat="1">
      <c r="A90" s="1738"/>
      <c r="B90" s="1739"/>
    </row>
    <row r="91" spans="1:13" s="421" customFormat="1">
      <c r="A91" s="1738"/>
      <c r="B91" s="1739"/>
    </row>
    <row r="92" spans="1:13" s="417" customFormat="1">
      <c r="D92" s="416"/>
      <c r="E92" s="485"/>
    </row>
    <row r="93" spans="1:13" s="417" customFormat="1"/>
    <row r="94" spans="1:13">
      <c r="B94" s="1429"/>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tabColor theme="3"/>
    <pageSetUpPr fitToPage="1"/>
  </sheetPr>
  <dimension ref="A1:E49"/>
  <sheetViews>
    <sheetView showGridLines="0" zoomScaleNormal="100" zoomScaleSheetLayoutView="100" workbookViewId="0">
      <selection activeCell="A5" sqref="A5"/>
    </sheetView>
  </sheetViews>
  <sheetFormatPr baseColWidth="10" defaultColWidth="8.85546875" defaultRowHeight="12.75"/>
  <cols>
    <col min="1" max="1" width="116.85546875" style="413" customWidth="1"/>
    <col min="2" max="2" width="1.85546875" style="413" customWidth="1"/>
    <col min="3" max="3" width="20.7109375" style="2" customWidth="1"/>
    <col min="4" max="4" width="5.7109375" style="2" customWidth="1"/>
    <col min="5" max="5" width="9.85546875" style="2" customWidth="1"/>
    <col min="6" max="16384" width="8.85546875" style="2"/>
  </cols>
  <sheetData>
    <row r="1" spans="1:5" s="107" customFormat="1" ht="15.75" customHeight="1">
      <c r="A1" s="101" t="s">
        <v>1558</v>
      </c>
      <c r="B1" s="101"/>
      <c r="C1" s="101"/>
      <c r="D1" s="108"/>
      <c r="E1" s="108"/>
    </row>
    <row r="2" spans="1:5" s="18" customFormat="1" ht="11.25">
      <c r="A2" s="88" t="str">
        <f>'PAGE DE GARDE'!C8</f>
        <v>ELECTRICITE</v>
      </c>
      <c r="B2" s="88"/>
      <c r="C2" s="88" t="str">
        <f>'PAGE DE GARDE'!C10</f>
        <v>REALITE 2015 V0</v>
      </c>
      <c r="D2" s="99"/>
      <c r="E2" s="99"/>
    </row>
    <row r="3" spans="1:5" s="18" customFormat="1" ht="11.25">
      <c r="A3" s="481" t="str">
        <f>'PAGE DE GARDE'!C7</f>
        <v>GRD</v>
      </c>
      <c r="B3" s="88"/>
      <c r="C3" s="88"/>
      <c r="D3" s="99"/>
      <c r="E3" s="99"/>
    </row>
    <row r="5" spans="1:5" s="4" customFormat="1">
      <c r="A5" s="11"/>
      <c r="B5" s="11"/>
    </row>
    <row r="6" spans="1:5" s="4" customFormat="1" ht="13.5" thickBot="1">
      <c r="A6" s="11"/>
      <c r="B6" s="11"/>
      <c r="C6" s="10"/>
    </row>
    <row r="7" spans="1:5" s="4" customFormat="1" ht="30" customHeight="1" thickBot="1">
      <c r="A7" s="766" t="s">
        <v>1003</v>
      </c>
      <c r="B7" s="785"/>
      <c r="C7" s="822" t="str">
        <f>'PAGE DE GARDE'!B14</f>
        <v>REALITE 2015</v>
      </c>
      <c r="D7" s="697"/>
    </row>
    <row r="8" spans="1:5" s="765" customFormat="1" ht="21.75" customHeight="1" thickBot="1">
      <c r="A8" s="821"/>
      <c r="B8" s="767"/>
      <c r="C8" s="820"/>
      <c r="D8" s="776"/>
    </row>
    <row r="9" spans="1:5" s="4" customFormat="1" ht="30" customHeight="1" thickBot="1">
      <c r="A9" s="773" t="s">
        <v>759</v>
      </c>
      <c r="B9" s="786"/>
      <c r="C9" s="774"/>
      <c r="D9" s="697"/>
    </row>
    <row r="10" spans="1:5" s="4" customFormat="1">
      <c r="A10" s="771" t="s">
        <v>735</v>
      </c>
      <c r="B10" s="2305"/>
      <c r="C10" s="1320">
        <f>'Tableau 9C'!E7</f>
        <v>0</v>
      </c>
      <c r="D10" s="2300"/>
    </row>
    <row r="11" spans="1:5" s="4" customFormat="1">
      <c r="A11" s="771" t="s">
        <v>760</v>
      </c>
      <c r="B11" s="786"/>
      <c r="C11" s="1417"/>
      <c r="D11" s="694"/>
    </row>
    <row r="12" spans="1:5" s="4" customFormat="1">
      <c r="A12" s="808" t="s">
        <v>761</v>
      </c>
      <c r="B12" s="786"/>
      <c r="C12" s="811">
        <f>C10+C11</f>
        <v>0</v>
      </c>
      <c r="D12" s="694"/>
    </row>
    <row r="13" spans="1:5" s="4" customFormat="1">
      <c r="A13" s="771" t="s">
        <v>736</v>
      </c>
      <c r="B13" s="786"/>
      <c r="C13" s="1320">
        <f>'Tableau 9C'!E33</f>
        <v>0</v>
      </c>
      <c r="D13" s="694"/>
    </row>
    <row r="14" spans="1:5" s="4" customFormat="1">
      <c r="A14" s="771" t="s">
        <v>762</v>
      </c>
      <c r="B14" s="786"/>
      <c r="C14" s="1417"/>
      <c r="D14" s="694"/>
    </row>
    <row r="15" spans="1:5" s="4" customFormat="1" ht="13.5" thickBot="1">
      <c r="A15" s="808" t="s">
        <v>763</v>
      </c>
      <c r="B15" s="786"/>
      <c r="C15" s="811">
        <f>C13+C14</f>
        <v>0</v>
      </c>
      <c r="D15" s="694"/>
    </row>
    <row r="16" spans="1:5" s="4" customFormat="1" ht="13.5" thickBot="1">
      <c r="A16" s="813" t="s">
        <v>764</v>
      </c>
      <c r="B16" s="786"/>
      <c r="C16" s="814">
        <f>(C12+C15)/2</f>
        <v>0</v>
      </c>
      <c r="D16" s="694"/>
    </row>
    <row r="17" spans="1:4" s="4" customFormat="1">
      <c r="A17" s="771" t="s">
        <v>9</v>
      </c>
      <c r="B17" s="786"/>
      <c r="C17" s="812"/>
      <c r="D17" s="694"/>
    </row>
    <row r="18" spans="1:4" s="4" customFormat="1" ht="13.5" thickBot="1">
      <c r="A18" s="823" t="s">
        <v>10</v>
      </c>
      <c r="B18" s="786"/>
      <c r="C18" s="815"/>
      <c r="D18" s="694"/>
    </row>
    <row r="19" spans="1:4" s="4" customFormat="1" ht="13.5" thickBot="1">
      <c r="A19" s="824" t="s">
        <v>11</v>
      </c>
      <c r="B19" s="786"/>
      <c r="C19" s="814">
        <f>(C17+C18)/2</f>
        <v>0</v>
      </c>
      <c r="D19" s="694"/>
    </row>
    <row r="20" spans="1:4" s="4" customFormat="1" ht="13.5" thickBot="1">
      <c r="A20" s="813" t="s">
        <v>765</v>
      </c>
      <c r="B20" s="786"/>
      <c r="C20" s="816">
        <f>IF(C19=0,0,IF((C19/C16)&gt;100%,"100%",C19/C16))</f>
        <v>0</v>
      </c>
      <c r="D20" s="694"/>
    </row>
    <row r="21" spans="1:4" s="4" customFormat="1" ht="13.5" thickBot="1">
      <c r="A21" s="769"/>
      <c r="B21" s="769"/>
      <c r="C21" s="818"/>
      <c r="D21" s="694"/>
    </row>
    <row r="22" spans="1:4" ht="13.5" thickBot="1">
      <c r="A22" s="824" t="s">
        <v>108</v>
      </c>
      <c r="B22" s="786"/>
      <c r="C22" s="817"/>
      <c r="D22" s="697"/>
    </row>
    <row r="23" spans="1:4" s="764" customFormat="1" ht="13.5" thickBot="1">
      <c r="A23" s="825"/>
      <c r="B23" s="769"/>
      <c r="C23" s="818"/>
      <c r="D23" s="776"/>
    </row>
    <row r="24" spans="1:4" ht="13.5" thickBot="1">
      <c r="A24" s="773" t="s">
        <v>766</v>
      </c>
      <c r="B24" s="789"/>
      <c r="C24" s="829"/>
      <c r="D24" s="697"/>
    </row>
    <row r="25" spans="1:4">
      <c r="A25" s="809" t="s">
        <v>534</v>
      </c>
      <c r="B25" s="790"/>
      <c r="C25" s="826">
        <f>HYPOTHESES!$B$20</f>
        <v>0.2</v>
      </c>
      <c r="D25" s="697"/>
    </row>
    <row r="26" spans="1:4">
      <c r="A26" s="809" t="s">
        <v>535</v>
      </c>
      <c r="B26" s="790"/>
      <c r="C26" s="826">
        <f>1+C25</f>
        <v>1.2</v>
      </c>
      <c r="D26" s="697"/>
    </row>
    <row r="27" spans="1:4">
      <c r="A27" s="809" t="s">
        <v>712</v>
      </c>
      <c r="B27" s="790"/>
      <c r="C27" s="788">
        <f>HYPOTHESES!B21</f>
        <v>0</v>
      </c>
      <c r="D27" s="697"/>
    </row>
    <row r="28" spans="1:4">
      <c r="A28" s="809" t="s">
        <v>713</v>
      </c>
      <c r="B28" s="790"/>
      <c r="C28" s="788">
        <f>HYPOTHESES!$B$22</f>
        <v>3.5000000000000003E-2</v>
      </c>
      <c r="D28" s="697"/>
    </row>
    <row r="29" spans="1:4">
      <c r="A29" s="809" t="s">
        <v>714</v>
      </c>
      <c r="B29" s="790"/>
      <c r="C29" s="826">
        <f>HYPOTHESES!$B$23</f>
        <v>0.65</v>
      </c>
      <c r="D29" s="697"/>
    </row>
    <row r="30" spans="1:4">
      <c r="A30" s="809" t="s">
        <v>715</v>
      </c>
      <c r="B30" s="790"/>
      <c r="C30" s="788">
        <f>(C27+(C28*C29))</f>
        <v>2.2750000000000003E-2</v>
      </c>
      <c r="D30" s="697"/>
    </row>
    <row r="31" spans="1:4">
      <c r="A31" s="809" t="s">
        <v>716</v>
      </c>
      <c r="B31" s="790"/>
      <c r="C31" s="788">
        <f>C26*C30</f>
        <v>2.7300000000000001E-2</v>
      </c>
      <c r="D31" s="697"/>
    </row>
    <row r="32" spans="1:4" ht="13.5" thickBot="1">
      <c r="A32" s="831" t="s">
        <v>974</v>
      </c>
      <c r="B32" s="790"/>
      <c r="C32" s="827">
        <f>33%*C31</f>
        <v>9.0090000000000014E-3</v>
      </c>
      <c r="D32" s="697"/>
    </row>
    <row r="33" spans="1:4" s="764" customFormat="1" ht="13.5" thickBot="1">
      <c r="A33" s="776"/>
      <c r="B33" s="776"/>
      <c r="C33" s="828"/>
      <c r="D33" s="776"/>
    </row>
    <row r="34" spans="1:4" ht="13.5" thickBot="1">
      <c r="A34" s="773" t="s">
        <v>771</v>
      </c>
      <c r="B34" s="790"/>
      <c r="C34" s="830"/>
      <c r="D34" s="697"/>
    </row>
    <row r="35" spans="1:4">
      <c r="A35" s="791" t="s">
        <v>590</v>
      </c>
      <c r="B35" s="118"/>
      <c r="C35" s="792"/>
      <c r="D35" s="697"/>
    </row>
    <row r="36" spans="1:4">
      <c r="A36" s="793" t="s">
        <v>769</v>
      </c>
      <c r="C36" s="794">
        <f>IF(C20&lt;=33%,C32,0)</f>
        <v>9.0090000000000014E-3</v>
      </c>
      <c r="D36" s="697"/>
    </row>
    <row r="37" spans="1:4">
      <c r="A37" s="796"/>
      <c r="C37" s="792"/>
      <c r="D37" s="697"/>
    </row>
    <row r="38" spans="1:4">
      <c r="A38" s="791" t="s">
        <v>718</v>
      </c>
      <c r="B38" s="118"/>
      <c r="C38" s="792"/>
      <c r="D38" s="697"/>
    </row>
    <row r="39" spans="1:4">
      <c r="A39" s="793" t="s">
        <v>719</v>
      </c>
      <c r="C39" s="794">
        <f>IF(C20&gt;33%,C32+ (C20-33%) * (C27+0.7%),0)</f>
        <v>0</v>
      </c>
      <c r="D39" s="697"/>
    </row>
    <row r="40" spans="1:4">
      <c r="A40" s="797" t="s">
        <v>720</v>
      </c>
      <c r="C40" s="792"/>
      <c r="D40" s="697"/>
    </row>
    <row r="41" spans="1:4">
      <c r="A41" s="798"/>
      <c r="B41" s="790"/>
      <c r="C41" s="792"/>
      <c r="D41" s="697"/>
    </row>
    <row r="42" spans="1:4" ht="13.5" thickBot="1">
      <c r="A42" s="799"/>
      <c r="B42" s="790"/>
      <c r="C42" s="800"/>
      <c r="D42" s="697"/>
    </row>
    <row r="43" spans="1:4">
      <c r="A43" s="801"/>
      <c r="B43" s="790"/>
      <c r="C43" s="775"/>
      <c r="D43" s="697"/>
    </row>
    <row r="44" spans="1:4">
      <c r="A44" s="763" t="s">
        <v>772</v>
      </c>
      <c r="B44" s="695"/>
      <c r="C44" s="802">
        <f>IF(C20&lt;33%,C16*C36,C39*C16)</f>
        <v>0</v>
      </c>
      <c r="D44" s="697"/>
    </row>
    <row r="45" spans="1:4" ht="13.5" thickBot="1">
      <c r="A45" s="803"/>
      <c r="B45" s="790"/>
      <c r="C45" s="780"/>
      <c r="D45" s="697"/>
    </row>
    <row r="46" spans="1:4" ht="13.5" thickBot="1">
      <c r="A46" s="790"/>
      <c r="B46" s="790"/>
      <c r="C46" s="804"/>
      <c r="D46" s="790"/>
    </row>
    <row r="47" spans="1:4" ht="13.5" thickBot="1">
      <c r="A47" s="1992" t="s">
        <v>773</v>
      </c>
      <c r="B47" s="695"/>
      <c r="C47" s="805">
        <f>C44/(1-C22)</f>
        <v>0</v>
      </c>
      <c r="D47" s="697"/>
    </row>
    <row r="48" spans="1:4">
      <c r="A48" s="697"/>
      <c r="B48" s="697"/>
      <c r="C48" s="806"/>
      <c r="D48" s="697"/>
    </row>
    <row r="49" spans="1:4">
      <c r="A49" s="698"/>
      <c r="B49" s="698"/>
      <c r="C49" s="698"/>
      <c r="D49" s="698"/>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published="0" enableFormatConditionsCalculation="0">
    <pageSetUpPr fitToPage="1"/>
  </sheetPr>
  <dimension ref="A1:D62"/>
  <sheetViews>
    <sheetView showGridLines="0" zoomScaleNormal="100" workbookViewId="0">
      <selection activeCell="H16" sqref="H16"/>
    </sheetView>
  </sheetViews>
  <sheetFormatPr baseColWidth="10" defaultColWidth="8.85546875" defaultRowHeight="12.75"/>
  <cols>
    <col min="1" max="1" width="21.85546875" style="7" customWidth="1"/>
    <col min="2" max="2" width="61.7109375" style="7" customWidth="1"/>
    <col min="3" max="4" width="10.7109375" style="7" customWidth="1"/>
    <col min="5" max="16384" width="8.85546875" style="7"/>
  </cols>
  <sheetData>
    <row r="1" spans="1:4" s="107" customFormat="1" ht="18">
      <c r="A1" s="101" t="s">
        <v>1015</v>
      </c>
      <c r="B1" s="101"/>
      <c r="C1" s="101"/>
      <c r="D1" s="104"/>
    </row>
    <row r="2" spans="1:4" s="18" customFormat="1" ht="11.25">
      <c r="A2" s="88" t="str">
        <f>'PAGE DE GARDE'!C8</f>
        <v>ELECTRICITE</v>
      </c>
      <c r="B2" s="88" t="str">
        <f>'PAGE DE GARDE'!C10</f>
        <v>REALITE 2015 V0</v>
      </c>
      <c r="C2" s="88"/>
      <c r="D2" s="96"/>
    </row>
    <row r="3" spans="1:4" s="18" customFormat="1" ht="11.25">
      <c r="A3" s="88" t="str">
        <f>'PAGE DE GARDE'!C7</f>
        <v>GRD</v>
      </c>
      <c r="B3" s="88"/>
      <c r="C3" s="88"/>
      <c r="D3" s="96"/>
    </row>
    <row r="4" spans="1:4">
      <c r="A4" s="8"/>
      <c r="D4" s="47"/>
    </row>
    <row r="5" spans="1:4" ht="13.5" thickBot="1">
      <c r="A5" s="46"/>
      <c r="D5" s="47"/>
    </row>
    <row r="6" spans="1:4" s="134" customFormat="1" ht="27" customHeight="1" thickBot="1">
      <c r="A6" s="132"/>
      <c r="B6" s="133"/>
      <c r="C6" s="3169" t="str">
        <f>'PAGE DE GARDE'!B14</f>
        <v>REALITE 2015</v>
      </c>
      <c r="D6" s="3170"/>
    </row>
    <row r="7" spans="1:4" s="134" customFormat="1">
      <c r="A7" s="176" t="s">
        <v>116</v>
      </c>
      <c r="B7" s="177"/>
      <c r="C7" s="178" t="s">
        <v>117</v>
      </c>
      <c r="D7" s="179" t="s">
        <v>118</v>
      </c>
    </row>
    <row r="8" spans="1:4" s="134" customFormat="1">
      <c r="A8" s="180"/>
      <c r="B8" s="181"/>
      <c r="C8" s="182"/>
      <c r="D8" s="183"/>
    </row>
    <row r="9" spans="1:4" s="134" customFormat="1">
      <c r="A9" s="184" t="s">
        <v>119</v>
      </c>
      <c r="B9" s="185"/>
      <c r="C9" s="186"/>
      <c r="D9" s="187"/>
    </row>
    <row r="10" spans="1:4" s="134" customFormat="1">
      <c r="A10" s="2301"/>
      <c r="B10" s="2302"/>
      <c r="C10" s="2303"/>
      <c r="D10" s="2304"/>
    </row>
    <row r="11" spans="1:4" s="134" customFormat="1">
      <c r="A11" s="136"/>
      <c r="B11" s="189" t="s">
        <v>120</v>
      </c>
      <c r="C11" s="188"/>
      <c r="D11" s="187"/>
    </row>
    <row r="12" spans="1:4" s="134" customFormat="1">
      <c r="A12" s="136"/>
      <c r="B12" s="181"/>
      <c r="C12" s="188"/>
      <c r="D12" s="187"/>
    </row>
    <row r="13" spans="1:4" s="134" customFormat="1">
      <c r="A13" s="136"/>
      <c r="B13" s="190" t="s">
        <v>12</v>
      </c>
      <c r="C13" s="191"/>
      <c r="D13" s="187"/>
    </row>
    <row r="14" spans="1:4" s="134" customFormat="1">
      <c r="A14" s="136"/>
      <c r="B14" s="190" t="s">
        <v>121</v>
      </c>
      <c r="C14" s="186"/>
      <c r="D14" s="187"/>
    </row>
    <row r="15" spans="1:4" s="134" customFormat="1">
      <c r="A15" s="136"/>
      <c r="B15" s="181"/>
      <c r="C15" s="188"/>
      <c r="D15" s="187"/>
    </row>
    <row r="16" spans="1:4" s="134" customFormat="1">
      <c r="A16" s="136"/>
      <c r="B16" s="189" t="s">
        <v>122</v>
      </c>
      <c r="C16" s="188"/>
      <c r="D16" s="187"/>
    </row>
    <row r="17" spans="1:4" s="134" customFormat="1">
      <c r="A17" s="136"/>
      <c r="B17" s="181"/>
      <c r="C17" s="188"/>
      <c r="D17" s="187"/>
    </row>
    <row r="18" spans="1:4" s="134" customFormat="1">
      <c r="A18" s="136"/>
      <c r="B18" s="190" t="s">
        <v>123</v>
      </c>
      <c r="C18" s="191"/>
      <c r="D18" s="187"/>
    </row>
    <row r="19" spans="1:4" s="134" customFormat="1">
      <c r="A19" s="136"/>
      <c r="B19" s="190" t="s">
        <v>124</v>
      </c>
      <c r="C19" s="191"/>
      <c r="D19" s="187"/>
    </row>
    <row r="20" spans="1:4" s="134" customFormat="1">
      <c r="A20" s="136"/>
      <c r="B20" s="190" t="s">
        <v>125</v>
      </c>
      <c r="C20" s="191"/>
      <c r="D20" s="187"/>
    </row>
    <row r="21" spans="1:4" s="134" customFormat="1">
      <c r="A21" s="136"/>
      <c r="B21" s="190" t="s">
        <v>126</v>
      </c>
      <c r="C21" s="191"/>
      <c r="D21" s="187"/>
    </row>
    <row r="22" spans="1:4" s="134" customFormat="1">
      <c r="A22" s="136"/>
      <c r="B22" s="190" t="s">
        <v>127</v>
      </c>
      <c r="C22" s="191"/>
      <c r="D22" s="187"/>
    </row>
    <row r="23" spans="1:4" s="134" customFormat="1">
      <c r="A23" s="180"/>
      <c r="B23" s="181"/>
      <c r="C23" s="188"/>
      <c r="D23" s="192"/>
    </row>
    <row r="24" spans="1:4" s="134" customFormat="1">
      <c r="A24" s="180"/>
      <c r="B24" s="181"/>
      <c r="C24" s="188"/>
      <c r="D24" s="187"/>
    </row>
    <row r="25" spans="1:4" s="134" customFormat="1">
      <c r="A25" s="3168" t="s">
        <v>128</v>
      </c>
      <c r="B25" s="3168"/>
      <c r="C25" s="188"/>
      <c r="D25" s="193">
        <f>SUM(C9:C22)</f>
        <v>0</v>
      </c>
    </row>
    <row r="26" spans="1:4" s="134" customFormat="1">
      <c r="A26" s="180"/>
      <c r="B26" s="181"/>
      <c r="C26" s="188"/>
      <c r="D26" s="187"/>
    </row>
    <row r="27" spans="1:4" s="134" customFormat="1">
      <c r="A27" s="180"/>
      <c r="B27" s="181"/>
      <c r="C27" s="188"/>
      <c r="D27" s="187"/>
    </row>
    <row r="28" spans="1:4" s="134" customFormat="1">
      <c r="A28" s="176" t="s">
        <v>129</v>
      </c>
      <c r="B28" s="177"/>
      <c r="C28" s="188"/>
      <c r="D28" s="187"/>
    </row>
    <row r="29" spans="1:4" s="134" customFormat="1">
      <c r="A29" s="180"/>
      <c r="B29" s="181"/>
      <c r="C29" s="188"/>
      <c r="D29" s="187"/>
    </row>
    <row r="30" spans="1:4" s="134" customFormat="1">
      <c r="A30" s="184" t="s">
        <v>130</v>
      </c>
      <c r="B30" s="185"/>
      <c r="C30" s="194"/>
      <c r="D30" s="187"/>
    </row>
    <row r="31" spans="1:4" s="134" customFormat="1">
      <c r="A31" s="184" t="s">
        <v>131</v>
      </c>
      <c r="B31" s="185"/>
      <c r="C31" s="194"/>
      <c r="D31" s="187"/>
    </row>
    <row r="32" spans="1:4" s="134" customFormat="1">
      <c r="A32" s="184" t="s">
        <v>132</v>
      </c>
      <c r="B32" s="185"/>
      <c r="C32" s="191"/>
      <c r="D32" s="187"/>
    </row>
    <row r="33" spans="1:4" s="134" customFormat="1">
      <c r="A33" s="184" t="s">
        <v>133</v>
      </c>
      <c r="B33" s="185"/>
      <c r="C33" s="191"/>
      <c r="D33" s="187"/>
    </row>
    <row r="34" spans="1:4" s="134" customFormat="1">
      <c r="A34" s="184" t="s">
        <v>134</v>
      </c>
      <c r="B34" s="185"/>
      <c r="C34" s="186"/>
      <c r="D34" s="187"/>
    </row>
    <row r="35" spans="1:4" s="134" customFormat="1">
      <c r="A35" s="184" t="s">
        <v>135</v>
      </c>
      <c r="B35" s="185"/>
      <c r="C35" s="186"/>
      <c r="D35" s="187"/>
    </row>
    <row r="36" spans="1:4" s="134" customFormat="1">
      <c r="A36" s="180"/>
      <c r="B36" s="181"/>
      <c r="C36" s="188"/>
      <c r="D36" s="192"/>
    </row>
    <row r="37" spans="1:4" s="134" customFormat="1">
      <c r="A37" s="180"/>
      <c r="B37" s="181"/>
      <c r="C37" s="188"/>
      <c r="D37" s="187"/>
    </row>
    <row r="38" spans="1:4" s="134" customFormat="1">
      <c r="A38" s="3168" t="s">
        <v>136</v>
      </c>
      <c r="B38" s="3168"/>
      <c r="C38" s="188"/>
      <c r="D38" s="193">
        <f>SUM(C32:C35)</f>
        <v>0</v>
      </c>
    </row>
    <row r="39" spans="1:4" s="134" customFormat="1">
      <c r="A39" s="180"/>
      <c r="B39" s="181"/>
      <c r="C39" s="188"/>
      <c r="D39" s="187"/>
    </row>
    <row r="40" spans="1:4" s="134" customFormat="1">
      <c r="A40" s="180"/>
      <c r="B40" s="181"/>
      <c r="C40" s="188"/>
      <c r="D40" s="187"/>
    </row>
    <row r="41" spans="1:4" s="134" customFormat="1">
      <c r="A41" s="176" t="s">
        <v>137</v>
      </c>
      <c r="B41" s="177"/>
      <c r="C41" s="188"/>
      <c r="D41" s="187"/>
    </row>
    <row r="42" spans="1:4" s="134" customFormat="1">
      <c r="A42" s="180"/>
      <c r="B42" s="181"/>
      <c r="C42" s="188"/>
      <c r="D42" s="187"/>
    </row>
    <row r="43" spans="1:4" s="134" customFormat="1">
      <c r="A43" s="184" t="s">
        <v>138</v>
      </c>
      <c r="B43" s="185"/>
      <c r="C43" s="186"/>
      <c r="D43" s="187"/>
    </row>
    <row r="44" spans="1:4" s="134" customFormat="1">
      <c r="A44" s="184" t="s">
        <v>139</v>
      </c>
      <c r="B44" s="185"/>
      <c r="C44" s="186"/>
      <c r="D44" s="187"/>
    </row>
    <row r="45" spans="1:4" s="134" customFormat="1">
      <c r="A45" s="184" t="s">
        <v>140</v>
      </c>
      <c r="B45" s="185"/>
      <c r="C45" s="186"/>
      <c r="D45" s="187"/>
    </row>
    <row r="46" spans="1:4" s="134" customFormat="1">
      <c r="A46" s="184" t="s">
        <v>141</v>
      </c>
      <c r="B46" s="185"/>
      <c r="C46" s="186"/>
      <c r="D46" s="187"/>
    </row>
    <row r="47" spans="1:4" s="134" customFormat="1">
      <c r="A47" s="184" t="s">
        <v>142</v>
      </c>
      <c r="B47" s="185"/>
      <c r="C47" s="186"/>
      <c r="D47" s="187"/>
    </row>
    <row r="48" spans="1:4" s="134" customFormat="1">
      <c r="A48" s="184" t="s">
        <v>143</v>
      </c>
      <c r="B48" s="185"/>
      <c r="C48" s="186"/>
      <c r="D48" s="187"/>
    </row>
    <row r="49" spans="1:4" s="134" customFormat="1">
      <c r="A49" s="184" t="s">
        <v>144</v>
      </c>
      <c r="B49" s="185"/>
      <c r="C49" s="186"/>
      <c r="D49" s="187"/>
    </row>
    <row r="50" spans="1:4" s="134" customFormat="1">
      <c r="A50" s="180"/>
      <c r="B50" s="181"/>
      <c r="C50" s="188"/>
      <c r="D50" s="192"/>
    </row>
    <row r="51" spans="1:4" s="134" customFormat="1">
      <c r="A51" s="180"/>
      <c r="B51" s="181"/>
      <c r="C51" s="188"/>
      <c r="D51" s="187"/>
    </row>
    <row r="52" spans="1:4" s="134" customFormat="1">
      <c r="A52" s="3168" t="s">
        <v>145</v>
      </c>
      <c r="B52" s="3168"/>
      <c r="C52" s="188"/>
      <c r="D52" s="193">
        <f>SUM(C43:C49)</f>
        <v>0</v>
      </c>
    </row>
    <row r="53" spans="1:4" s="134" customFormat="1">
      <c r="A53" s="195"/>
      <c r="B53" s="196"/>
      <c r="C53" s="188"/>
      <c r="D53" s="193"/>
    </row>
    <row r="54" spans="1:4" s="134" customFormat="1">
      <c r="A54" s="180"/>
      <c r="B54" s="181"/>
      <c r="C54" s="197"/>
      <c r="D54" s="198"/>
    </row>
    <row r="55" spans="1:4" s="134" customFormat="1" ht="13.5" thickBot="1">
      <c r="A55" s="3168" t="s">
        <v>146</v>
      </c>
      <c r="B55" s="3168"/>
      <c r="C55" s="197"/>
      <c r="D55" s="199">
        <f>D25+D38+D52</f>
        <v>0</v>
      </c>
    </row>
    <row r="56" spans="1:4" s="134" customFormat="1" ht="13.5" thickTop="1">
      <c r="A56" s="180"/>
      <c r="B56" s="181"/>
      <c r="C56" s="197"/>
      <c r="D56" s="187"/>
    </row>
    <row r="57" spans="1:4" s="134" customFormat="1">
      <c r="A57" s="184" t="s">
        <v>13</v>
      </c>
      <c r="B57" s="200"/>
      <c r="C57" s="197"/>
      <c r="D57" s="201"/>
    </row>
    <row r="58" spans="1:4" s="134" customFormat="1">
      <c r="A58" s="180"/>
      <c r="B58" s="181"/>
      <c r="C58" s="197"/>
      <c r="D58" s="187"/>
    </row>
    <row r="59" spans="1:4" s="134" customFormat="1">
      <c r="A59" s="184" t="s">
        <v>14</v>
      </c>
      <c r="B59" s="200"/>
      <c r="C59" s="197"/>
      <c r="D59" s="201"/>
    </row>
    <row r="60" spans="1:4" s="134" customFormat="1">
      <c r="A60" s="180"/>
      <c r="B60" s="181"/>
      <c r="C60" s="197"/>
      <c r="D60" s="198"/>
    </row>
    <row r="61" spans="1:4" s="134" customFormat="1" ht="13.5" thickBot="1">
      <c r="A61" s="202" t="s">
        <v>308</v>
      </c>
      <c r="B61" s="203"/>
      <c r="C61" s="204"/>
      <c r="D61" s="205">
        <f>D57-D59</f>
        <v>0</v>
      </c>
    </row>
    <row r="62" spans="1:4">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pageSetUpPr fitToPage="1"/>
  </sheetPr>
  <dimension ref="A1:F48"/>
  <sheetViews>
    <sheetView workbookViewId="0">
      <selection activeCell="J35" sqref="J35"/>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ht="18">
      <c r="A1" s="101" t="s">
        <v>1014</v>
      </c>
      <c r="B1" s="101"/>
      <c r="C1" s="101"/>
      <c r="D1" s="715"/>
      <c r="E1" s="715"/>
      <c r="F1" s="715"/>
    </row>
    <row r="2" spans="1:6">
      <c r="A2" s="88" t="str">
        <f>'PAGE DE GARDE'!C8</f>
        <v>ELECTRICITE</v>
      </c>
      <c r="B2" s="1192"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994"/>
      <c r="E11" s="994"/>
      <c r="F11" s="1017"/>
    </row>
    <row r="12" spans="1:6">
      <c r="A12" s="995"/>
      <c r="B12" s="996"/>
      <c r="C12" s="1996"/>
      <c r="D12" s="1997"/>
      <c r="E12" s="1997"/>
      <c r="F12" s="1998">
        <f t="shared" ref="F12:F23" si="0">D12-E12</f>
        <v>0</v>
      </c>
    </row>
    <row r="13" spans="1:6">
      <c r="A13" s="995"/>
      <c r="B13" s="996"/>
      <c r="C13" s="1996"/>
      <c r="D13" s="1997"/>
      <c r="E13" s="1997"/>
      <c r="F13" s="1998">
        <f t="shared" si="0"/>
        <v>0</v>
      </c>
    </row>
    <row r="14" spans="1:6">
      <c r="A14" s="995"/>
      <c r="B14" s="996"/>
      <c r="C14" s="1996"/>
      <c r="D14" s="1997"/>
      <c r="E14" s="1997"/>
      <c r="F14" s="1998">
        <f t="shared" si="0"/>
        <v>0</v>
      </c>
    </row>
    <row r="15" spans="1:6">
      <c r="A15" s="995"/>
      <c r="B15" s="996"/>
      <c r="C15" s="1996"/>
      <c r="D15" s="1997"/>
      <c r="E15" s="1997"/>
      <c r="F15" s="1998">
        <f t="shared" si="0"/>
        <v>0</v>
      </c>
    </row>
    <row r="16" spans="1:6">
      <c r="A16" s="995"/>
      <c r="B16" s="996"/>
      <c r="C16" s="1996"/>
      <c r="D16" s="1997"/>
      <c r="E16" s="1997"/>
      <c r="F16" s="1998">
        <f t="shared" si="0"/>
        <v>0</v>
      </c>
    </row>
    <row r="17" spans="1:6">
      <c r="A17" s="995"/>
      <c r="B17" s="996"/>
      <c r="C17" s="1996"/>
      <c r="D17" s="1997"/>
      <c r="E17" s="1997"/>
      <c r="F17" s="1998">
        <f t="shared" si="0"/>
        <v>0</v>
      </c>
    </row>
    <row r="18" spans="1:6">
      <c r="A18" s="995"/>
      <c r="B18" s="996"/>
      <c r="C18" s="1996"/>
      <c r="D18" s="1997"/>
      <c r="E18" s="1997"/>
      <c r="F18" s="1998">
        <f t="shared" si="0"/>
        <v>0</v>
      </c>
    </row>
    <row r="19" spans="1:6">
      <c r="A19" s="995"/>
      <c r="B19" s="996"/>
      <c r="C19" s="1996"/>
      <c r="D19" s="1997"/>
      <c r="E19" s="1997"/>
      <c r="F19" s="1998">
        <f t="shared" si="0"/>
        <v>0</v>
      </c>
    </row>
    <row r="20" spans="1:6">
      <c r="A20" s="995"/>
      <c r="B20" s="996"/>
      <c r="C20" s="1996"/>
      <c r="D20" s="1997"/>
      <c r="E20" s="1997"/>
      <c r="F20" s="1998">
        <f t="shared" si="0"/>
        <v>0</v>
      </c>
    </row>
    <row r="21" spans="1:6">
      <c r="A21" s="995"/>
      <c r="B21" s="996"/>
      <c r="C21" s="1996"/>
      <c r="D21" s="1997"/>
      <c r="E21" s="1997"/>
      <c r="F21" s="1998">
        <f t="shared" si="0"/>
        <v>0</v>
      </c>
    </row>
    <row r="22" spans="1:6">
      <c r="A22" s="995"/>
      <c r="B22" s="996"/>
      <c r="C22" s="1996"/>
      <c r="D22" s="1997"/>
      <c r="E22" s="1997"/>
      <c r="F22" s="1998">
        <f t="shared" si="0"/>
        <v>0</v>
      </c>
    </row>
    <row r="23" spans="1:6">
      <c r="A23" s="995"/>
      <c r="B23" s="996"/>
      <c r="C23" s="1996"/>
      <c r="D23" s="1997"/>
      <c r="E23" s="1997"/>
      <c r="F23" s="1998">
        <f t="shared" si="0"/>
        <v>0</v>
      </c>
    </row>
    <row r="24" spans="1:6" ht="13.5" thickBot="1">
      <c r="A24" s="991"/>
      <c r="B24" s="992"/>
      <c r="C24" s="991"/>
      <c r="D24" s="1000"/>
      <c r="E24" s="1000"/>
      <c r="F24" s="1017"/>
    </row>
    <row r="25" spans="1:6" ht="13.5" thickBot="1">
      <c r="A25" s="1001" t="s">
        <v>498</v>
      </c>
      <c r="B25" s="1002"/>
      <c r="C25" s="1993">
        <f>SUM(C5:C24)</f>
        <v>0</v>
      </c>
      <c r="D25" s="1995">
        <f t="shared" ref="D25:F25" si="1">SUM(D5:D24)</f>
        <v>0</v>
      </c>
      <c r="E25" s="1995">
        <f t="shared" si="1"/>
        <v>0</v>
      </c>
      <c r="F25" s="1994">
        <f t="shared" si="1"/>
        <v>0</v>
      </c>
    </row>
    <row r="26" spans="1:6">
      <c r="A26" s="1210"/>
      <c r="B26" s="1226"/>
      <c r="C26" s="1226"/>
      <c r="D26" s="1226"/>
      <c r="E26" s="1226"/>
      <c r="F26" s="1469"/>
    </row>
    <row r="27" spans="1:6">
      <c r="A27" s="991"/>
      <c r="B27" s="1016"/>
      <c r="C27" s="1024"/>
      <c r="D27" s="1024"/>
      <c r="E27" s="1024"/>
      <c r="F27" s="1025"/>
    </row>
    <row r="28" spans="1:6">
      <c r="A28" s="991"/>
      <c r="B28" s="1016"/>
      <c r="C28" s="1024"/>
      <c r="D28" s="1024"/>
      <c r="E28" s="1024"/>
      <c r="F28" s="1025"/>
    </row>
    <row r="29" spans="1:6" ht="13.5" thickBot="1">
      <c r="A29" s="1014"/>
      <c r="B29" s="1015"/>
      <c r="C29" s="1015"/>
      <c r="D29" s="1015"/>
      <c r="E29" s="1015"/>
      <c r="F29" s="1018"/>
    </row>
    <row r="30" spans="1:6" ht="14.25">
      <c r="A30" s="1291" t="s">
        <v>1076</v>
      </c>
      <c r="B30" s="1292"/>
      <c r="C30" s="1293"/>
      <c r="D30" s="1293"/>
      <c r="E30" s="1293"/>
      <c r="F30" s="1294"/>
    </row>
    <row r="31" spans="1:6">
      <c r="A31" s="1589" t="s">
        <v>1244</v>
      </c>
      <c r="B31" s="764"/>
      <c r="C31" s="764"/>
      <c r="D31" s="764"/>
      <c r="E31" s="764"/>
      <c r="F31" s="1295"/>
    </row>
    <row r="32" spans="1:6" ht="12.75" customHeight="1">
      <c r="A32" s="3037" t="s">
        <v>1184</v>
      </c>
      <c r="B32" s="2910"/>
      <c r="C32" s="2910"/>
      <c r="D32" s="2910"/>
      <c r="E32" s="2910"/>
      <c r="F32" s="3038"/>
    </row>
    <row r="33" spans="1:6" ht="12.75" customHeight="1">
      <c r="A33" s="1575"/>
      <c r="B33" s="1576"/>
      <c r="C33" s="1576"/>
      <c r="D33" s="1576"/>
      <c r="E33" s="1576"/>
      <c r="F33" s="1577"/>
    </row>
    <row r="34" spans="1:6">
      <c r="A34" s="1575"/>
      <c r="B34" s="1576"/>
      <c r="C34" s="1576"/>
      <c r="D34" s="1576"/>
      <c r="E34" s="1576"/>
      <c r="F34" s="1577"/>
    </row>
    <row r="35" spans="1:6">
      <c r="A35" s="1575"/>
      <c r="B35" s="1576"/>
      <c r="C35" s="1576"/>
      <c r="D35" s="1576"/>
      <c r="E35" s="1576"/>
      <c r="F35" s="1577"/>
    </row>
    <row r="36" spans="1:6">
      <c r="A36" s="1575"/>
      <c r="B36" s="1576"/>
      <c r="C36" s="1576"/>
      <c r="D36" s="1576"/>
      <c r="E36" s="1576"/>
      <c r="F36" s="1577"/>
    </row>
    <row r="37" spans="1:6">
      <c r="A37" s="1575"/>
      <c r="B37" s="1576"/>
      <c r="C37" s="1576"/>
      <c r="D37" s="1576"/>
      <c r="E37" s="1576"/>
      <c r="F37" s="1577"/>
    </row>
    <row r="38" spans="1:6">
      <c r="A38" s="1575"/>
      <c r="B38" s="1576"/>
      <c r="C38" s="1576"/>
      <c r="D38" s="1576"/>
      <c r="E38" s="1576"/>
      <c r="F38" s="1577"/>
    </row>
    <row r="39" spans="1:6">
      <c r="A39" s="1575"/>
      <c r="B39" s="1576"/>
      <c r="C39" s="1576"/>
      <c r="D39" s="1576"/>
      <c r="E39" s="1576"/>
      <c r="F39" s="1577"/>
    </row>
    <row r="40" spans="1:6">
      <c r="A40" s="1575"/>
      <c r="B40" s="1576"/>
      <c r="C40" s="1576"/>
      <c r="D40" s="1576"/>
      <c r="E40" s="1576"/>
      <c r="F40" s="1577"/>
    </row>
    <row r="41" spans="1:6">
      <c r="A41" s="1575"/>
      <c r="B41" s="1576"/>
      <c r="C41" s="1576"/>
      <c r="D41" s="1576"/>
      <c r="E41" s="1576"/>
      <c r="F41" s="1577"/>
    </row>
    <row r="42" spans="1:6">
      <c r="A42" s="1575"/>
      <c r="B42" s="1576"/>
      <c r="C42" s="1576"/>
      <c r="D42" s="1576"/>
      <c r="E42" s="1576"/>
      <c r="F42" s="1577"/>
    </row>
    <row r="43" spans="1:6">
      <c r="A43" s="1575"/>
      <c r="B43" s="1576"/>
      <c r="C43" s="1576"/>
      <c r="D43" s="1576"/>
      <c r="E43" s="1576"/>
      <c r="F43" s="1577"/>
    </row>
    <row r="44" spans="1:6">
      <c r="A44" s="1575"/>
      <c r="B44" s="1576"/>
      <c r="C44" s="1576"/>
      <c r="D44" s="1576"/>
      <c r="E44" s="1576"/>
      <c r="F44" s="1577"/>
    </row>
    <row r="45" spans="1:6">
      <c r="A45" s="1575"/>
      <c r="B45" s="1576"/>
      <c r="C45" s="1576"/>
      <c r="D45" s="1576"/>
      <c r="E45" s="1576"/>
      <c r="F45" s="1577"/>
    </row>
    <row r="46" spans="1:6">
      <c r="A46" s="1575"/>
      <c r="B46" s="1576"/>
      <c r="C46" s="1576"/>
      <c r="D46" s="1576"/>
      <c r="E46" s="1576"/>
      <c r="F46" s="1577"/>
    </row>
    <row r="47" spans="1:6">
      <c r="A47" s="1575"/>
      <c r="B47" s="1576"/>
      <c r="C47" s="1576"/>
      <c r="D47" s="1576"/>
      <c r="E47" s="1576"/>
      <c r="F47" s="1577"/>
    </row>
    <row r="48" spans="1:6" ht="13.5" thickBot="1">
      <c r="A48" s="1022"/>
      <c r="B48" s="1023"/>
      <c r="C48" s="1023"/>
      <c r="D48" s="1023"/>
      <c r="E48" s="1023"/>
      <c r="F48" s="1374"/>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tabColor rgb="FFFF0000"/>
  </sheetPr>
  <dimension ref="A1:F48"/>
  <sheetViews>
    <sheetView workbookViewId="0">
      <selection activeCell="I35" sqref="I35"/>
    </sheetView>
  </sheetViews>
  <sheetFormatPr baseColWidth="10" defaultColWidth="8.85546875" defaultRowHeight="12.75"/>
  <cols>
    <col min="1" max="1" width="30.28515625" style="563" customWidth="1"/>
    <col min="2" max="2" width="50.42578125" style="563" customWidth="1"/>
    <col min="3" max="6" width="20" style="563" customWidth="1"/>
    <col min="7" max="16384" width="8.85546875" style="563"/>
  </cols>
  <sheetData>
    <row r="1" spans="1:6" ht="18">
      <c r="A1" s="101" t="s">
        <v>1559</v>
      </c>
      <c r="B1" s="101"/>
      <c r="C1" s="101"/>
      <c r="D1" s="715"/>
      <c r="E1" s="715"/>
      <c r="F1" s="715"/>
    </row>
    <row r="2" spans="1:6">
      <c r="A2" s="88" t="str">
        <f>'PAGE DE GARDE'!C8</f>
        <v>ELECTRICITE</v>
      </c>
      <c r="B2" s="1192" t="str">
        <f>'PAGE DE GARDE'!C10</f>
        <v>REALITE 2015 V0</v>
      </c>
      <c r="C2" s="88"/>
      <c r="D2" s="717"/>
      <c r="E2" s="717"/>
      <c r="F2" s="717"/>
    </row>
    <row r="3" spans="1:6">
      <c r="A3" s="481" t="str">
        <f>'PAGE DE GARDE'!C7</f>
        <v>GRD</v>
      </c>
      <c r="B3" s="99"/>
      <c r="C3" s="88"/>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994"/>
      <c r="E11" s="994"/>
      <c r="F11" s="1017"/>
    </row>
    <row r="12" spans="1:6">
      <c r="A12" s="995"/>
      <c r="B12" s="996"/>
      <c r="C12" s="1996"/>
      <c r="D12" s="1997"/>
      <c r="E12" s="1997"/>
      <c r="F12" s="1998">
        <f t="shared" ref="F12:F23" si="0">D12-E12</f>
        <v>0</v>
      </c>
    </row>
    <row r="13" spans="1:6">
      <c r="A13" s="995"/>
      <c r="B13" s="996"/>
      <c r="C13" s="1996"/>
      <c r="D13" s="1997"/>
      <c r="E13" s="1997"/>
      <c r="F13" s="1998">
        <f t="shared" si="0"/>
        <v>0</v>
      </c>
    </row>
    <row r="14" spans="1:6">
      <c r="A14" s="995"/>
      <c r="B14" s="996"/>
      <c r="C14" s="1996"/>
      <c r="D14" s="1997"/>
      <c r="E14" s="1997"/>
      <c r="F14" s="1998">
        <f t="shared" si="0"/>
        <v>0</v>
      </c>
    </row>
    <row r="15" spans="1:6">
      <c r="A15" s="995"/>
      <c r="B15" s="996"/>
      <c r="C15" s="1996"/>
      <c r="D15" s="1997"/>
      <c r="E15" s="1997"/>
      <c r="F15" s="1998">
        <f t="shared" si="0"/>
        <v>0</v>
      </c>
    </row>
    <row r="16" spans="1:6">
      <c r="A16" s="995"/>
      <c r="B16" s="996"/>
      <c r="C16" s="1996"/>
      <c r="D16" s="1997"/>
      <c r="E16" s="1997"/>
      <c r="F16" s="1998">
        <f t="shared" si="0"/>
        <v>0</v>
      </c>
    </row>
    <row r="17" spans="1:6">
      <c r="A17" s="995"/>
      <c r="B17" s="996"/>
      <c r="C17" s="1996"/>
      <c r="D17" s="1997"/>
      <c r="E17" s="1997"/>
      <c r="F17" s="1998">
        <f t="shared" si="0"/>
        <v>0</v>
      </c>
    </row>
    <row r="18" spans="1:6">
      <c r="A18" s="995"/>
      <c r="B18" s="996"/>
      <c r="C18" s="1996"/>
      <c r="D18" s="1997"/>
      <c r="E18" s="1997"/>
      <c r="F18" s="1998">
        <f t="shared" si="0"/>
        <v>0</v>
      </c>
    </row>
    <row r="19" spans="1:6">
      <c r="A19" s="995"/>
      <c r="B19" s="996"/>
      <c r="C19" s="1996"/>
      <c r="D19" s="1997"/>
      <c r="E19" s="1997"/>
      <c r="F19" s="1998">
        <f t="shared" si="0"/>
        <v>0</v>
      </c>
    </row>
    <row r="20" spans="1:6">
      <c r="A20" s="995"/>
      <c r="B20" s="996"/>
      <c r="C20" s="1996"/>
      <c r="D20" s="1997"/>
      <c r="E20" s="1997"/>
      <c r="F20" s="1998">
        <f t="shared" si="0"/>
        <v>0</v>
      </c>
    </row>
    <row r="21" spans="1:6">
      <c r="A21" s="995"/>
      <c r="B21" s="996"/>
      <c r="C21" s="1996"/>
      <c r="D21" s="1997"/>
      <c r="E21" s="1997"/>
      <c r="F21" s="1998">
        <f t="shared" si="0"/>
        <v>0</v>
      </c>
    </row>
    <row r="22" spans="1:6">
      <c r="A22" s="995"/>
      <c r="B22" s="996"/>
      <c r="C22" s="1996"/>
      <c r="D22" s="1997"/>
      <c r="E22" s="1997"/>
      <c r="F22" s="1998">
        <f t="shared" si="0"/>
        <v>0</v>
      </c>
    </row>
    <row r="23" spans="1:6">
      <c r="A23" s="995"/>
      <c r="B23" s="996"/>
      <c r="C23" s="1996"/>
      <c r="D23" s="1997"/>
      <c r="E23" s="1997"/>
      <c r="F23" s="1998">
        <f t="shared" si="0"/>
        <v>0</v>
      </c>
    </row>
    <row r="24" spans="1:6" ht="13.5" thickBot="1">
      <c r="A24" s="991"/>
      <c r="B24" s="992"/>
      <c r="C24" s="991"/>
      <c r="D24" s="1000"/>
      <c r="E24" s="1000"/>
      <c r="F24" s="1017"/>
    </row>
    <row r="25" spans="1:6" ht="13.5" thickBot="1">
      <c r="A25" s="1001" t="s">
        <v>498</v>
      </c>
      <c r="B25" s="1002"/>
      <c r="C25" s="1993">
        <f>SUM(C5:C24)</f>
        <v>0</v>
      </c>
      <c r="D25" s="1995">
        <f t="shared" ref="D25:F25" si="1">SUM(D5:D24)</f>
        <v>0</v>
      </c>
      <c r="E25" s="1995">
        <f t="shared" si="1"/>
        <v>0</v>
      </c>
      <c r="F25" s="1994">
        <f t="shared" si="1"/>
        <v>0</v>
      </c>
    </row>
    <row r="26" spans="1:6">
      <c r="A26" s="1210"/>
      <c r="B26" s="1226"/>
      <c r="C26" s="1226"/>
      <c r="D26" s="1226"/>
      <c r="E26" s="1226"/>
      <c r="F26" s="1469"/>
    </row>
    <row r="27" spans="1:6">
      <c r="A27" s="991"/>
      <c r="B27" s="1016"/>
      <c r="C27" s="1024"/>
      <c r="D27" s="1024"/>
      <c r="E27" s="1024"/>
      <c r="F27" s="1025"/>
    </row>
    <row r="28" spans="1:6">
      <c r="A28" s="991"/>
      <c r="B28" s="1016"/>
      <c r="C28" s="1024"/>
      <c r="D28" s="1024"/>
      <c r="E28" s="1024"/>
      <c r="F28" s="1025"/>
    </row>
    <row r="29" spans="1:6" ht="13.5" thickBot="1">
      <c r="A29" s="1014"/>
      <c r="B29" s="1015"/>
      <c r="C29" s="1015"/>
      <c r="D29" s="1015"/>
      <c r="E29" s="1015"/>
      <c r="F29" s="1018"/>
    </row>
    <row r="30" spans="1:6" ht="14.25">
      <c r="A30" s="1291" t="s">
        <v>1076</v>
      </c>
      <c r="B30" s="1292"/>
      <c r="C30" s="1293"/>
      <c r="D30" s="1293"/>
      <c r="E30" s="1293"/>
      <c r="F30" s="1294"/>
    </row>
    <row r="31" spans="1:6">
      <c r="A31" s="1589" t="s">
        <v>1244</v>
      </c>
      <c r="B31" s="764"/>
      <c r="C31" s="764"/>
      <c r="D31" s="764"/>
      <c r="E31" s="764"/>
      <c r="F31" s="1295"/>
    </row>
    <row r="32" spans="1:6" ht="12.75" customHeight="1">
      <c r="A32" s="3037" t="s">
        <v>1184</v>
      </c>
      <c r="B32" s="2910"/>
      <c r="C32" s="2910"/>
      <c r="D32" s="2910"/>
      <c r="E32" s="2910"/>
      <c r="F32" s="3038"/>
    </row>
    <row r="33" spans="1:6" ht="12.75" customHeight="1">
      <c r="A33" s="2333"/>
      <c r="B33" s="2331"/>
      <c r="C33" s="2331"/>
      <c r="D33" s="2331"/>
      <c r="E33" s="2331"/>
      <c r="F33" s="2334"/>
    </row>
    <row r="34" spans="1:6">
      <c r="A34" s="2333"/>
      <c r="B34" s="2331"/>
      <c r="C34" s="2331"/>
      <c r="D34" s="2331"/>
      <c r="E34" s="2331"/>
      <c r="F34" s="2334"/>
    </row>
    <row r="35" spans="1:6">
      <c r="A35" s="2333"/>
      <c r="B35" s="2331"/>
      <c r="C35" s="2331"/>
      <c r="D35" s="2331"/>
      <c r="E35" s="2331"/>
      <c r="F35" s="2334"/>
    </row>
    <row r="36" spans="1:6">
      <c r="A36" s="2333"/>
      <c r="B36" s="2331"/>
      <c r="C36" s="2331"/>
      <c r="D36" s="2331"/>
      <c r="E36" s="2331"/>
      <c r="F36" s="2334"/>
    </row>
    <row r="37" spans="1:6">
      <c r="A37" s="2333"/>
      <c r="B37" s="2331"/>
      <c r="C37" s="2331"/>
      <c r="D37" s="2331"/>
      <c r="E37" s="2331"/>
      <c r="F37" s="2334"/>
    </row>
    <row r="38" spans="1:6">
      <c r="A38" s="2333"/>
      <c r="B38" s="2331"/>
      <c r="C38" s="2331"/>
      <c r="D38" s="2331"/>
      <c r="E38" s="2331"/>
      <c r="F38" s="2334"/>
    </row>
    <row r="39" spans="1:6">
      <c r="A39" s="2333"/>
      <c r="B39" s="2331"/>
      <c r="C39" s="2331"/>
      <c r="D39" s="2331"/>
      <c r="E39" s="2331"/>
      <c r="F39" s="2334"/>
    </row>
    <row r="40" spans="1:6">
      <c r="A40" s="2333"/>
      <c r="B40" s="2331"/>
      <c r="C40" s="2331"/>
      <c r="D40" s="2331"/>
      <c r="E40" s="2331"/>
      <c r="F40" s="2334"/>
    </row>
    <row r="41" spans="1:6">
      <c r="A41" s="2333"/>
      <c r="B41" s="2331"/>
      <c r="C41" s="2331"/>
      <c r="D41" s="2331"/>
      <c r="E41" s="2331"/>
      <c r="F41" s="2334"/>
    </row>
    <row r="42" spans="1:6">
      <c r="A42" s="2333"/>
      <c r="B42" s="2331"/>
      <c r="C42" s="2331"/>
      <c r="D42" s="2331"/>
      <c r="E42" s="2331"/>
      <c r="F42" s="2334"/>
    </row>
    <row r="43" spans="1:6">
      <c r="A43" s="2333"/>
      <c r="B43" s="2331"/>
      <c r="C43" s="2331"/>
      <c r="D43" s="2331"/>
      <c r="E43" s="2331"/>
      <c r="F43" s="2334"/>
    </row>
    <row r="44" spans="1:6">
      <c r="A44" s="2333"/>
      <c r="B44" s="2331"/>
      <c r="C44" s="2331"/>
      <c r="D44" s="2331"/>
      <c r="E44" s="2331"/>
      <c r="F44" s="2334"/>
    </row>
    <row r="45" spans="1:6">
      <c r="A45" s="2333"/>
      <c r="B45" s="2331"/>
      <c r="C45" s="2331"/>
      <c r="D45" s="2331"/>
      <c r="E45" s="2331"/>
      <c r="F45" s="2334"/>
    </row>
    <row r="46" spans="1:6">
      <c r="A46" s="2333"/>
      <c r="B46" s="2331"/>
      <c r="C46" s="2331"/>
      <c r="D46" s="2331"/>
      <c r="E46" s="2331"/>
      <c r="F46" s="2334"/>
    </row>
    <row r="47" spans="1:6">
      <c r="A47" s="2333"/>
      <c r="B47" s="2331"/>
      <c r="C47" s="2331"/>
      <c r="D47" s="2331"/>
      <c r="E47" s="2331"/>
      <c r="F47" s="2334"/>
    </row>
    <row r="48" spans="1:6" ht="13.5" thickBot="1">
      <c r="A48" s="1022"/>
      <c r="B48" s="1023"/>
      <c r="C48" s="1023"/>
      <c r="D48" s="1023"/>
      <c r="E48" s="1023"/>
      <c r="F48" s="1374"/>
    </row>
  </sheetData>
  <mergeCells count="7">
    <mergeCell ref="A32:F32"/>
    <mergeCell ref="A8:A10"/>
    <mergeCell ref="B8:B10"/>
    <mergeCell ref="C8:C10"/>
    <mergeCell ref="D8:D10"/>
    <mergeCell ref="E8:E10"/>
    <mergeCell ref="F8:F10"/>
  </mergeCells>
  <pageMargins left="0.7" right="0.7" top="0.75" bottom="0.75" header="0.3" footer="0.3"/>
</worksheet>
</file>

<file path=xl/worksheets/sheet74.xml><?xml version="1.0" encoding="utf-8"?>
<worksheet xmlns="http://schemas.openxmlformats.org/spreadsheetml/2006/main" xmlns:r="http://schemas.openxmlformats.org/officeDocument/2006/relationships">
  <sheetPr>
    <tabColor theme="3"/>
    <pageSetUpPr fitToPage="1"/>
  </sheetPr>
  <dimension ref="A1:DN76"/>
  <sheetViews>
    <sheetView zoomScaleNormal="100" zoomScaleSheetLayoutView="100" workbookViewId="0">
      <selection activeCell="K20" sqref="K20"/>
    </sheetView>
  </sheetViews>
  <sheetFormatPr baseColWidth="10" defaultRowHeight="12.75"/>
  <cols>
    <col min="1" max="1" width="14.7109375" style="692" customWidth="1"/>
    <col min="2" max="2" width="6" style="692" customWidth="1"/>
    <col min="3" max="3" width="9.42578125" style="692" customWidth="1"/>
    <col min="4" max="4" width="59" style="692" customWidth="1"/>
    <col min="5" max="5" width="13.85546875" style="692" customWidth="1"/>
    <col min="6" max="6" width="15.5703125" style="692" customWidth="1"/>
    <col min="7" max="8" width="13.85546875" style="692" customWidth="1"/>
    <col min="9" max="9" width="11.42578125" style="692"/>
    <col min="10" max="10" width="6.85546875" style="692" customWidth="1"/>
    <col min="11" max="11" width="7.85546875" style="692" customWidth="1"/>
    <col min="12" max="12" width="11.42578125" style="692" customWidth="1"/>
    <col min="13" max="13" width="7.28515625" style="692" customWidth="1"/>
    <col min="14" max="16384" width="11.42578125" style="692"/>
  </cols>
  <sheetData>
    <row r="1" spans="1:8" ht="18">
      <c r="A1" s="101" t="s">
        <v>1560</v>
      </c>
      <c r="B1" s="1195"/>
      <c r="C1" s="1193"/>
      <c r="D1" s="1193"/>
      <c r="E1" s="1194"/>
      <c r="F1" s="488"/>
      <c r="G1" s="488"/>
      <c r="H1" s="1195"/>
    </row>
    <row r="2" spans="1:8">
      <c r="A2" s="88" t="str">
        <f>'PAGE DE GARDE'!C8</f>
        <v>ELECTRICITE</v>
      </c>
      <c r="B2" s="1192" t="str">
        <f>'PAGE DE GARDE'!C10</f>
        <v>REALITE 2015 V0</v>
      </c>
      <c r="C2" s="1193"/>
      <c r="D2" s="1193"/>
      <c r="E2" s="1193"/>
      <c r="F2" s="488"/>
      <c r="G2" s="488"/>
      <c r="H2" s="1195"/>
    </row>
    <row r="3" spans="1:8">
      <c r="A3" s="481" t="str">
        <f>'PAGE DE GARDE'!C7</f>
        <v>GRD</v>
      </c>
      <c r="B3" s="99"/>
      <c r="C3" s="1193"/>
      <c r="D3" s="1193"/>
      <c r="E3" s="1194"/>
      <c r="F3" s="488"/>
      <c r="G3" s="488"/>
      <c r="H3" s="1195"/>
    </row>
    <row r="6" spans="1:8" ht="15.75" customHeight="1">
      <c r="E6" s="835" t="str">
        <f>'PAGE DE GARDE'!B16</f>
        <v>REALITE 2014</v>
      </c>
      <c r="F6" s="835" t="str">
        <f>'PAGE DE GARDE'!B15</f>
        <v>BUDGET 2015</v>
      </c>
      <c r="G6" s="835" t="str">
        <f>'PAGE DE GARDE'!B14</f>
        <v>REALITE 2015</v>
      </c>
      <c r="H6" s="835" t="s">
        <v>1183</v>
      </c>
    </row>
    <row r="7" spans="1:8">
      <c r="C7" s="836"/>
      <c r="D7" s="836"/>
      <c r="E7" s="837"/>
      <c r="F7" s="837"/>
      <c r="G7" s="836"/>
    </row>
    <row r="8" spans="1:8" ht="12.75" customHeight="1">
      <c r="A8" s="770"/>
      <c r="B8" s="838" t="s">
        <v>776</v>
      </c>
      <c r="C8" s="838"/>
      <c r="D8" s="838"/>
      <c r="E8" s="1999">
        <f>SUM(E9:E15)</f>
        <v>0</v>
      </c>
      <c r="F8" s="1999">
        <f>SUM(F9:F15)</f>
        <v>0</v>
      </c>
      <c r="G8" s="1999">
        <f>SUM(G9:G15)</f>
        <v>0</v>
      </c>
      <c r="H8" s="1999">
        <f t="shared" ref="H8:H15" si="0">F8-G8</f>
        <v>0</v>
      </c>
    </row>
    <row r="9" spans="1:8">
      <c r="B9" s="563" t="s">
        <v>107</v>
      </c>
      <c r="C9" s="770"/>
      <c r="D9" s="770"/>
      <c r="E9" s="2000"/>
      <c r="F9" s="2000"/>
      <c r="G9" s="2000"/>
      <c r="H9" s="2000">
        <f t="shared" si="0"/>
        <v>0</v>
      </c>
    </row>
    <row r="10" spans="1:8">
      <c r="A10" s="2299"/>
      <c r="B10" s="2299" t="s">
        <v>777</v>
      </c>
      <c r="C10" s="2300"/>
      <c r="D10" s="2300"/>
      <c r="E10" s="2000"/>
      <c r="F10" s="2000"/>
      <c r="G10" s="2000"/>
      <c r="H10" s="2000">
        <f t="shared" si="0"/>
        <v>0</v>
      </c>
    </row>
    <row r="11" spans="1:8">
      <c r="B11" s="563" t="s">
        <v>778</v>
      </c>
      <c r="E11" s="2000"/>
      <c r="F11" s="2000"/>
      <c r="G11" s="2000"/>
      <c r="H11" s="2000">
        <f t="shared" si="0"/>
        <v>0</v>
      </c>
    </row>
    <row r="12" spans="1:8">
      <c r="B12" s="776" t="s">
        <v>779</v>
      </c>
      <c r="E12" s="2000"/>
      <c r="F12" s="2000"/>
      <c r="G12" s="2000"/>
      <c r="H12" s="2000">
        <f t="shared" si="0"/>
        <v>0</v>
      </c>
    </row>
    <row r="13" spans="1:8">
      <c r="B13" s="776" t="s">
        <v>780</v>
      </c>
      <c r="E13" s="2000"/>
      <c r="F13" s="2000"/>
      <c r="G13" s="2000"/>
      <c r="H13" s="2000">
        <f t="shared" si="0"/>
        <v>0</v>
      </c>
    </row>
    <row r="14" spans="1:8">
      <c r="B14" s="776" t="s">
        <v>781</v>
      </c>
      <c r="E14" s="2000"/>
      <c r="F14" s="2000"/>
      <c r="G14" s="2000"/>
      <c r="H14" s="2000">
        <f t="shared" si="0"/>
        <v>0</v>
      </c>
    </row>
    <row r="15" spans="1:8">
      <c r="B15" s="563" t="s">
        <v>782</v>
      </c>
      <c r="E15" s="2000"/>
      <c r="F15" s="2000"/>
      <c r="G15" s="2000"/>
      <c r="H15" s="2000">
        <f t="shared" si="0"/>
        <v>0</v>
      </c>
    </row>
    <row r="16" spans="1:8">
      <c r="C16" s="836"/>
      <c r="D16" s="836"/>
      <c r="E16" s="2001"/>
      <c r="F16" s="2001"/>
      <c r="G16" s="2001"/>
      <c r="H16" s="2001"/>
    </row>
    <row r="17" spans="1:118" ht="12.75" customHeight="1">
      <c r="A17" s="770"/>
      <c r="B17" s="839" t="s">
        <v>783</v>
      </c>
      <c r="C17" s="839"/>
      <c r="D17" s="839"/>
      <c r="E17" s="2002">
        <f>E18+E19+E32</f>
        <v>0</v>
      </c>
      <c r="F17" s="2002">
        <f>F18+F19+F32</f>
        <v>0</v>
      </c>
      <c r="G17" s="2002">
        <f>G18+G19+G32</f>
        <v>0</v>
      </c>
      <c r="H17" s="2002">
        <f>H18+H19+H32</f>
        <v>0</v>
      </c>
    </row>
    <row r="18" spans="1:118">
      <c r="B18" s="840" t="s">
        <v>784</v>
      </c>
      <c r="C18" s="841"/>
      <c r="D18" s="841"/>
      <c r="E18" s="2003"/>
      <c r="F18" s="2003"/>
      <c r="G18" s="2003"/>
      <c r="H18" s="2003">
        <f t="shared" ref="H18:H36" si="1">F18-G18</f>
        <v>0</v>
      </c>
    </row>
    <row r="19" spans="1:118">
      <c r="B19" s="841" t="s">
        <v>785</v>
      </c>
      <c r="C19" s="841"/>
      <c r="D19" s="841"/>
      <c r="E19" s="2003">
        <f>E20-E27+E31</f>
        <v>0</v>
      </c>
      <c r="F19" s="2003">
        <f>F20-F27+F31</f>
        <v>0</v>
      </c>
      <c r="G19" s="2003">
        <f>G20-G27+G31</f>
        <v>0</v>
      </c>
      <c r="H19" s="2003">
        <f t="shared" si="1"/>
        <v>0</v>
      </c>
    </row>
    <row r="20" spans="1:118" s="693" customFormat="1">
      <c r="A20" s="836"/>
      <c r="B20" s="836"/>
      <c r="C20" s="778" t="s">
        <v>98</v>
      </c>
      <c r="D20" s="836"/>
      <c r="E20" s="2004">
        <f>E23+E24+E25+E26</f>
        <v>0</v>
      </c>
      <c r="F20" s="2004">
        <f>F23+F24+F25+F26</f>
        <v>0</v>
      </c>
      <c r="G20" s="2004">
        <f>G23+G24+G25+G26</f>
        <v>0</v>
      </c>
      <c r="H20" s="2004">
        <f t="shared" si="1"/>
        <v>0</v>
      </c>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36"/>
      <c r="BI20" s="836"/>
      <c r="BJ20" s="836"/>
      <c r="BK20" s="836"/>
      <c r="BL20" s="836"/>
      <c r="BM20" s="836"/>
      <c r="BN20" s="836"/>
      <c r="BO20" s="836"/>
      <c r="BP20" s="836"/>
      <c r="BQ20" s="836"/>
      <c r="BR20" s="836"/>
      <c r="BS20" s="836"/>
      <c r="BT20" s="836"/>
      <c r="BU20" s="836"/>
      <c r="BV20" s="836"/>
      <c r="BW20" s="836"/>
      <c r="BX20" s="836"/>
      <c r="BY20" s="836"/>
      <c r="BZ20" s="836"/>
      <c r="CA20" s="836"/>
      <c r="CB20" s="836"/>
      <c r="CC20" s="836"/>
      <c r="CD20" s="836"/>
      <c r="CE20" s="836"/>
      <c r="CF20" s="836"/>
      <c r="CG20" s="836"/>
      <c r="CH20" s="836"/>
      <c r="CI20" s="836"/>
      <c r="CJ20" s="836"/>
      <c r="CK20" s="836"/>
      <c r="CL20" s="836"/>
      <c r="CM20" s="836"/>
      <c r="CN20" s="836"/>
      <c r="CO20" s="836"/>
      <c r="CP20" s="836"/>
      <c r="CQ20" s="836"/>
      <c r="CR20" s="836"/>
      <c r="CS20" s="836"/>
      <c r="CT20" s="836"/>
      <c r="CU20" s="836"/>
      <c r="CV20" s="836"/>
      <c r="CW20" s="836"/>
      <c r="CX20" s="836"/>
      <c r="CY20" s="836"/>
      <c r="CZ20" s="836"/>
      <c r="DA20" s="836"/>
      <c r="DB20" s="836"/>
      <c r="DC20" s="836"/>
      <c r="DD20" s="836"/>
      <c r="DE20" s="836"/>
      <c r="DF20" s="836"/>
      <c r="DG20" s="836"/>
      <c r="DH20" s="836"/>
      <c r="DI20" s="836"/>
      <c r="DJ20" s="836"/>
      <c r="DK20" s="836"/>
      <c r="DL20" s="836"/>
      <c r="DM20" s="836"/>
      <c r="DN20" s="836"/>
    </row>
    <row r="21" spans="1:118" s="693" customFormat="1">
      <c r="A21" s="836"/>
      <c r="B21" s="836"/>
      <c r="C21" s="842" t="s">
        <v>99</v>
      </c>
      <c r="D21" s="836"/>
      <c r="E21" s="2004"/>
      <c r="F21" s="2004"/>
      <c r="G21" s="2004"/>
      <c r="H21" s="2004">
        <f t="shared" si="1"/>
        <v>0</v>
      </c>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6"/>
      <c r="AQ21" s="836"/>
      <c r="AR21" s="836"/>
      <c r="AS21" s="836"/>
      <c r="AT21" s="836"/>
      <c r="AU21" s="836"/>
      <c r="AV21" s="836"/>
      <c r="AW21" s="836"/>
      <c r="AX21" s="836"/>
      <c r="AY21" s="836"/>
      <c r="AZ21" s="836"/>
      <c r="BA21" s="836"/>
      <c r="BB21" s="836"/>
      <c r="BC21" s="836"/>
      <c r="BD21" s="836"/>
      <c r="BE21" s="836"/>
      <c r="BF21" s="836"/>
      <c r="BG21" s="836"/>
      <c r="BH21" s="836"/>
      <c r="BI21" s="836"/>
      <c r="BJ21" s="836"/>
      <c r="BK21" s="836"/>
      <c r="BL21" s="836"/>
      <c r="BM21" s="836"/>
      <c r="BN21" s="836"/>
      <c r="BO21" s="836"/>
      <c r="BP21" s="836"/>
      <c r="BQ21" s="836"/>
      <c r="BR21" s="836"/>
      <c r="BS21" s="836"/>
      <c r="BT21" s="836"/>
      <c r="BU21" s="836"/>
      <c r="BV21" s="836"/>
      <c r="BW21" s="836"/>
      <c r="BX21" s="836"/>
      <c r="BY21" s="836"/>
      <c r="BZ21" s="836"/>
      <c r="CA21" s="836"/>
      <c r="CB21" s="836"/>
      <c r="CC21" s="836"/>
      <c r="CD21" s="836"/>
      <c r="CE21" s="836"/>
      <c r="CF21" s="836"/>
      <c r="CG21" s="836"/>
      <c r="CH21" s="836"/>
      <c r="CI21" s="836"/>
      <c r="CJ21" s="836"/>
      <c r="CK21" s="836"/>
      <c r="CL21" s="836"/>
      <c r="CM21" s="836"/>
      <c r="CN21" s="836"/>
      <c r="CO21" s="836"/>
      <c r="CP21" s="836"/>
      <c r="CQ21" s="836"/>
      <c r="CR21" s="836"/>
      <c r="CS21" s="836"/>
      <c r="CT21" s="836"/>
      <c r="CU21" s="836"/>
      <c r="CV21" s="836"/>
      <c r="CW21" s="836"/>
      <c r="CX21" s="836"/>
      <c r="CY21" s="836"/>
      <c r="CZ21" s="836"/>
      <c r="DA21" s="836"/>
      <c r="DB21" s="836"/>
      <c r="DC21" s="836"/>
      <c r="DD21" s="836"/>
      <c r="DE21" s="836"/>
      <c r="DF21" s="836"/>
      <c r="DG21" s="836"/>
      <c r="DH21" s="836"/>
      <c r="DI21" s="836"/>
      <c r="DJ21" s="836"/>
      <c r="DK21" s="836"/>
      <c r="DL21" s="836"/>
      <c r="DM21" s="836"/>
      <c r="DN21" s="836"/>
    </row>
    <row r="22" spans="1:118" s="693" customFormat="1">
      <c r="A22" s="836"/>
      <c r="B22" s="836"/>
      <c r="C22" s="842" t="s">
        <v>100</v>
      </c>
      <c r="D22" s="836"/>
      <c r="E22" s="2004"/>
      <c r="F22" s="2004"/>
      <c r="G22" s="2004"/>
      <c r="H22" s="2004">
        <f t="shared" si="1"/>
        <v>0</v>
      </c>
      <c r="I22" s="836"/>
      <c r="J22" s="836"/>
      <c r="K22" s="836"/>
      <c r="L22" s="836"/>
      <c r="M22" s="836"/>
      <c r="N22" s="836"/>
      <c r="O22" s="836"/>
      <c r="P22" s="836"/>
      <c r="Q22" s="836"/>
      <c r="R22" s="836"/>
      <c r="S22" s="836"/>
      <c r="T22" s="836"/>
      <c r="U22" s="836"/>
      <c r="V22" s="836"/>
      <c r="W22" s="836"/>
      <c r="X22" s="836"/>
      <c r="Y22" s="836"/>
      <c r="Z22" s="836"/>
      <c r="AA22" s="836"/>
      <c r="AB22" s="836"/>
      <c r="AC22" s="836"/>
      <c r="AD22" s="836"/>
      <c r="AE22" s="836"/>
      <c r="AF22" s="836"/>
      <c r="AG22" s="836"/>
      <c r="AH22" s="836"/>
      <c r="AI22" s="836"/>
      <c r="AJ22" s="836"/>
      <c r="AK22" s="836"/>
      <c r="AL22" s="836"/>
      <c r="AM22" s="836"/>
      <c r="AN22" s="836"/>
      <c r="AO22" s="836"/>
      <c r="AP22" s="836"/>
      <c r="AQ22" s="836"/>
      <c r="AR22" s="836"/>
      <c r="AS22" s="836"/>
      <c r="AT22" s="836"/>
      <c r="AU22" s="836"/>
      <c r="AV22" s="836"/>
      <c r="AW22" s="836"/>
      <c r="AX22" s="836"/>
      <c r="AY22" s="836"/>
      <c r="AZ22" s="836"/>
      <c r="BA22" s="836"/>
      <c r="BB22" s="836"/>
      <c r="BC22" s="836"/>
      <c r="BD22" s="836"/>
      <c r="BE22" s="836"/>
      <c r="BF22" s="836"/>
      <c r="BG22" s="836"/>
      <c r="BH22" s="836"/>
      <c r="BI22" s="836"/>
      <c r="BJ22" s="836"/>
      <c r="BK22" s="836"/>
      <c r="BL22" s="836"/>
      <c r="BM22" s="836"/>
      <c r="BN22" s="836"/>
      <c r="BO22" s="836"/>
      <c r="BP22" s="836"/>
      <c r="BQ22" s="836"/>
      <c r="BR22" s="836"/>
      <c r="BS22" s="836"/>
      <c r="BT22" s="836"/>
      <c r="BU22" s="836"/>
      <c r="BV22" s="836"/>
      <c r="BW22" s="836"/>
      <c r="BX22" s="836"/>
      <c r="BY22" s="836"/>
      <c r="BZ22" s="836"/>
      <c r="CA22" s="836"/>
      <c r="CB22" s="836"/>
      <c r="CC22" s="836"/>
      <c r="CD22" s="836"/>
      <c r="CE22" s="836"/>
      <c r="CF22" s="836"/>
      <c r="CG22" s="836"/>
      <c r="CH22" s="836"/>
      <c r="CI22" s="836"/>
      <c r="CJ22" s="836"/>
      <c r="CK22" s="836"/>
      <c r="CL22" s="836"/>
      <c r="CM22" s="836"/>
      <c r="CN22" s="836"/>
      <c r="CO22" s="836"/>
      <c r="CP22" s="836"/>
      <c r="CQ22" s="836"/>
      <c r="CR22" s="836"/>
      <c r="CS22" s="836"/>
      <c r="CT22" s="836"/>
      <c r="CU22" s="836"/>
      <c r="CV22" s="836"/>
      <c r="CW22" s="836"/>
      <c r="CX22" s="836"/>
      <c r="CY22" s="836"/>
      <c r="CZ22" s="836"/>
      <c r="DA22" s="836"/>
      <c r="DB22" s="836"/>
      <c r="DC22" s="836"/>
      <c r="DD22" s="836"/>
      <c r="DE22" s="836"/>
      <c r="DF22" s="836"/>
      <c r="DG22" s="836"/>
      <c r="DH22" s="836"/>
      <c r="DI22" s="836"/>
      <c r="DJ22" s="836"/>
      <c r="DK22" s="836"/>
      <c r="DL22" s="836"/>
      <c r="DM22" s="836"/>
      <c r="DN22" s="836"/>
    </row>
    <row r="23" spans="1:118">
      <c r="C23" s="842" t="s">
        <v>101</v>
      </c>
      <c r="E23" s="2000"/>
      <c r="F23" s="2000"/>
      <c r="G23" s="2000"/>
      <c r="H23" s="2000">
        <f t="shared" si="1"/>
        <v>0</v>
      </c>
    </row>
    <row r="24" spans="1:118">
      <c r="C24" s="843" t="s">
        <v>102</v>
      </c>
      <c r="E24" s="2000"/>
      <c r="F24" s="2000"/>
      <c r="G24" s="2000"/>
      <c r="H24" s="2000">
        <f t="shared" si="1"/>
        <v>0</v>
      </c>
    </row>
    <row r="25" spans="1:118">
      <c r="C25" s="843" t="s">
        <v>103</v>
      </c>
      <c r="E25" s="2000"/>
      <c r="F25" s="2000"/>
      <c r="G25" s="2000"/>
      <c r="H25" s="2000">
        <f t="shared" si="1"/>
        <v>0</v>
      </c>
    </row>
    <row r="26" spans="1:118">
      <c r="C26" s="843" t="s">
        <v>786</v>
      </c>
      <c r="E26" s="2000"/>
      <c r="F26" s="2000"/>
      <c r="G26" s="2000"/>
      <c r="H26" s="2000">
        <f t="shared" si="1"/>
        <v>0</v>
      </c>
    </row>
    <row r="27" spans="1:118">
      <c r="C27" s="778" t="s">
        <v>104</v>
      </c>
      <c r="E27" s="2000">
        <f>E30</f>
        <v>0</v>
      </c>
      <c r="F27" s="2000">
        <f>F30</f>
        <v>0</v>
      </c>
      <c r="G27" s="2000">
        <f>G30</f>
        <v>0</v>
      </c>
      <c r="H27" s="2000">
        <f t="shared" si="1"/>
        <v>0</v>
      </c>
    </row>
    <row r="28" spans="1:118">
      <c r="C28" s="842" t="s">
        <v>99</v>
      </c>
      <c r="E28" s="2000"/>
      <c r="F28" s="2000"/>
      <c r="G28" s="2000"/>
      <c r="H28" s="2000">
        <f t="shared" si="1"/>
        <v>0</v>
      </c>
    </row>
    <row r="29" spans="1:118">
      <c r="C29" s="842" t="s">
        <v>105</v>
      </c>
      <c r="E29" s="2000"/>
      <c r="F29" s="2000"/>
      <c r="G29" s="2000"/>
      <c r="H29" s="2000">
        <f t="shared" si="1"/>
        <v>0</v>
      </c>
    </row>
    <row r="30" spans="1:118">
      <c r="C30" s="842" t="s">
        <v>106</v>
      </c>
      <c r="E30" s="2000"/>
      <c r="F30" s="2000"/>
      <c r="G30" s="2000"/>
      <c r="H30" s="2000">
        <f t="shared" si="1"/>
        <v>0</v>
      </c>
    </row>
    <row r="31" spans="1:118">
      <c r="C31" s="770" t="s">
        <v>787</v>
      </c>
      <c r="E31" s="2000"/>
      <c r="F31" s="2000"/>
      <c r="G31" s="2000"/>
      <c r="H31" s="2000">
        <f t="shared" si="1"/>
        <v>0</v>
      </c>
    </row>
    <row r="32" spans="1:118">
      <c r="B32" s="841" t="s">
        <v>788</v>
      </c>
      <c r="C32" s="841"/>
      <c r="D32" s="841"/>
      <c r="E32" s="2003"/>
      <c r="F32" s="2003"/>
      <c r="G32" s="2003"/>
      <c r="H32" s="2003">
        <f t="shared" si="1"/>
        <v>0</v>
      </c>
    </row>
    <row r="33" spans="1:8">
      <c r="A33" s="770"/>
      <c r="E33" s="2005"/>
      <c r="F33" s="2005"/>
      <c r="G33" s="2005"/>
      <c r="H33" s="2005"/>
    </row>
    <row r="34" spans="1:8" ht="12.75" customHeight="1">
      <c r="A34" s="770"/>
      <c r="B34" s="844" t="s">
        <v>789</v>
      </c>
      <c r="C34" s="844"/>
      <c r="D34" s="844"/>
      <c r="E34" s="2006">
        <f>SUM(E35:E36)</f>
        <v>0</v>
      </c>
      <c r="F34" s="2006">
        <f>SUM(F35:F36)</f>
        <v>0</v>
      </c>
      <c r="G34" s="2006">
        <f>SUM(G35:G36)</f>
        <v>0</v>
      </c>
      <c r="H34" s="2006">
        <f t="shared" si="1"/>
        <v>0</v>
      </c>
    </row>
    <row r="35" spans="1:8">
      <c r="A35" s="770"/>
      <c r="B35" s="563" t="s">
        <v>790</v>
      </c>
      <c r="E35" s="2000"/>
      <c r="F35" s="2000"/>
      <c r="G35" s="2000"/>
      <c r="H35" s="2000">
        <f t="shared" si="1"/>
        <v>0</v>
      </c>
    </row>
    <row r="36" spans="1:8">
      <c r="A36" s="770"/>
      <c r="B36" s="563" t="s">
        <v>791</v>
      </c>
      <c r="E36" s="2000"/>
      <c r="F36" s="2000"/>
      <c r="G36" s="2000"/>
      <c r="H36" s="2000">
        <f t="shared" si="1"/>
        <v>0</v>
      </c>
    </row>
    <row r="37" spans="1:8">
      <c r="A37" s="770"/>
      <c r="E37" s="2005"/>
      <c r="F37" s="2005"/>
      <c r="G37" s="2005"/>
      <c r="H37" s="2005"/>
    </row>
    <row r="38" spans="1:8">
      <c r="A38" s="770"/>
      <c r="E38" s="2005"/>
      <c r="F38" s="2005"/>
      <c r="G38" s="2005"/>
      <c r="H38" s="2005"/>
    </row>
    <row r="39" spans="1:8" ht="12.75" customHeight="1">
      <c r="A39" s="770"/>
      <c r="B39" s="845" t="s">
        <v>792</v>
      </c>
      <c r="C39" s="846"/>
      <c r="D39" s="846"/>
      <c r="E39" s="2007">
        <f>SUM(E40:E43)</f>
        <v>0</v>
      </c>
      <c r="F39" s="2007">
        <f t="shared" ref="F39:G39" si="2">SUM(F40:F43)</f>
        <v>0</v>
      </c>
      <c r="G39" s="2007">
        <f t="shared" si="2"/>
        <v>0</v>
      </c>
      <c r="H39" s="2007">
        <f t="shared" ref="H39:H43" si="3">F39-G39</f>
        <v>0</v>
      </c>
    </row>
    <row r="40" spans="1:8">
      <c r="A40" s="770"/>
      <c r="B40" s="692" t="s">
        <v>793</v>
      </c>
      <c r="E40" s="2000"/>
      <c r="F40" s="2000"/>
      <c r="G40" s="2000"/>
      <c r="H40" s="2000">
        <f t="shared" si="3"/>
        <v>0</v>
      </c>
    </row>
    <row r="41" spans="1:8">
      <c r="A41" s="770"/>
      <c r="B41" s="692" t="s">
        <v>880</v>
      </c>
      <c r="E41" s="2000"/>
      <c r="F41" s="2000"/>
      <c r="G41" s="2000"/>
      <c r="H41" s="2000">
        <f t="shared" si="3"/>
        <v>0</v>
      </c>
    </row>
    <row r="42" spans="1:8">
      <c r="A42" s="770"/>
      <c r="B42" s="692" t="s">
        <v>794</v>
      </c>
      <c r="E42" s="2000"/>
      <c r="F42" s="2000"/>
      <c r="G42" s="2000"/>
      <c r="H42" s="2000">
        <f t="shared" si="3"/>
        <v>0</v>
      </c>
    </row>
    <row r="43" spans="1:8">
      <c r="A43" s="770"/>
      <c r="B43" s="692" t="s">
        <v>881</v>
      </c>
      <c r="E43" s="2004"/>
      <c r="F43" s="2004"/>
      <c r="G43" s="2004"/>
      <c r="H43" s="2004">
        <f t="shared" si="3"/>
        <v>0</v>
      </c>
    </row>
    <row r="44" spans="1:8">
      <c r="E44" s="691"/>
      <c r="F44" s="691"/>
      <c r="G44" s="691"/>
      <c r="H44" s="691"/>
    </row>
    <row r="45" spans="1:8">
      <c r="A45" s="770"/>
      <c r="B45" s="847" t="s">
        <v>415</v>
      </c>
      <c r="C45" s="848"/>
      <c r="D45" s="848"/>
      <c r="E45" s="2008">
        <f>SUM(E46:E52)</f>
        <v>0</v>
      </c>
      <c r="F45" s="2008">
        <f>SUM(F46:F52)</f>
        <v>0</v>
      </c>
      <c r="G45" s="2008">
        <f>SUM(G46:G52)</f>
        <v>0</v>
      </c>
      <c r="H45" s="2008">
        <f t="shared" ref="H45:H52" si="4">F45-G45</f>
        <v>0</v>
      </c>
    </row>
    <row r="46" spans="1:8">
      <c r="A46" s="770"/>
      <c r="B46" s="692" t="s">
        <v>795</v>
      </c>
      <c r="E46" s="2000"/>
      <c r="F46" s="2000"/>
      <c r="G46" s="2000"/>
      <c r="H46" s="2000">
        <f t="shared" si="4"/>
        <v>0</v>
      </c>
    </row>
    <row r="47" spans="1:8">
      <c r="A47" s="770"/>
      <c r="B47" s="692" t="s">
        <v>796</v>
      </c>
      <c r="E47" s="2000"/>
      <c r="F47" s="2000"/>
      <c r="G47" s="2000"/>
      <c r="H47" s="2000">
        <f t="shared" si="4"/>
        <v>0</v>
      </c>
    </row>
    <row r="48" spans="1:8">
      <c r="A48" s="770"/>
      <c r="B48" s="563" t="s">
        <v>797</v>
      </c>
      <c r="E48" s="2000"/>
      <c r="F48" s="2000"/>
      <c r="G48" s="2000"/>
      <c r="H48" s="2000">
        <f t="shared" si="4"/>
        <v>0</v>
      </c>
    </row>
    <row r="49" spans="1:8">
      <c r="A49" s="770"/>
      <c r="B49" s="563" t="s">
        <v>798</v>
      </c>
      <c r="E49" s="2000"/>
      <c r="F49" s="2000"/>
      <c r="G49" s="2000"/>
      <c r="H49" s="2000">
        <f t="shared" si="4"/>
        <v>0</v>
      </c>
    </row>
    <row r="50" spans="1:8">
      <c r="A50" s="770"/>
      <c r="B50" s="692" t="s">
        <v>799</v>
      </c>
      <c r="E50" s="2000"/>
      <c r="F50" s="2000"/>
      <c r="G50" s="2000"/>
      <c r="H50" s="2000">
        <f t="shared" si="4"/>
        <v>0</v>
      </c>
    </row>
    <row r="51" spans="1:8">
      <c r="A51" s="770"/>
      <c r="B51" s="563" t="s">
        <v>800</v>
      </c>
      <c r="E51" s="2000"/>
      <c r="F51" s="2000"/>
      <c r="G51" s="2000"/>
      <c r="H51" s="2000">
        <f t="shared" si="4"/>
        <v>0</v>
      </c>
    </row>
    <row r="52" spans="1:8">
      <c r="A52" s="770"/>
      <c r="B52" s="563" t="s">
        <v>1004</v>
      </c>
      <c r="E52" s="2000"/>
      <c r="F52" s="2000"/>
      <c r="G52" s="2000"/>
      <c r="H52" s="2000">
        <f t="shared" si="4"/>
        <v>0</v>
      </c>
    </row>
    <row r="53" spans="1:8" ht="15" customHeight="1">
      <c r="A53" s="770"/>
      <c r="E53" s="2005"/>
      <c r="F53" s="2005"/>
      <c r="G53" s="2005"/>
      <c r="H53" s="2005"/>
    </row>
    <row r="54" spans="1:8">
      <c r="A54" s="770"/>
      <c r="B54" s="1179" t="s">
        <v>1016</v>
      </c>
      <c r="C54" s="1179"/>
      <c r="D54" s="1179"/>
      <c r="E54" s="2009"/>
      <c r="F54" s="2009"/>
      <c r="G54" s="2009"/>
      <c r="H54" s="2009">
        <f t="shared" ref="H54" si="5">F54-G54</f>
        <v>0</v>
      </c>
    </row>
    <row r="55" spans="1:8" ht="15" customHeight="1">
      <c r="A55" s="770"/>
      <c r="E55" s="2005"/>
      <c r="F55" s="2005"/>
      <c r="G55" s="2005"/>
      <c r="H55" s="2005"/>
    </row>
    <row r="56" spans="1:8">
      <c r="A56" s="770"/>
      <c r="B56" s="849" t="s">
        <v>801</v>
      </c>
      <c r="C56" s="849"/>
      <c r="D56" s="849"/>
      <c r="E56" s="2010"/>
      <c r="F56" s="2010"/>
      <c r="G56" s="2010"/>
      <c r="H56" s="2010">
        <f t="shared" ref="H56" si="6">F56-G56</f>
        <v>0</v>
      </c>
    </row>
    <row r="57" spans="1:8">
      <c r="A57" s="770"/>
      <c r="E57" s="2005"/>
      <c r="F57" s="2005"/>
      <c r="G57" s="2005"/>
      <c r="H57" s="2005"/>
    </row>
    <row r="58" spans="1:8">
      <c r="E58" s="2005"/>
      <c r="F58" s="2005"/>
      <c r="G58" s="2005"/>
      <c r="H58" s="2005"/>
    </row>
    <row r="59" spans="1:8">
      <c r="B59" s="850" t="s">
        <v>802</v>
      </c>
      <c r="C59" s="850"/>
      <c r="D59" s="850"/>
      <c r="E59" s="2011">
        <f>E8+E17+E34+E39+E45+E56+E54</f>
        <v>0</v>
      </c>
      <c r="F59" s="2011">
        <f t="shared" ref="F59:G59" si="7">F8+F17+F34+F39+F45+F56+F54</f>
        <v>0</v>
      </c>
      <c r="G59" s="2011">
        <f t="shared" si="7"/>
        <v>0</v>
      </c>
      <c r="H59" s="2011">
        <f t="shared" ref="H59" si="8">F59-G59</f>
        <v>0</v>
      </c>
    </row>
    <row r="60" spans="1:8">
      <c r="C60" s="851"/>
      <c r="D60" s="2814" t="s">
        <v>1755</v>
      </c>
      <c r="E60" s="2012"/>
      <c r="F60" s="2815">
        <f>'Tableau 3A bis'!S106+'Tableau 3A bis'!T106</f>
        <v>0</v>
      </c>
      <c r="G60" s="2815">
        <f>'Tableau 3A bis'!Q106+'Tableau 3A bis'!R106</f>
        <v>0</v>
      </c>
      <c r="H60" s="2012"/>
    </row>
    <row r="61" spans="1:8">
      <c r="E61" s="691"/>
      <c r="F61" s="691"/>
      <c r="G61" s="691"/>
      <c r="H61" s="691"/>
    </row>
    <row r="62" spans="1:8">
      <c r="B62" s="563"/>
      <c r="E62" s="691"/>
      <c r="F62" s="691"/>
      <c r="G62" s="691"/>
      <c r="H62" s="691"/>
    </row>
    <row r="63" spans="1:8">
      <c r="B63" s="850" t="s">
        <v>803</v>
      </c>
      <c r="C63" s="850"/>
      <c r="D63" s="850"/>
      <c r="E63" s="2011">
        <f>E65</f>
        <v>0</v>
      </c>
      <c r="F63" s="2011">
        <f t="shared" ref="F63:G63" si="9">F65</f>
        <v>0</v>
      </c>
      <c r="G63" s="2011">
        <f t="shared" si="9"/>
        <v>0</v>
      </c>
      <c r="H63" s="2011">
        <f t="shared" ref="H63" si="10">F63-G63</f>
        <v>0</v>
      </c>
    </row>
    <row r="64" spans="1:8">
      <c r="E64" s="691"/>
      <c r="F64" s="691"/>
      <c r="G64" s="691"/>
      <c r="H64" s="691"/>
    </row>
    <row r="65" spans="1:8">
      <c r="A65" s="770"/>
      <c r="B65" s="852" t="s">
        <v>157</v>
      </c>
      <c r="C65" s="834"/>
      <c r="D65" s="834"/>
      <c r="E65" s="2013">
        <f>E66+E67</f>
        <v>0</v>
      </c>
      <c r="F65" s="2013">
        <f>F66+F67</f>
        <v>0</v>
      </c>
      <c r="G65" s="2013">
        <f>G66+G67</f>
        <v>0</v>
      </c>
      <c r="H65" s="2013">
        <f t="shared" ref="H65:H67" si="11">F65-G65</f>
        <v>0</v>
      </c>
    </row>
    <row r="66" spans="1:8">
      <c r="B66" s="692" t="s">
        <v>804</v>
      </c>
      <c r="E66" s="2014"/>
      <c r="F66" s="2014"/>
      <c r="G66" s="2014"/>
      <c r="H66" s="2014">
        <f t="shared" si="11"/>
        <v>0</v>
      </c>
    </row>
    <row r="67" spans="1:8">
      <c r="B67" s="692" t="s">
        <v>805</v>
      </c>
      <c r="E67" s="2014"/>
      <c r="F67" s="2014"/>
      <c r="G67" s="2014"/>
      <c r="H67" s="2014">
        <f t="shared" si="11"/>
        <v>0</v>
      </c>
    </row>
    <row r="68" spans="1:8">
      <c r="E68" s="691"/>
      <c r="F68" s="691"/>
      <c r="G68" s="691"/>
      <c r="H68" s="691"/>
    </row>
    <row r="69" spans="1:8">
      <c r="E69" s="691"/>
      <c r="F69" s="691"/>
      <c r="G69" s="691"/>
      <c r="H69" s="691"/>
    </row>
    <row r="70" spans="1:8">
      <c r="B70" s="850" t="s">
        <v>806</v>
      </c>
      <c r="C70" s="850"/>
      <c r="D70" s="850"/>
      <c r="E70" s="2011">
        <f>E59+E63</f>
        <v>0</v>
      </c>
      <c r="F70" s="2011">
        <f>F59+F63</f>
        <v>0</v>
      </c>
      <c r="G70" s="2011">
        <f>G59+G63</f>
        <v>0</v>
      </c>
      <c r="H70" s="2011">
        <f t="shared" ref="H70" si="12">F70-G70</f>
        <v>0</v>
      </c>
    </row>
    <row r="74" spans="1:8" ht="15.75">
      <c r="A74" s="1891" t="s">
        <v>1753</v>
      </c>
    </row>
    <row r="75" spans="1:8" ht="21.75" customHeight="1">
      <c r="A75" s="2813" t="s">
        <v>1754</v>
      </c>
      <c r="B75" s="2886" t="str">
        <f>ANNEXES!D20</f>
        <v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v>
      </c>
      <c r="C75" s="2886"/>
      <c r="D75" s="2886"/>
      <c r="E75" s="2886"/>
      <c r="F75" s="2886"/>
      <c r="G75" s="2886"/>
      <c r="H75" s="2886"/>
    </row>
    <row r="76" spans="1:8" ht="15" customHeight="1">
      <c r="B76" s="2886"/>
      <c r="C76" s="2886"/>
      <c r="D76" s="2886"/>
      <c r="E76" s="2886"/>
      <c r="F76" s="2886"/>
      <c r="G76" s="2886"/>
      <c r="H76" s="2886"/>
    </row>
  </sheetData>
  <mergeCells count="1">
    <mergeCell ref="B75:H76"/>
  </mergeCells>
  <pageMargins left="0.70866141732283472" right="0.70866141732283472" top="0.74803149606299213" bottom="0.74803149606299213" header="0.31496062992125984" footer="0.31496062992125984"/>
  <pageSetup paperSize="9" scale="56" orientation="portrait" r:id="rId1"/>
</worksheet>
</file>

<file path=xl/worksheets/sheet75.xml><?xml version="1.0" encoding="utf-8"?>
<worksheet xmlns="http://schemas.openxmlformats.org/spreadsheetml/2006/main" xmlns:r="http://schemas.openxmlformats.org/officeDocument/2006/relationships">
  <sheetPr published="0" enableFormatConditionsCalculation="0">
    <tabColor theme="3"/>
    <pageSetUpPr fitToPage="1"/>
  </sheetPr>
  <dimension ref="A1:K44"/>
  <sheetViews>
    <sheetView showGridLines="0" zoomScaleNormal="100" zoomScaleSheetLayoutView="100" workbookViewId="0"/>
  </sheetViews>
  <sheetFormatPr baseColWidth="10" defaultColWidth="8.85546875" defaultRowHeight="12.75"/>
  <cols>
    <col min="1" max="1" width="23.42578125" style="7" customWidth="1"/>
    <col min="2" max="2" width="64.42578125" style="7" customWidth="1"/>
    <col min="3" max="8" width="20.7109375" style="7" customWidth="1"/>
    <col min="9" max="10" width="12.7109375" style="7" customWidth="1"/>
    <col min="11" max="11" width="10.5703125" style="7" customWidth="1"/>
    <col min="12" max="16384" width="8.85546875" style="7"/>
  </cols>
  <sheetData>
    <row r="1" spans="1:11" s="107" customFormat="1" ht="18">
      <c r="A1" s="101" t="s">
        <v>1561</v>
      </c>
      <c r="B1" s="101"/>
      <c r="C1" s="108"/>
      <c r="D1" s="108"/>
      <c r="E1" s="108"/>
      <c r="F1" s="108"/>
      <c r="G1" s="108"/>
      <c r="H1" s="108"/>
      <c r="I1" s="2443"/>
      <c r="J1" s="2443"/>
      <c r="K1" s="2443"/>
    </row>
    <row r="2" spans="1:11" s="18" customFormat="1">
      <c r="A2" s="88" t="str">
        <f>'PAGE DE GARDE'!C8</f>
        <v>ELECTRICITE</v>
      </c>
      <c r="B2" s="1192" t="str">
        <f>'PAGE DE GARDE'!C10</f>
        <v>REALITE 2015 V0</v>
      </c>
      <c r="C2" s="1193"/>
      <c r="D2" s="1193"/>
      <c r="E2" s="1193"/>
      <c r="F2" s="1193"/>
      <c r="G2" s="1193"/>
      <c r="H2" s="1193"/>
      <c r="I2" s="2444"/>
      <c r="J2" s="2444"/>
      <c r="K2" s="2444"/>
    </row>
    <row r="3" spans="1:11" s="18" customFormat="1">
      <c r="A3" s="481" t="str">
        <f>'PAGE DE GARDE'!C7</f>
        <v>GRD</v>
      </c>
      <c r="B3" s="99"/>
      <c r="C3" s="1193"/>
      <c r="D3" s="1193"/>
      <c r="E3" s="1193"/>
      <c r="F3" s="1193"/>
      <c r="G3" s="1193"/>
      <c r="H3" s="1193"/>
      <c r="I3" s="2444"/>
      <c r="J3" s="2444"/>
      <c r="K3" s="2444"/>
    </row>
    <row r="4" spans="1:11" s="487" customFormat="1" ht="12" thickBot="1">
      <c r="A4" s="929"/>
      <c r="B4" s="929"/>
    </row>
    <row r="5" spans="1:11" s="134" customFormat="1" ht="18.75" thickBot="1">
      <c r="A5" s="125"/>
      <c r="C5" s="3178" t="str">
        <f>+'PAGE DE GARDE'!B15</f>
        <v>BUDGET 2015</v>
      </c>
      <c r="D5" s="3179"/>
      <c r="E5" s="3180"/>
      <c r="F5" s="3171" t="str">
        <f>+'PAGE DE GARDE'!B14</f>
        <v>REALITE 2015</v>
      </c>
      <c r="G5" s="3172"/>
      <c r="H5" s="3173"/>
    </row>
    <row r="6" spans="1:11" s="134" customFormat="1" ht="13.5" thickBot="1">
      <c r="A6" s="3177" t="s">
        <v>75</v>
      </c>
      <c r="B6" s="3177"/>
      <c r="C6" s="2016" t="s">
        <v>76</v>
      </c>
      <c r="D6" s="2017" t="s">
        <v>77</v>
      </c>
      <c r="E6" s="2018" t="s">
        <v>335</v>
      </c>
      <c r="F6" s="2016" t="s">
        <v>76</v>
      </c>
      <c r="G6" s="2017" t="s">
        <v>77</v>
      </c>
      <c r="H6" s="2018" t="s">
        <v>335</v>
      </c>
    </row>
    <row r="7" spans="1:11" s="134" customFormat="1">
      <c r="A7" s="3177"/>
      <c r="B7" s="3177"/>
      <c r="C7" s="2019"/>
      <c r="D7" s="2442" t="s">
        <v>1562</v>
      </c>
      <c r="E7" s="2020"/>
      <c r="F7" s="2019"/>
      <c r="G7" s="2442" t="s">
        <v>1562</v>
      </c>
      <c r="H7" s="2020"/>
    </row>
    <row r="8" spans="1:11" s="134" customFormat="1" ht="13.5" thickBot="1">
      <c r="A8" s="1367"/>
      <c r="B8" s="1376"/>
      <c r="C8" s="2021" t="s">
        <v>491</v>
      </c>
      <c r="D8" s="2022" t="s">
        <v>491</v>
      </c>
      <c r="E8" s="2023" t="s">
        <v>491</v>
      </c>
      <c r="F8" s="2021" t="s">
        <v>491</v>
      </c>
      <c r="G8" s="2022" t="s">
        <v>491</v>
      </c>
      <c r="H8" s="2023" t="s">
        <v>491</v>
      </c>
    </row>
    <row r="9" spans="1:11" s="134" customFormat="1">
      <c r="A9" s="2024"/>
      <c r="B9" s="2025"/>
      <c r="C9" s="2039"/>
      <c r="D9" s="2040"/>
      <c r="E9" s="2041"/>
      <c r="F9" s="2039"/>
      <c r="G9" s="2040"/>
      <c r="H9" s="2041"/>
    </row>
    <row r="10" spans="1:11" s="134" customFormat="1" ht="12.75" customHeight="1">
      <c r="A10" s="3174" t="s">
        <v>78</v>
      </c>
      <c r="B10" s="3174"/>
      <c r="C10" s="2069"/>
      <c r="D10" s="2070"/>
      <c r="E10" s="2071">
        <f>+C10+D10</f>
        <v>0</v>
      </c>
      <c r="F10" s="2069"/>
      <c r="G10" s="2070"/>
      <c r="H10" s="2071">
        <f>+F10+G10</f>
        <v>0</v>
      </c>
    </row>
    <row r="11" spans="1:11" s="134" customFormat="1">
      <c r="A11" s="2026"/>
      <c r="B11" s="2027"/>
      <c r="C11" s="2042"/>
      <c r="D11" s="2043"/>
      <c r="E11" s="2044"/>
      <c r="F11" s="2042"/>
      <c r="G11" s="2043"/>
      <c r="H11" s="2044"/>
    </row>
    <row r="12" spans="1:11" s="134" customFormat="1">
      <c r="A12" s="1386"/>
      <c r="B12" s="1376"/>
      <c r="C12" s="2039"/>
      <c r="D12" s="2040"/>
      <c r="E12" s="2041"/>
      <c r="F12" s="2039"/>
      <c r="G12" s="2040"/>
      <c r="H12" s="2041"/>
    </row>
    <row r="13" spans="1:11" s="134" customFormat="1">
      <c r="A13" s="3174" t="s">
        <v>79</v>
      </c>
      <c r="B13" s="3174"/>
      <c r="C13" s="2069"/>
      <c r="D13" s="2070"/>
      <c r="E13" s="2071">
        <f>+C13+D13</f>
        <v>0</v>
      </c>
      <c r="F13" s="2069"/>
      <c r="G13" s="2070"/>
      <c r="H13" s="2071">
        <f>+F13+G13</f>
        <v>0</v>
      </c>
    </row>
    <row r="14" spans="1:11" s="134" customFormat="1">
      <c r="A14" s="2026"/>
      <c r="B14" s="2027"/>
      <c r="C14" s="2042"/>
      <c r="D14" s="2043"/>
      <c r="E14" s="2044"/>
      <c r="F14" s="2042"/>
      <c r="G14" s="2043"/>
      <c r="H14" s="2044"/>
    </row>
    <row r="15" spans="1:11" s="134" customFormat="1">
      <c r="A15" s="1386"/>
      <c r="B15" s="1376"/>
      <c r="C15" s="2039"/>
      <c r="D15" s="2040"/>
      <c r="E15" s="2041"/>
      <c r="F15" s="2039"/>
      <c r="G15" s="2040"/>
      <c r="H15" s="2041"/>
    </row>
    <row r="16" spans="1:11" s="134" customFormat="1" ht="12.75" customHeight="1">
      <c r="A16" s="3175" t="s">
        <v>80</v>
      </c>
      <c r="B16" s="3175"/>
      <c r="C16" s="2069"/>
      <c r="D16" s="2070"/>
      <c r="E16" s="2071">
        <f>+C16+D16</f>
        <v>0</v>
      </c>
      <c r="F16" s="2069"/>
      <c r="G16" s="2070"/>
      <c r="H16" s="2071">
        <f>+F16+G16</f>
        <v>0</v>
      </c>
    </row>
    <row r="17" spans="1:8" s="134" customFormat="1">
      <c r="A17" s="2026"/>
      <c r="B17" s="2027"/>
      <c r="C17" s="2042"/>
      <c r="D17" s="2043"/>
      <c r="E17" s="2044"/>
      <c r="F17" s="2042"/>
      <c r="G17" s="2043"/>
      <c r="H17" s="2044"/>
    </row>
    <row r="18" spans="1:8" s="134" customFormat="1">
      <c r="A18" s="2024"/>
      <c r="B18" s="2025"/>
      <c r="C18" s="2045"/>
      <c r="D18" s="2046"/>
      <c r="E18" s="2047"/>
      <c r="F18" s="2045"/>
      <c r="G18" s="2046"/>
      <c r="H18" s="2047"/>
    </row>
    <row r="19" spans="1:8" s="134" customFormat="1">
      <c r="A19" s="2072" t="s">
        <v>81</v>
      </c>
      <c r="B19" s="2073"/>
      <c r="C19" s="2069"/>
      <c r="D19" s="2070"/>
      <c r="E19" s="2071">
        <f>+C19+D19</f>
        <v>0</v>
      </c>
      <c r="F19" s="2069"/>
      <c r="G19" s="2070"/>
      <c r="H19" s="2071">
        <f>+F19+G19</f>
        <v>0</v>
      </c>
    </row>
    <row r="20" spans="1:8" s="134" customFormat="1">
      <c r="A20" s="1386"/>
      <c r="B20" s="1376"/>
      <c r="C20" s="2039"/>
      <c r="D20" s="2040"/>
      <c r="E20" s="2041"/>
      <c r="F20" s="2039"/>
      <c r="G20" s="2040"/>
      <c r="H20" s="2041"/>
    </row>
    <row r="21" spans="1:8" s="134" customFormat="1">
      <c r="A21" s="2028"/>
      <c r="B21" s="2029"/>
      <c r="C21" s="2048"/>
      <c r="D21" s="2049"/>
      <c r="E21" s="2050"/>
      <c r="F21" s="2048"/>
      <c r="G21" s="2049"/>
      <c r="H21" s="2050"/>
    </row>
    <row r="22" spans="1:8" s="134" customFormat="1">
      <c r="A22" s="3176" t="s">
        <v>1756</v>
      </c>
      <c r="B22" s="3174"/>
      <c r="C22" s="2069"/>
      <c r="D22" s="2070"/>
      <c r="E22" s="2071">
        <f>+C22+D22</f>
        <v>0</v>
      </c>
      <c r="F22" s="2069"/>
      <c r="G22" s="2070"/>
      <c r="H22" s="2071">
        <f>+F22+G22</f>
        <v>0</v>
      </c>
    </row>
    <row r="23" spans="1:8" s="134" customFormat="1">
      <c r="A23" s="2030"/>
      <c r="B23" s="2031"/>
      <c r="C23" s="2051"/>
      <c r="D23" s="2052"/>
      <c r="E23" s="2053"/>
      <c r="F23" s="2051"/>
      <c r="G23" s="2052"/>
      <c r="H23" s="2053"/>
    </row>
    <row r="24" spans="1:8" s="134" customFormat="1">
      <c r="A24" s="2028"/>
      <c r="B24" s="2029"/>
      <c r="C24" s="2048"/>
      <c r="D24" s="2049"/>
      <c r="E24" s="2050"/>
      <c r="F24" s="2048"/>
      <c r="G24" s="2049"/>
      <c r="H24" s="2050"/>
    </row>
    <row r="25" spans="1:8" s="134" customFormat="1">
      <c r="A25" s="2074" t="s">
        <v>1077</v>
      </c>
      <c r="B25" s="2073"/>
      <c r="C25" s="2069"/>
      <c r="D25" s="2075"/>
      <c r="E25" s="2076">
        <f>+C25+D25</f>
        <v>0</v>
      </c>
      <c r="F25" s="2069"/>
      <c r="G25" s="2075"/>
      <c r="H25" s="2076">
        <f>+F25+G25</f>
        <v>0</v>
      </c>
    </row>
    <row r="26" spans="1:8" s="134" customFormat="1">
      <c r="A26" s="2030"/>
      <c r="B26" s="2031"/>
      <c r="C26" s="2051"/>
      <c r="D26" s="2052"/>
      <c r="E26" s="2053"/>
      <c r="F26" s="2051"/>
      <c r="G26" s="2052"/>
      <c r="H26" s="2053"/>
    </row>
    <row r="27" spans="1:8" s="134" customFormat="1">
      <c r="A27" s="1386"/>
      <c r="B27" s="1376"/>
      <c r="C27" s="2039"/>
      <c r="D27" s="2040"/>
      <c r="E27" s="2041"/>
      <c r="F27" s="2039"/>
      <c r="G27" s="2040"/>
      <c r="H27" s="2041"/>
    </row>
    <row r="28" spans="1:8" s="134" customFormat="1">
      <c r="A28" s="3175" t="s">
        <v>674</v>
      </c>
      <c r="B28" s="3175"/>
      <c r="C28" s="2069"/>
      <c r="D28" s="2075"/>
      <c r="E28" s="2076">
        <f>+C28+D28</f>
        <v>0</v>
      </c>
      <c r="F28" s="2069"/>
      <c r="G28" s="2075"/>
      <c r="H28" s="2076">
        <f>+F28+G28</f>
        <v>0</v>
      </c>
    </row>
    <row r="29" spans="1:8" s="134" customFormat="1" ht="13.5" thickBot="1">
      <c r="A29" s="2032"/>
      <c r="B29" s="2033"/>
      <c r="C29" s="2054"/>
      <c r="D29" s="2055"/>
      <c r="E29" s="2056"/>
      <c r="F29" s="2054"/>
      <c r="G29" s="2055"/>
      <c r="H29" s="2056"/>
    </row>
    <row r="30" spans="1:8" s="1" customFormat="1" ht="13.5" thickBot="1">
      <c r="A30" s="2057" t="s">
        <v>82</v>
      </c>
      <c r="B30" s="2058"/>
      <c r="C30" s="2059">
        <f>SUM(C9:C29)</f>
        <v>0</v>
      </c>
      <c r="D30" s="2061">
        <f t="shared" ref="D30" si="0">SUM(D9:D29)</f>
        <v>0</v>
      </c>
      <c r="E30" s="2060">
        <f>C30+D30</f>
        <v>0</v>
      </c>
      <c r="F30" s="2059">
        <f>SUM(F9:F29)</f>
        <v>0</v>
      </c>
      <c r="G30" s="2061">
        <f t="shared" ref="G30" si="1">SUM(G9:G29)</f>
        <v>0</v>
      </c>
      <c r="H30" s="2060">
        <f>F30+G30</f>
        <v>0</v>
      </c>
    </row>
    <row r="31" spans="1:8" s="134" customFormat="1" ht="13.5" thickBot="1">
      <c r="A31" s="2034" t="s">
        <v>83</v>
      </c>
      <c r="B31" s="2035"/>
      <c r="C31" s="2036"/>
      <c r="D31" s="2037"/>
      <c r="E31" s="2038"/>
      <c r="F31" s="2036"/>
      <c r="G31" s="2037"/>
      <c r="H31" s="2038"/>
    </row>
    <row r="32" spans="1:8" s="134" customFormat="1" ht="13.5" thickBot="1"/>
    <row r="33" spans="1:11" s="134" customFormat="1" ht="14.25">
      <c r="A33" s="2062" t="s">
        <v>1076</v>
      </c>
      <c r="B33" s="2063"/>
      <c r="C33" s="2063"/>
      <c r="D33" s="2063"/>
      <c r="E33" s="2063"/>
      <c r="F33" s="2063"/>
      <c r="G33" s="2063"/>
      <c r="H33" s="2064"/>
    </row>
    <row r="34" spans="1:11">
      <c r="A34" s="1359" t="s">
        <v>1461</v>
      </c>
      <c r="B34" s="9"/>
      <c r="C34" s="9"/>
      <c r="D34" s="9"/>
      <c r="E34" s="9"/>
      <c r="F34" s="9"/>
      <c r="G34" s="9"/>
      <c r="H34" s="2065"/>
    </row>
    <row r="35" spans="1:11">
      <c r="A35" s="1359"/>
      <c r="B35" s="9"/>
      <c r="C35" s="9"/>
      <c r="D35" s="9"/>
      <c r="E35" s="9"/>
      <c r="F35" s="9"/>
      <c r="G35" s="9"/>
      <c r="H35" s="2065"/>
    </row>
    <row r="36" spans="1:11">
      <c r="A36" s="1359"/>
      <c r="B36" s="9"/>
      <c r="C36" s="9"/>
      <c r="D36" s="9"/>
      <c r="E36" s="9"/>
      <c r="F36" s="9"/>
      <c r="G36" s="9"/>
      <c r="H36" s="2065"/>
    </row>
    <row r="37" spans="1:11">
      <c r="A37" s="1359"/>
      <c r="B37" s="9"/>
      <c r="C37" s="9"/>
      <c r="D37" s="9"/>
      <c r="E37" s="9"/>
      <c r="F37" s="9"/>
      <c r="G37" s="9"/>
      <c r="H37" s="2065"/>
    </row>
    <row r="38" spans="1:11" ht="13.5" thickBot="1">
      <c r="A38" s="2066"/>
      <c r="B38" s="382"/>
      <c r="C38" s="382"/>
      <c r="D38" s="382"/>
      <c r="E38" s="382"/>
      <c r="F38" s="382"/>
      <c r="G38" s="382"/>
      <c r="H38" s="383"/>
    </row>
    <row r="39" spans="1:11">
      <c r="A39" s="558"/>
      <c r="B39" s="558"/>
      <c r="C39" s="558"/>
      <c r="D39" s="558"/>
      <c r="E39" s="558"/>
      <c r="F39" s="558"/>
      <c r="G39" s="558"/>
      <c r="H39" s="558"/>
      <c r="I39" s="963"/>
      <c r="J39" s="963"/>
      <c r="K39" s="558"/>
    </row>
    <row r="40" spans="1:11" ht="18">
      <c r="A40" s="418" t="s">
        <v>660</v>
      </c>
      <c r="B40" s="558"/>
      <c r="C40" s="558"/>
      <c r="D40" s="558"/>
      <c r="E40" s="558"/>
      <c r="F40" s="558"/>
      <c r="G40" s="558"/>
      <c r="H40" s="558"/>
      <c r="I40" s="963"/>
      <c r="J40" s="963"/>
      <c r="K40" s="558"/>
    </row>
    <row r="41" spans="1:11" ht="12.75" customHeight="1">
      <c r="A41" s="2816" t="s">
        <v>1757</v>
      </c>
      <c r="B41" s="2067" t="str">
        <f>ANNEXES!D21</f>
        <v>Une copie du courrier émanant de la DG04 reprenant la notification relative à la redevance pour occupation du domaine public par le réseau électrique de l'année N et N-1.</v>
      </c>
      <c r="C41" s="2067"/>
      <c r="D41" s="2067"/>
      <c r="E41" s="2067"/>
      <c r="F41" s="2067"/>
      <c r="G41" s="2067"/>
      <c r="H41" s="2067"/>
      <c r="I41" s="2067"/>
      <c r="J41" s="2067"/>
      <c r="K41" s="2067"/>
    </row>
    <row r="42" spans="1:11">
      <c r="A42" s="2068"/>
      <c r="B42" s="558"/>
      <c r="C42" s="558"/>
      <c r="D42" s="558"/>
      <c r="E42" s="558"/>
      <c r="F42" s="558"/>
      <c r="G42" s="558"/>
      <c r="H42" s="558"/>
      <c r="I42" s="558"/>
      <c r="J42" s="558"/>
      <c r="K42" s="558"/>
    </row>
    <row r="43" spans="1:11">
      <c r="A43" s="558"/>
      <c r="B43" s="558"/>
      <c r="C43" s="558"/>
      <c r="D43" s="558"/>
      <c r="E43" s="558"/>
      <c r="F43" s="558"/>
      <c r="G43" s="558"/>
      <c r="H43" s="558"/>
      <c r="I43" s="558"/>
      <c r="J43" s="558"/>
      <c r="K43" s="558"/>
    </row>
    <row r="44" spans="1:11">
      <c r="A44" s="558"/>
      <c r="B44" s="558"/>
      <c r="C44" s="558"/>
      <c r="D44" s="558"/>
      <c r="E44" s="558"/>
      <c r="F44" s="558"/>
      <c r="G44" s="558"/>
      <c r="H44" s="558"/>
      <c r="I44" s="558"/>
      <c r="J44" s="558"/>
      <c r="K44" s="558"/>
    </row>
  </sheetData>
  <mergeCells count="8">
    <mergeCell ref="F5:H5"/>
    <mergeCell ref="A13:B13"/>
    <mergeCell ref="A16:B16"/>
    <mergeCell ref="A22:B22"/>
    <mergeCell ref="A28:B28"/>
    <mergeCell ref="A6:B7"/>
    <mergeCell ref="A10:B10"/>
    <mergeCell ref="C5:E5"/>
  </mergeCells>
  <phoneticPr fontId="81"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tabColor theme="3"/>
    <pageSetUpPr fitToPage="1"/>
  </sheetPr>
  <dimension ref="A1:H42"/>
  <sheetViews>
    <sheetView workbookViewId="0">
      <selection activeCell="F8" sqref="F8"/>
    </sheetView>
  </sheetViews>
  <sheetFormatPr baseColWidth="10" defaultColWidth="8.85546875" defaultRowHeight="12.75"/>
  <cols>
    <col min="1" max="1" width="96.7109375" style="558" customWidth="1"/>
    <col min="2" max="2" width="30.5703125" style="558" customWidth="1"/>
    <col min="3" max="5" width="22.5703125" style="558" customWidth="1"/>
    <col min="6" max="10" width="12.7109375" style="558" customWidth="1"/>
    <col min="11" max="11" width="10.5703125" style="558" customWidth="1"/>
    <col min="12" max="16384" width="8.85546875" style="558"/>
  </cols>
  <sheetData>
    <row r="1" spans="1:8" s="486" customFormat="1" ht="18">
      <c r="A1" s="101" t="s">
        <v>1796</v>
      </c>
      <c r="B1" s="101"/>
      <c r="C1" s="108"/>
      <c r="D1" s="108"/>
      <c r="E1" s="108"/>
    </row>
    <row r="2" spans="1:8" s="487" customFormat="1">
      <c r="A2" s="88" t="str">
        <f>'PAGE DE GARDE'!C8</f>
        <v>ELECTRICITE</v>
      </c>
      <c r="B2" s="1192" t="str">
        <f>'PAGE DE GARDE'!C10</f>
        <v>REALITE 2015 V0</v>
      </c>
      <c r="C2" s="1193"/>
      <c r="D2" s="1193"/>
      <c r="E2" s="1193"/>
      <c r="F2" s="2658"/>
      <c r="G2" s="2658"/>
      <c r="H2" s="2658"/>
    </row>
    <row r="3" spans="1:8" s="487" customFormat="1">
      <c r="A3" s="481" t="str">
        <f>'PAGE DE GARDE'!C7</f>
        <v>GRD</v>
      </c>
      <c r="B3" s="99"/>
      <c r="C3" s="1193"/>
      <c r="D3" s="1193"/>
      <c r="E3" s="1193"/>
      <c r="F3" s="2658"/>
      <c r="G3" s="2658"/>
      <c r="H3" s="2658"/>
    </row>
    <row r="4" spans="1:8" s="487" customFormat="1" ht="11.25" customHeight="1" thickBot="1">
      <c r="A4" s="929"/>
      <c r="B4" s="929"/>
    </row>
    <row r="5" spans="1:8" s="487" customFormat="1" ht="11.25" customHeight="1">
      <c r="A5" s="929"/>
      <c r="B5" s="929"/>
      <c r="C5" s="3039" t="str">
        <f>'[4]PAGE DE GARDE'!$B$15</f>
        <v>BUDGET 2015</v>
      </c>
      <c r="D5" s="3067" t="str">
        <f>'[4]PAGE DE GARDE'!$B$14</f>
        <v>REALITE 2015</v>
      </c>
      <c r="E5" s="3067" t="s">
        <v>1183</v>
      </c>
    </row>
    <row r="6" spans="1:8" s="487" customFormat="1" ht="11.25" customHeight="1">
      <c r="A6" s="929"/>
      <c r="B6" s="929"/>
      <c r="C6" s="3048"/>
      <c r="D6" s="3068"/>
      <c r="E6" s="3068"/>
    </row>
    <row r="7" spans="1:8" s="487" customFormat="1" ht="11.25" customHeight="1" thickBot="1">
      <c r="A7" s="929"/>
      <c r="B7" s="929"/>
      <c r="C7" s="3041"/>
      <c r="D7" s="3070"/>
      <c r="E7" s="3070"/>
    </row>
    <row r="8" spans="1:8" ht="15">
      <c r="A8" s="2600" t="s">
        <v>1674</v>
      </c>
      <c r="B8" s="2601" t="s">
        <v>1675</v>
      </c>
      <c r="C8" s="2602">
        <v>0</v>
      </c>
      <c r="D8" s="2603">
        <v>0</v>
      </c>
      <c r="E8" s="2603">
        <f>+C8-D8</f>
        <v>0</v>
      </c>
    </row>
    <row r="9" spans="1:8" ht="15">
      <c r="A9" s="2604" t="s">
        <v>1676</v>
      </c>
      <c r="B9" s="2605"/>
      <c r="C9" s="2606">
        <v>0.33989999999999998</v>
      </c>
      <c r="D9" s="2607">
        <v>0.33989999999999998</v>
      </c>
      <c r="E9" s="2607"/>
    </row>
    <row r="10" spans="1:8" ht="15">
      <c r="A10" s="2608" t="s">
        <v>1677</v>
      </c>
      <c r="B10" s="2609" t="s">
        <v>1678</v>
      </c>
      <c r="C10" s="2610">
        <f>C8/(1-C9)</f>
        <v>0</v>
      </c>
      <c r="D10" s="2611">
        <f t="shared" ref="D10" si="0">D8/(1-D9)</f>
        <v>0</v>
      </c>
      <c r="E10" s="2611"/>
    </row>
    <row r="11" spans="1:8" ht="15">
      <c r="A11" s="2604" t="s">
        <v>1679</v>
      </c>
      <c r="B11" s="2612" t="s">
        <v>1680</v>
      </c>
      <c r="C11" s="2613">
        <f>C10-C8</f>
        <v>0</v>
      </c>
      <c r="D11" s="2614">
        <f>D10-D8</f>
        <v>0</v>
      </c>
      <c r="E11" s="2614"/>
    </row>
    <row r="12" spans="1:8">
      <c r="A12" s="1430"/>
      <c r="B12" s="2615"/>
      <c r="C12" s="1435"/>
      <c r="D12" s="2616"/>
      <c r="E12" s="2616"/>
    </row>
    <row r="13" spans="1:8" ht="15">
      <c r="A13" s="2617" t="s">
        <v>1681</v>
      </c>
      <c r="B13" s="2618" t="s">
        <v>1682</v>
      </c>
      <c r="C13" s="2619">
        <f t="shared" ref="C13:D13" si="1">SUM(C14:C21)</f>
        <v>0</v>
      </c>
      <c r="D13" s="2619">
        <f t="shared" si="1"/>
        <v>0</v>
      </c>
      <c r="E13" s="2619">
        <f>+C13-D13</f>
        <v>0</v>
      </c>
    </row>
    <row r="14" spans="1:8">
      <c r="A14" s="1430" t="s">
        <v>1683</v>
      </c>
      <c r="B14" s="2620" t="s">
        <v>521</v>
      </c>
      <c r="C14" s="1435">
        <v>0</v>
      </c>
      <c r="D14" s="2616">
        <v>0</v>
      </c>
      <c r="E14" s="2616"/>
    </row>
    <row r="15" spans="1:8">
      <c r="A15" s="1430" t="s">
        <v>1684</v>
      </c>
      <c r="B15" s="2620" t="s">
        <v>522</v>
      </c>
      <c r="C15" s="1435">
        <v>0</v>
      </c>
      <c r="D15" s="2616">
        <v>0</v>
      </c>
      <c r="E15" s="2616"/>
    </row>
    <row r="16" spans="1:8">
      <c r="A16" s="1430" t="s">
        <v>1685</v>
      </c>
      <c r="B16" s="2620" t="s">
        <v>1686</v>
      </c>
      <c r="C16" s="1435">
        <v>0</v>
      </c>
      <c r="D16" s="2616">
        <v>0</v>
      </c>
      <c r="E16" s="2616"/>
    </row>
    <row r="17" spans="1:5">
      <c r="A17" s="1430" t="s">
        <v>1687</v>
      </c>
      <c r="B17" s="2620" t="s">
        <v>532</v>
      </c>
      <c r="C17" s="1435">
        <v>0</v>
      </c>
      <c r="D17" s="2616">
        <v>0</v>
      </c>
      <c r="E17" s="2616"/>
    </row>
    <row r="18" spans="1:5">
      <c r="A18" s="1430" t="s">
        <v>1688</v>
      </c>
      <c r="B18" s="2620" t="s">
        <v>533</v>
      </c>
      <c r="C18" s="1435">
        <v>0</v>
      </c>
      <c r="D18" s="2616">
        <v>0</v>
      </c>
      <c r="E18" s="2616"/>
    </row>
    <row r="19" spans="1:5">
      <c r="A19" s="1430" t="s">
        <v>1689</v>
      </c>
      <c r="B19" s="2620" t="s">
        <v>663</v>
      </c>
      <c r="C19" s="1435">
        <v>0</v>
      </c>
      <c r="D19" s="2616">
        <v>0</v>
      </c>
      <c r="E19" s="2616"/>
    </row>
    <row r="20" spans="1:5">
      <c r="A20" s="1430" t="s">
        <v>1690</v>
      </c>
      <c r="B20" s="2620" t="s">
        <v>1691</v>
      </c>
      <c r="C20" s="1435">
        <v>0</v>
      </c>
      <c r="D20" s="2616">
        <v>0</v>
      </c>
      <c r="E20" s="2616"/>
    </row>
    <row r="21" spans="1:5">
      <c r="A21" s="2621" t="s">
        <v>1692</v>
      </c>
      <c r="B21" s="2620" t="s">
        <v>1693</v>
      </c>
      <c r="C21" s="1435">
        <v>0</v>
      </c>
      <c r="D21" s="2616">
        <v>0</v>
      </c>
      <c r="E21" s="2616"/>
    </row>
    <row r="22" spans="1:5" ht="15">
      <c r="A22" s="2604" t="s">
        <v>1676</v>
      </c>
      <c r="B22" s="2622">
        <v>0.33989999999999998</v>
      </c>
      <c r="C22" s="2623">
        <f>$B$22</f>
        <v>0.33989999999999998</v>
      </c>
      <c r="D22" s="2623">
        <f>$B$22</f>
        <v>0.33989999999999998</v>
      </c>
      <c r="E22" s="2624"/>
    </row>
    <row r="23" spans="1:5" ht="15">
      <c r="A23" s="2604" t="s">
        <v>1694</v>
      </c>
      <c r="B23" s="2620" t="s">
        <v>1695</v>
      </c>
      <c r="C23" s="2613">
        <f>C22*C13</f>
        <v>0</v>
      </c>
      <c r="D23" s="2614">
        <f>D22*D13</f>
        <v>0</v>
      </c>
      <c r="E23" s="2614"/>
    </row>
    <row r="24" spans="1:5" ht="15">
      <c r="A24" s="2625" t="s">
        <v>1696</v>
      </c>
      <c r="B24" s="2609" t="s">
        <v>1697</v>
      </c>
      <c r="C24" s="2626">
        <f>C23/(1-C22)</f>
        <v>0</v>
      </c>
      <c r="D24" s="2627">
        <f>D23/(1-D22)</f>
        <v>0</v>
      </c>
      <c r="E24" s="2627"/>
    </row>
    <row r="25" spans="1:5">
      <c r="A25" s="1430"/>
      <c r="B25" s="2615"/>
      <c r="C25" s="1435"/>
      <c r="D25" s="2616"/>
      <c r="E25" s="2616"/>
    </row>
    <row r="26" spans="1:5" ht="15">
      <c r="A26" s="2628" t="s">
        <v>1698</v>
      </c>
      <c r="B26" s="2629" t="s">
        <v>1699</v>
      </c>
      <c r="C26" s="2630">
        <f>C30*C31</f>
        <v>0</v>
      </c>
      <c r="D26" s="2619">
        <f>D30*D31</f>
        <v>0</v>
      </c>
      <c r="E26" s="2619">
        <f>+C26-D26</f>
        <v>0</v>
      </c>
    </row>
    <row r="27" spans="1:5">
      <c r="A27" s="2621" t="s">
        <v>1700</v>
      </c>
      <c r="B27" s="2620" t="s">
        <v>1701</v>
      </c>
      <c r="C27" s="2631">
        <v>0</v>
      </c>
      <c r="D27" s="2632">
        <v>0</v>
      </c>
      <c r="E27" s="2632"/>
    </row>
    <row r="28" spans="1:5">
      <c r="A28" s="2633" t="s">
        <v>1702</v>
      </c>
      <c r="B28" s="2620" t="s">
        <v>1703</v>
      </c>
      <c r="C28" s="2631">
        <v>0</v>
      </c>
      <c r="D28" s="2632">
        <v>0</v>
      </c>
      <c r="E28" s="2632"/>
    </row>
    <row r="29" spans="1:5">
      <c r="A29" s="1430" t="s">
        <v>1704</v>
      </c>
      <c r="B29" s="2620" t="s">
        <v>1705</v>
      </c>
      <c r="C29" s="2631">
        <v>0</v>
      </c>
      <c r="D29" s="2632">
        <v>0</v>
      </c>
      <c r="E29" s="2632"/>
    </row>
    <row r="30" spans="1:5">
      <c r="A30" s="1430" t="s">
        <v>1706</v>
      </c>
      <c r="B30" s="2620" t="s">
        <v>1707</v>
      </c>
      <c r="C30" s="2631">
        <f t="shared" ref="C30:D30" si="2">C27-C28-C29</f>
        <v>0</v>
      </c>
      <c r="D30" s="2632">
        <f t="shared" si="2"/>
        <v>0</v>
      </c>
      <c r="E30" s="2632"/>
    </row>
    <row r="31" spans="1:5" ht="15">
      <c r="A31" s="2604" t="s">
        <v>1708</v>
      </c>
      <c r="B31" s="2620" t="s">
        <v>1709</v>
      </c>
      <c r="C31" s="2634">
        <v>2.63E-2</v>
      </c>
      <c r="D31" s="2635">
        <v>2.63E-2</v>
      </c>
      <c r="E31" s="2635"/>
    </row>
    <row r="32" spans="1:5" ht="15">
      <c r="A32" s="2604" t="s">
        <v>1676</v>
      </c>
      <c r="B32" s="2622">
        <v>0.33989999999999998</v>
      </c>
      <c r="C32" s="2623">
        <f>$B$32</f>
        <v>0.33989999999999998</v>
      </c>
      <c r="D32" s="2623">
        <f>$B$32</f>
        <v>0.33989999999999998</v>
      </c>
      <c r="E32" s="2624"/>
    </row>
    <row r="33" spans="1:5" ht="15">
      <c r="A33" s="2604" t="s">
        <v>1710</v>
      </c>
      <c r="B33" s="2620" t="s">
        <v>1711</v>
      </c>
      <c r="C33" s="2613">
        <f>C32*C26</f>
        <v>0</v>
      </c>
      <c r="D33" s="2614">
        <f t="shared" ref="D33" si="3">D32*D26</f>
        <v>0</v>
      </c>
      <c r="E33" s="2614"/>
    </row>
    <row r="34" spans="1:5" ht="15">
      <c r="A34" s="2625" t="s">
        <v>1712</v>
      </c>
      <c r="B34" s="2609" t="s">
        <v>1713</v>
      </c>
      <c r="C34" s="2626">
        <f>C33/(1-C32)</f>
        <v>0</v>
      </c>
      <c r="D34" s="2627">
        <f>D33/(1-D32)</f>
        <v>0</v>
      </c>
      <c r="E34" s="2627"/>
    </row>
    <row r="35" spans="1:5" ht="15">
      <c r="A35" s="2636"/>
      <c r="B35" s="2637"/>
      <c r="C35" s="1435"/>
      <c r="D35" s="2616"/>
      <c r="E35" s="2616"/>
    </row>
    <row r="36" spans="1:5" ht="15">
      <c r="A36" s="2638" t="s">
        <v>1714</v>
      </c>
      <c r="B36" s="2639" t="s">
        <v>1715</v>
      </c>
      <c r="C36" s="2640">
        <f>C10+C24-C34</f>
        <v>0</v>
      </c>
      <c r="D36" s="2641">
        <f>D10+D24-D34</f>
        <v>0</v>
      </c>
      <c r="E36" s="2640">
        <f>+C36-D36</f>
        <v>0</v>
      </c>
    </row>
    <row r="37" spans="1:5" ht="15">
      <c r="A37" s="2642" t="s">
        <v>1716</v>
      </c>
      <c r="B37" s="2643" t="s">
        <v>1717</v>
      </c>
      <c r="C37" s="2644">
        <f>C36+C13-C26</f>
        <v>0</v>
      </c>
      <c r="D37" s="2645">
        <f>D36+D13-D26</f>
        <v>0</v>
      </c>
      <c r="E37" s="2645">
        <f>+C37-D37</f>
        <v>0</v>
      </c>
    </row>
    <row r="38" spans="1:5" ht="15">
      <c r="A38" s="2646" t="s">
        <v>1676</v>
      </c>
      <c r="B38" s="2647">
        <v>0.33989999999999998</v>
      </c>
      <c r="C38" s="2648">
        <v>0.33989999999999998</v>
      </c>
      <c r="D38" s="2649">
        <v>0.33989999999999998</v>
      </c>
      <c r="E38" s="2649">
        <v>0.33989999999999998</v>
      </c>
    </row>
    <row r="39" spans="1:5" ht="15">
      <c r="A39" s="2650" t="s">
        <v>1718</v>
      </c>
      <c r="B39" s="2651" t="s">
        <v>1719</v>
      </c>
      <c r="C39" s="2652">
        <f>(C37*C38)</f>
        <v>0</v>
      </c>
      <c r="D39" s="2653">
        <f>(D37*D38)</f>
        <v>0</v>
      </c>
      <c r="E39" s="2653">
        <f>(E37*E38)</f>
        <v>0</v>
      </c>
    </row>
    <row r="40" spans="1:5" ht="15">
      <c r="A40" s="2646" t="s">
        <v>1720</v>
      </c>
      <c r="B40" s="2647" t="s">
        <v>1721</v>
      </c>
      <c r="C40" s="2648" t="e">
        <f>C39/C36</f>
        <v>#DIV/0!</v>
      </c>
      <c r="D40" s="2649" t="e">
        <f>D39/D36</f>
        <v>#DIV/0!</v>
      </c>
      <c r="E40" s="2649" t="e">
        <f>E39/E36</f>
        <v>#DIV/0!</v>
      </c>
    </row>
    <row r="41" spans="1:5" ht="15.75" thickBot="1">
      <c r="A41" s="2654" t="s">
        <v>1722</v>
      </c>
      <c r="B41" s="2655" t="s">
        <v>1723</v>
      </c>
      <c r="C41" s="2656" t="e">
        <f>C39/C8</f>
        <v>#DIV/0!</v>
      </c>
      <c r="D41" s="2657" t="e">
        <f t="shared" ref="D41:E41" si="4">D39/D8</f>
        <v>#DIV/0!</v>
      </c>
      <c r="E41" s="2657" t="e">
        <f t="shared" si="4"/>
        <v>#DIV/0!</v>
      </c>
    </row>
    <row r="42" spans="1:5" ht="12" customHeight="1"/>
  </sheetData>
  <mergeCells count="3">
    <mergeCell ref="C5:C7"/>
    <mergeCell ref="D5:D7"/>
    <mergeCell ref="E5:E7"/>
  </mergeCells>
  <pageMargins left="0.70866141732283472" right="0.70866141732283472" top="0.74803149606299213" bottom="0.74803149606299213" header="0.31496062992125984" footer="0.31496062992125984"/>
  <pageSetup paperSize="9" scale="64" orientation="landscape" r:id="rId1"/>
</worksheet>
</file>

<file path=xl/worksheets/sheet77.xml><?xml version="1.0" encoding="utf-8"?>
<worksheet xmlns="http://schemas.openxmlformats.org/spreadsheetml/2006/main" xmlns:r="http://schemas.openxmlformats.org/officeDocument/2006/relationships">
  <sheetPr published="0">
    <tabColor theme="3"/>
  </sheetPr>
  <dimension ref="A1:G73"/>
  <sheetViews>
    <sheetView zoomScaleNormal="100" workbookViewId="0"/>
  </sheetViews>
  <sheetFormatPr baseColWidth="10" defaultColWidth="8.85546875" defaultRowHeight="12.75"/>
  <cols>
    <col min="1" max="1" width="22" style="563" customWidth="1"/>
    <col min="2" max="2" width="58.5703125" style="563" customWidth="1"/>
    <col min="3" max="6" width="21.28515625" style="563" customWidth="1"/>
    <col min="7" max="7" width="35.5703125" style="563" customWidth="1"/>
    <col min="8" max="16384" width="8.85546875" style="563"/>
  </cols>
  <sheetData>
    <row r="1" spans="1:6" ht="18">
      <c r="A1" s="101" t="s">
        <v>1673</v>
      </c>
      <c r="B1" s="101"/>
      <c r="C1" s="715"/>
      <c r="D1" s="715"/>
      <c r="E1" s="715"/>
      <c r="F1" s="715"/>
    </row>
    <row r="2" spans="1:6">
      <c r="A2" s="88" t="str">
        <f>'PAGE DE GARDE'!C8</f>
        <v>ELECTRICITE</v>
      </c>
      <c r="B2" s="1192" t="str">
        <f>'PAGE DE GARDE'!C10</f>
        <v>REALITE 2015 V0</v>
      </c>
      <c r="C2" s="717"/>
      <c r="D2" s="982"/>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c r="A7" s="986"/>
      <c r="B7" s="987"/>
      <c r="C7" s="988"/>
      <c r="D7" s="988"/>
      <c r="E7" s="988"/>
      <c r="F7" s="989"/>
    </row>
    <row r="8" spans="1:6" ht="13.5" thickBot="1">
      <c r="A8" s="759" t="s">
        <v>1279</v>
      </c>
      <c r="B8" s="988"/>
      <c r="C8" s="988"/>
      <c r="D8" s="988"/>
      <c r="E8" s="988"/>
      <c r="F8" s="989"/>
    </row>
    <row r="9" spans="1:6" ht="12.75" customHeight="1">
      <c r="A9" s="3050" t="s">
        <v>977</v>
      </c>
      <c r="B9" s="3039" t="s">
        <v>978</v>
      </c>
      <c r="C9" s="3086" t="str">
        <f>'PAGE DE GARDE'!$B$16</f>
        <v>REALITE 2014</v>
      </c>
      <c r="D9" s="3042" t="str">
        <f>'PAGE DE GARDE'!$B$15</f>
        <v>BUDGET 2015</v>
      </c>
      <c r="E9" s="3042" t="str">
        <f>'PAGE DE GARDE'!$B$14</f>
        <v>REALITE 2015</v>
      </c>
      <c r="F9" s="3067" t="s">
        <v>1183</v>
      </c>
    </row>
    <row r="10" spans="1:6">
      <c r="A10" s="3076"/>
      <c r="B10" s="3048"/>
      <c r="C10" s="3087"/>
      <c r="D10" s="3089"/>
      <c r="E10" s="3085"/>
      <c r="F10" s="3068"/>
    </row>
    <row r="11" spans="1:6" ht="13.5" thickBot="1">
      <c r="A11" s="3069"/>
      <c r="B11" s="3041"/>
      <c r="C11" s="3088"/>
      <c r="D11" s="3044"/>
      <c r="E11" s="3044"/>
      <c r="F11" s="3070"/>
    </row>
    <row r="12" spans="1:6">
      <c r="A12" s="991"/>
      <c r="B12" s="992"/>
      <c r="C12" s="993"/>
      <c r="D12" s="994"/>
      <c r="E12" s="994"/>
      <c r="F12" s="1175"/>
    </row>
    <row r="13" spans="1:6">
      <c r="A13" s="995"/>
      <c r="B13" s="996"/>
      <c r="C13" s="997"/>
      <c r="D13" s="998"/>
      <c r="E13" s="998"/>
      <c r="F13" s="1176">
        <f>D13-E13</f>
        <v>0</v>
      </c>
    </row>
    <row r="14" spans="1:6">
      <c r="A14" s="995"/>
      <c r="B14" s="996"/>
      <c r="C14" s="997"/>
      <c r="D14" s="998"/>
      <c r="E14" s="998"/>
      <c r="F14" s="1176">
        <f t="shared" ref="F14:F27" si="0">D14-E14</f>
        <v>0</v>
      </c>
    </row>
    <row r="15" spans="1:6">
      <c r="A15" s="995"/>
      <c r="B15" s="996"/>
      <c r="C15" s="997"/>
      <c r="D15" s="998"/>
      <c r="E15" s="998"/>
      <c r="F15" s="1176">
        <f t="shared" si="0"/>
        <v>0</v>
      </c>
    </row>
    <row r="16" spans="1:6">
      <c r="A16" s="995"/>
      <c r="B16" s="996"/>
      <c r="C16" s="997"/>
      <c r="D16" s="998"/>
      <c r="E16" s="998"/>
      <c r="F16" s="1176">
        <f t="shared" si="0"/>
        <v>0</v>
      </c>
    </row>
    <row r="17" spans="1:7">
      <c r="A17" s="995"/>
      <c r="B17" s="996"/>
      <c r="C17" s="997"/>
      <c r="D17" s="998"/>
      <c r="E17" s="998"/>
      <c r="F17" s="1176">
        <f t="shared" si="0"/>
        <v>0</v>
      </c>
    </row>
    <row r="18" spans="1:7">
      <c r="A18" s="995"/>
      <c r="B18" s="996"/>
      <c r="C18" s="997"/>
      <c r="D18" s="998"/>
      <c r="E18" s="998"/>
      <c r="F18" s="1176">
        <f t="shared" si="0"/>
        <v>0</v>
      </c>
    </row>
    <row r="19" spans="1:7">
      <c r="A19" s="995"/>
      <c r="B19" s="996"/>
      <c r="C19" s="997"/>
      <c r="D19" s="998"/>
      <c r="E19" s="998"/>
      <c r="F19" s="1176">
        <f t="shared" si="0"/>
        <v>0</v>
      </c>
    </row>
    <row r="20" spans="1:7">
      <c r="A20" s="995"/>
      <c r="B20" s="996"/>
      <c r="C20" s="997"/>
      <c r="D20" s="998"/>
      <c r="E20" s="998"/>
      <c r="F20" s="1176">
        <f t="shared" si="0"/>
        <v>0</v>
      </c>
    </row>
    <row r="21" spans="1:7">
      <c r="A21" s="995"/>
      <c r="B21" s="996"/>
      <c r="C21" s="997"/>
      <c r="D21" s="998"/>
      <c r="E21" s="998"/>
      <c r="F21" s="1176">
        <f t="shared" si="0"/>
        <v>0</v>
      </c>
    </row>
    <row r="22" spans="1:7">
      <c r="A22" s="995"/>
      <c r="B22" s="996"/>
      <c r="C22" s="997"/>
      <c r="D22" s="998"/>
      <c r="E22" s="998"/>
      <c r="F22" s="1176">
        <f t="shared" si="0"/>
        <v>0</v>
      </c>
    </row>
    <row r="23" spans="1:7">
      <c r="A23" s="995"/>
      <c r="B23" s="996"/>
      <c r="C23" s="997"/>
      <c r="D23" s="998"/>
      <c r="E23" s="998"/>
      <c r="F23" s="1176">
        <f t="shared" si="0"/>
        <v>0</v>
      </c>
    </row>
    <row r="24" spans="1:7">
      <c r="A24" s="995"/>
      <c r="B24" s="996"/>
      <c r="C24" s="997"/>
      <c r="D24" s="998"/>
      <c r="E24" s="998"/>
      <c r="F24" s="1176">
        <f t="shared" si="0"/>
        <v>0</v>
      </c>
    </row>
    <row r="25" spans="1:7">
      <c r="A25" s="995"/>
      <c r="B25" s="996"/>
      <c r="C25" s="997"/>
      <c r="D25" s="998"/>
      <c r="E25" s="998"/>
      <c r="F25" s="1176">
        <f t="shared" si="0"/>
        <v>0</v>
      </c>
    </row>
    <row r="26" spans="1:7">
      <c r="A26" s="995"/>
      <c r="B26" s="996"/>
      <c r="C26" s="997"/>
      <c r="D26" s="998"/>
      <c r="E26" s="998"/>
      <c r="F26" s="1176">
        <f t="shared" si="0"/>
        <v>0</v>
      </c>
    </row>
    <row r="27" spans="1:7">
      <c r="A27" s="995"/>
      <c r="B27" s="996"/>
      <c r="C27" s="997"/>
      <c r="D27" s="998"/>
      <c r="E27" s="998"/>
      <c r="F27" s="1176">
        <f t="shared" si="0"/>
        <v>0</v>
      </c>
    </row>
    <row r="28" spans="1:7" ht="13.5" thickBot="1">
      <c r="A28" s="991"/>
      <c r="B28" s="992"/>
      <c r="C28" s="999"/>
      <c r="D28" s="1225"/>
      <c r="E28" s="1225"/>
      <c r="F28" s="1528"/>
    </row>
    <row r="29" spans="1:7" ht="13.5" thickBot="1">
      <c r="A29" s="1001" t="s">
        <v>498</v>
      </c>
      <c r="B29" s="1002"/>
      <c r="C29" s="1003">
        <f>SUM(C12:C28)</f>
        <v>0</v>
      </c>
      <c r="D29" s="1004">
        <f t="shared" ref="D29:E29" si="1">SUM(D12:D28)</f>
        <v>0</v>
      </c>
      <c r="E29" s="1004">
        <f t="shared" si="1"/>
        <v>0</v>
      </c>
      <c r="F29" s="1005">
        <f>D29-E29</f>
        <v>0</v>
      </c>
      <c r="G29" s="1540" t="s">
        <v>1281</v>
      </c>
    </row>
    <row r="30" spans="1:7" ht="13.5" thickBot="1">
      <c r="A30" s="1545"/>
      <c r="B30" s="1546"/>
      <c r="C30" s="1546"/>
      <c r="D30" s="1546"/>
      <c r="E30" s="1546"/>
      <c r="F30" s="1547"/>
      <c r="G30" s="770"/>
    </row>
    <row r="31" spans="1:7" ht="13.5" thickBot="1">
      <c r="A31" s="1544" t="s">
        <v>1280</v>
      </c>
      <c r="B31" s="1535"/>
      <c r="C31" s="1535"/>
      <c r="D31" s="1535"/>
      <c r="E31" s="1535"/>
      <c r="F31" s="1536"/>
    </row>
    <row r="32" spans="1:7" ht="12.75" customHeight="1">
      <c r="A32" s="3050" t="s">
        <v>977</v>
      </c>
      <c r="B32" s="3039" t="s">
        <v>978</v>
      </c>
      <c r="C32" s="3086" t="str">
        <f>'PAGE DE GARDE'!$B$16</f>
        <v>REALITE 2014</v>
      </c>
      <c r="D32" s="3042" t="str">
        <f>'PAGE DE GARDE'!$B$15</f>
        <v>BUDGET 2015</v>
      </c>
      <c r="E32" s="3042" t="str">
        <f>'PAGE DE GARDE'!$B$14</f>
        <v>REALITE 2015</v>
      </c>
      <c r="F32" s="3067" t="s">
        <v>1183</v>
      </c>
    </row>
    <row r="33" spans="1:6">
      <c r="A33" s="3051"/>
      <c r="B33" s="3040"/>
      <c r="C33" s="3090"/>
      <c r="D33" s="3085"/>
      <c r="E33" s="3085"/>
      <c r="F33" s="3068"/>
    </row>
    <row r="34" spans="1:6" ht="13.5" thickBot="1">
      <c r="A34" s="3069"/>
      <c r="B34" s="3041"/>
      <c r="C34" s="3088"/>
      <c r="D34" s="3044"/>
      <c r="E34" s="3044"/>
      <c r="F34" s="3070"/>
    </row>
    <row r="35" spans="1:6">
      <c r="A35" s="991"/>
      <c r="B35" s="992"/>
      <c r="C35" s="993"/>
      <c r="D35" s="994"/>
      <c r="E35" s="994"/>
      <c r="F35" s="1175"/>
    </row>
    <row r="36" spans="1:6">
      <c r="A36" s="995"/>
      <c r="B36" s="996"/>
      <c r="C36" s="997"/>
      <c r="D36" s="998"/>
      <c r="E36" s="998"/>
      <c r="F36" s="1176">
        <f t="shared" ref="F36:F50" si="2">D36-E36</f>
        <v>0</v>
      </c>
    </row>
    <row r="37" spans="1:6">
      <c r="A37" s="995"/>
      <c r="B37" s="996"/>
      <c r="C37" s="997"/>
      <c r="D37" s="998"/>
      <c r="E37" s="998"/>
      <c r="F37" s="1176">
        <f t="shared" si="2"/>
        <v>0</v>
      </c>
    </row>
    <row r="38" spans="1:6">
      <c r="A38" s="995"/>
      <c r="B38" s="996"/>
      <c r="C38" s="997"/>
      <c r="D38" s="998"/>
      <c r="E38" s="998"/>
      <c r="F38" s="1176">
        <f t="shared" si="2"/>
        <v>0</v>
      </c>
    </row>
    <row r="39" spans="1:6">
      <c r="A39" s="995"/>
      <c r="B39" s="996"/>
      <c r="C39" s="997"/>
      <c r="D39" s="998"/>
      <c r="E39" s="998"/>
      <c r="F39" s="1176">
        <f t="shared" si="2"/>
        <v>0</v>
      </c>
    </row>
    <row r="40" spans="1:6">
      <c r="A40" s="995"/>
      <c r="B40" s="996"/>
      <c r="C40" s="997"/>
      <c r="D40" s="998"/>
      <c r="E40" s="998"/>
      <c r="F40" s="1176">
        <f t="shared" si="2"/>
        <v>0</v>
      </c>
    </row>
    <row r="41" spans="1:6">
      <c r="A41" s="995"/>
      <c r="B41" s="996"/>
      <c r="C41" s="997"/>
      <c r="D41" s="998"/>
      <c r="E41" s="998"/>
      <c r="F41" s="1176">
        <f t="shared" si="2"/>
        <v>0</v>
      </c>
    </row>
    <row r="42" spans="1:6">
      <c r="A42" s="995"/>
      <c r="B42" s="996"/>
      <c r="C42" s="997"/>
      <c r="D42" s="998"/>
      <c r="E42" s="998"/>
      <c r="F42" s="1176">
        <f t="shared" si="2"/>
        <v>0</v>
      </c>
    </row>
    <row r="43" spans="1:6">
      <c r="A43" s="995"/>
      <c r="B43" s="996"/>
      <c r="C43" s="997"/>
      <c r="D43" s="998"/>
      <c r="E43" s="998"/>
      <c r="F43" s="1176">
        <f t="shared" si="2"/>
        <v>0</v>
      </c>
    </row>
    <row r="44" spans="1:6">
      <c r="A44" s="995"/>
      <c r="B44" s="996"/>
      <c r="C44" s="997"/>
      <c r="D44" s="998"/>
      <c r="E44" s="998"/>
      <c r="F44" s="1176">
        <f t="shared" si="2"/>
        <v>0</v>
      </c>
    </row>
    <row r="45" spans="1:6">
      <c r="A45" s="995"/>
      <c r="B45" s="996"/>
      <c r="C45" s="997"/>
      <c r="D45" s="998"/>
      <c r="E45" s="998"/>
      <c r="F45" s="1176">
        <f t="shared" si="2"/>
        <v>0</v>
      </c>
    </row>
    <row r="46" spans="1:6">
      <c r="A46" s="995"/>
      <c r="B46" s="996"/>
      <c r="C46" s="997"/>
      <c r="D46" s="998"/>
      <c r="E46" s="998"/>
      <c r="F46" s="1176">
        <f t="shared" si="2"/>
        <v>0</v>
      </c>
    </row>
    <row r="47" spans="1:6">
      <c r="A47" s="995"/>
      <c r="B47" s="996"/>
      <c r="C47" s="997"/>
      <c r="D47" s="998"/>
      <c r="E47" s="998"/>
      <c r="F47" s="1176">
        <f t="shared" si="2"/>
        <v>0</v>
      </c>
    </row>
    <row r="48" spans="1:6">
      <c r="A48" s="995"/>
      <c r="B48" s="996"/>
      <c r="C48" s="997"/>
      <c r="D48" s="998"/>
      <c r="E48" s="998"/>
      <c r="F48" s="1176">
        <f t="shared" si="2"/>
        <v>0</v>
      </c>
    </row>
    <row r="49" spans="1:7">
      <c r="A49" s="995"/>
      <c r="B49" s="996"/>
      <c r="C49" s="997"/>
      <c r="D49" s="998"/>
      <c r="E49" s="998"/>
      <c r="F49" s="1176">
        <f t="shared" si="2"/>
        <v>0</v>
      </c>
    </row>
    <row r="50" spans="1:7">
      <c r="A50" s="995"/>
      <c r="B50" s="996"/>
      <c r="C50" s="997"/>
      <c r="D50" s="998"/>
      <c r="E50" s="998"/>
      <c r="F50" s="1176">
        <f t="shared" si="2"/>
        <v>0</v>
      </c>
    </row>
    <row r="51" spans="1:7" ht="13.5" thickBot="1">
      <c r="A51" s="991"/>
      <c r="B51" s="992"/>
      <c r="C51" s="999"/>
      <c r="D51" s="1225"/>
      <c r="E51" s="1225"/>
      <c r="F51" s="1528"/>
    </row>
    <row r="52" spans="1:7" ht="13.5" thickBot="1">
      <c r="A52" s="1001" t="s">
        <v>498</v>
      </c>
      <c r="B52" s="1002"/>
      <c r="C52" s="1003">
        <f>SUM(C35:C51)</f>
        <v>0</v>
      </c>
      <c r="D52" s="1004">
        <f t="shared" ref="D52:E52" si="3">SUM(D35:D51)</f>
        <v>0</v>
      </c>
      <c r="E52" s="1004">
        <f t="shared" si="3"/>
        <v>0</v>
      </c>
      <c r="F52" s="1005">
        <f>D52-E52</f>
        <v>0</v>
      </c>
      <c r="G52" s="1540" t="s">
        <v>1282</v>
      </c>
    </row>
    <row r="53" spans="1:7" ht="13.5" thickBot="1">
      <c r="A53" s="1538"/>
      <c r="B53" s="1539"/>
      <c r="C53" s="1539"/>
      <c r="D53" s="1539"/>
      <c r="E53" s="1539"/>
      <c r="F53" s="1539"/>
    </row>
    <row r="54" spans="1:7" ht="13.5" thickBot="1">
      <c r="A54" s="1001" t="s">
        <v>1283</v>
      </c>
      <c r="B54" s="1002"/>
      <c r="C54" s="1001">
        <f>C29+C52</f>
        <v>0</v>
      </c>
      <c r="D54" s="1004">
        <f>D29+D52</f>
        <v>0</v>
      </c>
      <c r="E54" s="1004">
        <f>E29+E52</f>
        <v>0</v>
      </c>
      <c r="F54" s="1574">
        <f>F29+F52</f>
        <v>0</v>
      </c>
      <c r="G54" s="1540" t="s">
        <v>809</v>
      </c>
    </row>
    <row r="55" spans="1:7">
      <c r="A55" s="1541"/>
      <c r="B55" s="1542"/>
      <c r="C55" s="1542"/>
      <c r="D55" s="1542"/>
      <c r="E55" s="1542"/>
      <c r="F55" s="1542"/>
    </row>
    <row r="56" spans="1:7" ht="13.5" thickBot="1">
      <c r="A56" s="1543"/>
      <c r="B56" s="1013"/>
      <c r="C56" s="1013"/>
      <c r="D56" s="1013"/>
      <c r="E56" s="1013"/>
      <c r="F56" s="1013"/>
    </row>
    <row r="57" spans="1:7" ht="14.25">
      <c r="A57" s="1291" t="s">
        <v>1185</v>
      </c>
      <c r="B57" s="1292"/>
      <c r="C57" s="1293"/>
      <c r="D57" s="1293"/>
      <c r="E57" s="1293"/>
      <c r="F57" s="1294"/>
    </row>
    <row r="58" spans="1:7" ht="12.75" customHeight="1">
      <c r="A58" s="1177"/>
      <c r="B58" s="764"/>
      <c r="C58" s="764"/>
      <c r="D58" s="764"/>
      <c r="E58" s="764"/>
      <c r="F58" s="1295"/>
    </row>
    <row r="59" spans="1:7" ht="12.75" customHeight="1">
      <c r="A59" s="3037" t="s">
        <v>1184</v>
      </c>
      <c r="B59" s="2910"/>
      <c r="C59" s="2910"/>
      <c r="D59" s="2910"/>
      <c r="E59" s="2910"/>
      <c r="F59" s="3038"/>
    </row>
    <row r="60" spans="1:7" ht="12.75" customHeight="1">
      <c r="A60" s="3037"/>
      <c r="B60" s="2910"/>
      <c r="C60" s="2910"/>
      <c r="D60" s="2910"/>
      <c r="E60" s="2910"/>
      <c r="F60" s="3038"/>
    </row>
    <row r="61" spans="1:7" ht="12.75" customHeight="1">
      <c r="A61" s="2594"/>
      <c r="B61" s="2593"/>
      <c r="C61" s="2593"/>
      <c r="D61" s="2593"/>
      <c r="E61" s="2593"/>
      <c r="F61" s="2595"/>
    </row>
    <row r="62" spans="1:7" ht="12.75" customHeight="1">
      <c r="A62" s="2594"/>
      <c r="B62" s="2593"/>
      <c r="C62" s="2593"/>
      <c r="D62" s="2593"/>
      <c r="E62" s="2593"/>
      <c r="F62" s="2595"/>
    </row>
    <row r="63" spans="1:7">
      <c r="A63" s="1704"/>
      <c r="B63" s="2593"/>
      <c r="C63" s="2593"/>
      <c r="D63" s="2593"/>
      <c r="E63" s="2593"/>
      <c r="F63" s="2595"/>
    </row>
    <row r="64" spans="1:7">
      <c r="A64" s="2594"/>
      <c r="B64" s="2593"/>
      <c r="C64" s="2593"/>
      <c r="D64" s="2593"/>
      <c r="E64" s="2593"/>
      <c r="F64" s="2595"/>
    </row>
    <row r="65" spans="1:6">
      <c r="A65" s="2594"/>
      <c r="B65" s="2593"/>
      <c r="C65" s="2593"/>
      <c r="D65" s="2593"/>
      <c r="E65" s="2593"/>
      <c r="F65" s="2595"/>
    </row>
    <row r="66" spans="1:6" ht="13.5" thickBot="1">
      <c r="A66" s="1475"/>
      <c r="B66" s="1476"/>
      <c r="C66" s="1476"/>
      <c r="D66" s="1476"/>
      <c r="E66" s="1476"/>
      <c r="F66" s="1477"/>
    </row>
    <row r="67" spans="1:6">
      <c r="A67" s="1300"/>
      <c r="B67" s="1300"/>
      <c r="C67" s="1300"/>
      <c r="D67" s="1300"/>
      <c r="E67" s="1300"/>
      <c r="F67" s="1300"/>
    </row>
    <row r="68" spans="1:6">
      <c r="A68" s="776"/>
      <c r="B68" s="776"/>
      <c r="C68" s="776"/>
      <c r="D68" s="776"/>
      <c r="E68" s="776"/>
      <c r="F68" s="776"/>
    </row>
    <row r="69" spans="1:6" ht="18">
      <c r="A69" s="2716" t="s">
        <v>660</v>
      </c>
      <c r="B69" s="776"/>
      <c r="C69" s="776"/>
      <c r="D69" s="776"/>
      <c r="E69" s="776"/>
      <c r="F69" s="776"/>
    </row>
    <row r="70" spans="1:6" s="565" customFormat="1">
      <c r="A70" s="2817" t="s">
        <v>1758</v>
      </c>
      <c r="B70" s="2818" t="str">
        <f>ANNEXES!D22</f>
        <v xml:space="preserve">Une copie du courrier émanant du fonds de participation valorisant le montant de l'indemnité due par le GRD pour l'année 2015. </v>
      </c>
      <c r="C70" s="2015"/>
      <c r="D70" s="2015"/>
      <c r="E70" s="2015"/>
      <c r="F70" s="2015"/>
    </row>
    <row r="71" spans="1:6" s="565" customFormat="1">
      <c r="A71" s="2015"/>
      <c r="B71" s="2015"/>
      <c r="C71" s="2015"/>
      <c r="D71" s="2015"/>
      <c r="E71" s="2015"/>
      <c r="F71" s="2015"/>
    </row>
    <row r="72" spans="1:6">
      <c r="A72" s="776"/>
      <c r="B72" s="776"/>
      <c r="C72" s="776"/>
      <c r="D72" s="776"/>
      <c r="E72" s="776"/>
      <c r="F72" s="776"/>
    </row>
    <row r="73" spans="1:6">
      <c r="A73" s="776"/>
      <c r="B73" s="776"/>
      <c r="C73" s="776"/>
      <c r="D73" s="776"/>
      <c r="E73" s="776"/>
      <c r="F73" s="776"/>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8.xml><?xml version="1.0" encoding="utf-8"?>
<worksheet xmlns="http://schemas.openxmlformats.org/spreadsheetml/2006/main" xmlns:r="http://schemas.openxmlformats.org/officeDocument/2006/relationships">
  <sheetPr published="0" enableFormatConditionsCalculation="0">
    <pageSetUpPr fitToPage="1"/>
  </sheetPr>
  <dimension ref="A1:H34"/>
  <sheetViews>
    <sheetView showGridLines="0" zoomScaleNormal="100" zoomScaleSheetLayoutView="100" workbookViewId="0">
      <selection activeCell="A32" sqref="A32"/>
    </sheetView>
  </sheetViews>
  <sheetFormatPr baseColWidth="10" defaultColWidth="8.85546875" defaultRowHeight="12.75"/>
  <cols>
    <col min="1" max="1" width="20" style="563" customWidth="1"/>
    <col min="2" max="2" width="55.7109375" style="563" customWidth="1"/>
    <col min="3" max="6" width="20" style="563" customWidth="1"/>
    <col min="7" max="16384" width="8.85546875" style="563"/>
  </cols>
  <sheetData>
    <row r="1" spans="1:6" ht="18">
      <c r="A1" s="101" t="s">
        <v>1759</v>
      </c>
      <c r="B1" s="101"/>
      <c r="C1" s="715"/>
      <c r="D1" s="715"/>
      <c r="E1" s="715"/>
      <c r="F1" s="715"/>
    </row>
    <row r="2" spans="1:6">
      <c r="A2" s="88" t="str">
        <f>'PAGE DE GARDE'!C8</f>
        <v>ELECTRICITE</v>
      </c>
      <c r="B2" s="1192" t="str">
        <f>'PAGE DE GARDE'!C10</f>
        <v>REALITE 2015 V0</v>
      </c>
      <c r="C2" s="717"/>
      <c r="D2" s="717"/>
      <c r="E2" s="717"/>
      <c r="F2" s="717"/>
    </row>
    <row r="3" spans="1:6">
      <c r="A3" s="481" t="str">
        <f>'PAGE DE GARDE'!C7</f>
        <v>GRD</v>
      </c>
      <c r="B3" s="99"/>
      <c r="C3" s="717"/>
      <c r="D3" s="717"/>
      <c r="E3" s="717"/>
      <c r="F3" s="717"/>
    </row>
    <row r="4" spans="1:6" ht="13.5" thickBot="1"/>
    <row r="5" spans="1:6">
      <c r="A5" s="984"/>
      <c r="B5" s="985"/>
      <c r="C5" s="985"/>
      <c r="D5" s="985"/>
      <c r="E5" s="985"/>
      <c r="F5" s="1174"/>
    </row>
    <row r="6" spans="1:6">
      <c r="A6" s="986" t="s">
        <v>975</v>
      </c>
      <c r="B6" s="987"/>
      <c r="C6" s="988"/>
      <c r="D6" s="988"/>
      <c r="E6" s="988"/>
      <c r="F6" s="989"/>
    </row>
    <row r="7" spans="1:6" ht="13.5" thickBot="1">
      <c r="A7" s="990"/>
      <c r="B7" s="988"/>
      <c r="C7" s="988"/>
      <c r="D7" s="988"/>
      <c r="E7" s="988"/>
      <c r="F7" s="989"/>
    </row>
    <row r="8" spans="1:6" ht="12.75" customHeight="1">
      <c r="A8" s="3050" t="s">
        <v>977</v>
      </c>
      <c r="B8" s="3039" t="s">
        <v>978</v>
      </c>
      <c r="C8" s="3086" t="str">
        <f>'PAGE DE GARDE'!$B$16</f>
        <v>REALITE 2014</v>
      </c>
      <c r="D8" s="3042" t="str">
        <f>'PAGE DE GARDE'!$B$15</f>
        <v>BUDGET 2015</v>
      </c>
      <c r="E8" s="3042" t="str">
        <f>'PAGE DE GARDE'!$B$14</f>
        <v>REALITE 2015</v>
      </c>
      <c r="F8" s="3067" t="s">
        <v>1183</v>
      </c>
    </row>
    <row r="9" spans="1:6">
      <c r="A9" s="3051"/>
      <c r="B9" s="3040"/>
      <c r="C9" s="3090"/>
      <c r="D9" s="3085"/>
      <c r="E9" s="3085"/>
      <c r="F9" s="3068"/>
    </row>
    <row r="10" spans="1:6" ht="13.5" thickBot="1">
      <c r="A10" s="3052"/>
      <c r="B10" s="3053"/>
      <c r="C10" s="3091"/>
      <c r="D10" s="3054"/>
      <c r="E10" s="3044"/>
      <c r="F10" s="3070"/>
    </row>
    <row r="11" spans="1:6">
      <c r="A11" s="991"/>
      <c r="B11" s="992"/>
      <c r="C11" s="991"/>
      <c r="D11" s="1000"/>
      <c r="E11" s="1000"/>
      <c r="F11" s="1017"/>
    </row>
    <row r="12" spans="1:6">
      <c r="A12" s="995"/>
      <c r="B12" s="996"/>
      <c r="C12" s="995"/>
      <c r="D12" s="998"/>
      <c r="E12" s="998"/>
      <c r="F12" s="1549">
        <f t="shared" ref="F12:F23" si="0">D12-E12</f>
        <v>0</v>
      </c>
    </row>
    <row r="13" spans="1:6">
      <c r="A13" s="995"/>
      <c r="B13" s="996"/>
      <c r="C13" s="995"/>
      <c r="D13" s="998"/>
      <c r="E13" s="998"/>
      <c r="F13" s="1549">
        <f t="shared" si="0"/>
        <v>0</v>
      </c>
    </row>
    <row r="14" spans="1:6">
      <c r="A14" s="995"/>
      <c r="B14" s="996"/>
      <c r="C14" s="995"/>
      <c r="D14" s="998"/>
      <c r="E14" s="998"/>
      <c r="F14" s="1549">
        <f t="shared" si="0"/>
        <v>0</v>
      </c>
    </row>
    <row r="15" spans="1:6">
      <c r="A15" s="995"/>
      <c r="B15" s="996"/>
      <c r="C15" s="995"/>
      <c r="D15" s="998"/>
      <c r="E15" s="998"/>
      <c r="F15" s="1549">
        <f t="shared" si="0"/>
        <v>0</v>
      </c>
    </row>
    <row r="16" spans="1:6">
      <c r="A16" s="995"/>
      <c r="B16" s="996"/>
      <c r="C16" s="995"/>
      <c r="D16" s="998"/>
      <c r="E16" s="998"/>
      <c r="F16" s="1549">
        <f t="shared" si="0"/>
        <v>0</v>
      </c>
    </row>
    <row r="17" spans="1:8">
      <c r="A17" s="995"/>
      <c r="B17" s="996"/>
      <c r="C17" s="995"/>
      <c r="D17" s="998"/>
      <c r="E17" s="998"/>
      <c r="F17" s="1549">
        <f t="shared" si="0"/>
        <v>0</v>
      </c>
    </row>
    <row r="18" spans="1:8">
      <c r="A18" s="995"/>
      <c r="B18" s="996"/>
      <c r="C18" s="995"/>
      <c r="D18" s="998"/>
      <c r="E18" s="998"/>
      <c r="F18" s="1549">
        <f t="shared" si="0"/>
        <v>0</v>
      </c>
    </row>
    <row r="19" spans="1:8">
      <c r="A19" s="995"/>
      <c r="B19" s="996"/>
      <c r="C19" s="995"/>
      <c r="D19" s="998"/>
      <c r="E19" s="998"/>
      <c r="F19" s="1549">
        <f t="shared" si="0"/>
        <v>0</v>
      </c>
    </row>
    <row r="20" spans="1:8">
      <c r="A20" s="995"/>
      <c r="B20" s="996"/>
      <c r="C20" s="995"/>
      <c r="D20" s="998"/>
      <c r="E20" s="998"/>
      <c r="F20" s="1549">
        <f t="shared" si="0"/>
        <v>0</v>
      </c>
    </row>
    <row r="21" spans="1:8">
      <c r="A21" s="995"/>
      <c r="B21" s="996"/>
      <c r="C21" s="995"/>
      <c r="D21" s="998"/>
      <c r="E21" s="998"/>
      <c r="F21" s="1549">
        <f t="shared" si="0"/>
        <v>0</v>
      </c>
    </row>
    <row r="22" spans="1:8">
      <c r="A22" s="995"/>
      <c r="B22" s="996"/>
      <c r="C22" s="995"/>
      <c r="D22" s="998"/>
      <c r="E22" s="998"/>
      <c r="F22" s="1549">
        <f t="shared" si="0"/>
        <v>0</v>
      </c>
    </row>
    <row r="23" spans="1:8">
      <c r="A23" s="995"/>
      <c r="B23" s="996"/>
      <c r="C23" s="995"/>
      <c r="D23" s="998"/>
      <c r="E23" s="998"/>
      <c r="F23" s="1549">
        <f t="shared" si="0"/>
        <v>0</v>
      </c>
    </row>
    <row r="24" spans="1:8" ht="13.5" thickBot="1">
      <c r="A24" s="991"/>
      <c r="B24" s="992"/>
      <c r="C24" s="991"/>
      <c r="D24" s="1000"/>
      <c r="E24" s="1000"/>
      <c r="F24" s="1017"/>
    </row>
    <row r="25" spans="1:8" ht="13.5" thickBot="1">
      <c r="A25" s="1001" t="s">
        <v>498</v>
      </c>
      <c r="B25" s="1002"/>
      <c r="C25" s="1001">
        <f>SUM(C6:C24)</f>
        <v>0</v>
      </c>
      <c r="D25" s="1004">
        <f t="shared" ref="D25:F25" si="1">SUM(D6:D24)</f>
        <v>0</v>
      </c>
      <c r="E25" s="1004">
        <f t="shared" si="1"/>
        <v>0</v>
      </c>
      <c r="F25" s="1574">
        <f t="shared" si="1"/>
        <v>0</v>
      </c>
    </row>
    <row r="26" spans="1:8">
      <c r="A26" s="1007"/>
      <c r="B26" s="1008"/>
      <c r="C26" s="1008"/>
      <c r="D26" s="1008"/>
      <c r="E26" s="1008"/>
      <c r="F26" s="1009"/>
    </row>
    <row r="27" spans="1:8">
      <c r="A27" s="3082"/>
      <c r="B27" s="3083"/>
      <c r="C27" s="3083"/>
      <c r="D27" s="3083"/>
      <c r="E27" s="3083"/>
      <c r="F27" s="3084"/>
    </row>
    <row r="28" spans="1:8" ht="13.5" thickBot="1">
      <c r="A28" s="1014"/>
      <c r="B28" s="1015"/>
      <c r="C28" s="1015"/>
      <c r="D28" s="1015"/>
      <c r="E28" s="1015"/>
      <c r="F28" s="1018"/>
    </row>
    <row r="29" spans="1:8">
      <c r="A29" s="1010"/>
      <c r="B29" s="1011"/>
      <c r="C29" s="1011"/>
      <c r="D29" s="1011"/>
      <c r="E29" s="1011"/>
      <c r="F29" s="1011"/>
    </row>
    <row r="30" spans="1:8" ht="12.75" customHeight="1">
      <c r="A30" s="1010"/>
      <c r="B30" s="1011"/>
      <c r="C30" s="1011"/>
      <c r="D30" s="1011"/>
      <c r="E30" s="1011"/>
      <c r="F30" s="1011"/>
    </row>
    <row r="31" spans="1:8" ht="18">
      <c r="A31" s="418" t="s">
        <v>660</v>
      </c>
      <c r="B31" s="1539"/>
      <c r="C31" s="1539"/>
      <c r="D31" s="1539"/>
      <c r="E31" s="1539"/>
      <c r="F31" s="1539"/>
      <c r="G31" s="2819"/>
      <c r="H31" s="2819"/>
    </row>
    <row r="32" spans="1:8" s="696" customFormat="1" ht="36.75" customHeight="1">
      <c r="A32" s="2821" t="s">
        <v>1368</v>
      </c>
      <c r="B32" s="3181" t="str">
        <f>ANNEXES!D23</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3181"/>
      <c r="D32" s="3181"/>
      <c r="E32" s="3181"/>
      <c r="F32" s="3181"/>
      <c r="G32" s="2719"/>
      <c r="H32" s="2719"/>
    </row>
    <row r="33" spans="1:8" s="696" customFormat="1">
      <c r="A33" s="2820"/>
      <c r="B33" s="2719"/>
      <c r="C33" s="2719"/>
      <c r="D33" s="2719"/>
      <c r="E33" s="2719"/>
      <c r="F33" s="2719"/>
      <c r="G33" s="2719"/>
      <c r="H33" s="2719"/>
    </row>
    <row r="34" spans="1:8">
      <c r="A34" s="565"/>
      <c r="B34" s="565"/>
      <c r="C34" s="565"/>
      <c r="D34" s="565"/>
      <c r="E34" s="565"/>
      <c r="F34" s="565"/>
      <c r="G34" s="565"/>
      <c r="H34" s="565"/>
    </row>
  </sheetData>
  <mergeCells count="8">
    <mergeCell ref="B32:F32"/>
    <mergeCell ref="F8:F10"/>
    <mergeCell ref="A27:F27"/>
    <mergeCell ref="A8:A10"/>
    <mergeCell ref="B8:B10"/>
    <mergeCell ref="C8:C10"/>
    <mergeCell ref="D8:D10"/>
    <mergeCell ref="E8:E10"/>
  </mergeCells>
  <phoneticPr fontId="81"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sheetPr published="0" enableFormatConditionsCalculation="0">
    <pageSetUpPr fitToPage="1"/>
  </sheetPr>
  <dimension ref="A1:D77"/>
  <sheetViews>
    <sheetView zoomScaleNormal="100" zoomScaleSheetLayoutView="85" workbookViewId="0"/>
  </sheetViews>
  <sheetFormatPr baseColWidth="10" defaultColWidth="8.85546875" defaultRowHeight="12.75"/>
  <cols>
    <col min="1" max="1" width="73.42578125" style="416" customWidth="1"/>
    <col min="2" max="3" width="20.7109375" style="416" customWidth="1"/>
    <col min="4" max="4" width="24.7109375" style="416" customWidth="1"/>
    <col min="5" max="16384" width="8.85546875" style="416"/>
  </cols>
  <sheetData>
    <row r="1" spans="1:4" ht="18">
      <c r="A1" s="101" t="s">
        <v>1518</v>
      </c>
      <c r="B1" s="101"/>
      <c r="C1" s="104"/>
      <c r="D1" s="104"/>
    </row>
    <row r="2" spans="1:4">
      <c r="A2" s="88" t="str">
        <f>'PAGE DE GARDE'!C8</f>
        <v>ELECTRICITE</v>
      </c>
      <c r="B2" s="1192" t="str">
        <f>'PAGE DE GARDE'!C10</f>
        <v>REALITE 2015 V0</v>
      </c>
      <c r="C2" s="96"/>
      <c r="D2" s="96"/>
    </row>
    <row r="3" spans="1:4">
      <c r="A3" s="481" t="str">
        <f>'PAGE DE GARDE'!C7</f>
        <v>GRD</v>
      </c>
      <c r="B3" s="99"/>
      <c r="C3" s="96"/>
      <c r="D3" s="96"/>
    </row>
    <row r="6" spans="1:4" ht="13.5" thickBot="1"/>
    <row r="7" spans="1:4" ht="17.25" customHeight="1" thickBot="1">
      <c r="A7" s="1426" t="s">
        <v>260</v>
      </c>
      <c r="B7" s="2079" t="str">
        <f>'PAGE DE GARDE'!B16</f>
        <v>REALITE 2014</v>
      </c>
      <c r="C7" s="2079" t="str">
        <f>'PAGE DE GARDE'!B15</f>
        <v>BUDGET 2015</v>
      </c>
      <c r="D7" s="2080" t="str">
        <f>'PAGE DE GARDE'!B14</f>
        <v>REALITE 2015</v>
      </c>
    </row>
    <row r="8" spans="1:4">
      <c r="A8" s="2081"/>
      <c r="B8" s="2082"/>
      <c r="C8" s="2082"/>
      <c r="D8" s="2083"/>
    </row>
    <row r="9" spans="1:4">
      <c r="A9" s="2084" t="s">
        <v>261</v>
      </c>
      <c r="B9" s="1432"/>
      <c r="C9" s="1432"/>
      <c r="D9" s="1435"/>
    </row>
    <row r="10" spans="1:4">
      <c r="A10" s="2084" t="s">
        <v>262</v>
      </c>
      <c r="B10" s="2297"/>
      <c r="C10" s="2297"/>
      <c r="D10" s="2298"/>
    </row>
    <row r="11" spans="1:4" s="417" customFormat="1">
      <c r="A11" s="2087" t="s">
        <v>263</v>
      </c>
      <c r="B11" s="1433"/>
      <c r="C11" s="1433"/>
      <c r="D11" s="1436"/>
    </row>
    <row r="12" spans="1:4">
      <c r="A12" s="2088"/>
      <c r="B12" s="2089"/>
      <c r="C12" s="2089"/>
      <c r="D12" s="2090"/>
    </row>
    <row r="13" spans="1:4">
      <c r="A13" s="2081"/>
      <c r="B13" s="2085"/>
      <c r="C13" s="2085"/>
      <c r="D13" s="2086"/>
    </row>
    <row r="14" spans="1:4" s="417" customFormat="1">
      <c r="A14" s="2087" t="s">
        <v>264</v>
      </c>
      <c r="B14" s="1433"/>
      <c r="C14" s="1433"/>
      <c r="D14" s="1436"/>
    </row>
    <row r="15" spans="1:4">
      <c r="A15" s="2084" t="s">
        <v>265</v>
      </c>
      <c r="B15" s="1432"/>
      <c r="C15" s="1432"/>
      <c r="D15" s="1435"/>
    </row>
    <row r="16" spans="1:4">
      <c r="A16" s="2084" t="s">
        <v>266</v>
      </c>
      <c r="B16" s="1432"/>
      <c r="C16" s="1432"/>
      <c r="D16" s="1435"/>
    </row>
    <row r="17" spans="1:4">
      <c r="A17" s="2084" t="s">
        <v>267</v>
      </c>
      <c r="B17" s="1432"/>
      <c r="C17" s="1432"/>
      <c r="D17" s="1435"/>
    </row>
    <row r="18" spans="1:4">
      <c r="A18" s="2084" t="s">
        <v>268</v>
      </c>
      <c r="B18" s="1432"/>
      <c r="C18" s="1432"/>
      <c r="D18" s="1435"/>
    </row>
    <row r="19" spans="1:4">
      <c r="A19" s="2084" t="s">
        <v>269</v>
      </c>
      <c r="B19" s="1432"/>
      <c r="C19" s="1432"/>
      <c r="D19" s="1435"/>
    </row>
    <row r="20" spans="1:4">
      <c r="A20" s="2084" t="s">
        <v>270</v>
      </c>
      <c r="B20" s="1432"/>
      <c r="C20" s="1432"/>
      <c r="D20" s="1435"/>
    </row>
    <row r="21" spans="1:4">
      <c r="A21" s="2084" t="s">
        <v>271</v>
      </c>
      <c r="B21" s="1432"/>
      <c r="C21" s="1432"/>
      <c r="D21" s="1435"/>
    </row>
    <row r="22" spans="1:4">
      <c r="A22" s="2088"/>
      <c r="B22" s="2089"/>
      <c r="C22" s="2089"/>
      <c r="D22" s="2090"/>
    </row>
    <row r="23" spans="1:4">
      <c r="A23" s="2081"/>
      <c r="B23" s="2085"/>
      <c r="C23" s="2085"/>
      <c r="D23" s="2086"/>
    </row>
    <row r="24" spans="1:4" s="417" customFormat="1">
      <c r="A24" s="2087" t="s">
        <v>272</v>
      </c>
      <c r="B24" s="1433"/>
      <c r="C24" s="1433"/>
      <c r="D24" s="1436"/>
    </row>
    <row r="25" spans="1:4">
      <c r="A25" s="2084" t="s">
        <v>273</v>
      </c>
      <c r="B25" s="1432"/>
      <c r="C25" s="1432"/>
      <c r="D25" s="1435"/>
    </row>
    <row r="26" spans="1:4">
      <c r="A26" s="2084" t="s">
        <v>274</v>
      </c>
      <c r="B26" s="1432"/>
      <c r="C26" s="1432"/>
      <c r="D26" s="1435"/>
    </row>
    <row r="27" spans="1:4">
      <c r="A27" s="2084" t="s">
        <v>275</v>
      </c>
      <c r="B27" s="1432"/>
      <c r="C27" s="1432"/>
      <c r="D27" s="1435"/>
    </row>
    <row r="28" spans="1:4">
      <c r="A28" s="2084" t="s">
        <v>276</v>
      </c>
      <c r="B28" s="1432"/>
      <c r="C28" s="1432"/>
      <c r="D28" s="1435"/>
    </row>
    <row r="29" spans="1:4">
      <c r="A29" s="2084" t="s">
        <v>270</v>
      </c>
      <c r="B29" s="1432"/>
      <c r="C29" s="1432"/>
      <c r="D29" s="1435"/>
    </row>
    <row r="30" spans="1:4">
      <c r="A30" s="2084" t="s">
        <v>269</v>
      </c>
      <c r="B30" s="1432"/>
      <c r="C30" s="1432"/>
      <c r="D30" s="1435"/>
    </row>
    <row r="31" spans="1:4">
      <c r="A31" s="2084" t="s">
        <v>277</v>
      </c>
      <c r="B31" s="1432"/>
      <c r="C31" s="1432"/>
      <c r="D31" s="1435"/>
    </row>
    <row r="32" spans="1:4">
      <c r="A32" s="2088"/>
      <c r="B32" s="2089"/>
      <c r="C32" s="2089"/>
      <c r="D32" s="2090"/>
    </row>
    <row r="33" spans="1:4">
      <c r="A33" s="2081"/>
      <c r="B33" s="2085"/>
      <c r="C33" s="2085"/>
      <c r="D33" s="2086"/>
    </row>
    <row r="34" spans="1:4" s="417" customFormat="1">
      <c r="A34" s="2087" t="s">
        <v>335</v>
      </c>
      <c r="B34" s="1433"/>
      <c r="C34" s="1433"/>
      <c r="D34" s="1436"/>
    </row>
    <row r="35" spans="1:4">
      <c r="A35" s="2084" t="s">
        <v>278</v>
      </c>
      <c r="B35" s="1432"/>
      <c r="C35" s="1432"/>
      <c r="D35" s="1435"/>
    </row>
    <row r="36" spans="1:4">
      <c r="A36" s="2084" t="s">
        <v>279</v>
      </c>
      <c r="B36" s="1432"/>
      <c r="C36" s="1432"/>
      <c r="D36" s="1435"/>
    </row>
    <row r="37" spans="1:4">
      <c r="A37" s="2084" t="s">
        <v>280</v>
      </c>
      <c r="B37" s="1432"/>
      <c r="C37" s="1432"/>
      <c r="D37" s="1435"/>
    </row>
    <row r="38" spans="1:4">
      <c r="A38" s="2084" t="s">
        <v>281</v>
      </c>
      <c r="B38" s="1432"/>
      <c r="C38" s="1432"/>
      <c r="D38" s="1435"/>
    </row>
    <row r="39" spans="1:4">
      <c r="A39" s="2088"/>
      <c r="B39" s="2089"/>
      <c r="C39" s="2089"/>
      <c r="D39" s="2090"/>
    </row>
    <row r="40" spans="1:4">
      <c r="A40" s="2081"/>
      <c r="B40" s="2085"/>
      <c r="C40" s="2085"/>
      <c r="D40" s="2086"/>
    </row>
    <row r="41" spans="1:4" s="417" customFormat="1">
      <c r="A41" s="2087" t="s">
        <v>282</v>
      </c>
      <c r="B41" s="1433"/>
      <c r="C41" s="1433"/>
      <c r="D41" s="1436"/>
    </row>
    <row r="42" spans="1:4">
      <c r="A42" s="2084" t="s">
        <v>283</v>
      </c>
      <c r="B42" s="1432"/>
      <c r="C42" s="1432"/>
      <c r="D42" s="1435"/>
    </row>
    <row r="43" spans="1:4">
      <c r="A43" s="2084" t="s">
        <v>284</v>
      </c>
      <c r="B43" s="1432"/>
      <c r="C43" s="1432"/>
      <c r="D43" s="1435"/>
    </row>
    <row r="44" spans="1:4">
      <c r="A44" s="2084" t="s">
        <v>285</v>
      </c>
      <c r="B44" s="1432"/>
      <c r="C44" s="1432"/>
      <c r="D44" s="1435"/>
    </row>
    <row r="45" spans="1:4">
      <c r="A45" s="2084" t="s">
        <v>286</v>
      </c>
      <c r="B45" s="1432"/>
      <c r="C45" s="1432"/>
      <c r="D45" s="1435"/>
    </row>
    <row r="46" spans="1:4">
      <c r="A46" s="2084" t="s">
        <v>287</v>
      </c>
      <c r="B46" s="1432"/>
      <c r="C46" s="1432"/>
      <c r="D46" s="1435"/>
    </row>
    <row r="47" spans="1:4">
      <c r="A47" s="2084" t="s">
        <v>288</v>
      </c>
      <c r="B47" s="1432"/>
      <c r="C47" s="1432"/>
      <c r="D47" s="1435"/>
    </row>
    <row r="48" spans="1:4">
      <c r="A48" s="2084" t="s">
        <v>494</v>
      </c>
      <c r="B48" s="1432"/>
      <c r="C48" s="1432"/>
      <c r="D48" s="1435"/>
    </row>
    <row r="49" spans="1:4">
      <c r="A49" s="2084" t="s">
        <v>497</v>
      </c>
      <c r="B49" s="1432"/>
      <c r="C49" s="1432"/>
      <c r="D49" s="1435"/>
    </row>
    <row r="50" spans="1:4">
      <c r="A50" s="2087" t="s">
        <v>335</v>
      </c>
      <c r="B50" s="1432"/>
      <c r="C50" s="1432"/>
      <c r="D50" s="1435"/>
    </row>
    <row r="51" spans="1:4">
      <c r="A51" s="2088"/>
      <c r="B51" s="2089"/>
      <c r="C51" s="2089"/>
      <c r="D51" s="2090"/>
    </row>
    <row r="52" spans="1:4">
      <c r="A52" s="2081"/>
      <c r="B52" s="2085"/>
      <c r="C52" s="2085"/>
      <c r="D52" s="2086"/>
    </row>
    <row r="53" spans="1:4">
      <c r="A53" s="2087" t="s">
        <v>289</v>
      </c>
      <c r="B53" s="1432"/>
      <c r="C53" s="1432"/>
      <c r="D53" s="1435"/>
    </row>
    <row r="54" spans="1:4">
      <c r="A54" s="2091" t="s">
        <v>290</v>
      </c>
      <c r="B54" s="1432"/>
      <c r="C54" s="1432"/>
      <c r="D54" s="1435"/>
    </row>
    <row r="55" spans="1:4">
      <c r="A55" s="2091" t="s">
        <v>291</v>
      </c>
      <c r="B55" s="1432"/>
      <c r="C55" s="1432"/>
      <c r="D55" s="1435"/>
    </row>
    <row r="56" spans="1:4">
      <c r="A56" s="2092" t="s">
        <v>292</v>
      </c>
      <c r="B56" s="1432"/>
      <c r="C56" s="1432"/>
      <c r="D56" s="1435"/>
    </row>
    <row r="57" spans="1:4">
      <c r="A57" s="2087" t="s">
        <v>335</v>
      </c>
      <c r="B57" s="1432"/>
      <c r="C57" s="1432"/>
      <c r="D57" s="1435"/>
    </row>
    <row r="58" spans="1:4" ht="13.5" thickBot="1">
      <c r="A58" s="2088"/>
      <c r="B58" s="2093"/>
      <c r="C58" s="2093"/>
      <c r="D58" s="2094"/>
    </row>
    <row r="59" spans="1:4">
      <c r="B59" s="422"/>
      <c r="C59" s="422"/>
      <c r="D59" s="422"/>
    </row>
    <row r="60" spans="1:4">
      <c r="B60" s="422"/>
      <c r="C60" s="422"/>
      <c r="D60" s="422"/>
    </row>
    <row r="61" spans="1:4">
      <c r="B61" s="422"/>
      <c r="C61" s="422"/>
      <c r="D61" s="422"/>
    </row>
    <row r="62" spans="1:4" ht="18">
      <c r="A62" s="1427" t="s">
        <v>293</v>
      </c>
      <c r="B62" s="422"/>
      <c r="C62" s="422"/>
      <c r="D62" s="422"/>
    </row>
    <row r="63" spans="1:4">
      <c r="B63" s="422"/>
      <c r="C63" s="422"/>
      <c r="D63" s="422"/>
    </row>
    <row r="64" spans="1:4">
      <c r="B64" s="1428" t="str">
        <f>'PAGE DE GARDE'!B16</f>
        <v>REALITE 2014</v>
      </c>
      <c r="C64" s="1428" t="str">
        <f>'PAGE DE GARDE'!B14</f>
        <v>REALITE 2015</v>
      </c>
      <c r="D64" s="2492"/>
    </row>
    <row r="65" spans="1:4">
      <c r="B65" s="1429"/>
      <c r="C65" s="1429"/>
      <c r="D65" s="1429"/>
    </row>
    <row r="66" spans="1:4">
      <c r="A66" s="557" t="s">
        <v>294</v>
      </c>
      <c r="B66" s="1429"/>
      <c r="C66" s="1429"/>
      <c r="D66" s="1429"/>
    </row>
    <row r="67" spans="1:4">
      <c r="A67" s="557" t="s">
        <v>295</v>
      </c>
      <c r="B67" s="1429"/>
      <c r="C67" s="1429"/>
      <c r="D67" s="1429"/>
    </row>
    <row r="68" spans="1:4">
      <c r="A68" s="557" t="s">
        <v>274</v>
      </c>
      <c r="B68" s="1429"/>
      <c r="C68" s="1429"/>
      <c r="D68" s="1429"/>
    </row>
    <row r="69" spans="1:4">
      <c r="A69" s="557" t="s">
        <v>296</v>
      </c>
      <c r="B69" s="1429"/>
      <c r="C69" s="1429"/>
      <c r="D69" s="1429"/>
    </row>
    <row r="70" spans="1:4">
      <c r="A70" s="557" t="s">
        <v>297</v>
      </c>
      <c r="B70" s="1429"/>
      <c r="C70" s="1429"/>
      <c r="D70" s="1429"/>
    </row>
    <row r="71" spans="1:4">
      <c r="A71" s="557" t="s">
        <v>298</v>
      </c>
      <c r="B71" s="1429"/>
      <c r="C71" s="1429"/>
      <c r="D71" s="1429"/>
    </row>
    <row r="72" spans="1:4">
      <c r="B72" s="1429"/>
      <c r="C72" s="1429"/>
      <c r="D72" s="1429"/>
    </row>
    <row r="73" spans="1:4">
      <c r="B73" s="1429"/>
      <c r="C73" s="1429"/>
      <c r="D73" s="1429"/>
    </row>
    <row r="76" spans="1:4" ht="18">
      <c r="A76" s="418"/>
    </row>
    <row r="77" spans="1:4">
      <c r="A77" s="1170"/>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pageSetUpPr fitToPage="1"/>
  </sheetPr>
  <dimension ref="A1:H87"/>
  <sheetViews>
    <sheetView zoomScaleNormal="100" zoomScaleSheetLayoutView="100" workbookViewId="0"/>
  </sheetViews>
  <sheetFormatPr baseColWidth="10" defaultColWidth="8.85546875" defaultRowHeight="12.75"/>
  <cols>
    <col min="1" max="1" width="1.42578125" style="419" customWidth="1"/>
    <col min="2" max="2" width="4.7109375" style="419" customWidth="1"/>
    <col min="3" max="3" width="34.85546875" style="419" bestFit="1" customWidth="1"/>
    <col min="4" max="4" width="40.140625" style="419" customWidth="1"/>
    <col min="5" max="5" width="6.7109375" style="419" customWidth="1"/>
    <col min="6" max="8" width="25.7109375" style="419" customWidth="1"/>
    <col min="9" max="16384" width="8.85546875" style="419"/>
  </cols>
  <sheetData>
    <row r="1" spans="1:8" s="486" customFormat="1" ht="18">
      <c r="A1" s="101" t="s">
        <v>1424</v>
      </c>
      <c r="B1" s="108"/>
      <c r="C1" s="108"/>
      <c r="D1" s="101"/>
      <c r="E1" s="101"/>
      <c r="F1" s="101"/>
      <c r="G1" s="104"/>
      <c r="H1" s="101"/>
    </row>
    <row r="2" spans="1:8" s="487" customFormat="1" ht="11.25">
      <c r="A2" s="88" t="str">
        <f>'PAGE DE GARDE'!C8</f>
        <v>ELECTRICITE</v>
      </c>
      <c r="B2" s="99"/>
      <c r="C2" s="99"/>
      <c r="D2" s="89"/>
      <c r="E2" s="89" t="str">
        <f>'PAGE DE GARDE'!C10</f>
        <v>REALITE 2015 V0</v>
      </c>
      <c r="F2" s="88"/>
      <c r="G2" s="96"/>
      <c r="H2" s="88"/>
    </row>
    <row r="3" spans="1:8" s="487" customFormat="1" ht="11.25">
      <c r="A3" s="481" t="str">
        <f>'PAGE DE GARDE'!C7</f>
        <v>GRD</v>
      </c>
      <c r="B3" s="99"/>
      <c r="C3" s="99"/>
      <c r="D3" s="88"/>
      <c r="E3" s="88"/>
      <c r="F3" s="88"/>
      <c r="G3" s="96"/>
      <c r="H3" s="88"/>
    </row>
    <row r="4" spans="1:8" ht="15.75" customHeight="1">
      <c r="A4" s="488"/>
      <c r="B4" s="488"/>
      <c r="C4" s="488"/>
      <c r="D4" s="488"/>
      <c r="E4" s="488"/>
      <c r="F4" s="488"/>
      <c r="G4" s="488"/>
      <c r="H4" s="488"/>
    </row>
    <row r="6" spans="1:8" ht="15.75" customHeight="1" thickBot="1"/>
    <row r="7" spans="1:8" ht="13.5" customHeight="1" thickTop="1" thickBot="1">
      <c r="A7" s="490"/>
      <c r="B7" s="491"/>
      <c r="C7" s="491"/>
      <c r="D7" s="491"/>
      <c r="E7" s="492"/>
      <c r="F7" s="2957" t="str">
        <f>'PAGE DE GARDE'!B16</f>
        <v>REALITE 2014</v>
      </c>
      <c r="G7" s="2960" t="s">
        <v>1422</v>
      </c>
      <c r="H7" s="2957" t="str">
        <f>'PAGE DE GARDE'!B14</f>
        <v>REALITE 2015</v>
      </c>
    </row>
    <row r="8" spans="1:8" ht="14.25" thickTop="1" thickBot="1">
      <c r="A8" s="2959" t="s">
        <v>437</v>
      </c>
      <c r="B8" s="2959"/>
      <c r="C8" s="2959"/>
      <c r="D8" s="2959"/>
      <c r="E8" s="493" t="s">
        <v>548</v>
      </c>
      <c r="F8" s="2958"/>
      <c r="G8" s="2960"/>
      <c r="H8" s="2958"/>
    </row>
    <row r="9" spans="1:8" ht="28.5" customHeight="1" thickTop="1" thickBot="1">
      <c r="A9" s="494"/>
      <c r="B9" s="495"/>
      <c r="C9" s="495"/>
      <c r="D9" s="495"/>
      <c r="E9" s="496"/>
      <c r="F9" s="1740" t="s">
        <v>1423</v>
      </c>
      <c r="G9" s="2961"/>
      <c r="H9" s="1740" t="s">
        <v>1423</v>
      </c>
    </row>
    <row r="10" spans="1:8" ht="13.5" thickTop="1">
      <c r="A10" s="497"/>
      <c r="B10" s="498"/>
      <c r="C10" s="498"/>
      <c r="D10" s="498"/>
      <c r="E10" s="499"/>
      <c r="F10" s="500"/>
      <c r="G10" s="501"/>
      <c r="H10" s="500"/>
    </row>
    <row r="11" spans="1:8">
      <c r="A11" s="502" t="s">
        <v>109</v>
      </c>
      <c r="B11" s="498"/>
      <c r="C11" s="498"/>
      <c r="D11" s="498"/>
      <c r="E11" s="493" t="s">
        <v>549</v>
      </c>
      <c r="F11" s="503">
        <f>+F13+F15+F17+F19</f>
        <v>0</v>
      </c>
      <c r="G11" s="503">
        <f>G13+G17+G19</f>
        <v>0</v>
      </c>
      <c r="H11" s="503">
        <f t="shared" ref="H11" si="0">H13+H17+H19</f>
        <v>0</v>
      </c>
    </row>
    <row r="12" spans="1:8">
      <c r="A12" s="497"/>
      <c r="B12" s="498"/>
      <c r="C12" s="498"/>
      <c r="D12" s="498"/>
      <c r="E12" s="499"/>
      <c r="F12" s="504"/>
      <c r="G12" s="504"/>
      <c r="H12" s="504"/>
    </row>
    <row r="13" spans="1:8">
      <c r="A13" s="497"/>
      <c r="B13" s="505" t="s">
        <v>439</v>
      </c>
      <c r="C13" s="498"/>
      <c r="D13" s="498"/>
      <c r="E13" s="506">
        <v>20</v>
      </c>
      <c r="F13" s="531">
        <f>'Tableau 1A'!I14</f>
        <v>0</v>
      </c>
      <c r="G13" s="531">
        <f>H13-F13</f>
        <v>0</v>
      </c>
      <c r="H13" s="531">
        <f>'Tableau 1A'!R14</f>
        <v>0</v>
      </c>
    </row>
    <row r="14" spans="1:8">
      <c r="A14" s="497"/>
      <c r="B14" s="498"/>
      <c r="C14" s="498"/>
      <c r="D14" s="498"/>
      <c r="E14" s="499"/>
      <c r="F14" s="531"/>
      <c r="G14" s="531"/>
      <c r="H14" s="531"/>
    </row>
    <row r="15" spans="1:8">
      <c r="A15" s="497"/>
      <c r="B15" s="505" t="s">
        <v>440</v>
      </c>
      <c r="C15" s="498"/>
      <c r="D15" s="498"/>
      <c r="E15" s="506">
        <v>21</v>
      </c>
      <c r="F15" s="531">
        <f>'Tableau 1A'!I16</f>
        <v>0</v>
      </c>
      <c r="G15" s="531">
        <f>H15-F15</f>
        <v>0</v>
      </c>
      <c r="H15" s="531">
        <f>'Tableau 1A'!R16</f>
        <v>0</v>
      </c>
    </row>
    <row r="16" spans="1:8">
      <c r="A16" s="497"/>
      <c r="B16" s="498"/>
      <c r="C16" s="498"/>
      <c r="D16" s="498"/>
      <c r="E16" s="499"/>
      <c r="F16" s="507"/>
      <c r="G16" s="507"/>
      <c r="H16" s="507"/>
    </row>
    <row r="17" spans="1:8">
      <c r="A17" s="497"/>
      <c r="B17" s="505" t="s">
        <v>441</v>
      </c>
      <c r="C17" s="498"/>
      <c r="D17" s="498"/>
      <c r="E17" s="506" t="s">
        <v>552</v>
      </c>
      <c r="F17" s="531">
        <f>'Tableau 1A'!I18</f>
        <v>0</v>
      </c>
      <c r="G17" s="531">
        <f>H17-F17</f>
        <v>0</v>
      </c>
      <c r="H17" s="531">
        <f>'Tableau 1A'!R18</f>
        <v>0</v>
      </c>
    </row>
    <row r="18" spans="1:8">
      <c r="A18" s="497"/>
      <c r="B18" s="498"/>
      <c r="C18" s="498"/>
      <c r="D18" s="498"/>
      <c r="E18" s="499"/>
      <c r="F18" s="507"/>
      <c r="G18" s="507"/>
      <c r="H18" s="507"/>
    </row>
    <row r="19" spans="1:8">
      <c r="A19" s="497"/>
      <c r="B19" s="505" t="s">
        <v>442</v>
      </c>
      <c r="C19" s="498"/>
      <c r="D19" s="508"/>
      <c r="E19" s="506">
        <v>28</v>
      </c>
      <c r="F19" s="531">
        <f>'Tableau 1A'!I20</f>
        <v>0</v>
      </c>
      <c r="G19" s="531">
        <f>H19-F19</f>
        <v>0</v>
      </c>
      <c r="H19" s="531">
        <f>'Tableau 1A'!R20</f>
        <v>0</v>
      </c>
    </row>
    <row r="20" spans="1:8">
      <c r="A20" s="497"/>
      <c r="B20" s="498"/>
      <c r="C20" s="498"/>
      <c r="D20" s="498"/>
      <c r="E20" s="499"/>
      <c r="F20" s="504"/>
      <c r="G20" s="504"/>
      <c r="H20" s="507"/>
    </row>
    <row r="21" spans="1:8">
      <c r="A21" s="502" t="s">
        <v>443</v>
      </c>
      <c r="B21" s="498"/>
      <c r="C21" s="498"/>
      <c r="D21" s="498"/>
      <c r="E21" s="493" t="s">
        <v>554</v>
      </c>
      <c r="F21" s="503">
        <f>+F23+F25+F27+F29+F31+F33</f>
        <v>0</v>
      </c>
      <c r="G21" s="503">
        <f t="shared" ref="G21:H21" si="1">+G23+G25+G27+G29+G31+G33</f>
        <v>0</v>
      </c>
      <c r="H21" s="503">
        <f t="shared" si="1"/>
        <v>0</v>
      </c>
    </row>
    <row r="22" spans="1:8">
      <c r="A22" s="497"/>
      <c r="B22" s="498"/>
      <c r="C22" s="498"/>
      <c r="D22" s="498"/>
      <c r="E22" s="499"/>
      <c r="F22" s="504"/>
      <c r="G22" s="504"/>
      <c r="H22" s="507"/>
    </row>
    <row r="23" spans="1:8">
      <c r="A23" s="497"/>
      <c r="B23" s="505" t="s">
        <v>444</v>
      </c>
      <c r="C23" s="498"/>
      <c r="D23" s="498"/>
      <c r="E23" s="506">
        <v>29</v>
      </c>
      <c r="F23" s="531">
        <f>'Tableau 1A'!I24</f>
        <v>0</v>
      </c>
      <c r="G23" s="531">
        <f>H23-F23</f>
        <v>0</v>
      </c>
      <c r="H23" s="531">
        <f>'Tableau 1A'!R24</f>
        <v>0</v>
      </c>
    </row>
    <row r="24" spans="1:8">
      <c r="A24" s="497"/>
      <c r="B24" s="498"/>
      <c r="C24" s="498"/>
      <c r="D24" s="498"/>
      <c r="E24" s="499"/>
      <c r="F24" s="507"/>
      <c r="G24" s="507"/>
      <c r="H24" s="507"/>
    </row>
    <row r="25" spans="1:8">
      <c r="A25" s="497"/>
      <c r="B25" s="505" t="s">
        <v>445</v>
      </c>
      <c r="C25" s="498"/>
      <c r="D25" s="498"/>
      <c r="E25" s="506">
        <v>3</v>
      </c>
      <c r="F25" s="531">
        <f>'Tableau 1A'!I26</f>
        <v>0</v>
      </c>
      <c r="G25" s="531">
        <f>H25-F25</f>
        <v>0</v>
      </c>
      <c r="H25" s="531">
        <f>'Tableau 1A'!R26</f>
        <v>0</v>
      </c>
    </row>
    <row r="26" spans="1:8">
      <c r="A26" s="497"/>
      <c r="B26" s="498"/>
      <c r="C26" s="498"/>
      <c r="D26" s="498"/>
      <c r="E26" s="499"/>
      <c r="F26" s="507"/>
      <c r="G26" s="507"/>
      <c r="H26" s="507"/>
    </row>
    <row r="27" spans="1:8">
      <c r="A27" s="497"/>
      <c r="B27" s="505" t="s">
        <v>110</v>
      </c>
      <c r="C27" s="498"/>
      <c r="D27" s="498"/>
      <c r="E27" s="506" t="s">
        <v>557</v>
      </c>
      <c r="F27" s="531">
        <f>'Tableau 1A'!I28</f>
        <v>0</v>
      </c>
      <c r="G27" s="531">
        <f>H27-F27</f>
        <v>0</v>
      </c>
      <c r="H27" s="531">
        <f>'Tableau 1A'!R28</f>
        <v>0</v>
      </c>
    </row>
    <row r="28" spans="1:8">
      <c r="A28" s="497"/>
      <c r="B28" s="498"/>
      <c r="C28" s="498"/>
      <c r="D28" s="498"/>
      <c r="E28" s="499"/>
      <c r="F28" s="507"/>
      <c r="G28" s="507"/>
      <c r="H28" s="507"/>
    </row>
    <row r="29" spans="1:8">
      <c r="A29" s="497"/>
      <c r="B29" s="505" t="s">
        <v>111</v>
      </c>
      <c r="C29" s="498"/>
      <c r="D29" s="498"/>
      <c r="E29" s="506" t="s">
        <v>493</v>
      </c>
      <c r="F29" s="531">
        <f>'Tableau 1A'!I30</f>
        <v>0</v>
      </c>
      <c r="G29" s="531">
        <f>H29-F29</f>
        <v>0</v>
      </c>
      <c r="H29" s="531">
        <f>'Tableau 1A'!R30</f>
        <v>0</v>
      </c>
    </row>
    <row r="30" spans="1:8">
      <c r="A30" s="497"/>
      <c r="B30" s="498"/>
      <c r="C30" s="498"/>
      <c r="D30" s="498"/>
      <c r="E30" s="499"/>
      <c r="F30" s="507"/>
      <c r="G30" s="507"/>
      <c r="H30" s="507"/>
    </row>
    <row r="31" spans="1:8">
      <c r="A31" s="497"/>
      <c r="B31" s="509" t="s">
        <v>448</v>
      </c>
      <c r="C31" s="498"/>
      <c r="D31" s="498"/>
      <c r="E31" s="510" t="s">
        <v>558</v>
      </c>
      <c r="F31" s="531">
        <f>'Tableau 1A'!I32</f>
        <v>0</v>
      </c>
      <c r="G31" s="531">
        <f>H31-F31</f>
        <v>0</v>
      </c>
      <c r="H31" s="531">
        <f>'Tableau 1A'!R32</f>
        <v>0</v>
      </c>
    </row>
    <row r="32" spans="1:8">
      <c r="A32" s="497"/>
      <c r="B32" s="511"/>
      <c r="C32" s="498"/>
      <c r="D32" s="498"/>
      <c r="E32" s="512"/>
      <c r="F32" s="507"/>
      <c r="G32" s="507"/>
      <c r="H32" s="507"/>
    </row>
    <row r="33" spans="1:8">
      <c r="A33" s="497"/>
      <c r="B33" s="505" t="s">
        <v>449</v>
      </c>
      <c r="C33" s="498"/>
      <c r="D33" s="498"/>
      <c r="E33" s="506" t="s">
        <v>559</v>
      </c>
      <c r="F33" s="531">
        <f>'Tableau 1A'!I34</f>
        <v>0</v>
      </c>
      <c r="G33" s="531">
        <f>H33-F33</f>
        <v>0</v>
      </c>
      <c r="H33" s="531">
        <f>'Tableau 1A'!R34</f>
        <v>0</v>
      </c>
    </row>
    <row r="34" spans="1:8">
      <c r="A34" s="497"/>
      <c r="B34" s="498"/>
      <c r="C34" s="498"/>
      <c r="D34" s="498"/>
      <c r="E34" s="499"/>
      <c r="F34" s="513"/>
      <c r="G34" s="513"/>
      <c r="H34" s="513"/>
    </row>
    <row r="35" spans="1:8">
      <c r="A35" s="514"/>
      <c r="B35" s="515"/>
      <c r="C35" s="515"/>
      <c r="D35" s="515"/>
      <c r="E35" s="516"/>
      <c r="F35" s="504"/>
      <c r="G35" s="504"/>
      <c r="H35" s="504"/>
    </row>
    <row r="36" spans="1:8">
      <c r="A36" s="502" t="s">
        <v>450</v>
      </c>
      <c r="B36" s="498"/>
      <c r="C36" s="498"/>
      <c r="D36" s="498"/>
      <c r="E36" s="493" t="s">
        <v>560</v>
      </c>
      <c r="F36" s="503">
        <f>F11+F21</f>
        <v>0</v>
      </c>
      <c r="G36" s="503">
        <f t="shared" ref="G36:H36" si="2">G11+G21</f>
        <v>0</v>
      </c>
      <c r="H36" s="503">
        <f t="shared" si="2"/>
        <v>0</v>
      </c>
    </row>
    <row r="37" spans="1:8" ht="13.5" thickBot="1">
      <c r="A37" s="517"/>
      <c r="B37" s="495"/>
      <c r="C37" s="495"/>
      <c r="D37" s="518"/>
      <c r="E37" s="496"/>
      <c r="F37" s="519"/>
      <c r="G37" s="519"/>
      <c r="H37" s="519"/>
    </row>
    <row r="38" spans="1:8" ht="13.5" thickTop="1">
      <c r="A38" s="416"/>
      <c r="B38" s="416"/>
      <c r="C38" s="416"/>
      <c r="D38" s="416"/>
      <c r="E38" s="416"/>
      <c r="F38" s="422"/>
      <c r="G38" s="520"/>
      <c r="H38" s="422"/>
    </row>
    <row r="39" spans="1:8" ht="13.5" thickBot="1">
      <c r="A39" s="416"/>
      <c r="B39" s="416"/>
      <c r="C39" s="416"/>
      <c r="D39" s="416"/>
      <c r="E39" s="416"/>
      <c r="F39" s="422"/>
      <c r="G39" s="520"/>
      <c r="H39" s="422"/>
    </row>
    <row r="40" spans="1:8" ht="13.5" customHeight="1" thickTop="1" thickBot="1">
      <c r="A40" s="490"/>
      <c r="B40" s="491"/>
      <c r="C40" s="491"/>
      <c r="D40" s="491"/>
      <c r="E40" s="521"/>
      <c r="F40" s="2957" t="s">
        <v>1427</v>
      </c>
      <c r="G40" s="2960" t="s">
        <v>1422</v>
      </c>
      <c r="H40" s="2957" t="s">
        <v>1428</v>
      </c>
    </row>
    <row r="41" spans="1:8" ht="14.25" thickTop="1" thickBot="1">
      <c r="A41" s="2959" t="s">
        <v>451</v>
      </c>
      <c r="B41" s="2959"/>
      <c r="C41" s="2959"/>
      <c r="D41" s="2959"/>
      <c r="E41" s="493" t="s">
        <v>561</v>
      </c>
      <c r="F41" s="2958"/>
      <c r="G41" s="2960"/>
      <c r="H41" s="2958"/>
    </row>
    <row r="42" spans="1:8" ht="27.75" customHeight="1" thickTop="1" thickBot="1">
      <c r="A42" s="522"/>
      <c r="B42" s="523"/>
      <c r="C42" s="523"/>
      <c r="D42" s="523"/>
      <c r="E42" s="524"/>
      <c r="F42" s="1740" t="s">
        <v>1423</v>
      </c>
      <c r="G42" s="2961"/>
      <c r="H42" s="1740" t="s">
        <v>1423</v>
      </c>
    </row>
    <row r="43" spans="1:8" ht="13.5" thickTop="1">
      <c r="A43" s="497"/>
      <c r="B43" s="498"/>
      <c r="C43" s="498"/>
      <c r="D43" s="498"/>
      <c r="E43" s="525"/>
      <c r="F43" s="526"/>
      <c r="G43" s="526"/>
      <c r="H43" s="526"/>
    </row>
    <row r="44" spans="1:8">
      <c r="A44" s="502" t="s">
        <v>452</v>
      </c>
      <c r="B44" s="498"/>
      <c r="C44" s="498"/>
      <c r="D44" s="498"/>
      <c r="E44" s="527" t="s">
        <v>326</v>
      </c>
      <c r="F44" s="528">
        <f t="shared" ref="F44:H44" si="3">F46+F48+F50+F52+F54+F56</f>
        <v>0</v>
      </c>
      <c r="G44" s="528">
        <f t="shared" si="3"/>
        <v>0</v>
      </c>
      <c r="H44" s="528">
        <f t="shared" si="3"/>
        <v>0</v>
      </c>
    </row>
    <row r="45" spans="1:8">
      <c r="A45" s="497"/>
      <c r="B45" s="498"/>
      <c r="C45" s="498"/>
      <c r="D45" s="498"/>
      <c r="E45" s="525"/>
      <c r="F45" s="529"/>
      <c r="G45" s="529"/>
      <c r="H45" s="529"/>
    </row>
    <row r="46" spans="1:8">
      <c r="A46" s="497"/>
      <c r="B46" s="505" t="s">
        <v>453</v>
      </c>
      <c r="C46" s="498"/>
      <c r="D46" s="498"/>
      <c r="E46" s="530">
        <v>10</v>
      </c>
      <c r="F46" s="531">
        <f>'Tableau 1A'!I48</f>
        <v>0</v>
      </c>
      <c r="G46" s="531">
        <f>H46-F46</f>
        <v>0</v>
      </c>
      <c r="H46" s="531">
        <f>'Tableau 1A'!R48</f>
        <v>0</v>
      </c>
    </row>
    <row r="47" spans="1:8">
      <c r="A47" s="497"/>
      <c r="B47" s="448"/>
      <c r="C47" s="498"/>
      <c r="D47" s="498"/>
      <c r="E47" s="532"/>
      <c r="F47" s="531"/>
      <c r="G47" s="531"/>
      <c r="H47" s="531"/>
    </row>
    <row r="48" spans="1:8">
      <c r="A48" s="497"/>
      <c r="B48" s="505" t="s">
        <v>454</v>
      </c>
      <c r="C48" s="498"/>
      <c r="D48" s="498"/>
      <c r="E48" s="533">
        <v>11</v>
      </c>
      <c r="F48" s="531">
        <f>'Tableau 1A'!I50</f>
        <v>0</v>
      </c>
      <c r="G48" s="531">
        <f>H48-F48</f>
        <v>0</v>
      </c>
      <c r="H48" s="531">
        <f>'Tableau 1A'!R50</f>
        <v>0</v>
      </c>
    </row>
    <row r="49" spans="1:8">
      <c r="A49" s="497"/>
      <c r="B49" s="448"/>
      <c r="C49" s="498"/>
      <c r="D49" s="498"/>
      <c r="E49" s="532"/>
      <c r="F49" s="531"/>
      <c r="G49" s="531"/>
      <c r="H49" s="531"/>
    </row>
    <row r="50" spans="1:8">
      <c r="A50" s="497"/>
      <c r="B50" s="534" t="s">
        <v>455</v>
      </c>
      <c r="C50" s="535"/>
      <c r="D50" s="498"/>
      <c r="E50" s="530">
        <v>12</v>
      </c>
      <c r="F50" s="531">
        <f>'Tableau 1A'!I52</f>
        <v>0</v>
      </c>
      <c r="G50" s="531">
        <f>H50-F50</f>
        <v>0</v>
      </c>
      <c r="H50" s="531">
        <f>'Tableau 1A'!R52</f>
        <v>0</v>
      </c>
    </row>
    <row r="51" spans="1:8">
      <c r="A51" s="497"/>
      <c r="B51" s="498"/>
      <c r="C51" s="535"/>
      <c r="D51" s="508"/>
      <c r="E51" s="532"/>
      <c r="F51" s="531"/>
      <c r="G51" s="531"/>
      <c r="H51" s="531"/>
    </row>
    <row r="52" spans="1:8">
      <c r="A52" s="497"/>
      <c r="B52" s="534" t="s">
        <v>456</v>
      </c>
      <c r="C52" s="535"/>
      <c r="D52" s="508"/>
      <c r="E52" s="530">
        <v>13</v>
      </c>
      <c r="F52" s="531">
        <f>'Tableau 1A'!I54</f>
        <v>0</v>
      </c>
      <c r="G52" s="531">
        <f>H52-F52</f>
        <v>0</v>
      </c>
      <c r="H52" s="531">
        <f>'Tableau 1A'!R54</f>
        <v>0</v>
      </c>
    </row>
    <row r="53" spans="1:8">
      <c r="A53" s="497"/>
      <c r="B53" s="448"/>
      <c r="C53" s="498"/>
      <c r="D53" s="508"/>
      <c r="E53" s="533"/>
      <c r="F53" s="531"/>
      <c r="G53" s="531"/>
      <c r="H53" s="531"/>
    </row>
    <row r="54" spans="1:8">
      <c r="A54" s="497"/>
      <c r="B54" s="505" t="s">
        <v>112</v>
      </c>
      <c r="C54" s="498"/>
      <c r="D54" s="508"/>
      <c r="E54" s="533">
        <v>14</v>
      </c>
      <c r="F54" s="531">
        <f>'Tableau 1A'!I56</f>
        <v>0</v>
      </c>
      <c r="G54" s="531">
        <f>H54-F54</f>
        <v>0</v>
      </c>
      <c r="H54" s="531">
        <f>'Tableau 1A'!R56</f>
        <v>0</v>
      </c>
    </row>
    <row r="55" spans="1:8">
      <c r="A55" s="497"/>
      <c r="B55" s="448"/>
      <c r="C55" s="498"/>
      <c r="D55" s="508"/>
      <c r="E55" s="533"/>
      <c r="F55" s="531"/>
      <c r="G55" s="531"/>
      <c r="H55" s="531"/>
    </row>
    <row r="56" spans="1:8">
      <c r="A56" s="497"/>
      <c r="B56" s="505" t="s">
        <v>113</v>
      </c>
      <c r="C56" s="498"/>
      <c r="D56" s="508"/>
      <c r="E56" s="533">
        <v>15</v>
      </c>
      <c r="F56" s="531">
        <f>'Tableau 1A'!I58</f>
        <v>0</v>
      </c>
      <c r="G56" s="531">
        <f>H56-F56</f>
        <v>0</v>
      </c>
      <c r="H56" s="531">
        <f>'Tableau 1A'!R58</f>
        <v>0</v>
      </c>
    </row>
    <row r="57" spans="1:8">
      <c r="A57" s="497"/>
      <c r="B57" s="505"/>
      <c r="C57" s="498"/>
      <c r="D57" s="508"/>
      <c r="E57" s="533"/>
      <c r="F57" s="538"/>
      <c r="G57" s="538"/>
      <c r="H57" s="538"/>
    </row>
    <row r="58" spans="1:8">
      <c r="A58" s="539" t="s">
        <v>460</v>
      </c>
      <c r="B58" s="505"/>
      <c r="C58" s="498"/>
      <c r="D58" s="508"/>
      <c r="E58" s="540">
        <v>16</v>
      </c>
      <c r="F58" s="538">
        <f t="shared" ref="F58:H58" si="4">+F60</f>
        <v>0</v>
      </c>
      <c r="G58" s="538">
        <f t="shared" si="4"/>
        <v>0</v>
      </c>
      <c r="H58" s="538">
        <f t="shared" si="4"/>
        <v>0</v>
      </c>
    </row>
    <row r="59" spans="1:8">
      <c r="A59" s="497"/>
      <c r="B59" s="498"/>
      <c r="C59" s="498"/>
      <c r="D59" s="508"/>
      <c r="E59" s="525"/>
      <c r="F59" s="537"/>
      <c r="G59" s="537"/>
      <c r="H59" s="537"/>
    </row>
    <row r="60" spans="1:8">
      <c r="A60" s="541"/>
      <c r="B60" s="534" t="s">
        <v>459</v>
      </c>
      <c r="C60" s="535"/>
      <c r="D60" s="508"/>
      <c r="E60" s="542">
        <v>16</v>
      </c>
      <c r="F60" s="531">
        <f>'Tableau 1A'!I62</f>
        <v>0</v>
      </c>
      <c r="G60" s="531">
        <f>H60-F60</f>
        <v>0</v>
      </c>
      <c r="H60" s="531">
        <f>'Tableau 1A'!R62</f>
        <v>0</v>
      </c>
    </row>
    <row r="61" spans="1:8">
      <c r="A61" s="497"/>
      <c r="B61" s="498"/>
      <c r="C61" s="498"/>
      <c r="D61" s="535"/>
      <c r="E61" s="532"/>
      <c r="F61" s="537"/>
      <c r="G61" s="537"/>
      <c r="H61" s="537"/>
    </row>
    <row r="62" spans="1:8">
      <c r="A62" s="539" t="s">
        <v>460</v>
      </c>
      <c r="B62" s="498"/>
      <c r="C62" s="498"/>
      <c r="D62" s="498"/>
      <c r="E62" s="543" t="s">
        <v>566</v>
      </c>
      <c r="F62" s="538">
        <f>+F64+F70+F78</f>
        <v>0</v>
      </c>
      <c r="G62" s="538">
        <f t="shared" ref="G62:H62" si="5">+G64+G70+G78</f>
        <v>0</v>
      </c>
      <c r="H62" s="538">
        <f t="shared" si="5"/>
        <v>0</v>
      </c>
    </row>
    <row r="63" spans="1:8">
      <c r="A63" s="497"/>
      <c r="B63" s="498"/>
      <c r="C63" s="535"/>
      <c r="D63" s="498"/>
      <c r="E63" s="532"/>
      <c r="F63" s="537"/>
      <c r="G63" s="537"/>
      <c r="H63" s="537"/>
    </row>
    <row r="64" spans="1:8">
      <c r="A64" s="497"/>
      <c r="B64" s="534" t="s">
        <v>114</v>
      </c>
      <c r="C64" s="498"/>
      <c r="D64" s="498"/>
      <c r="E64" s="542">
        <v>17</v>
      </c>
      <c r="F64" s="529">
        <f t="shared" ref="F64:H64" si="6">+F65+F68</f>
        <v>0</v>
      </c>
      <c r="G64" s="529">
        <f t="shared" si="6"/>
        <v>0</v>
      </c>
      <c r="H64" s="529">
        <f t="shared" si="6"/>
        <v>0</v>
      </c>
    </row>
    <row r="65" spans="1:8">
      <c r="A65" s="497"/>
      <c r="B65" s="498"/>
      <c r="C65" s="544" t="s">
        <v>462</v>
      </c>
      <c r="D65" s="498"/>
      <c r="E65" s="545" t="s">
        <v>568</v>
      </c>
      <c r="F65" s="531">
        <f>'Tableau 1A'!I67</f>
        <v>0</v>
      </c>
      <c r="G65" s="531">
        <f>H65-F65</f>
        <v>0</v>
      </c>
      <c r="H65" s="531">
        <f>'Tableau 1A'!R67</f>
        <v>0</v>
      </c>
    </row>
    <row r="66" spans="1:8">
      <c r="A66" s="497"/>
      <c r="B66" s="498"/>
      <c r="C66" s="535"/>
      <c r="D66" s="546" t="s">
        <v>463</v>
      </c>
      <c r="E66" s="532"/>
      <c r="F66" s="547"/>
      <c r="G66" s="547"/>
      <c r="H66" s="547"/>
    </row>
    <row r="67" spans="1:8">
      <c r="A67" s="497"/>
      <c r="B67" s="498"/>
      <c r="C67" s="535"/>
      <c r="D67" s="546" t="s">
        <v>464</v>
      </c>
      <c r="E67" s="532"/>
      <c r="F67" s="547"/>
      <c r="G67" s="547"/>
      <c r="H67" s="547"/>
    </row>
    <row r="68" spans="1:8">
      <c r="A68" s="497"/>
      <c r="B68" s="498"/>
      <c r="C68" s="546" t="s">
        <v>465</v>
      </c>
      <c r="D68" s="498"/>
      <c r="E68" s="548" t="s">
        <v>569</v>
      </c>
      <c r="F68" s="531">
        <f>'Tableau 1A'!I70</f>
        <v>0</v>
      </c>
      <c r="G68" s="531">
        <f>H68-F68</f>
        <v>0</v>
      </c>
      <c r="H68" s="531">
        <f>'Tableau 1A'!R70</f>
        <v>0</v>
      </c>
    </row>
    <row r="69" spans="1:8">
      <c r="A69" s="497"/>
      <c r="B69" s="498"/>
      <c r="C69" s="535"/>
      <c r="D69" s="498"/>
      <c r="E69" s="532"/>
      <c r="F69" s="549"/>
      <c r="G69" s="549"/>
      <c r="H69" s="549"/>
    </row>
    <row r="70" spans="1:8">
      <c r="A70" s="497"/>
      <c r="B70" s="534" t="s">
        <v>466</v>
      </c>
      <c r="C70" s="498"/>
      <c r="D70" s="498"/>
      <c r="E70" s="542" t="s">
        <v>570</v>
      </c>
      <c r="F70" s="529">
        <f t="shared" ref="F70:H70" si="7">+F71+F72+F73+F74+F75+F76</f>
        <v>0</v>
      </c>
      <c r="G70" s="529">
        <f t="shared" si="7"/>
        <v>0</v>
      </c>
      <c r="H70" s="529">
        <f t="shared" si="7"/>
        <v>0</v>
      </c>
    </row>
    <row r="71" spans="1:8">
      <c r="A71" s="497"/>
      <c r="B71" s="448"/>
      <c r="C71" s="546" t="s">
        <v>115</v>
      </c>
      <c r="D71" s="498"/>
      <c r="E71" s="532">
        <v>42</v>
      </c>
      <c r="F71" s="531">
        <f>'Tableau 1A'!I73</f>
        <v>0</v>
      </c>
      <c r="G71" s="531">
        <f t="shared" ref="G71:G76" si="8">H71-F71</f>
        <v>0</v>
      </c>
      <c r="H71" s="531">
        <f>'Tableau 1A'!R73</f>
        <v>0</v>
      </c>
    </row>
    <row r="72" spans="1:8">
      <c r="A72" s="497"/>
      <c r="B72" s="498"/>
      <c r="C72" s="544" t="s">
        <v>468</v>
      </c>
      <c r="D72" s="446"/>
      <c r="E72" s="532">
        <v>43</v>
      </c>
      <c r="F72" s="531">
        <f>'Tableau 1A'!I74</f>
        <v>0</v>
      </c>
      <c r="G72" s="531">
        <f t="shared" si="8"/>
        <v>0</v>
      </c>
      <c r="H72" s="531">
        <f>'Tableau 1A'!R74</f>
        <v>0</v>
      </c>
    </row>
    <row r="73" spans="1:8">
      <c r="A73" s="497"/>
      <c r="B73" s="498"/>
      <c r="C73" s="544" t="s">
        <v>469</v>
      </c>
      <c r="D73" s="446"/>
      <c r="E73" s="532">
        <v>44</v>
      </c>
      <c r="F73" s="531">
        <f>'Tableau 1A'!I75</f>
        <v>0</v>
      </c>
      <c r="G73" s="531">
        <f t="shared" si="8"/>
        <v>0</v>
      </c>
      <c r="H73" s="531">
        <f>'Tableau 1A'!R75</f>
        <v>0</v>
      </c>
    </row>
    <row r="74" spans="1:8">
      <c r="A74" s="497"/>
      <c r="B74" s="498"/>
      <c r="C74" s="550" t="s">
        <v>470</v>
      </c>
      <c r="D74" s="498"/>
      <c r="E74" s="525">
        <v>46</v>
      </c>
      <c r="F74" s="531">
        <f>'Tableau 1A'!I76</f>
        <v>0</v>
      </c>
      <c r="G74" s="531">
        <f t="shared" si="8"/>
        <v>0</v>
      </c>
      <c r="H74" s="531">
        <f>'Tableau 1A'!R76</f>
        <v>0</v>
      </c>
    </row>
    <row r="75" spans="1:8">
      <c r="A75" s="497"/>
      <c r="B75" s="498"/>
      <c r="C75" s="546" t="s">
        <v>471</v>
      </c>
      <c r="D75" s="498"/>
      <c r="E75" s="548">
        <v>45</v>
      </c>
      <c r="F75" s="531">
        <f>'Tableau 1A'!I77</f>
        <v>0</v>
      </c>
      <c r="G75" s="531">
        <f t="shared" si="8"/>
        <v>0</v>
      </c>
      <c r="H75" s="531">
        <f>'Tableau 1A'!R77</f>
        <v>0</v>
      </c>
    </row>
    <row r="76" spans="1:8">
      <c r="A76" s="497"/>
      <c r="B76" s="498"/>
      <c r="C76" s="546" t="s">
        <v>472</v>
      </c>
      <c r="D76" s="498"/>
      <c r="E76" s="548" t="s">
        <v>572</v>
      </c>
      <c r="F76" s="531">
        <f>'Tableau 1A'!I78</f>
        <v>0</v>
      </c>
      <c r="G76" s="531">
        <f t="shared" si="8"/>
        <v>0</v>
      </c>
      <c r="H76" s="531">
        <f>'Tableau 1A'!R78</f>
        <v>0</v>
      </c>
    </row>
    <row r="77" spans="1:8">
      <c r="A77" s="497"/>
      <c r="B77" s="498"/>
      <c r="C77" s="498"/>
      <c r="D77" s="498"/>
      <c r="E77" s="525"/>
      <c r="F77" s="531"/>
      <c r="G77" s="531"/>
      <c r="H77" s="531"/>
    </row>
    <row r="78" spans="1:8" s="560" customFormat="1">
      <c r="A78" s="559"/>
      <c r="B78" s="534" t="s">
        <v>449</v>
      </c>
      <c r="C78" s="437"/>
      <c r="D78" s="437"/>
      <c r="E78" s="542" t="s">
        <v>573</v>
      </c>
      <c r="F78" s="547">
        <f>'Tableau 1A'!I80</f>
        <v>0</v>
      </c>
      <c r="G78" s="547">
        <f>H78-F78</f>
        <v>0</v>
      </c>
      <c r="H78" s="547">
        <f>'Tableau 1A'!R80</f>
        <v>0</v>
      </c>
    </row>
    <row r="79" spans="1:8">
      <c r="A79" s="497"/>
      <c r="B79" s="437"/>
      <c r="C79" s="498"/>
      <c r="D79" s="498"/>
      <c r="E79" s="551"/>
      <c r="F79" s="536"/>
      <c r="G79" s="536"/>
      <c r="H79" s="536"/>
    </row>
    <row r="80" spans="1:8">
      <c r="A80" s="522"/>
      <c r="B80" s="523"/>
      <c r="C80" s="523"/>
      <c r="D80" s="498"/>
      <c r="E80" s="525"/>
      <c r="F80" s="500"/>
      <c r="G80" s="500"/>
      <c r="H80" s="500"/>
    </row>
    <row r="81" spans="1:8">
      <c r="A81" s="502" t="s">
        <v>473</v>
      </c>
      <c r="B81" s="498"/>
      <c r="C81" s="498"/>
      <c r="D81" s="515"/>
      <c r="E81" s="552" t="s">
        <v>574</v>
      </c>
      <c r="F81" s="553">
        <f t="shared" ref="F81:H81" si="9">F44+F58+F62</f>
        <v>0</v>
      </c>
      <c r="G81" s="553">
        <f t="shared" si="9"/>
        <v>0</v>
      </c>
      <c r="H81" s="553">
        <f t="shared" si="9"/>
        <v>0</v>
      </c>
    </row>
    <row r="82" spans="1:8" ht="13.5" thickBot="1">
      <c r="A82" s="494"/>
      <c r="B82" s="495"/>
      <c r="C82" s="495"/>
      <c r="D82" s="495"/>
      <c r="E82" s="554"/>
      <c r="F82" s="555"/>
      <c r="G82" s="555"/>
      <c r="H82" s="555"/>
    </row>
    <row r="83" spans="1:8" ht="13.5" thickTop="1">
      <c r="A83" s="416"/>
      <c r="B83" s="416"/>
      <c r="C83" s="416"/>
      <c r="D83" s="416"/>
      <c r="E83" s="416"/>
      <c r="F83" s="422"/>
      <c r="G83" s="520"/>
      <c r="H83" s="422"/>
    </row>
    <row r="84" spans="1:8">
      <c r="A84" s="556"/>
      <c r="B84" s="556"/>
      <c r="C84" s="556"/>
      <c r="D84" s="556"/>
      <c r="E84" s="557" t="s">
        <v>575</v>
      </c>
      <c r="F84" s="520">
        <f>F36-F81</f>
        <v>0</v>
      </c>
      <c r="G84" s="520">
        <f t="shared" ref="G84:H84" si="10">G36-G81</f>
        <v>0</v>
      </c>
      <c r="H84" s="520">
        <f t="shared" si="10"/>
        <v>0</v>
      </c>
    </row>
    <row r="86" spans="1:8" ht="18">
      <c r="B86" s="418" t="s">
        <v>660</v>
      </c>
    </row>
    <row r="87" spans="1:8">
      <c r="B87" s="1738" t="s">
        <v>1430</v>
      </c>
      <c r="C87" s="419" t="str">
        <f>ANNEXES!D11</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sheetPr published="0">
    <pageSetUpPr fitToPage="1"/>
  </sheetPr>
  <dimension ref="A1:I73"/>
  <sheetViews>
    <sheetView showGridLines="0" zoomScaleNormal="100" zoomScaleSheetLayoutView="100" workbookViewId="0"/>
  </sheetViews>
  <sheetFormatPr baseColWidth="10" defaultColWidth="8.85546875" defaultRowHeight="12.75"/>
  <cols>
    <col min="1" max="1" width="12.140625" style="697" customWidth="1"/>
    <col min="2" max="2" width="43.5703125" style="697" customWidth="1"/>
    <col min="3" max="5" width="22.140625" style="697" customWidth="1"/>
    <col min="6" max="9" width="18.7109375" style="697" customWidth="1"/>
    <col min="10" max="12" width="35.7109375" style="697" customWidth="1"/>
    <col min="13" max="16384" width="8.85546875" style="697"/>
  </cols>
  <sheetData>
    <row r="1" spans="1:9" s="689" customFormat="1" ht="18">
      <c r="A1" s="101" t="s">
        <v>1394</v>
      </c>
      <c r="B1" s="91"/>
      <c r="C1" s="930"/>
      <c r="D1" s="930"/>
      <c r="E1" s="930"/>
      <c r="F1" s="930"/>
      <c r="G1" s="930"/>
      <c r="H1" s="930"/>
      <c r="I1" s="930"/>
    </row>
    <row r="2" spans="1:9" s="931" customFormat="1" ht="11.25">
      <c r="A2" s="88" t="str">
        <f>'PAGE DE GARDE'!C8</f>
        <v>ELECTRICITE</v>
      </c>
      <c r="B2" s="1192" t="str">
        <f>'PAGE DE GARDE'!C10</f>
        <v>REALITE 2015 V0</v>
      </c>
      <c r="C2" s="717"/>
      <c r="D2" s="717"/>
      <c r="E2" s="717"/>
      <c r="F2" s="717"/>
      <c r="G2" s="717"/>
      <c r="H2" s="717"/>
      <c r="I2" s="717"/>
    </row>
    <row r="3" spans="1:9" s="931" customFormat="1" ht="11.25">
      <c r="A3" s="481" t="str">
        <f>'PAGE DE GARDE'!C7</f>
        <v>GRD</v>
      </c>
      <c r="B3" s="99"/>
      <c r="C3" s="717"/>
      <c r="D3" s="717"/>
      <c r="E3" s="717"/>
      <c r="F3" s="717"/>
      <c r="G3" s="717"/>
      <c r="H3" s="717"/>
      <c r="I3" s="717"/>
    </row>
    <row r="4" spans="1:9" ht="13.5" thickBot="1">
      <c r="A4" s="98"/>
    </row>
    <row r="5" spans="1:9" ht="13.5" thickBot="1">
      <c r="C5" s="932"/>
      <c r="D5" s="932"/>
      <c r="E5" s="932"/>
      <c r="F5" s="3185" t="s">
        <v>1463</v>
      </c>
      <c r="G5" s="3186"/>
      <c r="H5" s="3185" t="s">
        <v>1462</v>
      </c>
      <c r="I5" s="3186"/>
    </row>
    <row r="6" spans="1:9">
      <c r="C6" s="933" t="str">
        <f>'PAGE DE GARDE'!B16</f>
        <v>REALITE 2014</v>
      </c>
      <c r="D6" s="933" t="str">
        <f>'PAGE DE GARDE'!B15</f>
        <v>BUDGET 2015</v>
      </c>
      <c r="E6" s="933" t="str">
        <f>'PAGE DE GARDE'!B14</f>
        <v>REALITE 2015</v>
      </c>
      <c r="F6" s="933" t="s">
        <v>855</v>
      </c>
      <c r="G6" s="933" t="s">
        <v>856</v>
      </c>
      <c r="H6" s="933" t="s">
        <v>855</v>
      </c>
      <c r="I6" s="933" t="s">
        <v>856</v>
      </c>
    </row>
    <row r="7" spans="1:9" ht="13.5" thickBot="1">
      <c r="B7" s="690" t="s">
        <v>857</v>
      </c>
      <c r="C7" s="934" t="s">
        <v>622</v>
      </c>
      <c r="D7" s="934" t="s">
        <v>623</v>
      </c>
      <c r="E7" s="934" t="s">
        <v>624</v>
      </c>
      <c r="F7" s="934" t="s">
        <v>858</v>
      </c>
      <c r="G7" s="934" t="s">
        <v>859</v>
      </c>
      <c r="H7" s="934" t="s">
        <v>1395</v>
      </c>
      <c r="I7" s="934" t="s">
        <v>1396</v>
      </c>
    </row>
    <row r="8" spans="1:9">
      <c r="A8" s="3182" t="s">
        <v>860</v>
      </c>
      <c r="B8" s="935" t="s">
        <v>861</v>
      </c>
      <c r="C8" s="936"/>
      <c r="D8" s="936"/>
      <c r="E8" s="936"/>
      <c r="F8" s="936">
        <f>+E8-D8</f>
        <v>0</v>
      </c>
      <c r="G8" s="936" t="e">
        <f>F8/D8</f>
        <v>#DIV/0!</v>
      </c>
      <c r="H8" s="936">
        <f>E8-C8</f>
        <v>0</v>
      </c>
      <c r="I8" s="936" t="e">
        <f>H8/C8</f>
        <v>#DIV/0!</v>
      </c>
    </row>
    <row r="9" spans="1:9">
      <c r="A9" s="3183"/>
      <c r="B9" s="937" t="s">
        <v>862</v>
      </c>
      <c r="C9" s="938"/>
      <c r="D9" s="938"/>
      <c r="E9" s="938"/>
      <c r="F9" s="938">
        <f t="shared" ref="F9:F43" si="0">+E9-D9</f>
        <v>0</v>
      </c>
      <c r="G9" s="938" t="e">
        <f t="shared" ref="G9:G43" si="1">F9/D9</f>
        <v>#DIV/0!</v>
      </c>
      <c r="H9" s="938">
        <f t="shared" ref="H9:H43" si="2">E9-C9</f>
        <v>0</v>
      </c>
      <c r="I9" s="938" t="e">
        <f t="shared" ref="I9:I43" si="3">H9/C9</f>
        <v>#DIV/0!</v>
      </c>
    </row>
    <row r="10" spans="1:9">
      <c r="A10" s="3187"/>
      <c r="B10" s="937" t="s">
        <v>863</v>
      </c>
      <c r="C10" s="2296"/>
      <c r="D10" s="2296"/>
      <c r="E10" s="938"/>
      <c r="F10" s="938">
        <f t="shared" si="0"/>
        <v>0</v>
      </c>
      <c r="G10" s="938" t="e">
        <f t="shared" si="1"/>
        <v>#DIV/0!</v>
      </c>
      <c r="H10" s="938">
        <f t="shared" si="2"/>
        <v>0</v>
      </c>
      <c r="I10" s="938" t="e">
        <f t="shared" si="3"/>
        <v>#DIV/0!</v>
      </c>
    </row>
    <row r="11" spans="1:9">
      <c r="A11" s="3183"/>
      <c r="B11" s="937" t="s">
        <v>1017</v>
      </c>
      <c r="C11" s="939"/>
      <c r="D11" s="939"/>
      <c r="E11" s="939"/>
      <c r="F11" s="939">
        <f t="shared" si="0"/>
        <v>0</v>
      </c>
      <c r="G11" s="939" t="e">
        <f t="shared" si="1"/>
        <v>#DIV/0!</v>
      </c>
      <c r="H11" s="939">
        <f t="shared" si="2"/>
        <v>0</v>
      </c>
      <c r="I11" s="939" t="e">
        <f t="shared" si="3"/>
        <v>#DIV/0!</v>
      </c>
    </row>
    <row r="12" spans="1:9" ht="13.5" thickBot="1">
      <c r="A12" s="3184"/>
      <c r="B12" s="940" t="s">
        <v>864</v>
      </c>
      <c r="C12" s="941">
        <f>C8+C10</f>
        <v>0</v>
      </c>
      <c r="D12" s="941">
        <f>SUM(D8:D11)</f>
        <v>0</v>
      </c>
      <c r="E12" s="941">
        <f>SUM(E8:E11)</f>
        <v>0</v>
      </c>
      <c r="F12" s="941">
        <f t="shared" si="0"/>
        <v>0</v>
      </c>
      <c r="G12" s="941" t="e">
        <f t="shared" si="1"/>
        <v>#DIV/0!</v>
      </c>
      <c r="H12" s="941">
        <f t="shared" si="2"/>
        <v>0</v>
      </c>
      <c r="I12" s="941" t="e">
        <f t="shared" si="3"/>
        <v>#DIV/0!</v>
      </c>
    </row>
    <row r="13" spans="1:9">
      <c r="A13" s="3182" t="s">
        <v>252</v>
      </c>
      <c r="B13" s="935" t="s">
        <v>861</v>
      </c>
      <c r="C13" s="936"/>
      <c r="D13" s="936"/>
      <c r="E13" s="936"/>
      <c r="F13" s="936">
        <f t="shared" si="0"/>
        <v>0</v>
      </c>
      <c r="G13" s="936" t="e">
        <f t="shared" si="1"/>
        <v>#DIV/0!</v>
      </c>
      <c r="H13" s="936">
        <f t="shared" si="2"/>
        <v>0</v>
      </c>
      <c r="I13" s="936" t="e">
        <f t="shared" si="3"/>
        <v>#DIV/0!</v>
      </c>
    </row>
    <row r="14" spans="1:9">
      <c r="A14" s="3183"/>
      <c r="B14" s="937" t="s">
        <v>865</v>
      </c>
      <c r="C14" s="938"/>
      <c r="D14" s="938"/>
      <c r="E14" s="938"/>
      <c r="F14" s="938">
        <f t="shared" si="0"/>
        <v>0</v>
      </c>
      <c r="G14" s="938" t="e">
        <f t="shared" si="1"/>
        <v>#DIV/0!</v>
      </c>
      <c r="H14" s="938">
        <f t="shared" si="2"/>
        <v>0</v>
      </c>
      <c r="I14" s="938" t="e">
        <f t="shared" si="3"/>
        <v>#DIV/0!</v>
      </c>
    </row>
    <row r="15" spans="1:9">
      <c r="A15" s="3183"/>
      <c r="B15" s="937" t="s">
        <v>863</v>
      </c>
      <c r="C15" s="938"/>
      <c r="D15" s="938"/>
      <c r="E15" s="938"/>
      <c r="F15" s="938">
        <f t="shared" si="0"/>
        <v>0</v>
      </c>
      <c r="G15" s="938" t="e">
        <f t="shared" si="1"/>
        <v>#DIV/0!</v>
      </c>
      <c r="H15" s="938">
        <f t="shared" si="2"/>
        <v>0</v>
      </c>
      <c r="I15" s="938" t="e">
        <f t="shared" si="3"/>
        <v>#DIV/0!</v>
      </c>
    </row>
    <row r="16" spans="1:9">
      <c r="A16" s="3183"/>
      <c r="B16" s="937" t="s">
        <v>1017</v>
      </c>
      <c r="C16" s="939"/>
      <c r="D16" s="939"/>
      <c r="E16" s="939"/>
      <c r="F16" s="939">
        <f t="shared" si="0"/>
        <v>0</v>
      </c>
      <c r="G16" s="939" t="e">
        <f t="shared" si="1"/>
        <v>#DIV/0!</v>
      </c>
      <c r="H16" s="939">
        <f t="shared" si="2"/>
        <v>0</v>
      </c>
      <c r="I16" s="939" t="e">
        <f t="shared" si="3"/>
        <v>#DIV/0!</v>
      </c>
    </row>
    <row r="17" spans="1:9" ht="13.5" thickBot="1">
      <c r="A17" s="3184"/>
      <c r="B17" s="940" t="s">
        <v>864</v>
      </c>
      <c r="C17" s="941">
        <f t="shared" ref="C17:E17" si="4">C13+C15</f>
        <v>0</v>
      </c>
      <c r="D17" s="941">
        <f t="shared" si="4"/>
        <v>0</v>
      </c>
      <c r="E17" s="941">
        <f t="shared" si="4"/>
        <v>0</v>
      </c>
      <c r="F17" s="941">
        <f t="shared" si="0"/>
        <v>0</v>
      </c>
      <c r="G17" s="941" t="e">
        <f t="shared" si="1"/>
        <v>#DIV/0!</v>
      </c>
      <c r="H17" s="941">
        <f t="shared" si="2"/>
        <v>0</v>
      </c>
      <c r="I17" s="941" t="e">
        <f t="shared" si="3"/>
        <v>#DIV/0!</v>
      </c>
    </row>
    <row r="18" spans="1:9">
      <c r="A18" s="3182" t="s">
        <v>578</v>
      </c>
      <c r="B18" s="935" t="s">
        <v>861</v>
      </c>
      <c r="C18" s="942"/>
      <c r="D18" s="942"/>
      <c r="E18" s="942"/>
      <c r="F18" s="942">
        <f t="shared" si="0"/>
        <v>0</v>
      </c>
      <c r="G18" s="942" t="e">
        <f t="shared" si="1"/>
        <v>#DIV/0!</v>
      </c>
      <c r="H18" s="942">
        <f t="shared" si="2"/>
        <v>0</v>
      </c>
      <c r="I18" s="942" t="e">
        <f t="shared" si="3"/>
        <v>#DIV/0!</v>
      </c>
    </row>
    <row r="19" spans="1:9">
      <c r="A19" s="3183"/>
      <c r="B19" s="937" t="s">
        <v>865</v>
      </c>
      <c r="C19" s="943"/>
      <c r="D19" s="943"/>
      <c r="E19" s="943"/>
      <c r="F19" s="943">
        <f t="shared" si="0"/>
        <v>0</v>
      </c>
      <c r="G19" s="943" t="e">
        <f t="shared" si="1"/>
        <v>#DIV/0!</v>
      </c>
      <c r="H19" s="943">
        <f t="shared" si="2"/>
        <v>0</v>
      </c>
      <c r="I19" s="943" t="e">
        <f t="shared" si="3"/>
        <v>#DIV/0!</v>
      </c>
    </row>
    <row r="20" spans="1:9">
      <c r="A20" s="3183"/>
      <c r="B20" s="937" t="s">
        <v>863</v>
      </c>
      <c r="C20" s="943"/>
      <c r="D20" s="943"/>
      <c r="E20" s="943"/>
      <c r="F20" s="943">
        <f t="shared" si="0"/>
        <v>0</v>
      </c>
      <c r="G20" s="943" t="e">
        <f t="shared" si="1"/>
        <v>#DIV/0!</v>
      </c>
      <c r="H20" s="943">
        <f t="shared" si="2"/>
        <v>0</v>
      </c>
      <c r="I20" s="943" t="e">
        <f t="shared" si="3"/>
        <v>#DIV/0!</v>
      </c>
    </row>
    <row r="21" spans="1:9">
      <c r="A21" s="3183"/>
      <c r="B21" s="937" t="s">
        <v>1017</v>
      </c>
      <c r="C21" s="944"/>
      <c r="D21" s="944"/>
      <c r="E21" s="944"/>
      <c r="F21" s="944">
        <f t="shared" si="0"/>
        <v>0</v>
      </c>
      <c r="G21" s="944" t="e">
        <f t="shared" si="1"/>
        <v>#DIV/0!</v>
      </c>
      <c r="H21" s="944">
        <f t="shared" si="2"/>
        <v>0</v>
      </c>
      <c r="I21" s="944" t="e">
        <f t="shared" si="3"/>
        <v>#DIV/0!</v>
      </c>
    </row>
    <row r="22" spans="1:9" ht="13.5" thickBot="1">
      <c r="A22" s="3184"/>
      <c r="B22" s="940" t="s">
        <v>864</v>
      </c>
      <c r="C22" s="941">
        <f t="shared" ref="C22:E22" si="5">C18+C20</f>
        <v>0</v>
      </c>
      <c r="D22" s="941">
        <f t="shared" si="5"/>
        <v>0</v>
      </c>
      <c r="E22" s="941">
        <f t="shared" si="5"/>
        <v>0</v>
      </c>
      <c r="F22" s="941">
        <f t="shared" si="0"/>
        <v>0</v>
      </c>
      <c r="G22" s="941" t="e">
        <f t="shared" si="1"/>
        <v>#DIV/0!</v>
      </c>
      <c r="H22" s="941">
        <f t="shared" si="2"/>
        <v>0</v>
      </c>
      <c r="I22" s="941" t="e">
        <f t="shared" si="3"/>
        <v>#DIV/0!</v>
      </c>
    </row>
    <row r="23" spans="1:9">
      <c r="A23" s="3182" t="s">
        <v>84</v>
      </c>
      <c r="B23" s="935" t="s">
        <v>1024</v>
      </c>
      <c r="C23" s="942"/>
      <c r="D23" s="942"/>
      <c r="E23" s="942"/>
      <c r="F23" s="942">
        <f t="shared" si="0"/>
        <v>0</v>
      </c>
      <c r="G23" s="942" t="e">
        <f t="shared" si="1"/>
        <v>#DIV/0!</v>
      </c>
      <c r="H23" s="942">
        <f t="shared" si="2"/>
        <v>0</v>
      </c>
      <c r="I23" s="942" t="e">
        <f t="shared" si="3"/>
        <v>#DIV/0!</v>
      </c>
    </row>
    <row r="24" spans="1:9">
      <c r="A24" s="3183"/>
      <c r="B24" s="937" t="s">
        <v>866</v>
      </c>
      <c r="C24" s="943"/>
      <c r="D24" s="943"/>
      <c r="E24" s="943"/>
      <c r="F24" s="943">
        <f t="shared" si="0"/>
        <v>0</v>
      </c>
      <c r="G24" s="943" t="e">
        <f t="shared" si="1"/>
        <v>#DIV/0!</v>
      </c>
      <c r="H24" s="943">
        <f t="shared" si="2"/>
        <v>0</v>
      </c>
      <c r="I24" s="943" t="e">
        <f t="shared" si="3"/>
        <v>#DIV/0!</v>
      </c>
    </row>
    <row r="25" spans="1:9">
      <c r="A25" s="3183"/>
      <c r="B25" s="937" t="s">
        <v>865</v>
      </c>
      <c r="C25" s="943"/>
      <c r="D25" s="943"/>
      <c r="E25" s="943"/>
      <c r="F25" s="943">
        <f t="shared" si="0"/>
        <v>0</v>
      </c>
      <c r="G25" s="943" t="e">
        <f t="shared" si="1"/>
        <v>#DIV/0!</v>
      </c>
      <c r="H25" s="943">
        <f t="shared" si="2"/>
        <v>0</v>
      </c>
      <c r="I25" s="943" t="e">
        <f t="shared" si="3"/>
        <v>#DIV/0!</v>
      </c>
    </row>
    <row r="26" spans="1:9">
      <c r="A26" s="3183"/>
      <c r="B26" s="937" t="s">
        <v>867</v>
      </c>
      <c r="C26" s="943"/>
      <c r="D26" s="943"/>
      <c r="E26" s="943"/>
      <c r="F26" s="943">
        <f t="shared" si="0"/>
        <v>0</v>
      </c>
      <c r="G26" s="943" t="e">
        <f t="shared" si="1"/>
        <v>#DIV/0!</v>
      </c>
      <c r="H26" s="943">
        <f t="shared" si="2"/>
        <v>0</v>
      </c>
      <c r="I26" s="943" t="e">
        <f t="shared" si="3"/>
        <v>#DIV/0!</v>
      </c>
    </row>
    <row r="27" spans="1:9">
      <c r="A27" s="3183"/>
      <c r="B27" s="937" t="s">
        <v>1017</v>
      </c>
      <c r="C27" s="944"/>
      <c r="D27" s="944"/>
      <c r="E27" s="944"/>
      <c r="F27" s="944">
        <f t="shared" si="0"/>
        <v>0</v>
      </c>
      <c r="G27" s="944" t="e">
        <f t="shared" si="1"/>
        <v>#DIV/0!</v>
      </c>
      <c r="H27" s="944">
        <f t="shared" si="2"/>
        <v>0</v>
      </c>
      <c r="I27" s="944" t="e">
        <f t="shared" si="3"/>
        <v>#DIV/0!</v>
      </c>
    </row>
    <row r="28" spans="1:9" ht="13.5" thickBot="1">
      <c r="A28" s="3184"/>
      <c r="B28" s="940" t="s">
        <v>864</v>
      </c>
      <c r="C28" s="941">
        <f t="shared" ref="C28:E28" si="6">C23+C26+C24</f>
        <v>0</v>
      </c>
      <c r="D28" s="941">
        <f t="shared" si="6"/>
        <v>0</v>
      </c>
      <c r="E28" s="941">
        <f t="shared" si="6"/>
        <v>0</v>
      </c>
      <c r="F28" s="941">
        <f t="shared" si="0"/>
        <v>0</v>
      </c>
      <c r="G28" s="941" t="e">
        <f t="shared" si="1"/>
        <v>#DIV/0!</v>
      </c>
      <c r="H28" s="941">
        <f t="shared" si="2"/>
        <v>0</v>
      </c>
      <c r="I28" s="941" t="e">
        <f t="shared" si="3"/>
        <v>#DIV/0!</v>
      </c>
    </row>
    <row r="29" spans="1:9" ht="12.75" customHeight="1">
      <c r="A29" s="3182" t="s">
        <v>341</v>
      </c>
      <c r="B29" s="937" t="s">
        <v>1024</v>
      </c>
      <c r="C29" s="945"/>
      <c r="D29" s="945"/>
      <c r="E29" s="945"/>
      <c r="F29" s="945">
        <f t="shared" si="0"/>
        <v>0</v>
      </c>
      <c r="G29" s="945" t="e">
        <f t="shared" si="1"/>
        <v>#DIV/0!</v>
      </c>
      <c r="H29" s="945">
        <f t="shared" si="2"/>
        <v>0</v>
      </c>
      <c r="I29" s="945" t="e">
        <f t="shared" si="3"/>
        <v>#DIV/0!</v>
      </c>
    </row>
    <row r="30" spans="1:9">
      <c r="A30" s="3183"/>
      <c r="B30" s="937" t="s">
        <v>866</v>
      </c>
      <c r="C30" s="943"/>
      <c r="D30" s="943"/>
      <c r="E30" s="943"/>
      <c r="F30" s="943">
        <f t="shared" si="0"/>
        <v>0</v>
      </c>
      <c r="G30" s="943" t="e">
        <f t="shared" si="1"/>
        <v>#DIV/0!</v>
      </c>
      <c r="H30" s="943">
        <f t="shared" si="2"/>
        <v>0</v>
      </c>
      <c r="I30" s="943" t="e">
        <f t="shared" si="3"/>
        <v>#DIV/0!</v>
      </c>
    </row>
    <row r="31" spans="1:9">
      <c r="A31" s="3183"/>
      <c r="B31" s="937" t="s">
        <v>865</v>
      </c>
      <c r="C31" s="943"/>
      <c r="D31" s="943"/>
      <c r="E31" s="943"/>
      <c r="F31" s="943">
        <f t="shared" si="0"/>
        <v>0</v>
      </c>
      <c r="G31" s="943" t="e">
        <f t="shared" si="1"/>
        <v>#DIV/0!</v>
      </c>
      <c r="H31" s="943">
        <f t="shared" si="2"/>
        <v>0</v>
      </c>
      <c r="I31" s="943" t="e">
        <f t="shared" si="3"/>
        <v>#DIV/0!</v>
      </c>
    </row>
    <row r="32" spans="1:9">
      <c r="A32" s="3183"/>
      <c r="B32" s="937" t="s">
        <v>867</v>
      </c>
      <c r="C32" s="943"/>
      <c r="D32" s="943"/>
      <c r="E32" s="943"/>
      <c r="F32" s="943">
        <f t="shared" si="0"/>
        <v>0</v>
      </c>
      <c r="G32" s="943" t="e">
        <f t="shared" si="1"/>
        <v>#DIV/0!</v>
      </c>
      <c r="H32" s="943">
        <f t="shared" si="2"/>
        <v>0</v>
      </c>
      <c r="I32" s="943" t="e">
        <f t="shared" si="3"/>
        <v>#DIV/0!</v>
      </c>
    </row>
    <row r="33" spans="1:9">
      <c r="A33" s="3183"/>
      <c r="B33" s="937" t="s">
        <v>1017</v>
      </c>
      <c r="C33" s="944"/>
      <c r="D33" s="944"/>
      <c r="E33" s="944"/>
      <c r="F33" s="944">
        <f t="shared" si="0"/>
        <v>0</v>
      </c>
      <c r="G33" s="944" t="e">
        <f t="shared" si="1"/>
        <v>#DIV/0!</v>
      </c>
      <c r="H33" s="944">
        <f t="shared" si="2"/>
        <v>0</v>
      </c>
      <c r="I33" s="944" t="e">
        <f t="shared" si="3"/>
        <v>#DIV/0!</v>
      </c>
    </row>
    <row r="34" spans="1:9" ht="13.5" thickBot="1">
      <c r="A34" s="3184"/>
      <c r="B34" s="940" t="s">
        <v>864</v>
      </c>
      <c r="C34" s="941">
        <f t="shared" ref="C34:E34" si="7">C29+C32+C30</f>
        <v>0</v>
      </c>
      <c r="D34" s="941">
        <f t="shared" si="7"/>
        <v>0</v>
      </c>
      <c r="E34" s="941">
        <f t="shared" si="7"/>
        <v>0</v>
      </c>
      <c r="F34" s="941">
        <f t="shared" si="0"/>
        <v>0</v>
      </c>
      <c r="G34" s="941" t="e">
        <f t="shared" si="1"/>
        <v>#DIV/0!</v>
      </c>
      <c r="H34" s="941">
        <f t="shared" si="2"/>
        <v>0</v>
      </c>
      <c r="I34" s="941" t="e">
        <f t="shared" si="3"/>
        <v>#DIV/0!</v>
      </c>
    </row>
    <row r="35" spans="1:9" ht="12.75" customHeight="1">
      <c r="A35" s="3182" t="s">
        <v>335</v>
      </c>
      <c r="B35" s="739" t="s">
        <v>1025</v>
      </c>
      <c r="C35" s="946">
        <f t="shared" ref="C35:E35" si="8">C8+C13+C18+C23+C29</f>
        <v>0</v>
      </c>
      <c r="D35" s="946">
        <f t="shared" si="8"/>
        <v>0</v>
      </c>
      <c r="E35" s="946">
        <f t="shared" si="8"/>
        <v>0</v>
      </c>
      <c r="F35" s="946">
        <f t="shared" si="0"/>
        <v>0</v>
      </c>
      <c r="G35" s="946" t="e">
        <f t="shared" si="1"/>
        <v>#DIV/0!</v>
      </c>
      <c r="H35" s="946">
        <f t="shared" si="2"/>
        <v>0</v>
      </c>
      <c r="I35" s="946" t="e">
        <f t="shared" si="3"/>
        <v>#DIV/0!</v>
      </c>
    </row>
    <row r="36" spans="1:9">
      <c r="A36" s="3183"/>
      <c r="B36" s="947" t="s">
        <v>866</v>
      </c>
      <c r="C36" s="948">
        <f t="shared" ref="C36:E36" si="9">C24+C30</f>
        <v>0</v>
      </c>
      <c r="D36" s="948">
        <f t="shared" si="9"/>
        <v>0</v>
      </c>
      <c r="E36" s="948">
        <f t="shared" si="9"/>
        <v>0</v>
      </c>
      <c r="F36" s="948">
        <f t="shared" si="0"/>
        <v>0</v>
      </c>
      <c r="G36" s="948" t="e">
        <f t="shared" si="1"/>
        <v>#DIV/0!</v>
      </c>
      <c r="H36" s="948">
        <f t="shared" si="2"/>
        <v>0</v>
      </c>
      <c r="I36" s="948" t="e">
        <f t="shared" si="3"/>
        <v>#DIV/0!</v>
      </c>
    </row>
    <row r="37" spans="1:9">
      <c r="A37" s="3183"/>
      <c r="B37" s="947" t="s">
        <v>867</v>
      </c>
      <c r="C37" s="948">
        <f t="shared" ref="C37:E37" si="10">C10+C15+C20+C26+C32</f>
        <v>0</v>
      </c>
      <c r="D37" s="948">
        <f t="shared" si="10"/>
        <v>0</v>
      </c>
      <c r="E37" s="948">
        <f t="shared" si="10"/>
        <v>0</v>
      </c>
      <c r="F37" s="948">
        <f t="shared" si="0"/>
        <v>0</v>
      </c>
      <c r="G37" s="948" t="e">
        <f t="shared" si="1"/>
        <v>#DIV/0!</v>
      </c>
      <c r="H37" s="948">
        <f t="shared" si="2"/>
        <v>0</v>
      </c>
      <c r="I37" s="948" t="e">
        <f t="shared" si="3"/>
        <v>#DIV/0!</v>
      </c>
    </row>
    <row r="38" spans="1:9">
      <c r="A38" s="3183"/>
      <c r="B38" s="947" t="s">
        <v>868</v>
      </c>
      <c r="C38" s="943"/>
      <c r="D38" s="943"/>
      <c r="E38" s="943"/>
      <c r="F38" s="943">
        <f t="shared" si="0"/>
        <v>0</v>
      </c>
      <c r="G38" s="943" t="e">
        <f t="shared" si="1"/>
        <v>#DIV/0!</v>
      </c>
      <c r="H38" s="943">
        <f t="shared" si="2"/>
        <v>0</v>
      </c>
      <c r="I38" s="943" t="e">
        <f t="shared" si="3"/>
        <v>#DIV/0!</v>
      </c>
    </row>
    <row r="39" spans="1:9" ht="13.5" thickBot="1">
      <c r="A39" s="3183"/>
      <c r="B39" s="742" t="s">
        <v>869</v>
      </c>
      <c r="C39" s="949">
        <f t="shared" ref="C39:E39" si="11">SUM(C35:C38)</f>
        <v>0</v>
      </c>
      <c r="D39" s="949">
        <f t="shared" si="11"/>
        <v>0</v>
      </c>
      <c r="E39" s="949">
        <f t="shared" si="11"/>
        <v>0</v>
      </c>
      <c r="F39" s="949">
        <f t="shared" si="0"/>
        <v>0</v>
      </c>
      <c r="G39" s="949" t="e">
        <f t="shared" si="1"/>
        <v>#DIV/0!</v>
      </c>
      <c r="H39" s="949">
        <f t="shared" si="2"/>
        <v>0</v>
      </c>
      <c r="I39" s="949" t="e">
        <f t="shared" si="3"/>
        <v>#DIV/0!</v>
      </c>
    </row>
    <row r="40" spans="1:9">
      <c r="A40" s="3183"/>
      <c r="B40" s="947" t="s">
        <v>865</v>
      </c>
      <c r="C40" s="948">
        <f t="shared" ref="C40:E40" si="12">C14+C19+C25+C31</f>
        <v>0</v>
      </c>
      <c r="D40" s="948">
        <f t="shared" si="12"/>
        <v>0</v>
      </c>
      <c r="E40" s="948">
        <f t="shared" si="12"/>
        <v>0</v>
      </c>
      <c r="F40" s="948">
        <f t="shared" si="0"/>
        <v>0</v>
      </c>
      <c r="G40" s="948" t="e">
        <f t="shared" si="1"/>
        <v>#DIV/0!</v>
      </c>
      <c r="H40" s="948">
        <f t="shared" si="2"/>
        <v>0</v>
      </c>
      <c r="I40" s="948" t="e">
        <f t="shared" si="3"/>
        <v>#DIV/0!</v>
      </c>
    </row>
    <row r="41" spans="1:9">
      <c r="A41" s="3183"/>
      <c r="B41" s="947" t="s">
        <v>1135</v>
      </c>
      <c r="C41" s="948">
        <f t="shared" ref="C41:E41" si="13">C11+C16+C21+C27+C33</f>
        <v>0</v>
      </c>
      <c r="D41" s="948">
        <f t="shared" si="13"/>
        <v>0</v>
      </c>
      <c r="E41" s="948">
        <f t="shared" si="13"/>
        <v>0</v>
      </c>
      <c r="F41" s="948">
        <f t="shared" si="0"/>
        <v>0</v>
      </c>
      <c r="G41" s="948" t="e">
        <f t="shared" si="1"/>
        <v>#DIV/0!</v>
      </c>
      <c r="H41" s="948">
        <f t="shared" si="2"/>
        <v>0</v>
      </c>
      <c r="I41" s="948" t="e">
        <f t="shared" si="3"/>
        <v>#DIV/0!</v>
      </c>
    </row>
    <row r="42" spans="1:9">
      <c r="A42" s="3183"/>
      <c r="B42" s="947" t="s">
        <v>870</v>
      </c>
      <c r="C42" s="948">
        <f t="shared" ref="C42:E42" si="14">C9</f>
        <v>0</v>
      </c>
      <c r="D42" s="948">
        <f t="shared" si="14"/>
        <v>0</v>
      </c>
      <c r="E42" s="948">
        <f t="shared" si="14"/>
        <v>0</v>
      </c>
      <c r="F42" s="948">
        <f t="shared" si="0"/>
        <v>0</v>
      </c>
      <c r="G42" s="948" t="e">
        <f t="shared" si="1"/>
        <v>#DIV/0!</v>
      </c>
      <c r="H42" s="948">
        <f t="shared" si="2"/>
        <v>0</v>
      </c>
      <c r="I42" s="948" t="e">
        <f t="shared" si="3"/>
        <v>#DIV/0!</v>
      </c>
    </row>
    <row r="43" spans="1:9" ht="13.5" thickBot="1">
      <c r="A43" s="3184"/>
      <c r="B43" s="742" t="s">
        <v>871</v>
      </c>
      <c r="C43" s="949">
        <f t="shared" ref="C43:E43" si="15">SUM(C40:C42)</f>
        <v>0</v>
      </c>
      <c r="D43" s="949">
        <f t="shared" si="15"/>
        <v>0</v>
      </c>
      <c r="E43" s="949">
        <f t="shared" si="15"/>
        <v>0</v>
      </c>
      <c r="F43" s="949">
        <f t="shared" si="0"/>
        <v>0</v>
      </c>
      <c r="G43" s="949" t="e">
        <f t="shared" si="1"/>
        <v>#DIV/0!</v>
      </c>
      <c r="H43" s="949">
        <f t="shared" si="2"/>
        <v>0</v>
      </c>
      <c r="I43" s="949" t="e">
        <f t="shared" si="3"/>
        <v>#DIV/0!</v>
      </c>
    </row>
    <row r="44" spans="1:9" ht="7.5" customHeight="1" thickBot="1">
      <c r="C44" s="950"/>
      <c r="D44" s="950"/>
      <c r="E44" s="950"/>
    </row>
    <row r="45" spans="1:9">
      <c r="B45" s="951" t="s">
        <v>872</v>
      </c>
      <c r="C45" s="952">
        <f t="shared" ref="C45:E45" si="16">IF(C$39=0,0,C37/C$39)</f>
        <v>0</v>
      </c>
      <c r="D45" s="952">
        <f t="shared" si="16"/>
        <v>0</v>
      </c>
      <c r="E45" s="952">
        <f t="shared" si="16"/>
        <v>0</v>
      </c>
    </row>
    <row r="46" spans="1:9">
      <c r="B46" s="953" t="s">
        <v>252</v>
      </c>
      <c r="C46" s="954">
        <f t="shared" ref="C46:E46" si="17">IF(C$39=0,0,C15/C$39)</f>
        <v>0</v>
      </c>
      <c r="D46" s="954">
        <f t="shared" si="17"/>
        <v>0</v>
      </c>
      <c r="E46" s="954">
        <f t="shared" si="17"/>
        <v>0</v>
      </c>
    </row>
    <row r="47" spans="1:9">
      <c r="B47" s="953" t="s">
        <v>873</v>
      </c>
      <c r="C47" s="954">
        <f t="shared" ref="C47:E47" si="18">IF(C$39=0,0,C20/C$39)</f>
        <v>0</v>
      </c>
      <c r="D47" s="954">
        <f t="shared" si="18"/>
        <v>0</v>
      </c>
      <c r="E47" s="954">
        <f t="shared" si="18"/>
        <v>0</v>
      </c>
    </row>
    <row r="48" spans="1:9">
      <c r="B48" s="953" t="s">
        <v>84</v>
      </c>
      <c r="C48" s="954">
        <f t="shared" ref="C48:E48" si="19">IF(C$39=0,0,C26/C$39)</f>
        <v>0</v>
      </c>
      <c r="D48" s="954">
        <f t="shared" si="19"/>
        <v>0</v>
      </c>
      <c r="E48" s="954">
        <f t="shared" si="19"/>
        <v>0</v>
      </c>
    </row>
    <row r="49" spans="1:6" ht="13.5" thickBot="1">
      <c r="B49" s="955" t="s">
        <v>341</v>
      </c>
      <c r="C49" s="956">
        <f t="shared" ref="C49:E49" si="20">IF(C$39=0,0,C32/C$39)</f>
        <v>0</v>
      </c>
      <c r="D49" s="956">
        <f t="shared" si="20"/>
        <v>0</v>
      </c>
      <c r="E49" s="956">
        <f t="shared" si="20"/>
        <v>0</v>
      </c>
    </row>
    <row r="50" spans="1:6" s="563" customFormat="1">
      <c r="B50" s="1183"/>
      <c r="C50" s="1184"/>
      <c r="D50" s="1184"/>
      <c r="E50" s="1184"/>
    </row>
    <row r="51" spans="1:6">
      <c r="A51" s="957"/>
    </row>
    <row r="52" spans="1:6" ht="18">
      <c r="A52" s="418" t="s">
        <v>660</v>
      </c>
    </row>
    <row r="53" spans="1:6">
      <c r="A53" s="2821" t="s">
        <v>1760</v>
      </c>
      <c r="B53" s="697" t="str">
        <f>ANNEXES!D24</f>
        <v>Un tableau de bord reprenant les plus gros clients industriels alimentés par votre réseau en 26-1kV et le pourcentage que représentent ces gros clients sur le volume total distribué sur votre réseau.</v>
      </c>
    </row>
    <row r="58" spans="1:6">
      <c r="F58" s="950"/>
    </row>
    <row r="62" spans="1:6" ht="15" customHeight="1"/>
    <row r="63" spans="1:6" ht="15" customHeight="1"/>
    <row r="64" spans="1:6" ht="15" customHeight="1"/>
    <row r="65" ht="15" customHeight="1"/>
    <row r="66" ht="15" customHeight="1"/>
    <row r="67" ht="15" customHeight="1"/>
    <row r="68" ht="15" customHeight="1"/>
    <row r="69" ht="15" customHeight="1"/>
    <row r="70" ht="15" customHeight="1"/>
    <row r="71" ht="15" customHeight="1"/>
    <row r="72" ht="15" customHeight="1"/>
    <row r="73" ht="15" customHeight="1"/>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sheetPr published="0">
    <tabColor rgb="FFFF0000"/>
  </sheetPr>
  <dimension ref="A1:I58"/>
  <sheetViews>
    <sheetView workbookViewId="0"/>
  </sheetViews>
  <sheetFormatPr baseColWidth="10" defaultColWidth="8.85546875" defaultRowHeight="12.75"/>
  <cols>
    <col min="1" max="1" width="12.140625" style="563" customWidth="1"/>
    <col min="2" max="2" width="43.5703125" style="563" customWidth="1"/>
    <col min="3" max="5" width="22.140625" style="563" customWidth="1"/>
    <col min="6" max="9" width="18.7109375" style="563" customWidth="1"/>
    <col min="10" max="12" width="35.7109375" style="563" customWidth="1"/>
    <col min="13" max="16384" width="8.85546875" style="563"/>
  </cols>
  <sheetData>
    <row r="1" spans="1:9" s="2822" customFormat="1" ht="18">
      <c r="A1" s="101" t="s">
        <v>1563</v>
      </c>
      <c r="B1" s="91"/>
      <c r="C1" s="930"/>
      <c r="D1" s="930"/>
      <c r="E1" s="930"/>
      <c r="F1" s="930"/>
      <c r="G1" s="930"/>
      <c r="H1" s="930"/>
      <c r="I1" s="930"/>
    </row>
    <row r="2" spans="1:9" s="2435" customFormat="1" ht="11.25">
      <c r="A2" s="88" t="str">
        <f>'PAGE DE GARDE'!C8</f>
        <v>ELECTRICITE</v>
      </c>
      <c r="B2" s="1192" t="str">
        <f>'PAGE DE GARDE'!C10</f>
        <v>REALITE 2015 V0</v>
      </c>
      <c r="C2" s="717"/>
      <c r="D2" s="717"/>
      <c r="E2" s="717"/>
      <c r="F2" s="717"/>
      <c r="G2" s="717"/>
      <c r="H2" s="717"/>
      <c r="I2" s="717"/>
    </row>
    <row r="3" spans="1:9" s="2435" customFormat="1" ht="11.25">
      <c r="A3" s="481" t="str">
        <f>'PAGE DE GARDE'!C7</f>
        <v>GRD</v>
      </c>
      <c r="B3" s="99"/>
      <c r="C3" s="717"/>
      <c r="D3" s="717"/>
      <c r="E3" s="717"/>
      <c r="F3" s="717"/>
      <c r="G3" s="717"/>
      <c r="H3" s="717"/>
      <c r="I3" s="717"/>
    </row>
    <row r="4" spans="1:9" ht="13.5" thickBot="1">
      <c r="A4" s="929"/>
    </row>
    <row r="5" spans="1:9" ht="13.5" thickBot="1">
      <c r="C5" s="2823"/>
      <c r="D5" s="2823"/>
      <c r="E5" s="2823"/>
      <c r="F5" s="3185" t="s">
        <v>1463</v>
      </c>
      <c r="G5" s="3186"/>
      <c r="H5" s="3185" t="s">
        <v>1462</v>
      </c>
      <c r="I5" s="3186"/>
    </row>
    <row r="6" spans="1:9">
      <c r="C6" s="933" t="str">
        <f>'PAGE DE GARDE'!B16</f>
        <v>REALITE 2014</v>
      </c>
      <c r="D6" s="933" t="str">
        <f>'PAGE DE GARDE'!B15</f>
        <v>BUDGET 2015</v>
      </c>
      <c r="E6" s="933" t="str">
        <f>'PAGE DE GARDE'!B14</f>
        <v>REALITE 2015</v>
      </c>
      <c r="F6" s="933" t="s">
        <v>855</v>
      </c>
      <c r="G6" s="933" t="s">
        <v>856</v>
      </c>
      <c r="H6" s="933" t="s">
        <v>855</v>
      </c>
      <c r="I6" s="933" t="s">
        <v>856</v>
      </c>
    </row>
    <row r="7" spans="1:9" ht="13.5" thickBot="1">
      <c r="B7" s="692" t="s">
        <v>857</v>
      </c>
      <c r="C7" s="934" t="s">
        <v>622</v>
      </c>
      <c r="D7" s="934" t="s">
        <v>623</v>
      </c>
      <c r="E7" s="934" t="s">
        <v>624</v>
      </c>
      <c r="F7" s="934" t="s">
        <v>858</v>
      </c>
      <c r="G7" s="934" t="s">
        <v>859</v>
      </c>
      <c r="H7" s="934" t="s">
        <v>1395</v>
      </c>
      <c r="I7" s="934" t="s">
        <v>1396</v>
      </c>
    </row>
    <row r="8" spans="1:9">
      <c r="A8" s="3182" t="s">
        <v>860</v>
      </c>
      <c r="B8" s="935" t="s">
        <v>861</v>
      </c>
      <c r="C8" s="936"/>
      <c r="D8" s="936"/>
      <c r="E8" s="936"/>
      <c r="F8" s="936">
        <f>+E8-D8</f>
        <v>0</v>
      </c>
      <c r="G8" s="936" t="e">
        <f>F8/D8</f>
        <v>#DIV/0!</v>
      </c>
      <c r="H8" s="936">
        <f>E8-C8</f>
        <v>0</v>
      </c>
      <c r="I8" s="936" t="e">
        <f>H8/C8</f>
        <v>#DIV/0!</v>
      </c>
    </row>
    <row r="9" spans="1:9">
      <c r="A9" s="3183"/>
      <c r="B9" s="937" t="s">
        <v>862</v>
      </c>
      <c r="C9" s="938"/>
      <c r="D9" s="938"/>
      <c r="E9" s="938"/>
      <c r="F9" s="938">
        <f t="shared" ref="F9:F43" si="0">+E9-D9</f>
        <v>0</v>
      </c>
      <c r="G9" s="938" t="e">
        <f t="shared" ref="G9:G43" si="1">F9/D9</f>
        <v>#DIV/0!</v>
      </c>
      <c r="H9" s="938">
        <f t="shared" ref="H9:H43" si="2">E9-C9</f>
        <v>0</v>
      </c>
      <c r="I9" s="938" t="e">
        <f t="shared" ref="I9:I43" si="3">H9/C9</f>
        <v>#DIV/0!</v>
      </c>
    </row>
    <row r="10" spans="1:9">
      <c r="A10" s="3187"/>
      <c r="B10" s="937" t="s">
        <v>863</v>
      </c>
      <c r="C10" s="2296"/>
      <c r="D10" s="2296"/>
      <c r="E10" s="938"/>
      <c r="F10" s="938">
        <f t="shared" si="0"/>
        <v>0</v>
      </c>
      <c r="G10" s="938" t="e">
        <f t="shared" si="1"/>
        <v>#DIV/0!</v>
      </c>
      <c r="H10" s="938">
        <f t="shared" si="2"/>
        <v>0</v>
      </c>
      <c r="I10" s="938" t="e">
        <f t="shared" si="3"/>
        <v>#DIV/0!</v>
      </c>
    </row>
    <row r="11" spans="1:9">
      <c r="A11" s="3183"/>
      <c r="B11" s="937" t="s">
        <v>1017</v>
      </c>
      <c r="C11" s="939"/>
      <c r="D11" s="939"/>
      <c r="E11" s="939"/>
      <c r="F11" s="939">
        <f t="shared" si="0"/>
        <v>0</v>
      </c>
      <c r="G11" s="939" t="e">
        <f t="shared" si="1"/>
        <v>#DIV/0!</v>
      </c>
      <c r="H11" s="939">
        <f t="shared" si="2"/>
        <v>0</v>
      </c>
      <c r="I11" s="939" t="e">
        <f t="shared" si="3"/>
        <v>#DIV/0!</v>
      </c>
    </row>
    <row r="12" spans="1:9" ht="13.5" thickBot="1">
      <c r="A12" s="3184"/>
      <c r="B12" s="940" t="s">
        <v>864</v>
      </c>
      <c r="C12" s="941">
        <f>C8+C10</f>
        <v>0</v>
      </c>
      <c r="D12" s="941">
        <f>SUM(D8:D11)</f>
        <v>0</v>
      </c>
      <c r="E12" s="941">
        <f>SUM(E8:E11)</f>
        <v>0</v>
      </c>
      <c r="F12" s="941">
        <f t="shared" si="0"/>
        <v>0</v>
      </c>
      <c r="G12" s="941" t="e">
        <f t="shared" si="1"/>
        <v>#DIV/0!</v>
      </c>
      <c r="H12" s="941">
        <f t="shared" si="2"/>
        <v>0</v>
      </c>
      <c r="I12" s="941" t="e">
        <f t="shared" si="3"/>
        <v>#DIV/0!</v>
      </c>
    </row>
    <row r="13" spans="1:9">
      <c r="A13" s="3182" t="s">
        <v>252</v>
      </c>
      <c r="B13" s="935" t="s">
        <v>861</v>
      </c>
      <c r="C13" s="936"/>
      <c r="D13" s="936"/>
      <c r="E13" s="936"/>
      <c r="F13" s="936">
        <f t="shared" si="0"/>
        <v>0</v>
      </c>
      <c r="G13" s="936" t="e">
        <f t="shared" si="1"/>
        <v>#DIV/0!</v>
      </c>
      <c r="H13" s="936">
        <f t="shared" si="2"/>
        <v>0</v>
      </c>
      <c r="I13" s="936" t="e">
        <f t="shared" si="3"/>
        <v>#DIV/0!</v>
      </c>
    </row>
    <row r="14" spans="1:9">
      <c r="A14" s="3183"/>
      <c r="B14" s="937" t="s">
        <v>865</v>
      </c>
      <c r="C14" s="938"/>
      <c r="D14" s="938"/>
      <c r="E14" s="938"/>
      <c r="F14" s="938">
        <f t="shared" si="0"/>
        <v>0</v>
      </c>
      <c r="G14" s="938" t="e">
        <f t="shared" si="1"/>
        <v>#DIV/0!</v>
      </c>
      <c r="H14" s="938">
        <f t="shared" si="2"/>
        <v>0</v>
      </c>
      <c r="I14" s="938" t="e">
        <f t="shared" si="3"/>
        <v>#DIV/0!</v>
      </c>
    </row>
    <row r="15" spans="1:9">
      <c r="A15" s="3183"/>
      <c r="B15" s="937" t="s">
        <v>863</v>
      </c>
      <c r="C15" s="938"/>
      <c r="D15" s="938"/>
      <c r="E15" s="938"/>
      <c r="F15" s="938">
        <f t="shared" si="0"/>
        <v>0</v>
      </c>
      <c r="G15" s="938" t="e">
        <f t="shared" si="1"/>
        <v>#DIV/0!</v>
      </c>
      <c r="H15" s="938">
        <f t="shared" si="2"/>
        <v>0</v>
      </c>
      <c r="I15" s="938" t="e">
        <f t="shared" si="3"/>
        <v>#DIV/0!</v>
      </c>
    </row>
    <row r="16" spans="1:9">
      <c r="A16" s="3183"/>
      <c r="B16" s="937" t="s">
        <v>1017</v>
      </c>
      <c r="C16" s="939"/>
      <c r="D16" s="939"/>
      <c r="E16" s="939"/>
      <c r="F16" s="939">
        <f t="shared" si="0"/>
        <v>0</v>
      </c>
      <c r="G16" s="939" t="e">
        <f t="shared" si="1"/>
        <v>#DIV/0!</v>
      </c>
      <c r="H16" s="939">
        <f t="shared" si="2"/>
        <v>0</v>
      </c>
      <c r="I16" s="939" t="e">
        <f t="shared" si="3"/>
        <v>#DIV/0!</v>
      </c>
    </row>
    <row r="17" spans="1:9" ht="13.5" thickBot="1">
      <c r="A17" s="3184"/>
      <c r="B17" s="940" t="s">
        <v>864</v>
      </c>
      <c r="C17" s="941">
        <f t="shared" ref="C17:E17" si="4">C13+C15</f>
        <v>0</v>
      </c>
      <c r="D17" s="941">
        <f t="shared" si="4"/>
        <v>0</v>
      </c>
      <c r="E17" s="941">
        <f t="shared" si="4"/>
        <v>0</v>
      </c>
      <c r="F17" s="941">
        <f t="shared" si="0"/>
        <v>0</v>
      </c>
      <c r="G17" s="941" t="e">
        <f t="shared" si="1"/>
        <v>#DIV/0!</v>
      </c>
      <c r="H17" s="941">
        <f t="shared" si="2"/>
        <v>0</v>
      </c>
      <c r="I17" s="941" t="e">
        <f t="shared" si="3"/>
        <v>#DIV/0!</v>
      </c>
    </row>
    <row r="18" spans="1:9">
      <c r="A18" s="3182" t="s">
        <v>578</v>
      </c>
      <c r="B18" s="935" t="s">
        <v>861</v>
      </c>
      <c r="C18" s="942"/>
      <c r="D18" s="942"/>
      <c r="E18" s="942"/>
      <c r="F18" s="942">
        <f t="shared" si="0"/>
        <v>0</v>
      </c>
      <c r="G18" s="942" t="e">
        <f t="shared" si="1"/>
        <v>#DIV/0!</v>
      </c>
      <c r="H18" s="942">
        <f t="shared" si="2"/>
        <v>0</v>
      </c>
      <c r="I18" s="942" t="e">
        <f t="shared" si="3"/>
        <v>#DIV/0!</v>
      </c>
    </row>
    <row r="19" spans="1:9">
      <c r="A19" s="3183"/>
      <c r="B19" s="937" t="s">
        <v>865</v>
      </c>
      <c r="C19" s="943"/>
      <c r="D19" s="943"/>
      <c r="E19" s="943"/>
      <c r="F19" s="943">
        <f t="shared" si="0"/>
        <v>0</v>
      </c>
      <c r="G19" s="943" t="e">
        <f t="shared" si="1"/>
        <v>#DIV/0!</v>
      </c>
      <c r="H19" s="943">
        <f t="shared" si="2"/>
        <v>0</v>
      </c>
      <c r="I19" s="943" t="e">
        <f t="shared" si="3"/>
        <v>#DIV/0!</v>
      </c>
    </row>
    <row r="20" spans="1:9">
      <c r="A20" s="3183"/>
      <c r="B20" s="937" t="s">
        <v>863</v>
      </c>
      <c r="C20" s="943"/>
      <c r="D20" s="943"/>
      <c r="E20" s="943"/>
      <c r="F20" s="943">
        <f t="shared" si="0"/>
        <v>0</v>
      </c>
      <c r="G20" s="943" t="e">
        <f t="shared" si="1"/>
        <v>#DIV/0!</v>
      </c>
      <c r="H20" s="943">
        <f t="shared" si="2"/>
        <v>0</v>
      </c>
      <c r="I20" s="943" t="e">
        <f t="shared" si="3"/>
        <v>#DIV/0!</v>
      </c>
    </row>
    <row r="21" spans="1:9">
      <c r="A21" s="3183"/>
      <c r="B21" s="937" t="s">
        <v>1017</v>
      </c>
      <c r="C21" s="944"/>
      <c r="D21" s="944"/>
      <c r="E21" s="944"/>
      <c r="F21" s="944">
        <f t="shared" si="0"/>
        <v>0</v>
      </c>
      <c r="G21" s="944" t="e">
        <f t="shared" si="1"/>
        <v>#DIV/0!</v>
      </c>
      <c r="H21" s="944">
        <f t="shared" si="2"/>
        <v>0</v>
      </c>
      <c r="I21" s="944" t="e">
        <f t="shared" si="3"/>
        <v>#DIV/0!</v>
      </c>
    </row>
    <row r="22" spans="1:9" ht="13.5" thickBot="1">
      <c r="A22" s="3184"/>
      <c r="B22" s="940" t="s">
        <v>864</v>
      </c>
      <c r="C22" s="941">
        <f t="shared" ref="C22:E22" si="5">C18+C20</f>
        <v>0</v>
      </c>
      <c r="D22" s="941">
        <f t="shared" si="5"/>
        <v>0</v>
      </c>
      <c r="E22" s="941">
        <f t="shared" si="5"/>
        <v>0</v>
      </c>
      <c r="F22" s="941">
        <f t="shared" si="0"/>
        <v>0</v>
      </c>
      <c r="G22" s="941" t="e">
        <f t="shared" si="1"/>
        <v>#DIV/0!</v>
      </c>
      <c r="H22" s="941">
        <f t="shared" si="2"/>
        <v>0</v>
      </c>
      <c r="I22" s="941" t="e">
        <f t="shared" si="3"/>
        <v>#DIV/0!</v>
      </c>
    </row>
    <row r="23" spans="1:9">
      <c r="A23" s="3182" t="s">
        <v>84</v>
      </c>
      <c r="B23" s="935" t="s">
        <v>1024</v>
      </c>
      <c r="C23" s="942"/>
      <c r="D23" s="942"/>
      <c r="E23" s="942"/>
      <c r="F23" s="942">
        <f t="shared" si="0"/>
        <v>0</v>
      </c>
      <c r="G23" s="942" t="e">
        <f t="shared" si="1"/>
        <v>#DIV/0!</v>
      </c>
      <c r="H23" s="942">
        <f t="shared" si="2"/>
        <v>0</v>
      </c>
      <c r="I23" s="942" t="e">
        <f t="shared" si="3"/>
        <v>#DIV/0!</v>
      </c>
    </row>
    <row r="24" spans="1:9">
      <c r="A24" s="3183"/>
      <c r="B24" s="937" t="s">
        <v>866</v>
      </c>
      <c r="C24" s="943"/>
      <c r="D24" s="943"/>
      <c r="E24" s="943"/>
      <c r="F24" s="943">
        <f t="shared" si="0"/>
        <v>0</v>
      </c>
      <c r="G24" s="943" t="e">
        <f t="shared" si="1"/>
        <v>#DIV/0!</v>
      </c>
      <c r="H24" s="943">
        <f t="shared" si="2"/>
        <v>0</v>
      </c>
      <c r="I24" s="943" t="e">
        <f t="shared" si="3"/>
        <v>#DIV/0!</v>
      </c>
    </row>
    <row r="25" spans="1:9">
      <c r="A25" s="3183"/>
      <c r="B25" s="937" t="s">
        <v>865</v>
      </c>
      <c r="C25" s="943"/>
      <c r="D25" s="943"/>
      <c r="E25" s="943"/>
      <c r="F25" s="943">
        <f t="shared" si="0"/>
        <v>0</v>
      </c>
      <c r="G25" s="943" t="e">
        <f t="shared" si="1"/>
        <v>#DIV/0!</v>
      </c>
      <c r="H25" s="943">
        <f t="shared" si="2"/>
        <v>0</v>
      </c>
      <c r="I25" s="943" t="e">
        <f t="shared" si="3"/>
        <v>#DIV/0!</v>
      </c>
    </row>
    <row r="26" spans="1:9">
      <c r="A26" s="3183"/>
      <c r="B26" s="937" t="s">
        <v>867</v>
      </c>
      <c r="C26" s="943"/>
      <c r="D26" s="943"/>
      <c r="E26" s="943"/>
      <c r="F26" s="943">
        <f t="shared" si="0"/>
        <v>0</v>
      </c>
      <c r="G26" s="943" t="e">
        <f t="shared" si="1"/>
        <v>#DIV/0!</v>
      </c>
      <c r="H26" s="943">
        <f t="shared" si="2"/>
        <v>0</v>
      </c>
      <c r="I26" s="943" t="e">
        <f t="shared" si="3"/>
        <v>#DIV/0!</v>
      </c>
    </row>
    <row r="27" spans="1:9">
      <c r="A27" s="3183"/>
      <c r="B27" s="937" t="s">
        <v>1017</v>
      </c>
      <c r="C27" s="944"/>
      <c r="D27" s="944"/>
      <c r="E27" s="944"/>
      <c r="F27" s="944">
        <f t="shared" si="0"/>
        <v>0</v>
      </c>
      <c r="G27" s="944" t="e">
        <f t="shared" si="1"/>
        <v>#DIV/0!</v>
      </c>
      <c r="H27" s="944">
        <f t="shared" si="2"/>
        <v>0</v>
      </c>
      <c r="I27" s="944" t="e">
        <f t="shared" si="3"/>
        <v>#DIV/0!</v>
      </c>
    </row>
    <row r="28" spans="1:9" ht="13.5" thickBot="1">
      <c r="A28" s="3184"/>
      <c r="B28" s="940" t="s">
        <v>864</v>
      </c>
      <c r="C28" s="941">
        <f t="shared" ref="C28:E28" si="6">C23+C26+C24</f>
        <v>0</v>
      </c>
      <c r="D28" s="941">
        <f t="shared" si="6"/>
        <v>0</v>
      </c>
      <c r="E28" s="941">
        <f t="shared" si="6"/>
        <v>0</v>
      </c>
      <c r="F28" s="941">
        <f t="shared" si="0"/>
        <v>0</v>
      </c>
      <c r="G28" s="941" t="e">
        <f t="shared" si="1"/>
        <v>#DIV/0!</v>
      </c>
      <c r="H28" s="941">
        <f t="shared" si="2"/>
        <v>0</v>
      </c>
      <c r="I28" s="941" t="e">
        <f t="shared" si="3"/>
        <v>#DIV/0!</v>
      </c>
    </row>
    <row r="29" spans="1:9">
      <c r="A29" s="3182" t="s">
        <v>341</v>
      </c>
      <c r="B29" s="937" t="s">
        <v>1024</v>
      </c>
      <c r="C29" s="945"/>
      <c r="D29" s="945"/>
      <c r="E29" s="945"/>
      <c r="F29" s="945">
        <f t="shared" si="0"/>
        <v>0</v>
      </c>
      <c r="G29" s="945" t="e">
        <f t="shared" si="1"/>
        <v>#DIV/0!</v>
      </c>
      <c r="H29" s="945">
        <f t="shared" si="2"/>
        <v>0</v>
      </c>
      <c r="I29" s="945" t="e">
        <f t="shared" si="3"/>
        <v>#DIV/0!</v>
      </c>
    </row>
    <row r="30" spans="1:9">
      <c r="A30" s="3183"/>
      <c r="B30" s="937" t="s">
        <v>866</v>
      </c>
      <c r="C30" s="943"/>
      <c r="D30" s="943"/>
      <c r="E30" s="943"/>
      <c r="F30" s="943">
        <f t="shared" si="0"/>
        <v>0</v>
      </c>
      <c r="G30" s="943" t="e">
        <f t="shared" si="1"/>
        <v>#DIV/0!</v>
      </c>
      <c r="H30" s="943">
        <f t="shared" si="2"/>
        <v>0</v>
      </c>
      <c r="I30" s="943" t="e">
        <f t="shared" si="3"/>
        <v>#DIV/0!</v>
      </c>
    </row>
    <row r="31" spans="1:9">
      <c r="A31" s="3183"/>
      <c r="B31" s="937" t="s">
        <v>865</v>
      </c>
      <c r="C31" s="943"/>
      <c r="D31" s="943"/>
      <c r="E31" s="943"/>
      <c r="F31" s="943">
        <f t="shared" si="0"/>
        <v>0</v>
      </c>
      <c r="G31" s="943" t="e">
        <f t="shared" si="1"/>
        <v>#DIV/0!</v>
      </c>
      <c r="H31" s="943">
        <f t="shared" si="2"/>
        <v>0</v>
      </c>
      <c r="I31" s="943" t="e">
        <f t="shared" si="3"/>
        <v>#DIV/0!</v>
      </c>
    </row>
    <row r="32" spans="1:9">
      <c r="A32" s="3183"/>
      <c r="B32" s="937" t="s">
        <v>867</v>
      </c>
      <c r="C32" s="943"/>
      <c r="D32" s="943"/>
      <c r="E32" s="943"/>
      <c r="F32" s="943">
        <f t="shared" si="0"/>
        <v>0</v>
      </c>
      <c r="G32" s="943" t="e">
        <f t="shared" si="1"/>
        <v>#DIV/0!</v>
      </c>
      <c r="H32" s="943">
        <f t="shared" si="2"/>
        <v>0</v>
      </c>
      <c r="I32" s="943" t="e">
        <f t="shared" si="3"/>
        <v>#DIV/0!</v>
      </c>
    </row>
    <row r="33" spans="1:9">
      <c r="A33" s="3183"/>
      <c r="B33" s="937" t="s">
        <v>1017</v>
      </c>
      <c r="C33" s="944"/>
      <c r="D33" s="944"/>
      <c r="E33" s="944"/>
      <c r="F33" s="944">
        <f t="shared" si="0"/>
        <v>0</v>
      </c>
      <c r="G33" s="944" t="e">
        <f t="shared" si="1"/>
        <v>#DIV/0!</v>
      </c>
      <c r="H33" s="944">
        <f t="shared" si="2"/>
        <v>0</v>
      </c>
      <c r="I33" s="944" t="e">
        <f t="shared" si="3"/>
        <v>#DIV/0!</v>
      </c>
    </row>
    <row r="34" spans="1:9" ht="13.5" thickBot="1">
      <c r="A34" s="3184"/>
      <c r="B34" s="940" t="s">
        <v>864</v>
      </c>
      <c r="C34" s="941">
        <f t="shared" ref="C34:E34" si="7">C29+C32+C30</f>
        <v>0</v>
      </c>
      <c r="D34" s="941">
        <f t="shared" si="7"/>
        <v>0</v>
      </c>
      <c r="E34" s="941">
        <f t="shared" si="7"/>
        <v>0</v>
      </c>
      <c r="F34" s="941">
        <f t="shared" si="0"/>
        <v>0</v>
      </c>
      <c r="G34" s="941" t="e">
        <f t="shared" si="1"/>
        <v>#DIV/0!</v>
      </c>
      <c r="H34" s="941">
        <f t="shared" si="2"/>
        <v>0</v>
      </c>
      <c r="I34" s="941" t="e">
        <f t="shared" si="3"/>
        <v>#DIV/0!</v>
      </c>
    </row>
    <row r="35" spans="1:9">
      <c r="A35" s="3182" t="s">
        <v>335</v>
      </c>
      <c r="B35" s="739" t="s">
        <v>1025</v>
      </c>
      <c r="C35" s="946">
        <f t="shared" ref="C35:E35" si="8">C8+C13+C18+C23+C29</f>
        <v>0</v>
      </c>
      <c r="D35" s="946">
        <f t="shared" si="8"/>
        <v>0</v>
      </c>
      <c r="E35" s="946">
        <f t="shared" si="8"/>
        <v>0</v>
      </c>
      <c r="F35" s="946">
        <f t="shared" si="0"/>
        <v>0</v>
      </c>
      <c r="G35" s="946" t="e">
        <f t="shared" si="1"/>
        <v>#DIV/0!</v>
      </c>
      <c r="H35" s="946">
        <f t="shared" si="2"/>
        <v>0</v>
      </c>
      <c r="I35" s="946" t="e">
        <f t="shared" si="3"/>
        <v>#DIV/0!</v>
      </c>
    </row>
    <row r="36" spans="1:9">
      <c r="A36" s="3183"/>
      <c r="B36" s="947" t="s">
        <v>866</v>
      </c>
      <c r="C36" s="948">
        <f t="shared" ref="C36:E36" si="9">C24+C30</f>
        <v>0</v>
      </c>
      <c r="D36" s="948">
        <f t="shared" si="9"/>
        <v>0</v>
      </c>
      <c r="E36" s="948">
        <f t="shared" si="9"/>
        <v>0</v>
      </c>
      <c r="F36" s="948">
        <f t="shared" si="0"/>
        <v>0</v>
      </c>
      <c r="G36" s="948" t="e">
        <f t="shared" si="1"/>
        <v>#DIV/0!</v>
      </c>
      <c r="H36" s="948">
        <f t="shared" si="2"/>
        <v>0</v>
      </c>
      <c r="I36" s="948" t="e">
        <f t="shared" si="3"/>
        <v>#DIV/0!</v>
      </c>
    </row>
    <row r="37" spans="1:9">
      <c r="A37" s="3183"/>
      <c r="B37" s="947" t="s">
        <v>867</v>
      </c>
      <c r="C37" s="948">
        <f t="shared" ref="C37:E37" si="10">C10+C15+C20+C26+C32</f>
        <v>0</v>
      </c>
      <c r="D37" s="948">
        <f t="shared" si="10"/>
        <v>0</v>
      </c>
      <c r="E37" s="948">
        <f t="shared" si="10"/>
        <v>0</v>
      </c>
      <c r="F37" s="948">
        <f t="shared" si="0"/>
        <v>0</v>
      </c>
      <c r="G37" s="948" t="e">
        <f t="shared" si="1"/>
        <v>#DIV/0!</v>
      </c>
      <c r="H37" s="948">
        <f t="shared" si="2"/>
        <v>0</v>
      </c>
      <c r="I37" s="948" t="e">
        <f t="shared" si="3"/>
        <v>#DIV/0!</v>
      </c>
    </row>
    <row r="38" spans="1:9">
      <c r="A38" s="3183"/>
      <c r="B38" s="947" t="s">
        <v>868</v>
      </c>
      <c r="C38" s="943"/>
      <c r="D38" s="943"/>
      <c r="E38" s="943"/>
      <c r="F38" s="943">
        <f t="shared" si="0"/>
        <v>0</v>
      </c>
      <c r="G38" s="943" t="e">
        <f t="shared" si="1"/>
        <v>#DIV/0!</v>
      </c>
      <c r="H38" s="943">
        <f t="shared" si="2"/>
        <v>0</v>
      </c>
      <c r="I38" s="943" t="e">
        <f t="shared" si="3"/>
        <v>#DIV/0!</v>
      </c>
    </row>
    <row r="39" spans="1:9" ht="13.5" thickBot="1">
      <c r="A39" s="3183"/>
      <c r="B39" s="742" t="s">
        <v>869</v>
      </c>
      <c r="C39" s="949">
        <f t="shared" ref="C39:E39" si="11">SUM(C35:C38)</f>
        <v>0</v>
      </c>
      <c r="D39" s="949">
        <f t="shared" si="11"/>
        <v>0</v>
      </c>
      <c r="E39" s="949">
        <f t="shared" si="11"/>
        <v>0</v>
      </c>
      <c r="F39" s="949">
        <f t="shared" si="0"/>
        <v>0</v>
      </c>
      <c r="G39" s="949" t="e">
        <f t="shared" si="1"/>
        <v>#DIV/0!</v>
      </c>
      <c r="H39" s="949">
        <f t="shared" si="2"/>
        <v>0</v>
      </c>
      <c r="I39" s="949" t="e">
        <f t="shared" si="3"/>
        <v>#DIV/0!</v>
      </c>
    </row>
    <row r="40" spans="1:9">
      <c r="A40" s="3183"/>
      <c r="B40" s="947" t="s">
        <v>865</v>
      </c>
      <c r="C40" s="948">
        <f t="shared" ref="C40:E40" si="12">C14+C19+C25+C31</f>
        <v>0</v>
      </c>
      <c r="D40" s="948">
        <f t="shared" si="12"/>
        <v>0</v>
      </c>
      <c r="E40" s="948">
        <f t="shared" si="12"/>
        <v>0</v>
      </c>
      <c r="F40" s="948">
        <f t="shared" si="0"/>
        <v>0</v>
      </c>
      <c r="G40" s="948" t="e">
        <f t="shared" si="1"/>
        <v>#DIV/0!</v>
      </c>
      <c r="H40" s="948">
        <f t="shared" si="2"/>
        <v>0</v>
      </c>
      <c r="I40" s="948" t="e">
        <f t="shared" si="3"/>
        <v>#DIV/0!</v>
      </c>
    </row>
    <row r="41" spans="1:9">
      <c r="A41" s="3183"/>
      <c r="B41" s="947" t="s">
        <v>1135</v>
      </c>
      <c r="C41" s="948">
        <f t="shared" ref="C41:E41" si="13">C11+C16+C21+C27+C33</f>
        <v>0</v>
      </c>
      <c r="D41" s="948">
        <f t="shared" si="13"/>
        <v>0</v>
      </c>
      <c r="E41" s="948">
        <f t="shared" si="13"/>
        <v>0</v>
      </c>
      <c r="F41" s="948">
        <f t="shared" si="0"/>
        <v>0</v>
      </c>
      <c r="G41" s="948" t="e">
        <f t="shared" si="1"/>
        <v>#DIV/0!</v>
      </c>
      <c r="H41" s="948">
        <f t="shared" si="2"/>
        <v>0</v>
      </c>
      <c r="I41" s="948" t="e">
        <f t="shared" si="3"/>
        <v>#DIV/0!</v>
      </c>
    </row>
    <row r="42" spans="1:9">
      <c r="A42" s="3183"/>
      <c r="B42" s="947" t="s">
        <v>870</v>
      </c>
      <c r="C42" s="948">
        <f t="shared" ref="C42:E42" si="14">C9</f>
        <v>0</v>
      </c>
      <c r="D42" s="948">
        <f t="shared" si="14"/>
        <v>0</v>
      </c>
      <c r="E42" s="948">
        <f t="shared" si="14"/>
        <v>0</v>
      </c>
      <c r="F42" s="948">
        <f t="shared" si="0"/>
        <v>0</v>
      </c>
      <c r="G42" s="948" t="e">
        <f t="shared" si="1"/>
        <v>#DIV/0!</v>
      </c>
      <c r="H42" s="948">
        <f t="shared" si="2"/>
        <v>0</v>
      </c>
      <c r="I42" s="948" t="e">
        <f t="shared" si="3"/>
        <v>#DIV/0!</v>
      </c>
    </row>
    <row r="43" spans="1:9" ht="13.5" thickBot="1">
      <c r="A43" s="3184"/>
      <c r="B43" s="742" t="s">
        <v>871</v>
      </c>
      <c r="C43" s="949">
        <f t="shared" ref="C43:E43" si="15">SUM(C40:C42)</f>
        <v>0</v>
      </c>
      <c r="D43" s="949">
        <f t="shared" si="15"/>
        <v>0</v>
      </c>
      <c r="E43" s="949">
        <f t="shared" si="15"/>
        <v>0</v>
      </c>
      <c r="F43" s="949">
        <f t="shared" si="0"/>
        <v>0</v>
      </c>
      <c r="G43" s="949" t="e">
        <f t="shared" si="1"/>
        <v>#DIV/0!</v>
      </c>
      <c r="H43" s="949">
        <f t="shared" si="2"/>
        <v>0</v>
      </c>
      <c r="I43" s="949" t="e">
        <f t="shared" si="3"/>
        <v>#DIV/0!</v>
      </c>
    </row>
    <row r="44" spans="1:9" ht="8.25" customHeight="1" thickBot="1">
      <c r="C44" s="2824"/>
      <c r="D44" s="2824"/>
      <c r="E44" s="2824"/>
    </row>
    <row r="45" spans="1:9">
      <c r="B45" s="951" t="s">
        <v>872</v>
      </c>
      <c r="C45" s="952">
        <f t="shared" ref="C45:E45" si="16">IF(C$39=0,0,C37/C$39)</f>
        <v>0</v>
      </c>
      <c r="D45" s="952">
        <f t="shared" si="16"/>
        <v>0</v>
      </c>
      <c r="E45" s="952">
        <f t="shared" si="16"/>
        <v>0</v>
      </c>
    </row>
    <row r="46" spans="1:9">
      <c r="B46" s="953" t="s">
        <v>252</v>
      </c>
      <c r="C46" s="954">
        <f t="shared" ref="C46:E46" si="17">IF(C$39=0,0,C15/C$39)</f>
        <v>0</v>
      </c>
      <c r="D46" s="954">
        <f t="shared" si="17"/>
        <v>0</v>
      </c>
      <c r="E46" s="954">
        <f t="shared" si="17"/>
        <v>0</v>
      </c>
    </row>
    <row r="47" spans="1:9">
      <c r="B47" s="953" t="s">
        <v>873</v>
      </c>
      <c r="C47" s="954">
        <f t="shared" ref="C47:E47" si="18">IF(C$39=0,0,C20/C$39)</f>
        <v>0</v>
      </c>
      <c r="D47" s="954">
        <f t="shared" si="18"/>
        <v>0</v>
      </c>
      <c r="E47" s="954">
        <f t="shared" si="18"/>
        <v>0</v>
      </c>
    </row>
    <row r="48" spans="1:9">
      <c r="B48" s="953" t="s">
        <v>84</v>
      </c>
      <c r="C48" s="954">
        <f t="shared" ref="C48:E48" si="19">IF(C$39=0,0,C26/C$39)</f>
        <v>0</v>
      </c>
      <c r="D48" s="954">
        <f t="shared" si="19"/>
        <v>0</v>
      </c>
      <c r="E48" s="954">
        <f t="shared" si="19"/>
        <v>0</v>
      </c>
    </row>
    <row r="49" spans="1:6" ht="13.5" thickBot="1">
      <c r="B49" s="955" t="s">
        <v>341</v>
      </c>
      <c r="C49" s="956">
        <f t="shared" ref="C49:E49" si="20">IF(C$39=0,0,C32/C$39)</f>
        <v>0</v>
      </c>
      <c r="D49" s="956">
        <f t="shared" si="20"/>
        <v>0</v>
      </c>
      <c r="E49" s="956">
        <f t="shared" si="20"/>
        <v>0</v>
      </c>
    </row>
    <row r="50" spans="1:6">
      <c r="B50" s="1183"/>
      <c r="C50" s="1184"/>
      <c r="D50" s="1184"/>
      <c r="E50" s="1184"/>
    </row>
    <row r="51" spans="1:6">
      <c r="A51" s="1263"/>
    </row>
    <row r="58" spans="1:6">
      <c r="F58" s="2824"/>
    </row>
  </sheetData>
  <mergeCells count="8">
    <mergeCell ref="A29:A34"/>
    <mergeCell ref="A35:A43"/>
    <mergeCell ref="F5:G5"/>
    <mergeCell ref="H5:I5"/>
    <mergeCell ref="A8:A12"/>
    <mergeCell ref="A13:A17"/>
    <mergeCell ref="A18:A22"/>
    <mergeCell ref="A23:A28"/>
  </mergeCells>
  <pageMargins left="0.7" right="0.7" top="0.75" bottom="0.75" header="0.3" footer="0.3"/>
</worksheet>
</file>

<file path=xl/worksheets/sheet82.xml><?xml version="1.0" encoding="utf-8"?>
<worksheet xmlns="http://schemas.openxmlformats.org/spreadsheetml/2006/main" xmlns:r="http://schemas.openxmlformats.org/officeDocument/2006/relationships">
  <sheetPr published="0" enableFormatConditionsCalculation="0">
    <pageSetUpPr fitToPage="1"/>
  </sheetPr>
  <dimension ref="A1:G39"/>
  <sheetViews>
    <sheetView showGridLines="0" zoomScaleNormal="100" zoomScaleSheetLayoutView="100" workbookViewId="0">
      <selection activeCell="L30" sqref="L30"/>
    </sheetView>
  </sheetViews>
  <sheetFormatPr baseColWidth="10" defaultColWidth="8.85546875" defaultRowHeight="12.75"/>
  <cols>
    <col min="1" max="1" width="57.140625" bestFit="1" customWidth="1"/>
    <col min="2" max="7" width="17.5703125" customWidth="1"/>
  </cols>
  <sheetData>
    <row r="1" spans="1:7" s="105" customFormat="1" ht="18">
      <c r="A1" s="101" t="s">
        <v>878</v>
      </c>
      <c r="B1" s="101"/>
      <c r="C1" s="101"/>
      <c r="D1" s="104"/>
      <c r="E1" s="101"/>
      <c r="F1" s="101"/>
      <c r="G1" s="104"/>
    </row>
    <row r="2" spans="1:7" s="84" customFormat="1" ht="11.25">
      <c r="A2" s="88" t="str">
        <f>'PAGE DE GARDE'!C8</f>
        <v>ELECTRICITE</v>
      </c>
      <c r="B2" s="1192" t="str">
        <f>'PAGE DE GARDE'!C10</f>
        <v>REALITE 2015 V0</v>
      </c>
      <c r="C2" s="88"/>
      <c r="D2" s="96"/>
      <c r="E2" s="96"/>
      <c r="F2" s="88"/>
      <c r="G2" s="96"/>
    </row>
    <row r="3" spans="1:7" s="84" customFormat="1" ht="11.25">
      <c r="A3" s="481" t="str">
        <f>'PAGE DE GARDE'!C7</f>
        <v>GRD</v>
      </c>
      <c r="B3" s="99"/>
      <c r="C3" s="88"/>
      <c r="D3" s="96"/>
      <c r="E3" s="99"/>
      <c r="F3" s="88"/>
      <c r="G3" s="96"/>
    </row>
    <row r="4" spans="1:7" ht="13.5" thickBot="1"/>
    <row r="5" spans="1:7" s="82" customFormat="1" ht="16.5" thickBot="1">
      <c r="A5" s="206" t="s">
        <v>85</v>
      </c>
      <c r="B5" s="3188" t="str">
        <f>'PAGE DE GARDE'!B16</f>
        <v>REALITE 2014</v>
      </c>
      <c r="C5" s="3188"/>
      <c r="D5" s="3188"/>
      <c r="E5" s="3188" t="str">
        <f>'PAGE DE GARDE'!B14</f>
        <v>REALITE 2015</v>
      </c>
      <c r="F5" s="3188"/>
      <c r="G5" s="3188"/>
    </row>
    <row r="6" spans="1:7" ht="45.75" thickBot="1">
      <c r="A6" s="2098" t="s">
        <v>86</v>
      </c>
      <c r="B6" s="2095" t="s">
        <v>491</v>
      </c>
      <c r="C6" s="2096" t="s">
        <v>87</v>
      </c>
      <c r="D6" s="2097" t="s">
        <v>88</v>
      </c>
      <c r="E6" s="2095" t="s">
        <v>491</v>
      </c>
      <c r="F6" s="2096" t="s">
        <v>87</v>
      </c>
      <c r="G6" s="2097" t="s">
        <v>88</v>
      </c>
    </row>
    <row r="7" spans="1:7" ht="15">
      <c r="A7" s="2099" t="s">
        <v>89</v>
      </c>
      <c r="B7" s="2128"/>
      <c r="C7" s="2103"/>
      <c r="D7" s="2104"/>
      <c r="E7" s="2128"/>
      <c r="F7" s="2103"/>
      <c r="G7" s="2104"/>
    </row>
    <row r="8" spans="1:7">
      <c r="A8" s="2100" t="s">
        <v>90</v>
      </c>
      <c r="B8" s="2129"/>
      <c r="C8" s="2106"/>
      <c r="D8" s="2104" t="e">
        <f>B8/C8</f>
        <v>#DIV/0!</v>
      </c>
      <c r="E8" s="2129"/>
      <c r="F8" s="2106"/>
      <c r="G8" s="2104" t="e">
        <f>E8/F8</f>
        <v>#DIV/0!</v>
      </c>
    </row>
    <row r="9" spans="1:7">
      <c r="A9" s="2100" t="s">
        <v>91</v>
      </c>
      <c r="B9" s="2130"/>
      <c r="C9" s="2108"/>
      <c r="D9" s="2109" t="e">
        <f>B9/C9</f>
        <v>#DIV/0!</v>
      </c>
      <c r="E9" s="2130"/>
      <c r="F9" s="2108"/>
      <c r="G9" s="2109" t="e">
        <f>E9/F9</f>
        <v>#DIV/0!</v>
      </c>
    </row>
    <row r="10" spans="1:7">
      <c r="A10" s="2100" t="s">
        <v>92</v>
      </c>
      <c r="B10" s="2293"/>
      <c r="C10" s="2294"/>
      <c r="D10" s="2295" t="e">
        <f>B10/C10</f>
        <v>#DIV/0!</v>
      </c>
      <c r="E10" s="2130"/>
      <c r="F10" s="2108"/>
      <c r="G10" s="2109" t="e">
        <f>E10/F10</f>
        <v>#DIV/0!</v>
      </c>
    </row>
    <row r="11" spans="1:7">
      <c r="A11" s="2100" t="s">
        <v>93</v>
      </c>
      <c r="B11" s="2130"/>
      <c r="C11" s="2108"/>
      <c r="D11" s="2109" t="e">
        <f>B11/C11</f>
        <v>#DIV/0!</v>
      </c>
      <c r="E11" s="2130"/>
      <c r="F11" s="2108"/>
      <c r="G11" s="2109" t="e">
        <f>E11/F11</f>
        <v>#DIV/0!</v>
      </c>
    </row>
    <row r="12" spans="1:7" ht="13.5" thickBot="1">
      <c r="A12" s="2101"/>
      <c r="B12" s="2131"/>
      <c r="C12" s="2111"/>
      <c r="D12" s="2112"/>
      <c r="E12" s="2131"/>
      <c r="F12" s="2111"/>
      <c r="G12" s="2112"/>
    </row>
    <row r="13" spans="1:7" ht="13.5" thickBot="1">
      <c r="A13" s="2125" t="s">
        <v>94</v>
      </c>
      <c r="B13" s="2132">
        <f>B8+B9+B10+B11</f>
        <v>0</v>
      </c>
      <c r="C13" s="2126">
        <f>C8+C9+C10+C11</f>
        <v>0</v>
      </c>
      <c r="D13" s="2127" t="e">
        <f>B13/C13</f>
        <v>#DIV/0!</v>
      </c>
      <c r="E13" s="2132">
        <f>E8+E9+E10+E11</f>
        <v>0</v>
      </c>
      <c r="F13" s="2126">
        <f>F8+F9+F10+F11</f>
        <v>0</v>
      </c>
      <c r="G13" s="2127" t="e">
        <f>E13/F13</f>
        <v>#DIV/0!</v>
      </c>
    </row>
    <row r="14" spans="1:7" ht="15">
      <c r="A14" s="2099" t="s">
        <v>95</v>
      </c>
      <c r="B14" s="2133"/>
      <c r="C14" s="2114"/>
      <c r="D14" s="2115"/>
      <c r="E14" s="2133"/>
      <c r="F14" s="2114"/>
      <c r="G14" s="2115"/>
    </row>
    <row r="15" spans="1:7">
      <c r="A15" s="2100" t="s">
        <v>96</v>
      </c>
      <c r="B15" s="2134"/>
      <c r="C15" s="2117"/>
      <c r="D15" s="2118"/>
      <c r="E15" s="2134"/>
      <c r="F15" s="2117"/>
      <c r="G15" s="2118"/>
    </row>
    <row r="16" spans="1:7">
      <c r="A16" s="2100" t="s">
        <v>97</v>
      </c>
      <c r="B16" s="2134"/>
      <c r="C16" s="2120"/>
      <c r="D16" s="2121"/>
      <c r="E16" s="2134"/>
      <c r="F16" s="2120"/>
      <c r="G16" s="2121"/>
    </row>
    <row r="17" spans="1:7" ht="13.5" thickBot="1">
      <c r="A17" s="2101"/>
      <c r="B17" s="2135"/>
      <c r="C17" s="2123"/>
      <c r="D17" s="2124"/>
      <c r="E17" s="2135"/>
      <c r="F17" s="2123"/>
      <c r="G17" s="2124"/>
    </row>
    <row r="18" spans="1:7">
      <c r="A18" s="207"/>
      <c r="B18" s="207"/>
      <c r="C18" s="207"/>
      <c r="D18" s="207"/>
      <c r="E18" s="207"/>
      <c r="F18" s="207"/>
      <c r="G18" s="207"/>
    </row>
    <row r="19" spans="1:7" ht="13.5" thickBot="1">
      <c r="A19" s="208"/>
      <c r="B19" s="209"/>
      <c r="C19" s="208"/>
      <c r="D19" s="208"/>
      <c r="E19" s="209"/>
      <c r="F19" s="208"/>
      <c r="G19" s="208"/>
    </row>
    <row r="20" spans="1:7" ht="16.5" thickBot="1">
      <c r="A20" s="206" t="s">
        <v>59</v>
      </c>
      <c r="B20" s="3188" t="str">
        <f>+B5</f>
        <v>REALITE 2014</v>
      </c>
      <c r="C20" s="3188"/>
      <c r="D20" s="3188"/>
      <c r="E20" s="3188" t="str">
        <f>+E5</f>
        <v>REALITE 2015</v>
      </c>
      <c r="F20" s="3188"/>
      <c r="G20" s="3188"/>
    </row>
    <row r="21" spans="1:7" ht="45.75" thickBot="1">
      <c r="A21" s="2098" t="s">
        <v>86</v>
      </c>
      <c r="B21" s="2095" t="s">
        <v>491</v>
      </c>
      <c r="C21" s="2096" t="s">
        <v>87</v>
      </c>
      <c r="D21" s="2097" t="s">
        <v>88</v>
      </c>
      <c r="E21" s="2095" t="s">
        <v>491</v>
      </c>
      <c r="F21" s="2096" t="s">
        <v>87</v>
      </c>
      <c r="G21" s="2097" t="s">
        <v>88</v>
      </c>
    </row>
    <row r="22" spans="1:7" ht="15">
      <c r="A22" s="2099" t="s">
        <v>89</v>
      </c>
      <c r="B22" s="2128"/>
      <c r="C22" s="2103"/>
      <c r="D22" s="2104"/>
      <c r="E22" s="2128"/>
      <c r="F22" s="2103"/>
      <c r="G22" s="2104"/>
    </row>
    <row r="23" spans="1:7">
      <c r="A23" s="2100" t="s">
        <v>90</v>
      </c>
      <c r="B23" s="2129"/>
      <c r="C23" s="2106"/>
      <c r="D23" s="2104" t="e">
        <f>B23/C23</f>
        <v>#DIV/0!</v>
      </c>
      <c r="E23" s="2129"/>
      <c r="F23" s="2106"/>
      <c r="G23" s="2104" t="e">
        <f>E23/F23</f>
        <v>#DIV/0!</v>
      </c>
    </row>
    <row r="24" spans="1:7">
      <c r="A24" s="2100" t="s">
        <v>91</v>
      </c>
      <c r="B24" s="2130"/>
      <c r="C24" s="2108"/>
      <c r="D24" s="2109" t="e">
        <f>B24/C24</f>
        <v>#DIV/0!</v>
      </c>
      <c r="E24" s="2130"/>
      <c r="F24" s="2108"/>
      <c r="G24" s="2109" t="e">
        <f>E24/F24</f>
        <v>#DIV/0!</v>
      </c>
    </row>
    <row r="25" spans="1:7">
      <c r="A25" s="2100" t="s">
        <v>92</v>
      </c>
      <c r="B25" s="2130"/>
      <c r="C25" s="2108"/>
      <c r="D25" s="2109" t="e">
        <f>B25/C25</f>
        <v>#DIV/0!</v>
      </c>
      <c r="E25" s="2130"/>
      <c r="F25" s="2108"/>
      <c r="G25" s="2109" t="e">
        <f>E25/F25</f>
        <v>#DIV/0!</v>
      </c>
    </row>
    <row r="26" spans="1:7">
      <c r="A26" s="2100" t="s">
        <v>93</v>
      </c>
      <c r="B26" s="2130"/>
      <c r="C26" s="2108"/>
      <c r="D26" s="2109" t="e">
        <f>B26/C26</f>
        <v>#DIV/0!</v>
      </c>
      <c r="E26" s="2130"/>
      <c r="F26" s="2108"/>
      <c r="G26" s="2109" t="e">
        <f>E26/F26</f>
        <v>#DIV/0!</v>
      </c>
    </row>
    <row r="27" spans="1:7" ht="13.5" thickBot="1">
      <c r="A27" s="2101"/>
      <c r="B27" s="2131"/>
      <c r="C27" s="2111"/>
      <c r="D27" s="2112"/>
      <c r="E27" s="2131"/>
      <c r="F27" s="2111"/>
      <c r="G27" s="2112"/>
    </row>
    <row r="28" spans="1:7" ht="13.5" thickBot="1">
      <c r="A28" s="2125" t="s">
        <v>94</v>
      </c>
      <c r="B28" s="2132">
        <f>B23+B24+B25+B26</f>
        <v>0</v>
      </c>
      <c r="C28" s="2126">
        <f>C23+C24+C25+C26</f>
        <v>0</v>
      </c>
      <c r="D28" s="2127" t="e">
        <f>B28/C28</f>
        <v>#DIV/0!</v>
      </c>
      <c r="E28" s="2132">
        <f>E23+E24+E25+E26</f>
        <v>0</v>
      </c>
      <c r="F28" s="2126">
        <f>F23+F24+F25+F26</f>
        <v>0</v>
      </c>
      <c r="G28" s="2127" t="e">
        <f>E28/F28</f>
        <v>#DIV/0!</v>
      </c>
    </row>
    <row r="29" spans="1:7" ht="15">
      <c r="A29" s="2099" t="s">
        <v>95</v>
      </c>
      <c r="B29" s="2133"/>
      <c r="C29" s="2114"/>
      <c r="D29" s="2115"/>
      <c r="E29" s="2133"/>
      <c r="F29" s="2114"/>
      <c r="G29" s="2115"/>
    </row>
    <row r="30" spans="1:7">
      <c r="A30" s="2100" t="s">
        <v>96</v>
      </c>
      <c r="B30" s="2134"/>
      <c r="C30" s="2117"/>
      <c r="D30" s="2118"/>
      <c r="E30" s="2134"/>
      <c r="F30" s="2117"/>
      <c r="G30" s="2118"/>
    </row>
    <row r="31" spans="1:7">
      <c r="A31" s="2100" t="s">
        <v>97</v>
      </c>
      <c r="B31" s="2134"/>
      <c r="C31" s="2120"/>
      <c r="D31" s="2121"/>
      <c r="E31" s="2134"/>
      <c r="F31" s="2120"/>
      <c r="G31" s="2121"/>
    </row>
    <row r="32" spans="1:7" ht="13.5" thickBot="1">
      <c r="A32" s="2101"/>
      <c r="B32" s="2122"/>
      <c r="C32" s="2123"/>
      <c r="D32" s="2124"/>
      <c r="E32" s="2122"/>
      <c r="F32" s="2123"/>
      <c r="G32" s="2124"/>
    </row>
    <row r="34" spans="1:7" ht="13.5" thickBot="1"/>
    <row r="35" spans="1:7" ht="13.5" thickBot="1">
      <c r="A35" s="1708" t="s">
        <v>60</v>
      </c>
      <c r="B35" s="1709" t="str">
        <f>'PAGE DE GARDE'!B16</f>
        <v>REALITE 2014</v>
      </c>
      <c r="C35" s="1706"/>
      <c r="D35" s="1707"/>
      <c r="E35" s="1709" t="str">
        <f>'PAGE DE GARDE'!B14</f>
        <v>REALITE 2015</v>
      </c>
      <c r="F35" s="1706"/>
      <c r="G35" s="1707"/>
    </row>
    <row r="36" spans="1:7">
      <c r="A36" s="1710" t="s">
        <v>61</v>
      </c>
      <c r="B36" s="261"/>
      <c r="C36" s="1705"/>
      <c r="D36" s="1705"/>
      <c r="E36" s="261"/>
      <c r="F36" s="1705"/>
      <c r="G36" s="1705"/>
    </row>
    <row r="37" spans="1:7">
      <c r="A37" s="1710" t="s">
        <v>62</v>
      </c>
      <c r="B37" s="261"/>
      <c r="C37" s="1705"/>
      <c r="D37" s="1705"/>
      <c r="E37" s="261"/>
      <c r="F37" s="1705"/>
      <c r="G37" s="1705"/>
    </row>
    <row r="38" spans="1:7" ht="13.5" thickBot="1">
      <c r="A38" s="1711" t="s">
        <v>63</v>
      </c>
      <c r="B38" s="262"/>
      <c r="C38" s="1705"/>
      <c r="D38" s="1705"/>
      <c r="E38" s="262"/>
      <c r="F38" s="1705"/>
      <c r="G38" s="1705"/>
    </row>
    <row r="39" spans="1:7" ht="13.5" thickBot="1">
      <c r="A39" s="1712" t="s">
        <v>335</v>
      </c>
      <c r="B39" s="260">
        <f t="shared" ref="B39" si="0">B36+B37+B38</f>
        <v>0</v>
      </c>
      <c r="C39" s="977"/>
      <c r="D39" s="977"/>
      <c r="E39" s="260">
        <f t="shared" ref="E39" si="1">E36+E37+E38</f>
        <v>0</v>
      </c>
      <c r="F39" s="977"/>
      <c r="G39" s="977"/>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sheetPr published="0" enableFormatConditionsCalculation="0">
    <pageSetUpPr fitToPage="1"/>
  </sheetPr>
  <dimension ref="A1:XT85"/>
  <sheetViews>
    <sheetView zoomScaleNormal="100" zoomScaleSheetLayoutView="100" workbookViewId="0"/>
  </sheetViews>
  <sheetFormatPr baseColWidth="10" defaultColWidth="8.85546875" defaultRowHeight="12.75"/>
  <cols>
    <col min="1" max="1" width="13" style="416" customWidth="1"/>
    <col min="2" max="2" width="42.7109375" style="416" bestFit="1" customWidth="1"/>
    <col min="3" max="13" width="8.85546875" style="416"/>
    <col min="14" max="14" width="32.85546875" style="416" bestFit="1" customWidth="1"/>
    <col min="15" max="16384" width="8.85546875" style="416"/>
  </cols>
  <sheetData>
    <row r="1" spans="1:644" s="105" customFormat="1" ht="18">
      <c r="A1" s="101" t="s">
        <v>64</v>
      </c>
      <c r="B1" s="101"/>
      <c r="C1" s="104"/>
      <c r="D1" s="104"/>
      <c r="E1" s="104"/>
      <c r="F1" s="104"/>
      <c r="G1" s="104"/>
      <c r="H1" s="104"/>
      <c r="I1" s="104"/>
      <c r="J1" s="104"/>
      <c r="K1" s="104"/>
      <c r="L1" s="104"/>
      <c r="M1" s="104"/>
      <c r="N1" s="104"/>
      <c r="O1" s="104"/>
      <c r="P1" s="104"/>
      <c r="Q1" s="104"/>
      <c r="R1" s="104"/>
      <c r="S1" s="104"/>
      <c r="T1" s="104"/>
      <c r="U1" s="104"/>
      <c r="V1" s="104"/>
      <c r="W1" s="2077"/>
      <c r="X1" s="2077"/>
      <c r="Y1" s="2077"/>
      <c r="Z1" s="2077"/>
      <c r="AA1" s="2077"/>
      <c r="AB1" s="2077"/>
      <c r="AC1" s="2077"/>
      <c r="AD1" s="2077"/>
      <c r="AE1" s="2077"/>
      <c r="AF1" s="2077"/>
      <c r="AG1" s="2077"/>
      <c r="AH1" s="2077"/>
      <c r="AI1" s="2077"/>
      <c r="AJ1" s="2077"/>
      <c r="AK1" s="2077"/>
      <c r="AL1" s="2077"/>
      <c r="AM1" s="2077"/>
      <c r="AN1" s="2077"/>
      <c r="AO1" s="2077"/>
      <c r="AP1" s="2077"/>
      <c r="AQ1" s="2077"/>
      <c r="AR1" s="2077"/>
      <c r="AS1" s="2077"/>
      <c r="AT1" s="2077"/>
      <c r="AU1" s="2077"/>
      <c r="AV1" s="2077"/>
      <c r="AW1" s="2077"/>
      <c r="AX1" s="2077"/>
      <c r="AY1" s="2077"/>
      <c r="AZ1" s="2077"/>
      <c r="BA1" s="2077"/>
      <c r="BB1" s="2077"/>
      <c r="BC1" s="2077"/>
      <c r="BD1" s="2077"/>
      <c r="BE1" s="2077"/>
      <c r="BF1" s="2077"/>
      <c r="BG1" s="2077"/>
      <c r="BH1" s="2077"/>
      <c r="BI1" s="2077"/>
      <c r="BJ1" s="2077"/>
      <c r="BK1" s="2077"/>
      <c r="BL1" s="2077"/>
      <c r="BM1" s="2077"/>
      <c r="BN1" s="2077"/>
      <c r="BO1" s="2077"/>
      <c r="BP1" s="2077"/>
      <c r="BQ1" s="2077"/>
      <c r="BR1" s="2077"/>
      <c r="BS1" s="2077"/>
      <c r="BT1" s="2077"/>
      <c r="BU1" s="2077"/>
      <c r="BV1" s="2077"/>
      <c r="BW1" s="2077"/>
      <c r="BX1" s="2077"/>
      <c r="BY1" s="2077"/>
      <c r="BZ1" s="2077"/>
      <c r="CA1" s="2077"/>
      <c r="CB1" s="2077"/>
      <c r="CC1" s="2077"/>
      <c r="CD1" s="2077"/>
      <c r="CE1" s="2077"/>
      <c r="CF1" s="2077"/>
      <c r="CG1" s="2077"/>
      <c r="CH1" s="2077"/>
      <c r="CI1" s="2077"/>
      <c r="CJ1" s="2077"/>
      <c r="CK1" s="2077"/>
      <c r="CL1" s="2077"/>
      <c r="CM1" s="2077"/>
      <c r="CN1" s="2077"/>
      <c r="CO1" s="2077"/>
      <c r="CP1" s="2077"/>
      <c r="CQ1" s="2077"/>
      <c r="CR1" s="2077"/>
      <c r="CS1" s="2077"/>
      <c r="CT1" s="2077"/>
      <c r="CU1" s="2077"/>
      <c r="CV1" s="2077"/>
      <c r="CW1" s="2077"/>
      <c r="CX1" s="2077"/>
      <c r="CY1" s="2077"/>
      <c r="CZ1" s="2077"/>
      <c r="DA1" s="2077"/>
      <c r="DB1" s="2077"/>
      <c r="DC1" s="2077"/>
      <c r="DD1" s="2077"/>
      <c r="DE1" s="2077"/>
      <c r="DF1" s="2077"/>
      <c r="DG1" s="2077"/>
      <c r="DH1" s="2077"/>
      <c r="DI1" s="2077"/>
      <c r="DJ1" s="2077"/>
      <c r="DK1" s="2077"/>
      <c r="DL1" s="2077"/>
      <c r="DM1" s="2077"/>
      <c r="DN1" s="2077"/>
      <c r="DO1" s="2077"/>
      <c r="DP1" s="2077"/>
      <c r="DQ1" s="2077"/>
      <c r="DR1" s="2077"/>
      <c r="DS1" s="2077"/>
      <c r="DT1" s="2077"/>
      <c r="DU1" s="2077"/>
      <c r="DV1" s="2077"/>
      <c r="DW1" s="2077"/>
      <c r="DX1" s="2077"/>
      <c r="DY1" s="2077"/>
      <c r="DZ1" s="2077"/>
      <c r="EA1" s="2077"/>
      <c r="EB1" s="2077"/>
      <c r="EC1" s="2077"/>
      <c r="ED1" s="2077"/>
      <c r="EE1" s="2077"/>
      <c r="EF1" s="2077"/>
      <c r="EG1" s="2077"/>
      <c r="EH1" s="2077"/>
      <c r="EI1" s="2077"/>
      <c r="EJ1" s="2077"/>
      <c r="EK1" s="2077"/>
      <c r="EL1" s="2077"/>
      <c r="EM1" s="2077"/>
      <c r="EN1" s="2077"/>
      <c r="EO1" s="2077"/>
      <c r="EP1" s="2077"/>
      <c r="EQ1" s="2077"/>
      <c r="ER1" s="2077"/>
      <c r="ES1" s="2077"/>
      <c r="ET1" s="2077"/>
      <c r="EU1" s="2077"/>
      <c r="EV1" s="2077"/>
      <c r="EW1" s="2077"/>
      <c r="EX1" s="2077"/>
      <c r="EY1" s="2077"/>
      <c r="EZ1" s="2077"/>
      <c r="FA1" s="2077"/>
      <c r="FB1" s="2077"/>
      <c r="FC1" s="2077"/>
      <c r="FD1" s="2077"/>
      <c r="FE1" s="2077"/>
      <c r="FF1" s="2077"/>
      <c r="FG1" s="2077"/>
      <c r="FH1" s="2077"/>
      <c r="FI1" s="2077"/>
      <c r="FJ1" s="2077"/>
      <c r="FK1" s="2077"/>
      <c r="FL1" s="2077"/>
      <c r="FM1" s="2077"/>
      <c r="FN1" s="2077"/>
      <c r="FO1" s="2077"/>
      <c r="FP1" s="2077"/>
      <c r="FQ1" s="2077"/>
      <c r="FR1" s="2077"/>
      <c r="FS1" s="2077"/>
      <c r="FT1" s="2077"/>
      <c r="FU1" s="2077"/>
      <c r="FV1" s="2077"/>
      <c r="FW1" s="2077"/>
      <c r="FX1" s="2077"/>
      <c r="FY1" s="2077"/>
      <c r="FZ1" s="2077"/>
      <c r="GA1" s="2077"/>
      <c r="GB1" s="2077"/>
      <c r="GC1" s="2077"/>
      <c r="GD1" s="2077"/>
      <c r="GE1" s="2077"/>
      <c r="GF1" s="2077"/>
      <c r="GG1" s="2077"/>
      <c r="GH1" s="2077"/>
      <c r="GI1" s="2077"/>
      <c r="GJ1" s="2077"/>
      <c r="GK1" s="2077"/>
      <c r="GL1" s="2077"/>
      <c r="GM1" s="2077"/>
      <c r="GN1" s="2077"/>
      <c r="GO1" s="2077"/>
      <c r="GP1" s="2077"/>
      <c r="GQ1" s="2077"/>
      <c r="GR1" s="2077"/>
      <c r="GS1" s="2077"/>
      <c r="GT1" s="2077"/>
      <c r="GU1" s="2077"/>
      <c r="GV1" s="2077"/>
      <c r="GW1" s="2077"/>
      <c r="GX1" s="2077"/>
      <c r="GY1" s="2077"/>
      <c r="GZ1" s="2077"/>
      <c r="HA1" s="2077"/>
      <c r="HB1" s="2077"/>
      <c r="HC1" s="2077"/>
      <c r="HD1" s="2077"/>
      <c r="HE1" s="2077"/>
      <c r="HF1" s="2077"/>
      <c r="HG1" s="2077"/>
      <c r="HH1" s="2077"/>
      <c r="HI1" s="2077"/>
      <c r="HJ1" s="2077"/>
      <c r="HK1" s="2077"/>
      <c r="HL1" s="2077"/>
      <c r="HM1" s="2077"/>
      <c r="HN1" s="2077"/>
      <c r="HO1" s="2077"/>
      <c r="HP1" s="2077"/>
      <c r="HQ1" s="2077"/>
      <c r="HR1" s="2077"/>
      <c r="HS1" s="2077"/>
      <c r="HT1" s="2077"/>
      <c r="HU1" s="2077"/>
      <c r="HV1" s="2077"/>
      <c r="HW1" s="2077"/>
      <c r="HX1" s="2077"/>
      <c r="HY1" s="2077"/>
      <c r="HZ1" s="2077"/>
      <c r="IA1" s="2077"/>
      <c r="IB1" s="2077"/>
      <c r="IC1" s="2077"/>
      <c r="ID1" s="2077"/>
      <c r="IE1" s="2077"/>
      <c r="IF1" s="2077"/>
      <c r="IG1" s="2077"/>
      <c r="IH1" s="2077"/>
      <c r="II1" s="2077"/>
      <c r="IJ1" s="2077"/>
      <c r="IK1" s="2077"/>
      <c r="IL1" s="2077"/>
      <c r="IM1" s="2077"/>
      <c r="IN1" s="2077"/>
      <c r="IO1" s="2077"/>
      <c r="IP1" s="2077"/>
      <c r="IQ1" s="2077"/>
      <c r="IR1" s="2077"/>
      <c r="IS1" s="2077"/>
      <c r="IT1" s="2077"/>
      <c r="IU1" s="2077"/>
      <c r="IV1" s="2077"/>
      <c r="IW1" s="2077"/>
      <c r="IX1" s="2077"/>
      <c r="IY1" s="2077"/>
      <c r="IZ1" s="2077"/>
      <c r="JA1" s="2077"/>
      <c r="JB1" s="2077"/>
      <c r="JC1" s="2077"/>
      <c r="JD1" s="2077"/>
      <c r="JE1" s="2077"/>
      <c r="JF1" s="2077"/>
      <c r="JG1" s="2077"/>
      <c r="JH1" s="2077"/>
      <c r="JI1" s="2077"/>
      <c r="JJ1" s="2077"/>
      <c r="JK1" s="2077"/>
      <c r="JL1" s="2077"/>
      <c r="JM1" s="2077"/>
      <c r="JN1" s="2077"/>
      <c r="JO1" s="2077"/>
      <c r="JP1" s="2077"/>
      <c r="JQ1" s="2077"/>
      <c r="JR1" s="2077"/>
      <c r="JS1" s="2077"/>
      <c r="JT1" s="2077"/>
      <c r="JU1" s="2077"/>
      <c r="JV1" s="2077"/>
      <c r="JW1" s="2077"/>
      <c r="JX1" s="2077"/>
      <c r="JY1" s="2077"/>
      <c r="JZ1" s="2077"/>
      <c r="KA1" s="2077"/>
      <c r="KB1" s="2077"/>
      <c r="KC1" s="2077"/>
      <c r="KD1" s="2077"/>
      <c r="KE1" s="2077"/>
      <c r="KF1" s="2077"/>
      <c r="KG1" s="2077"/>
      <c r="KH1" s="2077"/>
      <c r="KI1" s="2077"/>
      <c r="KJ1" s="2077"/>
      <c r="KK1" s="2077"/>
      <c r="KL1" s="2077"/>
      <c r="KM1" s="2077"/>
      <c r="KN1" s="2077"/>
      <c r="KO1" s="2077"/>
      <c r="KP1" s="2077"/>
      <c r="KQ1" s="2077"/>
      <c r="KR1" s="2077"/>
      <c r="KS1" s="2077"/>
      <c r="KT1" s="2077"/>
      <c r="KU1" s="2077"/>
      <c r="KV1" s="2077"/>
      <c r="KW1" s="2077"/>
      <c r="KX1" s="2077"/>
      <c r="KY1" s="2077"/>
      <c r="KZ1" s="2077"/>
      <c r="LA1" s="2077"/>
      <c r="LB1" s="2077"/>
      <c r="LC1" s="2077"/>
      <c r="LD1" s="2077"/>
      <c r="LE1" s="2077"/>
      <c r="LF1" s="2077"/>
      <c r="LG1" s="2077"/>
      <c r="LH1" s="2077"/>
      <c r="LI1" s="2077"/>
      <c r="LJ1" s="2077"/>
      <c r="LK1" s="2077"/>
      <c r="LL1" s="2077"/>
      <c r="LM1" s="2077"/>
      <c r="LN1" s="2077"/>
      <c r="LO1" s="2077"/>
      <c r="LP1" s="2077"/>
      <c r="LQ1" s="2077"/>
      <c r="LR1" s="2077"/>
      <c r="LS1" s="2077"/>
      <c r="LT1" s="2077"/>
      <c r="LU1" s="2077"/>
      <c r="LV1" s="2077"/>
      <c r="LW1" s="2077"/>
      <c r="LX1" s="2077"/>
      <c r="LY1" s="2077"/>
      <c r="LZ1" s="2077"/>
      <c r="MA1" s="2077"/>
      <c r="MB1" s="2077"/>
      <c r="MC1" s="2077"/>
      <c r="MD1" s="2077"/>
      <c r="ME1" s="2077"/>
      <c r="MF1" s="2077"/>
      <c r="MG1" s="2077"/>
      <c r="MH1" s="2077"/>
      <c r="MI1" s="2077"/>
      <c r="MJ1" s="2077"/>
      <c r="MK1" s="2077"/>
      <c r="ML1" s="2077"/>
      <c r="MM1" s="2077"/>
      <c r="MN1" s="2077"/>
      <c r="MO1" s="2077"/>
      <c r="MP1" s="2077"/>
      <c r="MQ1" s="2077"/>
      <c r="MR1" s="2077"/>
      <c r="MS1" s="2077"/>
      <c r="MT1" s="2077"/>
      <c r="MU1" s="2077"/>
      <c r="MV1" s="2077"/>
      <c r="MW1" s="2077"/>
      <c r="MX1" s="2077"/>
      <c r="MY1" s="2077"/>
      <c r="MZ1" s="2077"/>
      <c r="NA1" s="2077"/>
      <c r="NB1" s="2077"/>
      <c r="NC1" s="2077"/>
      <c r="ND1" s="2077"/>
      <c r="NE1" s="2077"/>
      <c r="NF1" s="2077"/>
      <c r="NG1" s="2077"/>
      <c r="NH1" s="2077"/>
      <c r="NI1" s="2077"/>
      <c r="NJ1" s="2077"/>
      <c r="NK1" s="2077"/>
      <c r="NL1" s="2077"/>
      <c r="NM1" s="2077"/>
      <c r="NN1" s="2077"/>
      <c r="NO1" s="2077"/>
      <c r="NP1" s="2077"/>
      <c r="NQ1" s="2077"/>
      <c r="NR1" s="2077"/>
      <c r="NS1" s="2077"/>
      <c r="NT1" s="2077"/>
      <c r="NU1" s="2077"/>
      <c r="NV1" s="2077"/>
      <c r="NW1" s="2077"/>
      <c r="NX1" s="2077"/>
      <c r="NY1" s="2077"/>
      <c r="NZ1" s="2077"/>
      <c r="OA1" s="2077"/>
      <c r="OB1" s="2077"/>
      <c r="OC1" s="2077"/>
      <c r="OD1" s="2077"/>
      <c r="OE1" s="2077"/>
      <c r="OF1" s="2077"/>
      <c r="OG1" s="2077"/>
      <c r="OH1" s="2077"/>
      <c r="OI1" s="2077"/>
      <c r="OJ1" s="2077"/>
      <c r="OK1" s="2077"/>
      <c r="OL1" s="2077"/>
      <c r="OM1" s="2077"/>
      <c r="ON1" s="2077"/>
      <c r="OO1" s="2077"/>
      <c r="OP1" s="2077"/>
      <c r="OQ1" s="2077"/>
      <c r="OR1" s="2077"/>
      <c r="OS1" s="2077"/>
      <c r="OT1" s="2077"/>
      <c r="OU1" s="2077"/>
      <c r="OV1" s="2077"/>
      <c r="OW1" s="2077"/>
      <c r="OX1" s="2077"/>
      <c r="OY1" s="2077"/>
      <c r="OZ1" s="2077"/>
      <c r="PA1" s="2077"/>
      <c r="PB1" s="2077"/>
      <c r="PC1" s="2077"/>
      <c r="PD1" s="2077"/>
      <c r="PE1" s="2077"/>
      <c r="PF1" s="2077"/>
      <c r="PG1" s="2077"/>
      <c r="PH1" s="2077"/>
      <c r="PI1" s="2077"/>
      <c r="PJ1" s="2077"/>
      <c r="PK1" s="2077"/>
      <c r="PL1" s="2077"/>
      <c r="PM1" s="2077"/>
      <c r="PN1" s="2077"/>
      <c r="PO1" s="2077"/>
      <c r="PP1" s="2077"/>
      <c r="PQ1" s="2077"/>
      <c r="PR1" s="2077"/>
      <c r="PS1" s="2077"/>
      <c r="PT1" s="2077"/>
      <c r="PU1" s="2077"/>
      <c r="PV1" s="2077"/>
      <c r="PW1" s="2077"/>
      <c r="PX1" s="2077"/>
      <c r="PY1" s="2077"/>
      <c r="PZ1" s="2077"/>
      <c r="QA1" s="2077"/>
      <c r="QB1" s="2077"/>
      <c r="QC1" s="2077"/>
      <c r="QD1" s="2077"/>
      <c r="QE1" s="2077"/>
      <c r="QF1" s="2077"/>
      <c r="QG1" s="2077"/>
      <c r="QH1" s="2077"/>
      <c r="QI1" s="2077"/>
      <c r="QJ1" s="2077"/>
      <c r="QK1" s="2077"/>
      <c r="QL1" s="2077"/>
      <c r="QM1" s="2077"/>
      <c r="QN1" s="2077"/>
      <c r="QO1" s="2077"/>
      <c r="QP1" s="2077"/>
      <c r="QQ1" s="2077"/>
      <c r="QR1" s="2077"/>
      <c r="QS1" s="2077"/>
      <c r="QT1" s="2077"/>
      <c r="QU1" s="2077"/>
      <c r="QV1" s="2077"/>
      <c r="QW1" s="2077"/>
      <c r="QX1" s="2077"/>
      <c r="QY1" s="2077"/>
      <c r="QZ1" s="2077"/>
      <c r="RA1" s="2077"/>
      <c r="RB1" s="2077"/>
      <c r="RC1" s="2077"/>
      <c r="RD1" s="2077"/>
      <c r="RE1" s="2077"/>
      <c r="RF1" s="2077"/>
      <c r="RG1" s="2077"/>
      <c r="RH1" s="2077"/>
      <c r="RI1" s="2077"/>
      <c r="RJ1" s="2077"/>
      <c r="RK1" s="2077"/>
      <c r="RL1" s="2077"/>
      <c r="RM1" s="2077"/>
      <c r="RN1" s="2077"/>
      <c r="RO1" s="2077"/>
      <c r="RP1" s="2077"/>
      <c r="RQ1" s="2077"/>
      <c r="RR1" s="2077"/>
      <c r="RS1" s="2077"/>
      <c r="RT1" s="2077"/>
      <c r="RU1" s="2077"/>
      <c r="RV1" s="2077"/>
      <c r="RW1" s="2077"/>
      <c r="RX1" s="2077"/>
      <c r="RY1" s="2077"/>
      <c r="RZ1" s="2077"/>
      <c r="SA1" s="2077"/>
      <c r="SB1" s="2077"/>
      <c r="SC1" s="2077"/>
      <c r="SD1" s="2077"/>
      <c r="SE1" s="2077"/>
      <c r="SF1" s="2077"/>
      <c r="SG1" s="2077"/>
      <c r="SH1" s="2077"/>
      <c r="SI1" s="2077"/>
      <c r="SJ1" s="2077"/>
      <c r="SK1" s="2077"/>
      <c r="SL1" s="2077"/>
      <c r="SM1" s="2077"/>
      <c r="SN1" s="2077"/>
      <c r="SO1" s="2077"/>
      <c r="SP1" s="2077"/>
      <c r="SQ1" s="2077"/>
      <c r="SR1" s="2077"/>
      <c r="SS1" s="2077"/>
      <c r="ST1" s="2077"/>
      <c r="SU1" s="2077"/>
      <c r="SV1" s="2077"/>
      <c r="SW1" s="2077"/>
      <c r="SX1" s="2077"/>
      <c r="SY1" s="2077"/>
      <c r="SZ1" s="2077"/>
      <c r="TA1" s="2077"/>
      <c r="TB1" s="2077"/>
      <c r="TC1" s="2077"/>
      <c r="TD1" s="2077"/>
      <c r="TE1" s="2077"/>
      <c r="TF1" s="2077"/>
      <c r="TG1" s="2077"/>
      <c r="TH1" s="2077"/>
      <c r="TI1" s="2077"/>
      <c r="TJ1" s="2077"/>
      <c r="TK1" s="2077"/>
      <c r="TL1" s="2077"/>
      <c r="TM1" s="2077"/>
      <c r="TN1" s="2077"/>
      <c r="TO1" s="2077"/>
      <c r="TP1" s="2077"/>
      <c r="TQ1" s="2077"/>
      <c r="TR1" s="2077"/>
      <c r="TS1" s="2077"/>
      <c r="TT1" s="2077"/>
      <c r="TU1" s="2077"/>
      <c r="TV1" s="2077"/>
      <c r="TW1" s="2077"/>
      <c r="TX1" s="2077"/>
      <c r="TY1" s="2077"/>
      <c r="TZ1" s="2077"/>
      <c r="UA1" s="2077"/>
      <c r="UB1" s="2077"/>
      <c r="UC1" s="2077"/>
      <c r="UD1" s="2077"/>
      <c r="UE1" s="2077"/>
      <c r="UF1" s="2077"/>
      <c r="UG1" s="2077"/>
      <c r="UH1" s="2077"/>
      <c r="UI1" s="2077"/>
      <c r="UJ1" s="2077"/>
      <c r="UK1" s="2077"/>
      <c r="UL1" s="2077"/>
      <c r="UM1" s="2077"/>
      <c r="UN1" s="2077"/>
      <c r="UO1" s="2077"/>
      <c r="UP1" s="2077"/>
      <c r="UQ1" s="2077"/>
      <c r="UR1" s="2077"/>
      <c r="US1" s="2077"/>
      <c r="UT1" s="2077"/>
      <c r="UU1" s="2077"/>
      <c r="UV1" s="2077"/>
      <c r="UW1" s="2077"/>
      <c r="UX1" s="2077"/>
      <c r="UY1" s="2077"/>
      <c r="UZ1" s="2077"/>
      <c r="VA1" s="2077"/>
      <c r="VB1" s="2077"/>
      <c r="VC1" s="2077"/>
      <c r="VD1" s="2077"/>
      <c r="VE1" s="2077"/>
      <c r="VF1" s="2077"/>
      <c r="VG1" s="2077"/>
      <c r="VH1" s="2077"/>
      <c r="VI1" s="2077"/>
      <c r="VJ1" s="2077"/>
      <c r="VK1" s="2077"/>
      <c r="VL1" s="2077"/>
      <c r="VM1" s="2077"/>
      <c r="VN1" s="2077"/>
      <c r="VO1" s="2077"/>
      <c r="VP1" s="2077"/>
      <c r="VQ1" s="2077"/>
      <c r="VR1" s="2077"/>
      <c r="VS1" s="2077"/>
      <c r="VT1" s="2077"/>
      <c r="VU1" s="2077"/>
      <c r="VV1" s="2077"/>
      <c r="VW1" s="2077"/>
      <c r="VX1" s="2077"/>
      <c r="VY1" s="2077"/>
      <c r="VZ1" s="2077"/>
      <c r="WA1" s="2077"/>
      <c r="WB1" s="2077"/>
      <c r="WC1" s="2077"/>
      <c r="WD1" s="2077"/>
      <c r="WE1" s="2077"/>
      <c r="WF1" s="2077"/>
      <c r="WG1" s="2077"/>
      <c r="WH1" s="2077"/>
      <c r="WI1" s="2077"/>
      <c r="WJ1" s="2077"/>
      <c r="WK1" s="2077"/>
      <c r="WL1" s="2077"/>
      <c r="WM1" s="2077"/>
      <c r="WN1" s="2077"/>
      <c r="WO1" s="2077"/>
      <c r="WP1" s="2077"/>
      <c r="WQ1" s="2077"/>
      <c r="WR1" s="2077"/>
      <c r="WS1" s="2077"/>
      <c r="WT1" s="2077"/>
      <c r="WU1" s="2077"/>
      <c r="WV1" s="2077"/>
      <c r="WW1" s="2077"/>
      <c r="WX1" s="2077"/>
      <c r="WY1" s="2077"/>
      <c r="WZ1" s="2077"/>
      <c r="XA1" s="2077"/>
      <c r="XB1" s="2077"/>
      <c r="XC1" s="2077"/>
      <c r="XD1" s="2077"/>
      <c r="XE1" s="2077"/>
      <c r="XF1" s="2077"/>
      <c r="XG1" s="2077"/>
      <c r="XH1" s="2077"/>
      <c r="XI1" s="2077"/>
      <c r="XJ1" s="2077"/>
      <c r="XK1" s="2077"/>
      <c r="XL1" s="2077"/>
      <c r="XM1" s="2077"/>
      <c r="XN1" s="2077"/>
      <c r="XO1" s="2077"/>
      <c r="XP1" s="2077"/>
      <c r="XQ1" s="2077"/>
      <c r="XR1" s="2077"/>
      <c r="XS1" s="2077"/>
      <c r="XT1" s="2077"/>
    </row>
    <row r="2" spans="1:644" customFormat="1">
      <c r="A2" s="88" t="str">
        <f>'PAGE DE GARDE'!C8</f>
        <v>ELECTRICITE</v>
      </c>
      <c r="B2" s="1192" t="str">
        <f>'PAGE DE GARDE'!C10</f>
        <v>REALITE 2015 V0</v>
      </c>
      <c r="C2" s="110"/>
      <c r="D2" s="110"/>
      <c r="E2" s="110"/>
      <c r="F2" s="110"/>
      <c r="G2" s="110"/>
      <c r="H2" s="110"/>
      <c r="I2" s="110"/>
      <c r="J2" s="110"/>
      <c r="K2" s="110"/>
      <c r="L2" s="110"/>
      <c r="M2" s="110"/>
      <c r="N2" s="110"/>
      <c r="O2" s="110"/>
      <c r="P2" s="110"/>
      <c r="Q2" s="110"/>
      <c r="R2" s="110"/>
      <c r="S2" s="110"/>
      <c r="T2" s="110"/>
      <c r="U2" s="110"/>
      <c r="V2" s="110"/>
      <c r="W2" s="416"/>
      <c r="X2" s="416"/>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6"/>
      <c r="BZ2" s="416"/>
      <c r="CA2" s="416"/>
      <c r="CB2" s="416"/>
      <c r="CC2" s="416"/>
      <c r="CD2" s="416"/>
      <c r="CE2" s="416"/>
      <c r="CF2" s="416"/>
      <c r="CG2" s="416"/>
      <c r="CH2" s="416"/>
      <c r="CI2" s="416"/>
      <c r="CJ2" s="416"/>
      <c r="CK2" s="416"/>
      <c r="CL2" s="416"/>
      <c r="CM2" s="416"/>
      <c r="CN2" s="416"/>
      <c r="CO2" s="416"/>
      <c r="CP2" s="416"/>
      <c r="CQ2" s="416"/>
      <c r="CR2" s="416"/>
      <c r="CS2" s="416"/>
      <c r="CT2" s="416"/>
      <c r="CU2" s="416"/>
      <c r="CV2" s="416"/>
      <c r="CW2" s="416"/>
      <c r="CX2" s="416"/>
      <c r="CY2" s="416"/>
      <c r="CZ2" s="416"/>
      <c r="DA2" s="416"/>
      <c r="DB2" s="416"/>
      <c r="DC2" s="416"/>
      <c r="DD2" s="416"/>
      <c r="DE2" s="416"/>
      <c r="DF2" s="416"/>
      <c r="DG2" s="416"/>
      <c r="DH2" s="416"/>
      <c r="DI2" s="416"/>
      <c r="DJ2" s="416"/>
      <c r="DK2" s="416"/>
      <c r="DL2" s="416"/>
      <c r="DM2" s="416"/>
      <c r="DN2" s="416"/>
      <c r="DO2" s="416"/>
      <c r="DP2" s="416"/>
      <c r="DQ2" s="416"/>
      <c r="DR2" s="416"/>
      <c r="DS2" s="416"/>
      <c r="DT2" s="416"/>
      <c r="DU2" s="416"/>
      <c r="DV2" s="416"/>
      <c r="DW2" s="416"/>
      <c r="DX2" s="416"/>
      <c r="DY2" s="416"/>
      <c r="DZ2" s="416"/>
      <c r="EA2" s="416"/>
      <c r="EB2" s="416"/>
      <c r="EC2" s="416"/>
      <c r="ED2" s="416"/>
      <c r="EE2" s="416"/>
      <c r="EF2" s="416"/>
      <c r="EG2" s="416"/>
      <c r="EH2" s="416"/>
      <c r="EI2" s="416"/>
      <c r="EJ2" s="416"/>
      <c r="EK2" s="416"/>
      <c r="EL2" s="416"/>
      <c r="EM2" s="416"/>
      <c r="EN2" s="416"/>
      <c r="EO2" s="416"/>
      <c r="EP2" s="416"/>
      <c r="EQ2" s="416"/>
      <c r="ER2" s="416"/>
      <c r="ES2" s="416"/>
      <c r="ET2" s="416"/>
      <c r="EU2" s="416"/>
      <c r="EV2" s="416"/>
      <c r="EW2" s="416"/>
      <c r="EX2" s="416"/>
      <c r="EY2" s="416"/>
      <c r="EZ2" s="416"/>
      <c r="FA2" s="416"/>
      <c r="FB2" s="416"/>
      <c r="FC2" s="416"/>
      <c r="FD2" s="416"/>
      <c r="FE2" s="416"/>
      <c r="FF2" s="416"/>
      <c r="FG2" s="416"/>
      <c r="FH2" s="416"/>
      <c r="FI2" s="416"/>
      <c r="FJ2" s="416"/>
      <c r="FK2" s="416"/>
      <c r="FL2" s="416"/>
      <c r="FM2" s="416"/>
      <c r="FN2" s="416"/>
      <c r="FO2" s="416"/>
      <c r="FP2" s="416"/>
      <c r="FQ2" s="416"/>
      <c r="FR2" s="416"/>
      <c r="FS2" s="416"/>
      <c r="FT2" s="416"/>
      <c r="FU2" s="416"/>
      <c r="FV2" s="416"/>
      <c r="FW2" s="416"/>
      <c r="FX2" s="416"/>
      <c r="FY2" s="416"/>
      <c r="FZ2" s="416"/>
      <c r="GA2" s="416"/>
      <c r="GB2" s="416"/>
      <c r="GC2" s="416"/>
      <c r="GD2" s="416"/>
      <c r="GE2" s="416"/>
      <c r="GF2" s="416"/>
      <c r="GG2" s="416"/>
      <c r="GH2" s="416"/>
      <c r="GI2" s="416"/>
      <c r="GJ2" s="416"/>
      <c r="GK2" s="416"/>
      <c r="GL2" s="416"/>
      <c r="GM2" s="416"/>
      <c r="GN2" s="416"/>
      <c r="GO2" s="416"/>
      <c r="GP2" s="416"/>
      <c r="GQ2" s="416"/>
      <c r="GR2" s="416"/>
      <c r="GS2" s="416"/>
      <c r="GT2" s="416"/>
      <c r="GU2" s="416"/>
      <c r="GV2" s="416"/>
      <c r="GW2" s="416"/>
      <c r="GX2" s="416"/>
      <c r="GY2" s="416"/>
      <c r="GZ2" s="416"/>
      <c r="HA2" s="416"/>
      <c r="HB2" s="416"/>
      <c r="HC2" s="416"/>
      <c r="HD2" s="416"/>
      <c r="HE2" s="416"/>
      <c r="HF2" s="416"/>
      <c r="HG2" s="416"/>
      <c r="HH2" s="416"/>
      <c r="HI2" s="416"/>
      <c r="HJ2" s="416"/>
      <c r="HK2" s="416"/>
      <c r="HL2" s="416"/>
      <c r="HM2" s="416"/>
      <c r="HN2" s="416"/>
      <c r="HO2" s="416"/>
      <c r="HP2" s="416"/>
      <c r="HQ2" s="416"/>
      <c r="HR2" s="416"/>
      <c r="HS2" s="416"/>
      <c r="HT2" s="416"/>
      <c r="HU2" s="416"/>
      <c r="HV2" s="416"/>
      <c r="HW2" s="416"/>
      <c r="HX2" s="416"/>
      <c r="HY2" s="416"/>
      <c r="HZ2" s="416"/>
      <c r="IA2" s="416"/>
      <c r="IB2" s="416"/>
      <c r="IC2" s="416"/>
      <c r="ID2" s="416"/>
      <c r="IE2" s="416"/>
      <c r="IF2" s="416"/>
      <c r="IG2" s="416"/>
      <c r="IH2" s="416"/>
      <c r="II2" s="416"/>
      <c r="IJ2" s="416"/>
      <c r="IK2" s="416"/>
      <c r="IL2" s="416"/>
      <c r="IM2" s="416"/>
      <c r="IN2" s="416"/>
      <c r="IO2" s="416"/>
      <c r="IP2" s="416"/>
      <c r="IQ2" s="416"/>
      <c r="IR2" s="416"/>
      <c r="IS2" s="416"/>
      <c r="IT2" s="416"/>
      <c r="IU2" s="416"/>
      <c r="IV2" s="416"/>
      <c r="IW2" s="416"/>
      <c r="IX2" s="416"/>
      <c r="IY2" s="416"/>
      <c r="IZ2" s="416"/>
      <c r="JA2" s="416"/>
      <c r="JB2" s="416"/>
      <c r="JC2" s="416"/>
      <c r="JD2" s="416"/>
      <c r="JE2" s="416"/>
      <c r="JF2" s="416"/>
      <c r="JG2" s="416"/>
      <c r="JH2" s="416"/>
      <c r="JI2" s="416"/>
      <c r="JJ2" s="416"/>
      <c r="JK2" s="416"/>
      <c r="JL2" s="416"/>
      <c r="JM2" s="416"/>
      <c r="JN2" s="416"/>
      <c r="JO2" s="416"/>
      <c r="JP2" s="416"/>
      <c r="JQ2" s="416"/>
      <c r="JR2" s="416"/>
      <c r="JS2" s="416"/>
      <c r="JT2" s="416"/>
      <c r="JU2" s="416"/>
      <c r="JV2" s="416"/>
      <c r="JW2" s="416"/>
      <c r="JX2" s="416"/>
      <c r="JY2" s="416"/>
      <c r="JZ2" s="416"/>
      <c r="KA2" s="416"/>
      <c r="KB2" s="416"/>
      <c r="KC2" s="416"/>
      <c r="KD2" s="416"/>
      <c r="KE2" s="416"/>
      <c r="KF2" s="416"/>
      <c r="KG2" s="416"/>
      <c r="KH2" s="416"/>
      <c r="KI2" s="416"/>
      <c r="KJ2" s="416"/>
      <c r="KK2" s="416"/>
      <c r="KL2" s="416"/>
      <c r="KM2" s="416"/>
      <c r="KN2" s="416"/>
      <c r="KO2" s="416"/>
      <c r="KP2" s="416"/>
      <c r="KQ2" s="416"/>
      <c r="KR2" s="416"/>
      <c r="KS2" s="416"/>
      <c r="KT2" s="416"/>
      <c r="KU2" s="416"/>
      <c r="KV2" s="416"/>
      <c r="KW2" s="416"/>
      <c r="KX2" s="416"/>
      <c r="KY2" s="416"/>
      <c r="KZ2" s="416"/>
      <c r="LA2" s="416"/>
      <c r="LB2" s="416"/>
      <c r="LC2" s="416"/>
      <c r="LD2" s="416"/>
      <c r="LE2" s="416"/>
      <c r="LF2" s="416"/>
      <c r="LG2" s="416"/>
      <c r="LH2" s="416"/>
      <c r="LI2" s="416"/>
      <c r="LJ2" s="416"/>
      <c r="LK2" s="416"/>
      <c r="LL2" s="416"/>
      <c r="LM2" s="416"/>
      <c r="LN2" s="416"/>
      <c r="LO2" s="416"/>
      <c r="LP2" s="416"/>
      <c r="LQ2" s="416"/>
      <c r="LR2" s="416"/>
      <c r="LS2" s="416"/>
      <c r="LT2" s="416"/>
      <c r="LU2" s="416"/>
      <c r="LV2" s="416"/>
      <c r="LW2" s="416"/>
      <c r="LX2" s="416"/>
      <c r="LY2" s="416"/>
      <c r="LZ2" s="416"/>
      <c r="MA2" s="416"/>
      <c r="MB2" s="416"/>
      <c r="MC2" s="416"/>
      <c r="MD2" s="416"/>
      <c r="ME2" s="416"/>
      <c r="MF2" s="416"/>
      <c r="MG2" s="416"/>
      <c r="MH2" s="416"/>
      <c r="MI2" s="416"/>
      <c r="MJ2" s="416"/>
      <c r="MK2" s="416"/>
      <c r="ML2" s="416"/>
      <c r="MM2" s="416"/>
      <c r="MN2" s="416"/>
      <c r="MO2" s="416"/>
      <c r="MP2" s="416"/>
      <c r="MQ2" s="416"/>
      <c r="MR2" s="416"/>
      <c r="MS2" s="416"/>
      <c r="MT2" s="416"/>
      <c r="MU2" s="416"/>
      <c r="MV2" s="416"/>
      <c r="MW2" s="416"/>
      <c r="MX2" s="416"/>
      <c r="MY2" s="416"/>
      <c r="MZ2" s="416"/>
      <c r="NA2" s="416"/>
      <c r="NB2" s="416"/>
      <c r="NC2" s="416"/>
      <c r="ND2" s="416"/>
      <c r="NE2" s="416"/>
      <c r="NF2" s="416"/>
      <c r="NG2" s="416"/>
      <c r="NH2" s="416"/>
      <c r="NI2" s="416"/>
      <c r="NJ2" s="416"/>
      <c r="NK2" s="416"/>
      <c r="NL2" s="416"/>
      <c r="NM2" s="416"/>
      <c r="NN2" s="416"/>
      <c r="NO2" s="416"/>
      <c r="NP2" s="416"/>
      <c r="NQ2" s="416"/>
      <c r="NR2" s="416"/>
      <c r="NS2" s="416"/>
      <c r="NT2" s="416"/>
      <c r="NU2" s="416"/>
      <c r="NV2" s="416"/>
      <c r="NW2" s="416"/>
      <c r="NX2" s="416"/>
      <c r="NY2" s="416"/>
      <c r="NZ2" s="416"/>
      <c r="OA2" s="416"/>
      <c r="OB2" s="416"/>
      <c r="OC2" s="416"/>
      <c r="OD2" s="416"/>
      <c r="OE2" s="416"/>
      <c r="OF2" s="416"/>
      <c r="OG2" s="416"/>
      <c r="OH2" s="416"/>
      <c r="OI2" s="416"/>
      <c r="OJ2" s="416"/>
      <c r="OK2" s="416"/>
      <c r="OL2" s="416"/>
      <c r="OM2" s="416"/>
      <c r="ON2" s="416"/>
      <c r="OO2" s="416"/>
      <c r="OP2" s="416"/>
      <c r="OQ2" s="416"/>
      <c r="OR2" s="416"/>
      <c r="OS2" s="416"/>
      <c r="OT2" s="416"/>
      <c r="OU2" s="416"/>
      <c r="OV2" s="416"/>
      <c r="OW2" s="416"/>
      <c r="OX2" s="416"/>
      <c r="OY2" s="416"/>
      <c r="OZ2" s="416"/>
      <c r="PA2" s="416"/>
      <c r="PB2" s="416"/>
      <c r="PC2" s="416"/>
      <c r="PD2" s="416"/>
      <c r="PE2" s="416"/>
      <c r="PF2" s="416"/>
      <c r="PG2" s="416"/>
      <c r="PH2" s="416"/>
      <c r="PI2" s="416"/>
      <c r="PJ2" s="416"/>
      <c r="PK2" s="416"/>
      <c r="PL2" s="416"/>
      <c r="PM2" s="416"/>
      <c r="PN2" s="416"/>
      <c r="PO2" s="416"/>
      <c r="PP2" s="416"/>
      <c r="PQ2" s="416"/>
      <c r="PR2" s="416"/>
      <c r="PS2" s="416"/>
      <c r="PT2" s="416"/>
      <c r="PU2" s="416"/>
      <c r="PV2" s="416"/>
      <c r="PW2" s="416"/>
      <c r="PX2" s="416"/>
      <c r="PY2" s="416"/>
      <c r="PZ2" s="416"/>
      <c r="QA2" s="416"/>
      <c r="QB2" s="416"/>
      <c r="QC2" s="416"/>
      <c r="QD2" s="416"/>
      <c r="QE2" s="416"/>
      <c r="QF2" s="416"/>
      <c r="QG2" s="416"/>
      <c r="QH2" s="416"/>
      <c r="QI2" s="416"/>
      <c r="QJ2" s="416"/>
      <c r="QK2" s="416"/>
      <c r="QL2" s="416"/>
      <c r="QM2" s="416"/>
      <c r="QN2" s="416"/>
      <c r="QO2" s="416"/>
      <c r="QP2" s="416"/>
      <c r="QQ2" s="416"/>
      <c r="QR2" s="416"/>
      <c r="QS2" s="416"/>
      <c r="QT2" s="416"/>
      <c r="QU2" s="416"/>
      <c r="QV2" s="416"/>
      <c r="QW2" s="416"/>
      <c r="QX2" s="416"/>
      <c r="QY2" s="416"/>
      <c r="QZ2" s="416"/>
      <c r="RA2" s="416"/>
      <c r="RB2" s="416"/>
      <c r="RC2" s="416"/>
      <c r="RD2" s="416"/>
      <c r="RE2" s="416"/>
      <c r="RF2" s="416"/>
      <c r="RG2" s="416"/>
      <c r="RH2" s="416"/>
      <c r="RI2" s="416"/>
      <c r="RJ2" s="416"/>
      <c r="RK2" s="416"/>
      <c r="RL2" s="416"/>
      <c r="RM2" s="416"/>
      <c r="RN2" s="416"/>
      <c r="RO2" s="416"/>
      <c r="RP2" s="416"/>
      <c r="RQ2" s="416"/>
      <c r="RR2" s="416"/>
      <c r="RS2" s="416"/>
      <c r="RT2" s="416"/>
      <c r="RU2" s="416"/>
      <c r="RV2" s="416"/>
      <c r="RW2" s="416"/>
      <c r="RX2" s="416"/>
      <c r="RY2" s="416"/>
      <c r="RZ2" s="416"/>
      <c r="SA2" s="416"/>
      <c r="SB2" s="416"/>
      <c r="SC2" s="416"/>
      <c r="SD2" s="416"/>
      <c r="SE2" s="416"/>
      <c r="SF2" s="416"/>
      <c r="SG2" s="416"/>
      <c r="SH2" s="416"/>
      <c r="SI2" s="416"/>
      <c r="SJ2" s="416"/>
      <c r="SK2" s="416"/>
      <c r="SL2" s="416"/>
      <c r="SM2" s="416"/>
      <c r="SN2" s="416"/>
      <c r="SO2" s="416"/>
      <c r="SP2" s="416"/>
      <c r="SQ2" s="416"/>
      <c r="SR2" s="416"/>
      <c r="SS2" s="416"/>
      <c r="ST2" s="416"/>
      <c r="SU2" s="416"/>
      <c r="SV2" s="416"/>
      <c r="SW2" s="416"/>
      <c r="SX2" s="416"/>
      <c r="SY2" s="416"/>
      <c r="SZ2" s="416"/>
      <c r="TA2" s="416"/>
      <c r="TB2" s="416"/>
      <c r="TC2" s="416"/>
      <c r="TD2" s="416"/>
      <c r="TE2" s="416"/>
      <c r="TF2" s="416"/>
      <c r="TG2" s="416"/>
      <c r="TH2" s="416"/>
      <c r="TI2" s="416"/>
      <c r="TJ2" s="416"/>
      <c r="TK2" s="416"/>
      <c r="TL2" s="416"/>
      <c r="TM2" s="416"/>
      <c r="TN2" s="416"/>
      <c r="TO2" s="416"/>
      <c r="TP2" s="416"/>
      <c r="TQ2" s="416"/>
      <c r="TR2" s="416"/>
      <c r="TS2" s="416"/>
      <c r="TT2" s="416"/>
      <c r="TU2" s="416"/>
      <c r="TV2" s="416"/>
      <c r="TW2" s="416"/>
      <c r="TX2" s="416"/>
      <c r="TY2" s="416"/>
      <c r="TZ2" s="416"/>
      <c r="UA2" s="416"/>
      <c r="UB2" s="416"/>
      <c r="UC2" s="416"/>
      <c r="UD2" s="416"/>
      <c r="UE2" s="416"/>
      <c r="UF2" s="416"/>
      <c r="UG2" s="416"/>
      <c r="UH2" s="416"/>
      <c r="UI2" s="416"/>
      <c r="UJ2" s="416"/>
      <c r="UK2" s="416"/>
      <c r="UL2" s="416"/>
      <c r="UM2" s="416"/>
      <c r="UN2" s="416"/>
      <c r="UO2" s="416"/>
      <c r="UP2" s="416"/>
      <c r="UQ2" s="416"/>
      <c r="UR2" s="416"/>
      <c r="US2" s="416"/>
      <c r="UT2" s="416"/>
      <c r="UU2" s="416"/>
      <c r="UV2" s="416"/>
      <c r="UW2" s="416"/>
      <c r="UX2" s="416"/>
      <c r="UY2" s="416"/>
      <c r="UZ2" s="416"/>
      <c r="VA2" s="416"/>
      <c r="VB2" s="416"/>
      <c r="VC2" s="416"/>
      <c r="VD2" s="416"/>
      <c r="VE2" s="416"/>
      <c r="VF2" s="416"/>
      <c r="VG2" s="416"/>
      <c r="VH2" s="416"/>
      <c r="VI2" s="416"/>
      <c r="VJ2" s="416"/>
      <c r="VK2" s="416"/>
      <c r="VL2" s="416"/>
      <c r="VM2" s="416"/>
      <c r="VN2" s="416"/>
      <c r="VO2" s="416"/>
      <c r="VP2" s="416"/>
      <c r="VQ2" s="416"/>
      <c r="VR2" s="416"/>
      <c r="VS2" s="416"/>
      <c r="VT2" s="416"/>
      <c r="VU2" s="416"/>
      <c r="VV2" s="416"/>
      <c r="VW2" s="416"/>
      <c r="VX2" s="416"/>
      <c r="VY2" s="416"/>
      <c r="VZ2" s="416"/>
      <c r="WA2" s="416"/>
      <c r="WB2" s="416"/>
      <c r="WC2" s="416"/>
      <c r="WD2" s="416"/>
      <c r="WE2" s="416"/>
      <c r="WF2" s="416"/>
      <c r="WG2" s="416"/>
      <c r="WH2" s="416"/>
      <c r="WI2" s="416"/>
      <c r="WJ2" s="416"/>
      <c r="WK2" s="416"/>
      <c r="WL2" s="416"/>
      <c r="WM2" s="416"/>
      <c r="WN2" s="416"/>
      <c r="WO2" s="416"/>
      <c r="WP2" s="416"/>
      <c r="WQ2" s="416"/>
      <c r="WR2" s="416"/>
      <c r="WS2" s="416"/>
      <c r="WT2" s="416"/>
      <c r="WU2" s="416"/>
      <c r="WV2" s="416"/>
      <c r="WW2" s="416"/>
      <c r="WX2" s="416"/>
      <c r="WY2" s="416"/>
      <c r="WZ2" s="416"/>
      <c r="XA2" s="416"/>
      <c r="XB2" s="416"/>
      <c r="XC2" s="416"/>
      <c r="XD2" s="416"/>
      <c r="XE2" s="416"/>
      <c r="XF2" s="416"/>
      <c r="XG2" s="416"/>
      <c r="XH2" s="416"/>
      <c r="XI2" s="416"/>
      <c r="XJ2" s="416"/>
      <c r="XK2" s="416"/>
      <c r="XL2" s="416"/>
      <c r="XM2" s="416"/>
      <c r="XN2" s="416"/>
      <c r="XO2" s="416"/>
      <c r="XP2" s="416"/>
      <c r="XQ2" s="416"/>
      <c r="XR2" s="416"/>
      <c r="XS2" s="416"/>
      <c r="XT2" s="416"/>
    </row>
    <row r="3" spans="1:644" customFormat="1">
      <c r="A3" s="481" t="str">
        <f>'PAGE DE GARDE'!C7</f>
        <v>GRD</v>
      </c>
      <c r="B3" s="99"/>
      <c r="C3" s="110"/>
      <c r="D3" s="110"/>
      <c r="E3" s="110"/>
      <c r="F3" s="110"/>
      <c r="G3" s="110"/>
      <c r="H3" s="110"/>
      <c r="I3" s="110"/>
      <c r="J3" s="110"/>
      <c r="K3" s="110"/>
      <c r="L3" s="110"/>
      <c r="M3" s="110"/>
      <c r="N3" s="110"/>
      <c r="O3" s="110"/>
      <c r="P3" s="110"/>
      <c r="Q3" s="110"/>
      <c r="R3" s="110"/>
      <c r="S3" s="110"/>
      <c r="T3" s="110"/>
      <c r="U3" s="110"/>
      <c r="V3" s="110"/>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416"/>
      <c r="DL3" s="416"/>
      <c r="DM3" s="416"/>
      <c r="DN3" s="416"/>
      <c r="DO3" s="416"/>
      <c r="DP3" s="416"/>
      <c r="DQ3" s="416"/>
      <c r="DR3" s="416"/>
      <c r="DS3" s="416"/>
      <c r="DT3" s="416"/>
      <c r="DU3" s="416"/>
      <c r="DV3" s="416"/>
      <c r="DW3" s="416"/>
      <c r="DX3" s="416"/>
      <c r="DY3" s="416"/>
      <c r="DZ3" s="416"/>
      <c r="EA3" s="416"/>
      <c r="EB3" s="416"/>
      <c r="EC3" s="416"/>
      <c r="ED3" s="416"/>
      <c r="EE3" s="416"/>
      <c r="EF3" s="416"/>
      <c r="EG3" s="416"/>
      <c r="EH3" s="416"/>
      <c r="EI3" s="416"/>
      <c r="EJ3" s="416"/>
      <c r="EK3" s="416"/>
      <c r="EL3" s="416"/>
      <c r="EM3" s="416"/>
      <c r="EN3" s="416"/>
      <c r="EO3" s="416"/>
      <c r="EP3" s="416"/>
      <c r="EQ3" s="416"/>
      <c r="ER3" s="416"/>
      <c r="ES3" s="416"/>
      <c r="ET3" s="416"/>
      <c r="EU3" s="416"/>
      <c r="EV3" s="416"/>
      <c r="EW3" s="416"/>
      <c r="EX3" s="416"/>
      <c r="EY3" s="416"/>
      <c r="EZ3" s="416"/>
      <c r="FA3" s="416"/>
      <c r="FB3" s="416"/>
      <c r="FC3" s="416"/>
      <c r="FD3" s="416"/>
      <c r="FE3" s="416"/>
      <c r="FF3" s="416"/>
      <c r="FG3" s="416"/>
      <c r="FH3" s="416"/>
      <c r="FI3" s="416"/>
      <c r="FJ3" s="416"/>
      <c r="FK3" s="416"/>
      <c r="FL3" s="416"/>
      <c r="FM3" s="416"/>
      <c r="FN3" s="416"/>
      <c r="FO3" s="416"/>
      <c r="FP3" s="416"/>
      <c r="FQ3" s="416"/>
      <c r="FR3" s="416"/>
      <c r="FS3" s="416"/>
      <c r="FT3" s="416"/>
      <c r="FU3" s="416"/>
      <c r="FV3" s="416"/>
      <c r="FW3" s="416"/>
      <c r="FX3" s="416"/>
      <c r="FY3" s="416"/>
      <c r="FZ3" s="416"/>
      <c r="GA3" s="416"/>
      <c r="GB3" s="416"/>
      <c r="GC3" s="416"/>
      <c r="GD3" s="416"/>
      <c r="GE3" s="416"/>
      <c r="GF3" s="416"/>
      <c r="GG3" s="416"/>
      <c r="GH3" s="416"/>
      <c r="GI3" s="416"/>
      <c r="GJ3" s="416"/>
      <c r="GK3" s="416"/>
      <c r="GL3" s="416"/>
      <c r="GM3" s="416"/>
      <c r="GN3" s="416"/>
      <c r="GO3" s="416"/>
      <c r="GP3" s="416"/>
      <c r="GQ3" s="416"/>
      <c r="GR3" s="416"/>
      <c r="GS3" s="416"/>
      <c r="GT3" s="416"/>
      <c r="GU3" s="416"/>
      <c r="GV3" s="416"/>
      <c r="GW3" s="416"/>
      <c r="GX3" s="416"/>
      <c r="GY3" s="416"/>
      <c r="GZ3" s="416"/>
      <c r="HA3" s="416"/>
      <c r="HB3" s="416"/>
      <c r="HC3" s="416"/>
      <c r="HD3" s="416"/>
      <c r="HE3" s="416"/>
      <c r="HF3" s="416"/>
      <c r="HG3" s="416"/>
      <c r="HH3" s="416"/>
      <c r="HI3" s="416"/>
      <c r="HJ3" s="416"/>
      <c r="HK3" s="416"/>
      <c r="HL3" s="416"/>
      <c r="HM3" s="416"/>
      <c r="HN3" s="416"/>
      <c r="HO3" s="416"/>
      <c r="HP3" s="416"/>
      <c r="HQ3" s="416"/>
      <c r="HR3" s="416"/>
      <c r="HS3" s="416"/>
      <c r="HT3" s="416"/>
      <c r="HU3" s="416"/>
      <c r="HV3" s="416"/>
      <c r="HW3" s="416"/>
      <c r="HX3" s="416"/>
      <c r="HY3" s="416"/>
      <c r="HZ3" s="416"/>
      <c r="IA3" s="416"/>
      <c r="IB3" s="416"/>
      <c r="IC3" s="416"/>
      <c r="ID3" s="416"/>
      <c r="IE3" s="416"/>
      <c r="IF3" s="416"/>
      <c r="IG3" s="416"/>
      <c r="IH3" s="416"/>
      <c r="II3" s="416"/>
      <c r="IJ3" s="416"/>
      <c r="IK3" s="416"/>
      <c r="IL3" s="416"/>
      <c r="IM3" s="416"/>
      <c r="IN3" s="416"/>
      <c r="IO3" s="416"/>
      <c r="IP3" s="416"/>
      <c r="IQ3" s="416"/>
      <c r="IR3" s="416"/>
      <c r="IS3" s="416"/>
      <c r="IT3" s="416"/>
      <c r="IU3" s="416"/>
      <c r="IV3" s="416"/>
      <c r="IW3" s="416"/>
      <c r="IX3" s="416"/>
      <c r="IY3" s="416"/>
      <c r="IZ3" s="416"/>
      <c r="JA3" s="416"/>
      <c r="JB3" s="416"/>
      <c r="JC3" s="416"/>
      <c r="JD3" s="416"/>
      <c r="JE3" s="416"/>
      <c r="JF3" s="416"/>
      <c r="JG3" s="416"/>
      <c r="JH3" s="416"/>
      <c r="JI3" s="416"/>
      <c r="JJ3" s="416"/>
      <c r="JK3" s="416"/>
      <c r="JL3" s="416"/>
      <c r="JM3" s="416"/>
      <c r="JN3" s="416"/>
      <c r="JO3" s="416"/>
      <c r="JP3" s="416"/>
      <c r="JQ3" s="416"/>
      <c r="JR3" s="416"/>
      <c r="JS3" s="416"/>
      <c r="JT3" s="416"/>
      <c r="JU3" s="416"/>
      <c r="JV3" s="416"/>
      <c r="JW3" s="416"/>
      <c r="JX3" s="416"/>
      <c r="JY3" s="416"/>
      <c r="JZ3" s="416"/>
      <c r="KA3" s="416"/>
      <c r="KB3" s="416"/>
      <c r="KC3" s="416"/>
      <c r="KD3" s="416"/>
      <c r="KE3" s="416"/>
      <c r="KF3" s="416"/>
      <c r="KG3" s="416"/>
      <c r="KH3" s="416"/>
      <c r="KI3" s="416"/>
      <c r="KJ3" s="416"/>
      <c r="KK3" s="416"/>
      <c r="KL3" s="416"/>
      <c r="KM3" s="416"/>
      <c r="KN3" s="416"/>
      <c r="KO3" s="416"/>
      <c r="KP3" s="416"/>
      <c r="KQ3" s="416"/>
      <c r="KR3" s="416"/>
      <c r="KS3" s="416"/>
      <c r="KT3" s="416"/>
      <c r="KU3" s="416"/>
      <c r="KV3" s="416"/>
      <c r="KW3" s="416"/>
      <c r="KX3" s="416"/>
      <c r="KY3" s="416"/>
      <c r="KZ3" s="416"/>
      <c r="LA3" s="416"/>
      <c r="LB3" s="416"/>
      <c r="LC3" s="416"/>
      <c r="LD3" s="416"/>
      <c r="LE3" s="416"/>
      <c r="LF3" s="416"/>
      <c r="LG3" s="416"/>
      <c r="LH3" s="416"/>
      <c r="LI3" s="416"/>
      <c r="LJ3" s="416"/>
      <c r="LK3" s="416"/>
      <c r="LL3" s="416"/>
      <c r="LM3" s="416"/>
      <c r="LN3" s="416"/>
      <c r="LO3" s="416"/>
      <c r="LP3" s="416"/>
      <c r="LQ3" s="416"/>
      <c r="LR3" s="416"/>
      <c r="LS3" s="416"/>
      <c r="LT3" s="416"/>
      <c r="LU3" s="416"/>
      <c r="LV3" s="416"/>
      <c r="LW3" s="416"/>
      <c r="LX3" s="416"/>
      <c r="LY3" s="416"/>
      <c r="LZ3" s="416"/>
      <c r="MA3" s="416"/>
      <c r="MB3" s="416"/>
      <c r="MC3" s="416"/>
      <c r="MD3" s="416"/>
      <c r="ME3" s="416"/>
      <c r="MF3" s="416"/>
      <c r="MG3" s="416"/>
      <c r="MH3" s="416"/>
      <c r="MI3" s="416"/>
      <c r="MJ3" s="416"/>
      <c r="MK3" s="416"/>
      <c r="ML3" s="416"/>
      <c r="MM3" s="416"/>
      <c r="MN3" s="416"/>
      <c r="MO3" s="416"/>
      <c r="MP3" s="416"/>
      <c r="MQ3" s="416"/>
      <c r="MR3" s="416"/>
      <c r="MS3" s="416"/>
      <c r="MT3" s="416"/>
      <c r="MU3" s="416"/>
      <c r="MV3" s="416"/>
      <c r="MW3" s="416"/>
      <c r="MX3" s="416"/>
      <c r="MY3" s="416"/>
      <c r="MZ3" s="416"/>
      <c r="NA3" s="416"/>
      <c r="NB3" s="416"/>
      <c r="NC3" s="416"/>
      <c r="ND3" s="416"/>
      <c r="NE3" s="416"/>
      <c r="NF3" s="416"/>
      <c r="NG3" s="416"/>
      <c r="NH3" s="416"/>
      <c r="NI3" s="416"/>
      <c r="NJ3" s="416"/>
      <c r="NK3" s="416"/>
      <c r="NL3" s="416"/>
      <c r="NM3" s="416"/>
      <c r="NN3" s="416"/>
      <c r="NO3" s="416"/>
      <c r="NP3" s="416"/>
      <c r="NQ3" s="416"/>
      <c r="NR3" s="416"/>
      <c r="NS3" s="416"/>
      <c r="NT3" s="416"/>
      <c r="NU3" s="416"/>
      <c r="NV3" s="416"/>
      <c r="NW3" s="416"/>
      <c r="NX3" s="416"/>
      <c r="NY3" s="416"/>
      <c r="NZ3" s="416"/>
      <c r="OA3" s="416"/>
      <c r="OB3" s="416"/>
      <c r="OC3" s="416"/>
      <c r="OD3" s="416"/>
      <c r="OE3" s="416"/>
      <c r="OF3" s="416"/>
      <c r="OG3" s="416"/>
      <c r="OH3" s="416"/>
      <c r="OI3" s="416"/>
      <c r="OJ3" s="416"/>
      <c r="OK3" s="416"/>
      <c r="OL3" s="416"/>
      <c r="OM3" s="416"/>
      <c r="ON3" s="416"/>
      <c r="OO3" s="416"/>
      <c r="OP3" s="416"/>
      <c r="OQ3" s="416"/>
      <c r="OR3" s="416"/>
      <c r="OS3" s="416"/>
      <c r="OT3" s="416"/>
      <c r="OU3" s="416"/>
      <c r="OV3" s="416"/>
      <c r="OW3" s="416"/>
      <c r="OX3" s="416"/>
      <c r="OY3" s="416"/>
      <c r="OZ3" s="416"/>
      <c r="PA3" s="416"/>
      <c r="PB3" s="416"/>
      <c r="PC3" s="416"/>
      <c r="PD3" s="416"/>
      <c r="PE3" s="416"/>
      <c r="PF3" s="416"/>
      <c r="PG3" s="416"/>
      <c r="PH3" s="416"/>
      <c r="PI3" s="416"/>
      <c r="PJ3" s="416"/>
      <c r="PK3" s="416"/>
      <c r="PL3" s="416"/>
      <c r="PM3" s="416"/>
      <c r="PN3" s="416"/>
      <c r="PO3" s="416"/>
      <c r="PP3" s="416"/>
      <c r="PQ3" s="416"/>
      <c r="PR3" s="416"/>
      <c r="PS3" s="416"/>
      <c r="PT3" s="416"/>
      <c r="PU3" s="416"/>
      <c r="PV3" s="416"/>
      <c r="PW3" s="416"/>
      <c r="PX3" s="416"/>
      <c r="PY3" s="416"/>
      <c r="PZ3" s="416"/>
      <c r="QA3" s="416"/>
      <c r="QB3" s="416"/>
      <c r="QC3" s="416"/>
      <c r="QD3" s="416"/>
      <c r="QE3" s="416"/>
      <c r="QF3" s="416"/>
      <c r="QG3" s="416"/>
      <c r="QH3" s="416"/>
      <c r="QI3" s="416"/>
      <c r="QJ3" s="416"/>
      <c r="QK3" s="416"/>
      <c r="QL3" s="416"/>
      <c r="QM3" s="416"/>
      <c r="QN3" s="416"/>
      <c r="QO3" s="416"/>
      <c r="QP3" s="416"/>
      <c r="QQ3" s="416"/>
      <c r="QR3" s="416"/>
      <c r="QS3" s="416"/>
      <c r="QT3" s="416"/>
      <c r="QU3" s="416"/>
      <c r="QV3" s="416"/>
      <c r="QW3" s="416"/>
      <c r="QX3" s="416"/>
      <c r="QY3" s="416"/>
      <c r="QZ3" s="416"/>
      <c r="RA3" s="416"/>
      <c r="RB3" s="416"/>
      <c r="RC3" s="416"/>
      <c r="RD3" s="416"/>
      <c r="RE3" s="416"/>
      <c r="RF3" s="416"/>
      <c r="RG3" s="416"/>
      <c r="RH3" s="416"/>
      <c r="RI3" s="416"/>
      <c r="RJ3" s="416"/>
      <c r="RK3" s="416"/>
      <c r="RL3" s="416"/>
      <c r="RM3" s="416"/>
      <c r="RN3" s="416"/>
      <c r="RO3" s="416"/>
      <c r="RP3" s="416"/>
      <c r="RQ3" s="416"/>
      <c r="RR3" s="416"/>
      <c r="RS3" s="416"/>
      <c r="RT3" s="416"/>
      <c r="RU3" s="416"/>
      <c r="RV3" s="416"/>
      <c r="RW3" s="416"/>
      <c r="RX3" s="416"/>
      <c r="RY3" s="416"/>
      <c r="RZ3" s="416"/>
      <c r="SA3" s="416"/>
      <c r="SB3" s="416"/>
      <c r="SC3" s="416"/>
      <c r="SD3" s="416"/>
      <c r="SE3" s="416"/>
      <c r="SF3" s="416"/>
      <c r="SG3" s="416"/>
      <c r="SH3" s="416"/>
      <c r="SI3" s="416"/>
      <c r="SJ3" s="416"/>
      <c r="SK3" s="416"/>
      <c r="SL3" s="416"/>
      <c r="SM3" s="416"/>
      <c r="SN3" s="416"/>
      <c r="SO3" s="416"/>
      <c r="SP3" s="416"/>
      <c r="SQ3" s="416"/>
      <c r="SR3" s="416"/>
      <c r="SS3" s="416"/>
      <c r="ST3" s="416"/>
      <c r="SU3" s="416"/>
      <c r="SV3" s="416"/>
      <c r="SW3" s="416"/>
      <c r="SX3" s="416"/>
      <c r="SY3" s="416"/>
      <c r="SZ3" s="416"/>
      <c r="TA3" s="416"/>
      <c r="TB3" s="416"/>
      <c r="TC3" s="416"/>
      <c r="TD3" s="416"/>
      <c r="TE3" s="416"/>
      <c r="TF3" s="416"/>
      <c r="TG3" s="416"/>
      <c r="TH3" s="416"/>
      <c r="TI3" s="416"/>
      <c r="TJ3" s="416"/>
      <c r="TK3" s="416"/>
      <c r="TL3" s="416"/>
      <c r="TM3" s="416"/>
      <c r="TN3" s="416"/>
      <c r="TO3" s="416"/>
      <c r="TP3" s="416"/>
      <c r="TQ3" s="416"/>
      <c r="TR3" s="416"/>
      <c r="TS3" s="416"/>
      <c r="TT3" s="416"/>
      <c r="TU3" s="416"/>
      <c r="TV3" s="416"/>
      <c r="TW3" s="416"/>
      <c r="TX3" s="416"/>
      <c r="TY3" s="416"/>
      <c r="TZ3" s="416"/>
      <c r="UA3" s="416"/>
      <c r="UB3" s="416"/>
      <c r="UC3" s="416"/>
      <c r="UD3" s="416"/>
      <c r="UE3" s="416"/>
      <c r="UF3" s="416"/>
      <c r="UG3" s="416"/>
      <c r="UH3" s="416"/>
      <c r="UI3" s="416"/>
      <c r="UJ3" s="416"/>
      <c r="UK3" s="416"/>
      <c r="UL3" s="416"/>
      <c r="UM3" s="416"/>
      <c r="UN3" s="416"/>
      <c r="UO3" s="416"/>
      <c r="UP3" s="416"/>
      <c r="UQ3" s="416"/>
      <c r="UR3" s="416"/>
      <c r="US3" s="416"/>
      <c r="UT3" s="416"/>
      <c r="UU3" s="416"/>
      <c r="UV3" s="416"/>
      <c r="UW3" s="416"/>
      <c r="UX3" s="416"/>
      <c r="UY3" s="416"/>
      <c r="UZ3" s="416"/>
      <c r="VA3" s="416"/>
      <c r="VB3" s="416"/>
      <c r="VC3" s="416"/>
      <c r="VD3" s="416"/>
      <c r="VE3" s="416"/>
      <c r="VF3" s="416"/>
      <c r="VG3" s="416"/>
      <c r="VH3" s="416"/>
      <c r="VI3" s="416"/>
      <c r="VJ3" s="416"/>
      <c r="VK3" s="416"/>
      <c r="VL3" s="416"/>
      <c r="VM3" s="416"/>
      <c r="VN3" s="416"/>
      <c r="VO3" s="416"/>
      <c r="VP3" s="416"/>
      <c r="VQ3" s="416"/>
      <c r="VR3" s="416"/>
      <c r="VS3" s="416"/>
      <c r="VT3" s="416"/>
      <c r="VU3" s="416"/>
      <c r="VV3" s="416"/>
      <c r="VW3" s="416"/>
      <c r="VX3" s="416"/>
      <c r="VY3" s="416"/>
      <c r="VZ3" s="416"/>
      <c r="WA3" s="416"/>
      <c r="WB3" s="416"/>
      <c r="WC3" s="416"/>
      <c r="WD3" s="416"/>
      <c r="WE3" s="416"/>
      <c r="WF3" s="416"/>
      <c r="WG3" s="416"/>
      <c r="WH3" s="416"/>
      <c r="WI3" s="416"/>
      <c r="WJ3" s="416"/>
      <c r="WK3" s="416"/>
      <c r="WL3" s="416"/>
      <c r="WM3" s="416"/>
      <c r="WN3" s="416"/>
      <c r="WO3" s="416"/>
      <c r="WP3" s="416"/>
      <c r="WQ3" s="416"/>
      <c r="WR3" s="416"/>
      <c r="WS3" s="416"/>
      <c r="WT3" s="416"/>
      <c r="WU3" s="416"/>
      <c r="WV3" s="416"/>
      <c r="WW3" s="416"/>
      <c r="WX3" s="416"/>
      <c r="WY3" s="416"/>
      <c r="WZ3" s="416"/>
      <c r="XA3" s="416"/>
      <c r="XB3" s="416"/>
      <c r="XC3" s="416"/>
      <c r="XD3" s="416"/>
      <c r="XE3" s="416"/>
      <c r="XF3" s="416"/>
      <c r="XG3" s="416"/>
      <c r="XH3" s="416"/>
      <c r="XI3" s="416"/>
      <c r="XJ3" s="416"/>
      <c r="XK3" s="416"/>
      <c r="XL3" s="416"/>
      <c r="XM3" s="416"/>
      <c r="XN3" s="416"/>
      <c r="XO3" s="416"/>
      <c r="XP3" s="416"/>
      <c r="XQ3" s="416"/>
      <c r="XR3" s="416"/>
      <c r="XS3" s="416"/>
      <c r="XT3" s="416"/>
    </row>
    <row r="4" spans="1:644">
      <c r="A4" s="929"/>
      <c r="B4" s="929"/>
    </row>
    <row r="5" spans="1:644" ht="13.5" thickBot="1"/>
    <row r="6" spans="1:644" customFormat="1">
      <c r="A6" s="2139" t="s">
        <v>85</v>
      </c>
      <c r="B6" s="2140"/>
      <c r="C6" s="3189" t="str">
        <f>'PAGE DE GARDE'!$B$16</f>
        <v>REALITE 2014</v>
      </c>
      <c r="D6" s="3189"/>
      <c r="E6" s="3189"/>
      <c r="F6" s="3189"/>
      <c r="G6" s="3189" t="str">
        <f>'PAGE DE GARDE'!$B$14</f>
        <v>REALITE 2015</v>
      </c>
      <c r="H6" s="3189"/>
      <c r="I6" s="3189"/>
      <c r="J6" s="3189"/>
      <c r="K6" s="416"/>
      <c r="L6" s="416"/>
      <c r="M6" s="2139" t="s">
        <v>875</v>
      </c>
      <c r="N6" s="2140"/>
      <c r="O6" s="3189" t="str">
        <f>'PAGE DE GARDE'!$B$16</f>
        <v>REALITE 2014</v>
      </c>
      <c r="P6" s="3189"/>
      <c r="Q6" s="3189"/>
      <c r="R6" s="3189"/>
      <c r="S6" s="3189" t="str">
        <f>'PAGE DE GARDE'!$B$14</f>
        <v>REALITE 2015</v>
      </c>
      <c r="T6" s="3189"/>
      <c r="U6" s="3189"/>
      <c r="V6" s="3189"/>
      <c r="W6" s="416"/>
      <c r="X6" s="416"/>
      <c r="Y6" s="416"/>
      <c r="Z6" s="416"/>
      <c r="AA6" s="416"/>
      <c r="AB6" s="416"/>
      <c r="AC6" s="416"/>
      <c r="AD6" s="416"/>
      <c r="AE6" s="416"/>
      <c r="AF6" s="416"/>
      <c r="AG6" s="416"/>
      <c r="AH6" s="416"/>
      <c r="AI6" s="416"/>
      <c r="AJ6" s="416"/>
      <c r="AK6" s="416"/>
      <c r="AL6" s="416"/>
      <c r="AM6" s="416"/>
      <c r="AN6" s="416"/>
      <c r="AO6" s="416"/>
      <c r="AP6" s="416"/>
      <c r="AQ6" s="416"/>
      <c r="AR6" s="416"/>
      <c r="AS6" s="416"/>
      <c r="AT6" s="416"/>
      <c r="AU6" s="416"/>
      <c r="AV6" s="416"/>
      <c r="AW6" s="416"/>
      <c r="AX6" s="416"/>
      <c r="AY6" s="416"/>
      <c r="AZ6" s="416"/>
      <c r="BA6" s="416"/>
      <c r="BB6" s="416"/>
      <c r="BC6" s="416"/>
      <c r="BD6" s="416"/>
      <c r="BE6" s="416"/>
      <c r="BF6" s="416"/>
      <c r="BG6" s="416"/>
      <c r="BH6" s="416"/>
      <c r="BI6" s="416"/>
      <c r="BJ6" s="416"/>
      <c r="BK6" s="416"/>
      <c r="BL6" s="416"/>
      <c r="BM6" s="416"/>
      <c r="BN6" s="416"/>
      <c r="BO6" s="416"/>
      <c r="BP6" s="416"/>
      <c r="BQ6" s="416"/>
      <c r="BR6" s="416"/>
      <c r="BS6" s="416"/>
      <c r="BT6" s="416"/>
      <c r="BU6" s="416"/>
      <c r="BV6" s="416"/>
      <c r="BW6" s="416"/>
      <c r="BX6" s="416"/>
      <c r="BY6" s="416"/>
      <c r="BZ6" s="416"/>
      <c r="CA6" s="416"/>
      <c r="CB6" s="416"/>
      <c r="CC6" s="416"/>
      <c r="CD6" s="416"/>
      <c r="CE6" s="416"/>
      <c r="CF6" s="416"/>
      <c r="CG6" s="416"/>
      <c r="CH6" s="416"/>
      <c r="CI6" s="416"/>
      <c r="CJ6" s="416"/>
      <c r="CK6" s="416"/>
      <c r="CL6" s="416"/>
      <c r="CM6" s="416"/>
      <c r="CN6" s="416"/>
      <c r="CO6" s="416"/>
      <c r="CP6" s="416"/>
      <c r="CQ6" s="416"/>
      <c r="CR6" s="416"/>
      <c r="CS6" s="416"/>
      <c r="CT6" s="416"/>
      <c r="CU6" s="416"/>
      <c r="CV6" s="416"/>
      <c r="CW6" s="416"/>
      <c r="CX6" s="416"/>
      <c r="CY6" s="416"/>
      <c r="CZ6" s="416"/>
      <c r="DA6" s="416"/>
      <c r="DB6" s="416"/>
      <c r="DC6" s="416"/>
      <c r="DD6" s="416"/>
      <c r="DE6" s="416"/>
      <c r="DF6" s="416"/>
      <c r="DG6" s="416"/>
      <c r="DH6" s="416"/>
      <c r="DI6" s="416"/>
      <c r="DJ6" s="416"/>
      <c r="DK6" s="416"/>
      <c r="DL6" s="416"/>
      <c r="DM6" s="416"/>
      <c r="DN6" s="416"/>
      <c r="DO6" s="416"/>
      <c r="DP6" s="416"/>
      <c r="DQ6" s="416"/>
      <c r="DR6" s="416"/>
      <c r="DS6" s="416"/>
      <c r="DT6" s="416"/>
      <c r="DU6" s="416"/>
      <c r="DV6" s="416"/>
      <c r="DW6" s="416"/>
      <c r="DX6" s="416"/>
      <c r="DY6" s="416"/>
      <c r="DZ6" s="416"/>
      <c r="EA6" s="416"/>
      <c r="EB6" s="416"/>
      <c r="EC6" s="416"/>
      <c r="ED6" s="416"/>
      <c r="EE6" s="416"/>
      <c r="EF6" s="416"/>
      <c r="EG6" s="416"/>
      <c r="EH6" s="416"/>
      <c r="EI6" s="416"/>
      <c r="EJ6" s="416"/>
      <c r="EK6" s="416"/>
      <c r="EL6" s="416"/>
      <c r="EM6" s="416"/>
      <c r="EN6" s="416"/>
      <c r="EO6" s="416"/>
      <c r="EP6" s="416"/>
      <c r="EQ6" s="416"/>
      <c r="ER6" s="416"/>
      <c r="ES6" s="416"/>
      <c r="ET6" s="416"/>
      <c r="EU6" s="416"/>
      <c r="EV6" s="416"/>
      <c r="EW6" s="416"/>
      <c r="EX6" s="416"/>
      <c r="EY6" s="416"/>
      <c r="EZ6" s="416"/>
      <c r="FA6" s="416"/>
      <c r="FB6" s="416"/>
      <c r="FC6" s="416"/>
      <c r="FD6" s="416"/>
      <c r="FE6" s="416"/>
      <c r="FF6" s="416"/>
      <c r="FG6" s="416"/>
      <c r="FH6" s="416"/>
      <c r="FI6" s="416"/>
      <c r="FJ6" s="416"/>
      <c r="FK6" s="416"/>
      <c r="FL6" s="416"/>
      <c r="FM6" s="416"/>
      <c r="FN6" s="416"/>
      <c r="FO6" s="416"/>
      <c r="FP6" s="416"/>
      <c r="FQ6" s="416"/>
      <c r="FR6" s="416"/>
      <c r="FS6" s="416"/>
      <c r="FT6" s="416"/>
      <c r="FU6" s="416"/>
      <c r="FV6" s="416"/>
      <c r="FW6" s="416"/>
      <c r="FX6" s="416"/>
      <c r="FY6" s="416"/>
      <c r="FZ6" s="416"/>
      <c r="GA6" s="416"/>
      <c r="GB6" s="416"/>
      <c r="GC6" s="416"/>
      <c r="GD6" s="416"/>
      <c r="GE6" s="416"/>
      <c r="GF6" s="416"/>
      <c r="GG6" s="416"/>
      <c r="GH6" s="416"/>
      <c r="GI6" s="416"/>
      <c r="GJ6" s="416"/>
      <c r="GK6" s="416"/>
      <c r="GL6" s="416"/>
      <c r="GM6" s="416"/>
      <c r="GN6" s="416"/>
      <c r="GO6" s="416"/>
      <c r="GP6" s="416"/>
      <c r="GQ6" s="416"/>
      <c r="GR6" s="416"/>
      <c r="GS6" s="416"/>
      <c r="GT6" s="416"/>
      <c r="GU6" s="416"/>
      <c r="GV6" s="416"/>
      <c r="GW6" s="416"/>
      <c r="GX6" s="416"/>
      <c r="GY6" s="416"/>
      <c r="GZ6" s="416"/>
      <c r="HA6" s="416"/>
      <c r="HB6" s="416"/>
      <c r="HC6" s="416"/>
      <c r="HD6" s="416"/>
      <c r="HE6" s="416"/>
      <c r="HF6" s="416"/>
      <c r="HG6" s="416"/>
      <c r="HH6" s="416"/>
      <c r="HI6" s="416"/>
      <c r="HJ6" s="416"/>
      <c r="HK6" s="416"/>
      <c r="HL6" s="416"/>
      <c r="HM6" s="416"/>
      <c r="HN6" s="416"/>
      <c r="HO6" s="416"/>
      <c r="HP6" s="416"/>
      <c r="HQ6" s="416"/>
      <c r="HR6" s="416"/>
      <c r="HS6" s="416"/>
      <c r="HT6" s="416"/>
      <c r="HU6" s="416"/>
      <c r="HV6" s="416"/>
      <c r="HW6" s="416"/>
      <c r="HX6" s="416"/>
      <c r="HY6" s="416"/>
      <c r="HZ6" s="416"/>
      <c r="IA6" s="416"/>
      <c r="IB6" s="416"/>
      <c r="IC6" s="416"/>
      <c r="ID6" s="416"/>
      <c r="IE6" s="416"/>
      <c r="IF6" s="416"/>
      <c r="IG6" s="416"/>
      <c r="IH6" s="416"/>
      <c r="II6" s="416"/>
      <c r="IJ6" s="416"/>
      <c r="IK6" s="416"/>
      <c r="IL6" s="416"/>
      <c r="IM6" s="416"/>
      <c r="IN6" s="416"/>
      <c r="IO6" s="416"/>
      <c r="IP6" s="416"/>
      <c r="IQ6" s="416"/>
      <c r="IR6" s="416"/>
      <c r="IS6" s="416"/>
      <c r="IT6" s="416"/>
      <c r="IU6" s="416"/>
      <c r="IV6" s="416"/>
      <c r="IW6" s="416"/>
      <c r="IX6" s="416"/>
      <c r="IY6" s="416"/>
      <c r="IZ6" s="416"/>
      <c r="JA6" s="416"/>
      <c r="JB6" s="416"/>
      <c r="JC6" s="416"/>
      <c r="JD6" s="416"/>
      <c r="JE6" s="416"/>
      <c r="JF6" s="416"/>
      <c r="JG6" s="416"/>
      <c r="JH6" s="416"/>
      <c r="JI6" s="416"/>
      <c r="JJ6" s="416"/>
      <c r="JK6" s="416"/>
      <c r="JL6" s="416"/>
      <c r="JM6" s="416"/>
      <c r="JN6" s="416"/>
      <c r="JO6" s="416"/>
      <c r="JP6" s="416"/>
      <c r="JQ6" s="416"/>
      <c r="JR6" s="416"/>
      <c r="JS6" s="416"/>
      <c r="JT6" s="416"/>
      <c r="JU6" s="416"/>
      <c r="JV6" s="416"/>
      <c r="JW6" s="416"/>
      <c r="JX6" s="416"/>
      <c r="JY6" s="416"/>
      <c r="JZ6" s="416"/>
      <c r="KA6" s="416"/>
      <c r="KB6" s="416"/>
      <c r="KC6" s="416"/>
      <c r="KD6" s="416"/>
      <c r="KE6" s="416"/>
      <c r="KF6" s="416"/>
      <c r="KG6" s="416"/>
      <c r="KH6" s="416"/>
      <c r="KI6" s="416"/>
      <c r="KJ6" s="416"/>
      <c r="KK6" s="416"/>
      <c r="KL6" s="416"/>
      <c r="KM6" s="416"/>
      <c r="KN6" s="416"/>
      <c r="KO6" s="416"/>
      <c r="KP6" s="416"/>
      <c r="KQ6" s="416"/>
      <c r="KR6" s="416"/>
      <c r="KS6" s="416"/>
      <c r="KT6" s="416"/>
      <c r="KU6" s="416"/>
      <c r="KV6" s="416"/>
      <c r="KW6" s="416"/>
      <c r="KX6" s="416"/>
      <c r="KY6" s="416"/>
      <c r="KZ6" s="416"/>
      <c r="LA6" s="416"/>
      <c r="LB6" s="416"/>
      <c r="LC6" s="416"/>
      <c r="LD6" s="416"/>
      <c r="LE6" s="416"/>
      <c r="LF6" s="416"/>
      <c r="LG6" s="416"/>
      <c r="LH6" s="416"/>
      <c r="LI6" s="416"/>
      <c r="LJ6" s="416"/>
      <c r="LK6" s="416"/>
      <c r="LL6" s="416"/>
      <c r="LM6" s="416"/>
      <c r="LN6" s="416"/>
      <c r="LO6" s="416"/>
      <c r="LP6" s="416"/>
      <c r="LQ6" s="416"/>
      <c r="LR6" s="416"/>
      <c r="LS6" s="416"/>
      <c r="LT6" s="416"/>
      <c r="LU6" s="416"/>
      <c r="LV6" s="416"/>
      <c r="LW6" s="416"/>
      <c r="LX6" s="416"/>
      <c r="LY6" s="416"/>
      <c r="LZ6" s="416"/>
      <c r="MA6" s="416"/>
      <c r="MB6" s="416"/>
      <c r="MC6" s="416"/>
      <c r="MD6" s="416"/>
      <c r="ME6" s="416"/>
      <c r="MF6" s="416"/>
      <c r="MG6" s="416"/>
      <c r="MH6" s="416"/>
      <c r="MI6" s="416"/>
      <c r="MJ6" s="416"/>
      <c r="MK6" s="416"/>
      <c r="ML6" s="416"/>
      <c r="MM6" s="416"/>
      <c r="MN6" s="416"/>
      <c r="MO6" s="416"/>
      <c r="MP6" s="416"/>
      <c r="MQ6" s="416"/>
      <c r="MR6" s="416"/>
      <c r="MS6" s="416"/>
      <c r="MT6" s="416"/>
      <c r="MU6" s="416"/>
      <c r="MV6" s="416"/>
      <c r="MW6" s="416"/>
      <c r="MX6" s="416"/>
      <c r="MY6" s="416"/>
      <c r="MZ6" s="416"/>
      <c r="NA6" s="416"/>
      <c r="NB6" s="416"/>
      <c r="NC6" s="416"/>
      <c r="ND6" s="416"/>
      <c r="NE6" s="416"/>
      <c r="NF6" s="416"/>
      <c r="NG6" s="416"/>
      <c r="NH6" s="416"/>
      <c r="NI6" s="416"/>
      <c r="NJ6" s="416"/>
      <c r="NK6" s="416"/>
      <c r="NL6" s="416"/>
      <c r="NM6" s="416"/>
      <c r="NN6" s="416"/>
      <c r="NO6" s="416"/>
      <c r="NP6" s="416"/>
      <c r="NQ6" s="416"/>
      <c r="NR6" s="416"/>
      <c r="NS6" s="416"/>
      <c r="NT6" s="416"/>
      <c r="NU6" s="416"/>
      <c r="NV6" s="416"/>
      <c r="NW6" s="416"/>
      <c r="NX6" s="416"/>
      <c r="NY6" s="416"/>
      <c r="NZ6" s="416"/>
      <c r="OA6" s="416"/>
      <c r="OB6" s="416"/>
      <c r="OC6" s="416"/>
      <c r="OD6" s="416"/>
      <c r="OE6" s="416"/>
      <c r="OF6" s="416"/>
      <c r="OG6" s="416"/>
      <c r="OH6" s="416"/>
      <c r="OI6" s="416"/>
      <c r="OJ6" s="416"/>
      <c r="OK6" s="416"/>
      <c r="OL6" s="416"/>
      <c r="OM6" s="416"/>
      <c r="ON6" s="416"/>
      <c r="OO6" s="416"/>
      <c r="OP6" s="416"/>
      <c r="OQ6" s="416"/>
      <c r="OR6" s="416"/>
      <c r="OS6" s="416"/>
      <c r="OT6" s="416"/>
      <c r="OU6" s="416"/>
      <c r="OV6" s="416"/>
      <c r="OW6" s="416"/>
      <c r="OX6" s="416"/>
      <c r="OY6" s="416"/>
      <c r="OZ6" s="416"/>
      <c r="PA6" s="416"/>
      <c r="PB6" s="416"/>
      <c r="PC6" s="416"/>
      <c r="PD6" s="416"/>
      <c r="PE6" s="416"/>
      <c r="PF6" s="416"/>
      <c r="PG6" s="416"/>
      <c r="PH6" s="416"/>
      <c r="PI6" s="416"/>
      <c r="PJ6" s="416"/>
      <c r="PK6" s="416"/>
      <c r="PL6" s="416"/>
      <c r="PM6" s="416"/>
      <c r="PN6" s="416"/>
      <c r="PO6" s="416"/>
      <c r="PP6" s="416"/>
      <c r="PQ6" s="416"/>
      <c r="PR6" s="416"/>
      <c r="PS6" s="416"/>
      <c r="PT6" s="416"/>
      <c r="PU6" s="416"/>
      <c r="PV6" s="416"/>
      <c r="PW6" s="416"/>
      <c r="PX6" s="416"/>
      <c r="PY6" s="416"/>
      <c r="PZ6" s="416"/>
      <c r="QA6" s="416"/>
      <c r="QB6" s="416"/>
      <c r="QC6" s="416"/>
      <c r="QD6" s="416"/>
      <c r="QE6" s="416"/>
      <c r="QF6" s="416"/>
      <c r="QG6" s="416"/>
      <c r="QH6" s="416"/>
      <c r="QI6" s="416"/>
      <c r="QJ6" s="416"/>
      <c r="QK6" s="416"/>
      <c r="QL6" s="416"/>
      <c r="QM6" s="416"/>
      <c r="QN6" s="416"/>
      <c r="QO6" s="416"/>
      <c r="QP6" s="416"/>
      <c r="QQ6" s="416"/>
      <c r="QR6" s="416"/>
      <c r="QS6" s="416"/>
      <c r="QT6" s="416"/>
      <c r="QU6" s="416"/>
      <c r="QV6" s="416"/>
      <c r="QW6" s="416"/>
      <c r="QX6" s="416"/>
      <c r="QY6" s="416"/>
      <c r="QZ6" s="416"/>
      <c r="RA6" s="416"/>
      <c r="RB6" s="416"/>
      <c r="RC6" s="416"/>
      <c r="RD6" s="416"/>
      <c r="RE6" s="416"/>
      <c r="RF6" s="416"/>
      <c r="RG6" s="416"/>
      <c r="RH6" s="416"/>
      <c r="RI6" s="416"/>
      <c r="RJ6" s="416"/>
      <c r="RK6" s="416"/>
      <c r="RL6" s="416"/>
      <c r="RM6" s="416"/>
      <c r="RN6" s="416"/>
      <c r="RO6" s="416"/>
      <c r="RP6" s="416"/>
      <c r="RQ6" s="416"/>
      <c r="RR6" s="416"/>
      <c r="RS6" s="416"/>
      <c r="RT6" s="416"/>
      <c r="RU6" s="416"/>
      <c r="RV6" s="416"/>
      <c r="RW6" s="416"/>
      <c r="RX6" s="416"/>
      <c r="RY6" s="416"/>
      <c r="RZ6" s="416"/>
      <c r="SA6" s="416"/>
      <c r="SB6" s="416"/>
      <c r="SC6" s="416"/>
      <c r="SD6" s="416"/>
      <c r="SE6" s="416"/>
      <c r="SF6" s="416"/>
      <c r="SG6" s="416"/>
      <c r="SH6" s="416"/>
      <c r="SI6" s="416"/>
      <c r="SJ6" s="416"/>
      <c r="SK6" s="416"/>
      <c r="SL6" s="416"/>
      <c r="SM6" s="416"/>
      <c r="SN6" s="416"/>
      <c r="SO6" s="416"/>
      <c r="SP6" s="416"/>
      <c r="SQ6" s="416"/>
      <c r="SR6" s="416"/>
      <c r="SS6" s="416"/>
      <c r="ST6" s="416"/>
      <c r="SU6" s="416"/>
      <c r="SV6" s="416"/>
      <c r="SW6" s="416"/>
      <c r="SX6" s="416"/>
      <c r="SY6" s="416"/>
      <c r="SZ6" s="416"/>
      <c r="TA6" s="416"/>
      <c r="TB6" s="416"/>
      <c r="TC6" s="416"/>
      <c r="TD6" s="416"/>
      <c r="TE6" s="416"/>
      <c r="TF6" s="416"/>
      <c r="TG6" s="416"/>
      <c r="TH6" s="416"/>
      <c r="TI6" s="416"/>
      <c r="TJ6" s="416"/>
      <c r="TK6" s="416"/>
      <c r="TL6" s="416"/>
      <c r="TM6" s="416"/>
      <c r="TN6" s="416"/>
      <c r="TO6" s="416"/>
      <c r="TP6" s="416"/>
      <c r="TQ6" s="416"/>
      <c r="TR6" s="416"/>
      <c r="TS6" s="416"/>
      <c r="TT6" s="416"/>
      <c r="TU6" s="416"/>
      <c r="TV6" s="416"/>
      <c r="TW6" s="416"/>
      <c r="TX6" s="416"/>
      <c r="TY6" s="416"/>
      <c r="TZ6" s="416"/>
      <c r="UA6" s="416"/>
      <c r="UB6" s="416"/>
      <c r="UC6" s="416"/>
      <c r="UD6" s="416"/>
      <c r="UE6" s="416"/>
      <c r="UF6" s="416"/>
      <c r="UG6" s="416"/>
      <c r="UH6" s="416"/>
      <c r="UI6" s="416"/>
      <c r="UJ6" s="416"/>
      <c r="UK6" s="416"/>
      <c r="UL6" s="416"/>
      <c r="UM6" s="416"/>
      <c r="UN6" s="416"/>
      <c r="UO6" s="416"/>
      <c r="UP6" s="416"/>
      <c r="UQ6" s="416"/>
      <c r="UR6" s="416"/>
      <c r="US6" s="416"/>
      <c r="UT6" s="416"/>
      <c r="UU6" s="416"/>
      <c r="UV6" s="416"/>
      <c r="UW6" s="416"/>
      <c r="UX6" s="416"/>
      <c r="UY6" s="416"/>
      <c r="UZ6" s="416"/>
      <c r="VA6" s="416"/>
      <c r="VB6" s="416"/>
      <c r="VC6" s="416"/>
      <c r="VD6" s="416"/>
      <c r="VE6" s="416"/>
      <c r="VF6" s="416"/>
      <c r="VG6" s="416"/>
      <c r="VH6" s="416"/>
      <c r="VI6" s="416"/>
      <c r="VJ6" s="416"/>
      <c r="VK6" s="416"/>
      <c r="VL6" s="416"/>
      <c r="VM6" s="416"/>
      <c r="VN6" s="416"/>
      <c r="VO6" s="416"/>
      <c r="VP6" s="416"/>
      <c r="VQ6" s="416"/>
      <c r="VR6" s="416"/>
      <c r="VS6" s="416"/>
      <c r="VT6" s="416"/>
      <c r="VU6" s="416"/>
      <c r="VV6" s="416"/>
      <c r="VW6" s="416"/>
      <c r="VX6" s="416"/>
      <c r="VY6" s="416"/>
      <c r="VZ6" s="416"/>
      <c r="WA6" s="416"/>
      <c r="WB6" s="416"/>
      <c r="WC6" s="416"/>
      <c r="WD6" s="416"/>
      <c r="WE6" s="416"/>
      <c r="WF6" s="416"/>
      <c r="WG6" s="416"/>
      <c r="WH6" s="416"/>
      <c r="WI6" s="416"/>
      <c r="WJ6" s="416"/>
      <c r="WK6" s="416"/>
      <c r="WL6" s="416"/>
      <c r="WM6" s="416"/>
      <c r="WN6" s="416"/>
      <c r="WO6" s="416"/>
      <c r="WP6" s="416"/>
      <c r="WQ6" s="416"/>
      <c r="WR6" s="416"/>
      <c r="WS6" s="416"/>
      <c r="WT6" s="416"/>
      <c r="WU6" s="416"/>
      <c r="WV6" s="416"/>
      <c r="WW6" s="416"/>
      <c r="WX6" s="416"/>
      <c r="WY6" s="416"/>
      <c r="WZ6" s="416"/>
      <c r="XA6" s="416"/>
      <c r="XB6" s="416"/>
      <c r="XC6" s="416"/>
      <c r="XD6" s="416"/>
      <c r="XE6" s="416"/>
      <c r="XF6" s="416"/>
      <c r="XG6" s="416"/>
      <c r="XH6" s="416"/>
      <c r="XI6" s="416"/>
      <c r="XJ6" s="416"/>
      <c r="XK6" s="416"/>
      <c r="XL6" s="416"/>
      <c r="XM6" s="416"/>
      <c r="XN6" s="416"/>
      <c r="XO6" s="416"/>
      <c r="XP6" s="416"/>
      <c r="XQ6" s="416"/>
      <c r="XR6" s="416"/>
      <c r="XS6" s="416"/>
      <c r="XT6" s="416"/>
    </row>
    <row r="7" spans="1:644" customFormat="1">
      <c r="A7" s="212" t="s">
        <v>65</v>
      </c>
      <c r="B7" s="213" t="s">
        <v>66</v>
      </c>
      <c r="C7" s="214" t="s">
        <v>16</v>
      </c>
      <c r="D7" s="215" t="s">
        <v>492</v>
      </c>
      <c r="E7" s="215" t="s">
        <v>73</v>
      </c>
      <c r="F7" s="216" t="s">
        <v>67</v>
      </c>
      <c r="G7" s="214" t="s">
        <v>16</v>
      </c>
      <c r="H7" s="215" t="s">
        <v>492</v>
      </c>
      <c r="I7" s="215" t="s">
        <v>73</v>
      </c>
      <c r="J7" s="216" t="s">
        <v>67</v>
      </c>
      <c r="K7" s="416"/>
      <c r="L7" s="416"/>
      <c r="M7" s="212" t="s">
        <v>65</v>
      </c>
      <c r="N7" s="213" t="s">
        <v>66</v>
      </c>
      <c r="O7" s="214" t="s">
        <v>16</v>
      </c>
      <c r="P7" s="215" t="s">
        <v>492</v>
      </c>
      <c r="Q7" s="215" t="s">
        <v>73</v>
      </c>
      <c r="R7" s="216" t="s">
        <v>67</v>
      </c>
      <c r="S7" s="214" t="s">
        <v>16</v>
      </c>
      <c r="T7" s="215" t="s">
        <v>492</v>
      </c>
      <c r="U7" s="215" t="s">
        <v>73</v>
      </c>
      <c r="V7" s="216" t="s">
        <v>67</v>
      </c>
      <c r="W7" s="416"/>
      <c r="X7" s="416"/>
      <c r="Y7" s="416"/>
      <c r="Z7" s="416"/>
      <c r="AA7" s="416"/>
      <c r="AB7" s="416"/>
      <c r="AC7" s="416"/>
      <c r="AD7" s="416"/>
      <c r="AE7" s="416"/>
      <c r="AF7" s="416"/>
      <c r="AG7" s="416"/>
      <c r="AH7" s="416"/>
      <c r="AI7" s="416"/>
      <c r="AJ7" s="416"/>
      <c r="AK7" s="416"/>
      <c r="AL7" s="416"/>
      <c r="AM7" s="416"/>
      <c r="AN7" s="416"/>
      <c r="AO7" s="416"/>
      <c r="AP7" s="416"/>
      <c r="AQ7" s="416"/>
      <c r="AR7" s="416"/>
      <c r="AS7" s="416"/>
      <c r="AT7" s="416"/>
      <c r="AU7" s="416"/>
      <c r="AV7" s="416"/>
      <c r="AW7" s="416"/>
      <c r="AX7" s="416"/>
      <c r="AY7" s="416"/>
      <c r="AZ7" s="416"/>
      <c r="BA7" s="416"/>
      <c r="BB7" s="416"/>
      <c r="BC7" s="416"/>
      <c r="BD7" s="416"/>
      <c r="BE7" s="416"/>
      <c r="BF7" s="416"/>
      <c r="BG7" s="416"/>
      <c r="BH7" s="416"/>
      <c r="BI7" s="416"/>
      <c r="BJ7" s="416"/>
      <c r="BK7" s="416"/>
      <c r="BL7" s="416"/>
      <c r="BM7" s="416"/>
      <c r="BN7" s="416"/>
      <c r="BO7" s="416"/>
      <c r="BP7" s="416"/>
      <c r="BQ7" s="416"/>
      <c r="BR7" s="416"/>
      <c r="BS7" s="416"/>
      <c r="BT7" s="416"/>
      <c r="BU7" s="416"/>
      <c r="BV7" s="416"/>
      <c r="BW7" s="416"/>
      <c r="BX7" s="416"/>
      <c r="BY7" s="416"/>
      <c r="BZ7" s="416"/>
      <c r="CA7" s="416"/>
      <c r="CB7" s="416"/>
      <c r="CC7" s="416"/>
      <c r="CD7" s="416"/>
      <c r="CE7" s="416"/>
      <c r="CF7" s="416"/>
      <c r="CG7" s="416"/>
      <c r="CH7" s="416"/>
      <c r="CI7" s="416"/>
      <c r="CJ7" s="416"/>
      <c r="CK7" s="416"/>
      <c r="CL7" s="416"/>
      <c r="CM7" s="416"/>
      <c r="CN7" s="416"/>
      <c r="CO7" s="416"/>
      <c r="CP7" s="416"/>
      <c r="CQ7" s="416"/>
      <c r="CR7" s="416"/>
      <c r="CS7" s="416"/>
      <c r="CT7" s="416"/>
      <c r="CU7" s="416"/>
      <c r="CV7" s="416"/>
      <c r="CW7" s="416"/>
      <c r="CX7" s="416"/>
      <c r="CY7" s="416"/>
      <c r="CZ7" s="416"/>
      <c r="DA7" s="416"/>
      <c r="DB7" s="416"/>
      <c r="DC7" s="416"/>
      <c r="DD7" s="416"/>
      <c r="DE7" s="416"/>
      <c r="DF7" s="416"/>
      <c r="DG7" s="416"/>
      <c r="DH7" s="416"/>
      <c r="DI7" s="416"/>
      <c r="DJ7" s="416"/>
      <c r="DK7" s="416"/>
      <c r="DL7" s="416"/>
      <c r="DM7" s="416"/>
      <c r="DN7" s="416"/>
      <c r="DO7" s="416"/>
      <c r="DP7" s="416"/>
      <c r="DQ7" s="416"/>
      <c r="DR7" s="416"/>
      <c r="DS7" s="416"/>
      <c r="DT7" s="416"/>
      <c r="DU7" s="416"/>
      <c r="DV7" s="416"/>
      <c r="DW7" s="416"/>
      <c r="DX7" s="416"/>
      <c r="DY7" s="416"/>
      <c r="DZ7" s="416"/>
      <c r="EA7" s="416"/>
      <c r="EB7" s="416"/>
      <c r="EC7" s="416"/>
      <c r="ED7" s="416"/>
      <c r="EE7" s="416"/>
      <c r="EF7" s="416"/>
      <c r="EG7" s="416"/>
      <c r="EH7" s="416"/>
      <c r="EI7" s="416"/>
      <c r="EJ7" s="416"/>
      <c r="EK7" s="416"/>
      <c r="EL7" s="416"/>
      <c r="EM7" s="416"/>
      <c r="EN7" s="416"/>
      <c r="EO7" s="416"/>
      <c r="EP7" s="416"/>
      <c r="EQ7" s="416"/>
      <c r="ER7" s="416"/>
      <c r="ES7" s="416"/>
      <c r="ET7" s="416"/>
      <c r="EU7" s="416"/>
      <c r="EV7" s="416"/>
      <c r="EW7" s="416"/>
      <c r="EX7" s="416"/>
      <c r="EY7" s="416"/>
      <c r="EZ7" s="416"/>
      <c r="FA7" s="416"/>
      <c r="FB7" s="416"/>
      <c r="FC7" s="416"/>
      <c r="FD7" s="416"/>
      <c r="FE7" s="416"/>
      <c r="FF7" s="416"/>
      <c r="FG7" s="416"/>
      <c r="FH7" s="416"/>
      <c r="FI7" s="416"/>
      <c r="FJ7" s="416"/>
      <c r="FK7" s="416"/>
      <c r="FL7" s="416"/>
      <c r="FM7" s="416"/>
      <c r="FN7" s="416"/>
      <c r="FO7" s="416"/>
      <c r="FP7" s="416"/>
      <c r="FQ7" s="416"/>
      <c r="FR7" s="416"/>
      <c r="FS7" s="416"/>
      <c r="FT7" s="416"/>
      <c r="FU7" s="416"/>
      <c r="FV7" s="416"/>
      <c r="FW7" s="416"/>
      <c r="FX7" s="416"/>
      <c r="FY7" s="416"/>
      <c r="FZ7" s="416"/>
      <c r="GA7" s="416"/>
      <c r="GB7" s="416"/>
      <c r="GC7" s="416"/>
      <c r="GD7" s="416"/>
      <c r="GE7" s="416"/>
      <c r="GF7" s="416"/>
      <c r="GG7" s="416"/>
      <c r="GH7" s="416"/>
      <c r="GI7" s="416"/>
      <c r="GJ7" s="416"/>
      <c r="GK7" s="416"/>
      <c r="GL7" s="416"/>
      <c r="GM7" s="416"/>
      <c r="GN7" s="416"/>
      <c r="GO7" s="416"/>
      <c r="GP7" s="416"/>
      <c r="GQ7" s="416"/>
      <c r="GR7" s="416"/>
      <c r="GS7" s="416"/>
      <c r="GT7" s="416"/>
      <c r="GU7" s="416"/>
      <c r="GV7" s="416"/>
      <c r="GW7" s="416"/>
      <c r="GX7" s="416"/>
      <c r="GY7" s="416"/>
      <c r="GZ7" s="416"/>
      <c r="HA7" s="416"/>
      <c r="HB7" s="416"/>
      <c r="HC7" s="416"/>
      <c r="HD7" s="416"/>
      <c r="HE7" s="416"/>
      <c r="HF7" s="416"/>
      <c r="HG7" s="416"/>
      <c r="HH7" s="416"/>
      <c r="HI7" s="416"/>
      <c r="HJ7" s="416"/>
      <c r="HK7" s="416"/>
      <c r="HL7" s="416"/>
      <c r="HM7" s="416"/>
      <c r="HN7" s="416"/>
      <c r="HO7" s="416"/>
      <c r="HP7" s="416"/>
      <c r="HQ7" s="416"/>
      <c r="HR7" s="416"/>
      <c r="HS7" s="416"/>
      <c r="HT7" s="416"/>
      <c r="HU7" s="416"/>
      <c r="HV7" s="416"/>
      <c r="HW7" s="416"/>
      <c r="HX7" s="416"/>
      <c r="HY7" s="416"/>
      <c r="HZ7" s="416"/>
      <c r="IA7" s="416"/>
      <c r="IB7" s="416"/>
      <c r="IC7" s="416"/>
      <c r="ID7" s="416"/>
      <c r="IE7" s="416"/>
      <c r="IF7" s="416"/>
      <c r="IG7" s="416"/>
      <c r="IH7" s="416"/>
      <c r="II7" s="416"/>
      <c r="IJ7" s="416"/>
      <c r="IK7" s="416"/>
      <c r="IL7" s="416"/>
      <c r="IM7" s="416"/>
      <c r="IN7" s="416"/>
      <c r="IO7" s="416"/>
      <c r="IP7" s="416"/>
      <c r="IQ7" s="416"/>
      <c r="IR7" s="416"/>
      <c r="IS7" s="416"/>
      <c r="IT7" s="416"/>
      <c r="IU7" s="416"/>
      <c r="IV7" s="416"/>
      <c r="IW7" s="416"/>
      <c r="IX7" s="416"/>
      <c r="IY7" s="416"/>
      <c r="IZ7" s="416"/>
      <c r="JA7" s="416"/>
      <c r="JB7" s="416"/>
      <c r="JC7" s="416"/>
      <c r="JD7" s="416"/>
      <c r="JE7" s="416"/>
      <c r="JF7" s="416"/>
      <c r="JG7" s="416"/>
      <c r="JH7" s="416"/>
      <c r="JI7" s="416"/>
      <c r="JJ7" s="416"/>
      <c r="JK7" s="416"/>
      <c r="JL7" s="416"/>
      <c r="JM7" s="416"/>
      <c r="JN7" s="416"/>
      <c r="JO7" s="416"/>
      <c r="JP7" s="416"/>
      <c r="JQ7" s="416"/>
      <c r="JR7" s="416"/>
      <c r="JS7" s="416"/>
      <c r="JT7" s="416"/>
      <c r="JU7" s="416"/>
      <c r="JV7" s="416"/>
      <c r="JW7" s="416"/>
      <c r="JX7" s="416"/>
      <c r="JY7" s="416"/>
      <c r="JZ7" s="416"/>
      <c r="KA7" s="416"/>
      <c r="KB7" s="416"/>
      <c r="KC7" s="416"/>
      <c r="KD7" s="416"/>
      <c r="KE7" s="416"/>
      <c r="KF7" s="416"/>
      <c r="KG7" s="416"/>
      <c r="KH7" s="416"/>
      <c r="KI7" s="416"/>
      <c r="KJ7" s="416"/>
      <c r="KK7" s="416"/>
      <c r="KL7" s="416"/>
      <c r="KM7" s="416"/>
      <c r="KN7" s="416"/>
      <c r="KO7" s="416"/>
      <c r="KP7" s="416"/>
      <c r="KQ7" s="416"/>
      <c r="KR7" s="416"/>
      <c r="KS7" s="416"/>
      <c r="KT7" s="416"/>
      <c r="KU7" s="416"/>
      <c r="KV7" s="416"/>
      <c r="KW7" s="416"/>
      <c r="KX7" s="416"/>
      <c r="KY7" s="416"/>
      <c r="KZ7" s="416"/>
      <c r="LA7" s="416"/>
      <c r="LB7" s="416"/>
      <c r="LC7" s="416"/>
      <c r="LD7" s="416"/>
      <c r="LE7" s="416"/>
      <c r="LF7" s="416"/>
      <c r="LG7" s="416"/>
      <c r="LH7" s="416"/>
      <c r="LI7" s="416"/>
      <c r="LJ7" s="416"/>
      <c r="LK7" s="416"/>
      <c r="LL7" s="416"/>
      <c r="LM7" s="416"/>
      <c r="LN7" s="416"/>
      <c r="LO7" s="416"/>
      <c r="LP7" s="416"/>
      <c r="LQ7" s="416"/>
      <c r="LR7" s="416"/>
      <c r="LS7" s="416"/>
      <c r="LT7" s="416"/>
      <c r="LU7" s="416"/>
      <c r="LV7" s="416"/>
      <c r="LW7" s="416"/>
      <c r="LX7" s="416"/>
      <c r="LY7" s="416"/>
      <c r="LZ7" s="416"/>
      <c r="MA7" s="416"/>
      <c r="MB7" s="416"/>
      <c r="MC7" s="416"/>
      <c r="MD7" s="416"/>
      <c r="ME7" s="416"/>
      <c r="MF7" s="416"/>
      <c r="MG7" s="416"/>
      <c r="MH7" s="416"/>
      <c r="MI7" s="416"/>
      <c r="MJ7" s="416"/>
      <c r="MK7" s="416"/>
      <c r="ML7" s="416"/>
      <c r="MM7" s="416"/>
      <c r="MN7" s="416"/>
      <c r="MO7" s="416"/>
      <c r="MP7" s="416"/>
      <c r="MQ7" s="416"/>
      <c r="MR7" s="416"/>
      <c r="MS7" s="416"/>
      <c r="MT7" s="416"/>
      <c r="MU7" s="416"/>
      <c r="MV7" s="416"/>
      <c r="MW7" s="416"/>
      <c r="MX7" s="416"/>
      <c r="MY7" s="416"/>
      <c r="MZ7" s="416"/>
      <c r="NA7" s="416"/>
      <c r="NB7" s="416"/>
      <c r="NC7" s="416"/>
      <c r="ND7" s="416"/>
      <c r="NE7" s="416"/>
      <c r="NF7" s="416"/>
      <c r="NG7" s="416"/>
      <c r="NH7" s="416"/>
      <c r="NI7" s="416"/>
      <c r="NJ7" s="416"/>
      <c r="NK7" s="416"/>
      <c r="NL7" s="416"/>
      <c r="NM7" s="416"/>
      <c r="NN7" s="416"/>
      <c r="NO7" s="416"/>
      <c r="NP7" s="416"/>
      <c r="NQ7" s="416"/>
      <c r="NR7" s="416"/>
      <c r="NS7" s="416"/>
      <c r="NT7" s="416"/>
      <c r="NU7" s="416"/>
      <c r="NV7" s="416"/>
      <c r="NW7" s="416"/>
      <c r="NX7" s="416"/>
      <c r="NY7" s="416"/>
      <c r="NZ7" s="416"/>
      <c r="OA7" s="416"/>
      <c r="OB7" s="416"/>
      <c r="OC7" s="416"/>
      <c r="OD7" s="416"/>
      <c r="OE7" s="416"/>
      <c r="OF7" s="416"/>
      <c r="OG7" s="416"/>
      <c r="OH7" s="416"/>
      <c r="OI7" s="416"/>
      <c r="OJ7" s="416"/>
      <c r="OK7" s="416"/>
      <c r="OL7" s="416"/>
      <c r="OM7" s="416"/>
      <c r="ON7" s="416"/>
      <c r="OO7" s="416"/>
      <c r="OP7" s="416"/>
      <c r="OQ7" s="416"/>
      <c r="OR7" s="416"/>
      <c r="OS7" s="416"/>
      <c r="OT7" s="416"/>
      <c r="OU7" s="416"/>
      <c r="OV7" s="416"/>
      <c r="OW7" s="416"/>
      <c r="OX7" s="416"/>
      <c r="OY7" s="416"/>
      <c r="OZ7" s="416"/>
      <c r="PA7" s="416"/>
      <c r="PB7" s="416"/>
      <c r="PC7" s="416"/>
      <c r="PD7" s="416"/>
      <c r="PE7" s="416"/>
      <c r="PF7" s="416"/>
      <c r="PG7" s="416"/>
      <c r="PH7" s="416"/>
      <c r="PI7" s="416"/>
      <c r="PJ7" s="416"/>
      <c r="PK7" s="416"/>
      <c r="PL7" s="416"/>
      <c r="PM7" s="416"/>
      <c r="PN7" s="416"/>
      <c r="PO7" s="416"/>
      <c r="PP7" s="416"/>
      <c r="PQ7" s="416"/>
      <c r="PR7" s="416"/>
      <c r="PS7" s="416"/>
      <c r="PT7" s="416"/>
      <c r="PU7" s="416"/>
      <c r="PV7" s="416"/>
      <c r="PW7" s="416"/>
      <c r="PX7" s="416"/>
      <c r="PY7" s="416"/>
      <c r="PZ7" s="416"/>
      <c r="QA7" s="416"/>
      <c r="QB7" s="416"/>
      <c r="QC7" s="416"/>
      <c r="QD7" s="416"/>
      <c r="QE7" s="416"/>
      <c r="QF7" s="416"/>
      <c r="QG7" s="416"/>
      <c r="QH7" s="416"/>
      <c r="QI7" s="416"/>
      <c r="QJ7" s="416"/>
      <c r="QK7" s="416"/>
      <c r="QL7" s="416"/>
      <c r="QM7" s="416"/>
      <c r="QN7" s="416"/>
      <c r="QO7" s="416"/>
      <c r="QP7" s="416"/>
      <c r="QQ7" s="416"/>
      <c r="QR7" s="416"/>
      <c r="QS7" s="416"/>
      <c r="QT7" s="416"/>
      <c r="QU7" s="416"/>
      <c r="QV7" s="416"/>
      <c r="QW7" s="416"/>
      <c r="QX7" s="416"/>
      <c r="QY7" s="416"/>
      <c r="QZ7" s="416"/>
      <c r="RA7" s="416"/>
      <c r="RB7" s="416"/>
      <c r="RC7" s="416"/>
      <c r="RD7" s="416"/>
      <c r="RE7" s="416"/>
      <c r="RF7" s="416"/>
      <c r="RG7" s="416"/>
      <c r="RH7" s="416"/>
      <c r="RI7" s="416"/>
      <c r="RJ7" s="416"/>
      <c r="RK7" s="416"/>
      <c r="RL7" s="416"/>
      <c r="RM7" s="416"/>
      <c r="RN7" s="416"/>
      <c r="RO7" s="416"/>
      <c r="RP7" s="416"/>
      <c r="RQ7" s="416"/>
      <c r="RR7" s="416"/>
      <c r="RS7" s="416"/>
      <c r="RT7" s="416"/>
      <c r="RU7" s="416"/>
      <c r="RV7" s="416"/>
      <c r="RW7" s="416"/>
      <c r="RX7" s="416"/>
      <c r="RY7" s="416"/>
      <c r="RZ7" s="416"/>
      <c r="SA7" s="416"/>
      <c r="SB7" s="416"/>
      <c r="SC7" s="416"/>
      <c r="SD7" s="416"/>
      <c r="SE7" s="416"/>
      <c r="SF7" s="416"/>
      <c r="SG7" s="416"/>
      <c r="SH7" s="416"/>
      <c r="SI7" s="416"/>
      <c r="SJ7" s="416"/>
      <c r="SK7" s="416"/>
      <c r="SL7" s="416"/>
      <c r="SM7" s="416"/>
      <c r="SN7" s="416"/>
      <c r="SO7" s="416"/>
      <c r="SP7" s="416"/>
      <c r="SQ7" s="416"/>
      <c r="SR7" s="416"/>
      <c r="SS7" s="416"/>
      <c r="ST7" s="416"/>
      <c r="SU7" s="416"/>
      <c r="SV7" s="416"/>
      <c r="SW7" s="416"/>
      <c r="SX7" s="416"/>
      <c r="SY7" s="416"/>
      <c r="SZ7" s="416"/>
      <c r="TA7" s="416"/>
      <c r="TB7" s="416"/>
      <c r="TC7" s="416"/>
      <c r="TD7" s="416"/>
      <c r="TE7" s="416"/>
      <c r="TF7" s="416"/>
      <c r="TG7" s="416"/>
      <c r="TH7" s="416"/>
      <c r="TI7" s="416"/>
      <c r="TJ7" s="416"/>
      <c r="TK7" s="416"/>
      <c r="TL7" s="416"/>
      <c r="TM7" s="416"/>
      <c r="TN7" s="416"/>
      <c r="TO7" s="416"/>
      <c r="TP7" s="416"/>
      <c r="TQ7" s="416"/>
      <c r="TR7" s="416"/>
      <c r="TS7" s="416"/>
      <c r="TT7" s="416"/>
      <c r="TU7" s="416"/>
      <c r="TV7" s="416"/>
      <c r="TW7" s="416"/>
      <c r="TX7" s="416"/>
      <c r="TY7" s="416"/>
      <c r="TZ7" s="416"/>
      <c r="UA7" s="416"/>
      <c r="UB7" s="416"/>
      <c r="UC7" s="416"/>
      <c r="UD7" s="416"/>
      <c r="UE7" s="416"/>
      <c r="UF7" s="416"/>
      <c r="UG7" s="416"/>
      <c r="UH7" s="416"/>
      <c r="UI7" s="416"/>
      <c r="UJ7" s="416"/>
      <c r="UK7" s="416"/>
      <c r="UL7" s="416"/>
      <c r="UM7" s="416"/>
      <c r="UN7" s="416"/>
      <c r="UO7" s="416"/>
      <c r="UP7" s="416"/>
      <c r="UQ7" s="416"/>
      <c r="UR7" s="416"/>
      <c r="US7" s="416"/>
      <c r="UT7" s="416"/>
      <c r="UU7" s="416"/>
      <c r="UV7" s="416"/>
      <c r="UW7" s="416"/>
      <c r="UX7" s="416"/>
      <c r="UY7" s="416"/>
      <c r="UZ7" s="416"/>
      <c r="VA7" s="416"/>
      <c r="VB7" s="416"/>
      <c r="VC7" s="416"/>
      <c r="VD7" s="416"/>
      <c r="VE7" s="416"/>
      <c r="VF7" s="416"/>
      <c r="VG7" s="416"/>
      <c r="VH7" s="416"/>
      <c r="VI7" s="416"/>
      <c r="VJ7" s="416"/>
      <c r="VK7" s="416"/>
      <c r="VL7" s="416"/>
      <c r="VM7" s="416"/>
      <c r="VN7" s="416"/>
      <c r="VO7" s="416"/>
      <c r="VP7" s="416"/>
      <c r="VQ7" s="416"/>
      <c r="VR7" s="416"/>
      <c r="VS7" s="416"/>
      <c r="VT7" s="416"/>
      <c r="VU7" s="416"/>
      <c r="VV7" s="416"/>
      <c r="VW7" s="416"/>
      <c r="VX7" s="416"/>
      <c r="VY7" s="416"/>
      <c r="VZ7" s="416"/>
      <c r="WA7" s="416"/>
      <c r="WB7" s="416"/>
      <c r="WC7" s="416"/>
      <c r="WD7" s="416"/>
      <c r="WE7" s="416"/>
      <c r="WF7" s="416"/>
      <c r="WG7" s="416"/>
      <c r="WH7" s="416"/>
      <c r="WI7" s="416"/>
      <c r="WJ7" s="416"/>
      <c r="WK7" s="416"/>
      <c r="WL7" s="416"/>
      <c r="WM7" s="416"/>
      <c r="WN7" s="416"/>
      <c r="WO7" s="416"/>
      <c r="WP7" s="416"/>
      <c r="WQ7" s="416"/>
      <c r="WR7" s="416"/>
      <c r="WS7" s="416"/>
      <c r="WT7" s="416"/>
      <c r="WU7" s="416"/>
      <c r="WV7" s="416"/>
      <c r="WW7" s="416"/>
      <c r="WX7" s="416"/>
      <c r="WY7" s="416"/>
      <c r="WZ7" s="416"/>
      <c r="XA7" s="416"/>
      <c r="XB7" s="416"/>
      <c r="XC7" s="416"/>
      <c r="XD7" s="416"/>
      <c r="XE7" s="416"/>
      <c r="XF7" s="416"/>
      <c r="XG7" s="416"/>
      <c r="XH7" s="416"/>
      <c r="XI7" s="416"/>
      <c r="XJ7" s="416"/>
      <c r="XK7" s="416"/>
      <c r="XL7" s="416"/>
      <c r="XM7" s="416"/>
      <c r="XN7" s="416"/>
      <c r="XO7" s="416"/>
      <c r="XP7" s="416"/>
      <c r="XQ7" s="416"/>
      <c r="XR7" s="416"/>
      <c r="XS7" s="416"/>
      <c r="XT7" s="416"/>
    </row>
    <row r="8" spans="1:644" customFormat="1">
      <c r="A8" s="217"/>
      <c r="B8" s="122"/>
      <c r="C8" s="218"/>
      <c r="D8" s="219"/>
      <c r="E8" s="219"/>
      <c r="F8" s="220"/>
      <c r="G8" s="218"/>
      <c r="H8" s="219"/>
      <c r="I8" s="219"/>
      <c r="J8" s="220"/>
      <c r="K8" s="416"/>
      <c r="L8" s="416"/>
      <c r="M8" s="217"/>
      <c r="N8" s="122"/>
      <c r="O8" s="218"/>
      <c r="P8" s="219"/>
      <c r="Q8" s="219"/>
      <c r="R8" s="220"/>
      <c r="S8" s="218"/>
      <c r="T8" s="219"/>
      <c r="U8" s="219"/>
      <c r="V8" s="220"/>
      <c r="W8" s="416"/>
      <c r="X8" s="416"/>
      <c r="Y8" s="416"/>
      <c r="Z8" s="416"/>
      <c r="AA8" s="416"/>
      <c r="AB8" s="416"/>
      <c r="AC8" s="416"/>
      <c r="AD8" s="416"/>
      <c r="AE8" s="416"/>
      <c r="AF8" s="416"/>
      <c r="AG8" s="416"/>
      <c r="AH8" s="416"/>
      <c r="AI8" s="416"/>
      <c r="AJ8" s="416"/>
      <c r="AK8" s="416"/>
      <c r="AL8" s="416"/>
      <c r="AM8" s="416"/>
      <c r="AN8" s="416"/>
      <c r="AO8" s="416"/>
      <c r="AP8" s="416"/>
      <c r="AQ8" s="416"/>
      <c r="AR8" s="416"/>
      <c r="AS8" s="416"/>
      <c r="AT8" s="416"/>
      <c r="AU8" s="416"/>
      <c r="AV8" s="416"/>
      <c r="AW8" s="416"/>
      <c r="AX8" s="416"/>
      <c r="AY8" s="416"/>
      <c r="AZ8" s="416"/>
      <c r="BA8" s="416"/>
      <c r="BB8" s="416"/>
      <c r="BC8" s="416"/>
      <c r="BD8" s="416"/>
      <c r="BE8" s="416"/>
      <c r="BF8" s="416"/>
      <c r="BG8" s="416"/>
      <c r="BH8" s="416"/>
      <c r="BI8" s="416"/>
      <c r="BJ8" s="416"/>
      <c r="BK8" s="416"/>
      <c r="BL8" s="416"/>
      <c r="BM8" s="416"/>
      <c r="BN8" s="416"/>
      <c r="BO8" s="416"/>
      <c r="BP8" s="416"/>
      <c r="BQ8" s="416"/>
      <c r="BR8" s="416"/>
      <c r="BS8" s="416"/>
      <c r="BT8" s="416"/>
      <c r="BU8" s="416"/>
      <c r="BV8" s="416"/>
      <c r="BW8" s="416"/>
      <c r="BX8" s="416"/>
      <c r="BY8" s="416"/>
      <c r="BZ8" s="416"/>
      <c r="CA8" s="416"/>
      <c r="CB8" s="416"/>
      <c r="CC8" s="416"/>
      <c r="CD8" s="416"/>
      <c r="CE8" s="416"/>
      <c r="CF8" s="416"/>
      <c r="CG8" s="416"/>
      <c r="CH8" s="416"/>
      <c r="CI8" s="416"/>
      <c r="CJ8" s="416"/>
      <c r="CK8" s="416"/>
      <c r="CL8" s="416"/>
      <c r="CM8" s="416"/>
      <c r="CN8" s="416"/>
      <c r="CO8" s="416"/>
      <c r="CP8" s="416"/>
      <c r="CQ8" s="416"/>
      <c r="CR8" s="416"/>
      <c r="CS8" s="416"/>
      <c r="CT8" s="416"/>
      <c r="CU8" s="416"/>
      <c r="CV8" s="416"/>
      <c r="CW8" s="416"/>
      <c r="CX8" s="416"/>
      <c r="CY8" s="416"/>
      <c r="CZ8" s="416"/>
      <c r="DA8" s="416"/>
      <c r="DB8" s="416"/>
      <c r="DC8" s="416"/>
      <c r="DD8" s="416"/>
      <c r="DE8" s="416"/>
      <c r="DF8" s="416"/>
      <c r="DG8" s="416"/>
      <c r="DH8" s="416"/>
      <c r="DI8" s="416"/>
      <c r="DJ8" s="416"/>
      <c r="DK8" s="416"/>
      <c r="DL8" s="416"/>
      <c r="DM8" s="416"/>
      <c r="DN8" s="416"/>
      <c r="DO8" s="416"/>
      <c r="DP8" s="416"/>
      <c r="DQ8" s="416"/>
      <c r="DR8" s="416"/>
      <c r="DS8" s="416"/>
      <c r="DT8" s="416"/>
      <c r="DU8" s="416"/>
      <c r="DV8" s="416"/>
      <c r="DW8" s="416"/>
      <c r="DX8" s="416"/>
      <c r="DY8" s="416"/>
      <c r="DZ8" s="416"/>
      <c r="EA8" s="416"/>
      <c r="EB8" s="416"/>
      <c r="EC8" s="416"/>
      <c r="ED8" s="416"/>
      <c r="EE8" s="416"/>
      <c r="EF8" s="416"/>
      <c r="EG8" s="416"/>
      <c r="EH8" s="416"/>
      <c r="EI8" s="416"/>
      <c r="EJ8" s="416"/>
      <c r="EK8" s="416"/>
      <c r="EL8" s="416"/>
      <c r="EM8" s="416"/>
      <c r="EN8" s="416"/>
      <c r="EO8" s="416"/>
      <c r="EP8" s="416"/>
      <c r="EQ8" s="416"/>
      <c r="ER8" s="416"/>
      <c r="ES8" s="416"/>
      <c r="ET8" s="416"/>
      <c r="EU8" s="416"/>
      <c r="EV8" s="416"/>
      <c r="EW8" s="416"/>
      <c r="EX8" s="416"/>
      <c r="EY8" s="416"/>
      <c r="EZ8" s="416"/>
      <c r="FA8" s="416"/>
      <c r="FB8" s="416"/>
      <c r="FC8" s="416"/>
      <c r="FD8" s="416"/>
      <c r="FE8" s="416"/>
      <c r="FF8" s="416"/>
      <c r="FG8" s="416"/>
      <c r="FH8" s="416"/>
      <c r="FI8" s="416"/>
      <c r="FJ8" s="416"/>
      <c r="FK8" s="416"/>
      <c r="FL8" s="416"/>
      <c r="FM8" s="416"/>
      <c r="FN8" s="416"/>
      <c r="FO8" s="416"/>
      <c r="FP8" s="416"/>
      <c r="FQ8" s="416"/>
      <c r="FR8" s="416"/>
      <c r="FS8" s="416"/>
      <c r="FT8" s="416"/>
      <c r="FU8" s="416"/>
      <c r="FV8" s="416"/>
      <c r="FW8" s="416"/>
      <c r="FX8" s="416"/>
      <c r="FY8" s="416"/>
      <c r="FZ8" s="416"/>
      <c r="GA8" s="416"/>
      <c r="GB8" s="416"/>
      <c r="GC8" s="416"/>
      <c r="GD8" s="416"/>
      <c r="GE8" s="416"/>
      <c r="GF8" s="416"/>
      <c r="GG8" s="416"/>
      <c r="GH8" s="416"/>
      <c r="GI8" s="416"/>
      <c r="GJ8" s="416"/>
      <c r="GK8" s="416"/>
      <c r="GL8" s="416"/>
      <c r="GM8" s="416"/>
      <c r="GN8" s="416"/>
      <c r="GO8" s="416"/>
      <c r="GP8" s="416"/>
      <c r="GQ8" s="416"/>
      <c r="GR8" s="416"/>
      <c r="GS8" s="416"/>
      <c r="GT8" s="416"/>
      <c r="GU8" s="416"/>
      <c r="GV8" s="416"/>
      <c r="GW8" s="416"/>
      <c r="GX8" s="416"/>
      <c r="GY8" s="416"/>
      <c r="GZ8" s="416"/>
      <c r="HA8" s="416"/>
      <c r="HB8" s="416"/>
      <c r="HC8" s="416"/>
      <c r="HD8" s="416"/>
      <c r="HE8" s="416"/>
      <c r="HF8" s="416"/>
      <c r="HG8" s="416"/>
      <c r="HH8" s="416"/>
      <c r="HI8" s="416"/>
      <c r="HJ8" s="416"/>
      <c r="HK8" s="416"/>
      <c r="HL8" s="416"/>
      <c r="HM8" s="416"/>
      <c r="HN8" s="416"/>
      <c r="HO8" s="416"/>
      <c r="HP8" s="416"/>
      <c r="HQ8" s="416"/>
      <c r="HR8" s="416"/>
      <c r="HS8" s="416"/>
      <c r="HT8" s="416"/>
      <c r="HU8" s="416"/>
      <c r="HV8" s="416"/>
      <c r="HW8" s="416"/>
      <c r="HX8" s="416"/>
      <c r="HY8" s="416"/>
      <c r="HZ8" s="416"/>
      <c r="IA8" s="416"/>
      <c r="IB8" s="416"/>
      <c r="IC8" s="416"/>
      <c r="ID8" s="416"/>
      <c r="IE8" s="416"/>
      <c r="IF8" s="416"/>
      <c r="IG8" s="416"/>
      <c r="IH8" s="416"/>
      <c r="II8" s="416"/>
      <c r="IJ8" s="416"/>
      <c r="IK8" s="416"/>
      <c r="IL8" s="416"/>
      <c r="IM8" s="416"/>
      <c r="IN8" s="416"/>
      <c r="IO8" s="416"/>
      <c r="IP8" s="416"/>
      <c r="IQ8" s="416"/>
      <c r="IR8" s="416"/>
      <c r="IS8" s="416"/>
      <c r="IT8" s="416"/>
      <c r="IU8" s="416"/>
      <c r="IV8" s="416"/>
      <c r="IW8" s="416"/>
      <c r="IX8" s="416"/>
      <c r="IY8" s="416"/>
      <c r="IZ8" s="416"/>
      <c r="JA8" s="416"/>
      <c r="JB8" s="416"/>
      <c r="JC8" s="416"/>
      <c r="JD8" s="416"/>
      <c r="JE8" s="416"/>
      <c r="JF8" s="416"/>
      <c r="JG8" s="416"/>
      <c r="JH8" s="416"/>
      <c r="JI8" s="416"/>
      <c r="JJ8" s="416"/>
      <c r="JK8" s="416"/>
      <c r="JL8" s="416"/>
      <c r="JM8" s="416"/>
      <c r="JN8" s="416"/>
      <c r="JO8" s="416"/>
      <c r="JP8" s="416"/>
      <c r="JQ8" s="416"/>
      <c r="JR8" s="416"/>
      <c r="JS8" s="416"/>
      <c r="JT8" s="416"/>
      <c r="JU8" s="416"/>
      <c r="JV8" s="416"/>
      <c r="JW8" s="416"/>
      <c r="JX8" s="416"/>
      <c r="JY8" s="416"/>
      <c r="JZ8" s="416"/>
      <c r="KA8" s="416"/>
      <c r="KB8" s="416"/>
      <c r="KC8" s="416"/>
      <c r="KD8" s="416"/>
      <c r="KE8" s="416"/>
      <c r="KF8" s="416"/>
      <c r="KG8" s="416"/>
      <c r="KH8" s="416"/>
      <c r="KI8" s="416"/>
      <c r="KJ8" s="416"/>
      <c r="KK8" s="416"/>
      <c r="KL8" s="416"/>
      <c r="KM8" s="416"/>
      <c r="KN8" s="416"/>
      <c r="KO8" s="416"/>
      <c r="KP8" s="416"/>
      <c r="KQ8" s="416"/>
      <c r="KR8" s="416"/>
      <c r="KS8" s="416"/>
      <c r="KT8" s="416"/>
      <c r="KU8" s="416"/>
      <c r="KV8" s="416"/>
      <c r="KW8" s="416"/>
      <c r="KX8" s="416"/>
      <c r="KY8" s="416"/>
      <c r="KZ8" s="416"/>
      <c r="LA8" s="416"/>
      <c r="LB8" s="416"/>
      <c r="LC8" s="416"/>
      <c r="LD8" s="416"/>
      <c r="LE8" s="416"/>
      <c r="LF8" s="416"/>
      <c r="LG8" s="416"/>
      <c r="LH8" s="416"/>
      <c r="LI8" s="416"/>
      <c r="LJ8" s="416"/>
      <c r="LK8" s="416"/>
      <c r="LL8" s="416"/>
      <c r="LM8" s="416"/>
      <c r="LN8" s="416"/>
      <c r="LO8" s="416"/>
      <c r="LP8" s="416"/>
      <c r="LQ8" s="416"/>
      <c r="LR8" s="416"/>
      <c r="LS8" s="416"/>
      <c r="LT8" s="416"/>
      <c r="LU8" s="416"/>
      <c r="LV8" s="416"/>
      <c r="LW8" s="416"/>
      <c r="LX8" s="416"/>
      <c r="LY8" s="416"/>
      <c r="LZ8" s="416"/>
      <c r="MA8" s="416"/>
      <c r="MB8" s="416"/>
      <c r="MC8" s="416"/>
      <c r="MD8" s="416"/>
      <c r="ME8" s="416"/>
      <c r="MF8" s="416"/>
      <c r="MG8" s="416"/>
      <c r="MH8" s="416"/>
      <c r="MI8" s="416"/>
      <c r="MJ8" s="416"/>
      <c r="MK8" s="416"/>
      <c r="ML8" s="416"/>
      <c r="MM8" s="416"/>
      <c r="MN8" s="416"/>
      <c r="MO8" s="416"/>
      <c r="MP8" s="416"/>
      <c r="MQ8" s="416"/>
      <c r="MR8" s="416"/>
      <c r="MS8" s="416"/>
      <c r="MT8" s="416"/>
      <c r="MU8" s="416"/>
      <c r="MV8" s="416"/>
      <c r="MW8" s="416"/>
      <c r="MX8" s="416"/>
      <c r="MY8" s="416"/>
      <c r="MZ8" s="416"/>
      <c r="NA8" s="416"/>
      <c r="NB8" s="416"/>
      <c r="NC8" s="416"/>
      <c r="ND8" s="416"/>
      <c r="NE8" s="416"/>
      <c r="NF8" s="416"/>
      <c r="NG8" s="416"/>
      <c r="NH8" s="416"/>
      <c r="NI8" s="416"/>
      <c r="NJ8" s="416"/>
      <c r="NK8" s="416"/>
      <c r="NL8" s="416"/>
      <c r="NM8" s="416"/>
      <c r="NN8" s="416"/>
      <c r="NO8" s="416"/>
      <c r="NP8" s="416"/>
      <c r="NQ8" s="416"/>
      <c r="NR8" s="416"/>
      <c r="NS8" s="416"/>
      <c r="NT8" s="416"/>
      <c r="NU8" s="416"/>
      <c r="NV8" s="416"/>
      <c r="NW8" s="416"/>
      <c r="NX8" s="416"/>
      <c r="NY8" s="416"/>
      <c r="NZ8" s="416"/>
      <c r="OA8" s="416"/>
      <c r="OB8" s="416"/>
      <c r="OC8" s="416"/>
      <c r="OD8" s="416"/>
      <c r="OE8" s="416"/>
      <c r="OF8" s="416"/>
      <c r="OG8" s="416"/>
      <c r="OH8" s="416"/>
      <c r="OI8" s="416"/>
      <c r="OJ8" s="416"/>
      <c r="OK8" s="416"/>
      <c r="OL8" s="416"/>
      <c r="OM8" s="416"/>
      <c r="ON8" s="416"/>
      <c r="OO8" s="416"/>
      <c r="OP8" s="416"/>
      <c r="OQ8" s="416"/>
      <c r="OR8" s="416"/>
      <c r="OS8" s="416"/>
      <c r="OT8" s="416"/>
      <c r="OU8" s="416"/>
      <c r="OV8" s="416"/>
      <c r="OW8" s="416"/>
      <c r="OX8" s="416"/>
      <c r="OY8" s="416"/>
      <c r="OZ8" s="416"/>
      <c r="PA8" s="416"/>
      <c r="PB8" s="416"/>
      <c r="PC8" s="416"/>
      <c r="PD8" s="416"/>
      <c r="PE8" s="416"/>
      <c r="PF8" s="416"/>
      <c r="PG8" s="416"/>
      <c r="PH8" s="416"/>
      <c r="PI8" s="416"/>
      <c r="PJ8" s="416"/>
      <c r="PK8" s="416"/>
      <c r="PL8" s="416"/>
      <c r="PM8" s="416"/>
      <c r="PN8" s="416"/>
      <c r="PO8" s="416"/>
      <c r="PP8" s="416"/>
      <c r="PQ8" s="416"/>
      <c r="PR8" s="416"/>
      <c r="PS8" s="416"/>
      <c r="PT8" s="416"/>
      <c r="PU8" s="416"/>
      <c r="PV8" s="416"/>
      <c r="PW8" s="416"/>
      <c r="PX8" s="416"/>
      <c r="PY8" s="416"/>
      <c r="PZ8" s="416"/>
      <c r="QA8" s="416"/>
      <c r="QB8" s="416"/>
      <c r="QC8" s="416"/>
      <c r="QD8" s="416"/>
      <c r="QE8" s="416"/>
      <c r="QF8" s="416"/>
      <c r="QG8" s="416"/>
      <c r="QH8" s="416"/>
      <c r="QI8" s="416"/>
      <c r="QJ8" s="416"/>
      <c r="QK8" s="416"/>
      <c r="QL8" s="416"/>
      <c r="QM8" s="416"/>
      <c r="QN8" s="416"/>
      <c r="QO8" s="416"/>
      <c r="QP8" s="416"/>
      <c r="QQ8" s="416"/>
      <c r="QR8" s="416"/>
      <c r="QS8" s="416"/>
      <c r="QT8" s="416"/>
      <c r="QU8" s="416"/>
      <c r="QV8" s="416"/>
      <c r="QW8" s="416"/>
      <c r="QX8" s="416"/>
      <c r="QY8" s="416"/>
      <c r="QZ8" s="416"/>
      <c r="RA8" s="416"/>
      <c r="RB8" s="416"/>
      <c r="RC8" s="416"/>
      <c r="RD8" s="416"/>
      <c r="RE8" s="416"/>
      <c r="RF8" s="416"/>
      <c r="RG8" s="416"/>
      <c r="RH8" s="416"/>
      <c r="RI8" s="416"/>
      <c r="RJ8" s="416"/>
      <c r="RK8" s="416"/>
      <c r="RL8" s="416"/>
      <c r="RM8" s="416"/>
      <c r="RN8" s="416"/>
      <c r="RO8" s="416"/>
      <c r="RP8" s="416"/>
      <c r="RQ8" s="416"/>
      <c r="RR8" s="416"/>
      <c r="RS8" s="416"/>
      <c r="RT8" s="416"/>
      <c r="RU8" s="416"/>
      <c r="RV8" s="416"/>
      <c r="RW8" s="416"/>
      <c r="RX8" s="416"/>
      <c r="RY8" s="416"/>
      <c r="RZ8" s="416"/>
      <c r="SA8" s="416"/>
      <c r="SB8" s="416"/>
      <c r="SC8" s="416"/>
      <c r="SD8" s="416"/>
      <c r="SE8" s="416"/>
      <c r="SF8" s="416"/>
      <c r="SG8" s="416"/>
      <c r="SH8" s="416"/>
      <c r="SI8" s="416"/>
      <c r="SJ8" s="416"/>
      <c r="SK8" s="416"/>
      <c r="SL8" s="416"/>
      <c r="SM8" s="416"/>
      <c r="SN8" s="416"/>
      <c r="SO8" s="416"/>
      <c r="SP8" s="416"/>
      <c r="SQ8" s="416"/>
      <c r="SR8" s="416"/>
      <c r="SS8" s="416"/>
      <c r="ST8" s="416"/>
      <c r="SU8" s="416"/>
      <c r="SV8" s="416"/>
      <c r="SW8" s="416"/>
      <c r="SX8" s="416"/>
      <c r="SY8" s="416"/>
      <c r="SZ8" s="416"/>
      <c r="TA8" s="416"/>
      <c r="TB8" s="416"/>
      <c r="TC8" s="416"/>
      <c r="TD8" s="416"/>
      <c r="TE8" s="416"/>
      <c r="TF8" s="416"/>
      <c r="TG8" s="416"/>
      <c r="TH8" s="416"/>
      <c r="TI8" s="416"/>
      <c r="TJ8" s="416"/>
      <c r="TK8" s="416"/>
      <c r="TL8" s="416"/>
      <c r="TM8" s="416"/>
      <c r="TN8" s="416"/>
      <c r="TO8" s="416"/>
      <c r="TP8" s="416"/>
      <c r="TQ8" s="416"/>
      <c r="TR8" s="416"/>
      <c r="TS8" s="416"/>
      <c r="TT8" s="416"/>
      <c r="TU8" s="416"/>
      <c r="TV8" s="416"/>
      <c r="TW8" s="416"/>
      <c r="TX8" s="416"/>
      <c r="TY8" s="416"/>
      <c r="TZ8" s="416"/>
      <c r="UA8" s="416"/>
      <c r="UB8" s="416"/>
      <c r="UC8" s="416"/>
      <c r="UD8" s="416"/>
      <c r="UE8" s="416"/>
      <c r="UF8" s="416"/>
      <c r="UG8" s="416"/>
      <c r="UH8" s="416"/>
      <c r="UI8" s="416"/>
      <c r="UJ8" s="416"/>
      <c r="UK8" s="416"/>
      <c r="UL8" s="416"/>
      <c r="UM8" s="416"/>
      <c r="UN8" s="416"/>
      <c r="UO8" s="416"/>
      <c r="UP8" s="416"/>
      <c r="UQ8" s="416"/>
      <c r="UR8" s="416"/>
      <c r="US8" s="416"/>
      <c r="UT8" s="416"/>
      <c r="UU8" s="416"/>
      <c r="UV8" s="416"/>
      <c r="UW8" s="416"/>
      <c r="UX8" s="416"/>
      <c r="UY8" s="416"/>
      <c r="UZ8" s="416"/>
      <c r="VA8" s="416"/>
      <c r="VB8" s="416"/>
      <c r="VC8" s="416"/>
      <c r="VD8" s="416"/>
      <c r="VE8" s="416"/>
      <c r="VF8" s="416"/>
      <c r="VG8" s="416"/>
      <c r="VH8" s="416"/>
      <c r="VI8" s="416"/>
      <c r="VJ8" s="416"/>
      <c r="VK8" s="416"/>
      <c r="VL8" s="416"/>
      <c r="VM8" s="416"/>
      <c r="VN8" s="416"/>
      <c r="VO8" s="416"/>
      <c r="VP8" s="416"/>
      <c r="VQ8" s="416"/>
      <c r="VR8" s="416"/>
      <c r="VS8" s="416"/>
      <c r="VT8" s="416"/>
      <c r="VU8" s="416"/>
      <c r="VV8" s="416"/>
      <c r="VW8" s="416"/>
      <c r="VX8" s="416"/>
      <c r="VY8" s="416"/>
      <c r="VZ8" s="416"/>
      <c r="WA8" s="416"/>
      <c r="WB8" s="416"/>
      <c r="WC8" s="416"/>
      <c r="WD8" s="416"/>
      <c r="WE8" s="416"/>
      <c r="WF8" s="416"/>
      <c r="WG8" s="416"/>
      <c r="WH8" s="416"/>
      <c r="WI8" s="416"/>
      <c r="WJ8" s="416"/>
      <c r="WK8" s="416"/>
      <c r="WL8" s="416"/>
      <c r="WM8" s="416"/>
      <c r="WN8" s="416"/>
      <c r="WO8" s="416"/>
      <c r="WP8" s="416"/>
      <c r="WQ8" s="416"/>
      <c r="WR8" s="416"/>
      <c r="WS8" s="416"/>
      <c r="WT8" s="416"/>
      <c r="WU8" s="416"/>
      <c r="WV8" s="416"/>
      <c r="WW8" s="416"/>
      <c r="WX8" s="416"/>
      <c r="WY8" s="416"/>
      <c r="WZ8" s="416"/>
      <c r="XA8" s="416"/>
      <c r="XB8" s="416"/>
      <c r="XC8" s="416"/>
      <c r="XD8" s="416"/>
      <c r="XE8" s="416"/>
      <c r="XF8" s="416"/>
      <c r="XG8" s="416"/>
      <c r="XH8" s="416"/>
      <c r="XI8" s="416"/>
      <c r="XJ8" s="416"/>
      <c r="XK8" s="416"/>
      <c r="XL8" s="416"/>
      <c r="XM8" s="416"/>
      <c r="XN8" s="416"/>
      <c r="XO8" s="416"/>
      <c r="XP8" s="416"/>
      <c r="XQ8" s="416"/>
      <c r="XR8" s="416"/>
      <c r="XS8" s="416"/>
      <c r="XT8" s="416"/>
    </row>
    <row r="9" spans="1:644" customFormat="1">
      <c r="A9" s="217"/>
      <c r="B9" s="122"/>
      <c r="C9" s="221"/>
      <c r="D9" s="222"/>
      <c r="E9" s="222"/>
      <c r="F9" s="220"/>
      <c r="G9" s="221"/>
      <c r="H9" s="222"/>
      <c r="I9" s="222"/>
      <c r="J9" s="220"/>
      <c r="K9" s="416"/>
      <c r="L9" s="416"/>
      <c r="M9" s="217"/>
      <c r="N9" s="122"/>
      <c r="O9" s="221"/>
      <c r="P9" s="222"/>
      <c r="Q9" s="222"/>
      <c r="R9" s="220"/>
      <c r="S9" s="221"/>
      <c r="T9" s="222"/>
      <c r="U9" s="222"/>
      <c r="V9" s="220"/>
      <c r="W9" s="416"/>
      <c r="X9" s="416"/>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6"/>
      <c r="BU9" s="416"/>
      <c r="BV9" s="416"/>
      <c r="BW9" s="416"/>
      <c r="BX9" s="416"/>
      <c r="BY9" s="416"/>
      <c r="BZ9" s="416"/>
      <c r="CA9" s="416"/>
      <c r="CB9" s="416"/>
      <c r="CC9" s="416"/>
      <c r="CD9" s="416"/>
      <c r="CE9" s="416"/>
      <c r="CF9" s="416"/>
      <c r="CG9" s="416"/>
      <c r="CH9" s="416"/>
      <c r="CI9" s="416"/>
      <c r="CJ9" s="416"/>
      <c r="CK9" s="416"/>
      <c r="CL9" s="416"/>
      <c r="CM9" s="416"/>
      <c r="CN9" s="416"/>
      <c r="CO9" s="416"/>
      <c r="CP9" s="416"/>
      <c r="CQ9" s="416"/>
      <c r="CR9" s="416"/>
      <c r="CS9" s="416"/>
      <c r="CT9" s="416"/>
      <c r="CU9" s="416"/>
      <c r="CV9" s="416"/>
      <c r="CW9" s="416"/>
      <c r="CX9" s="416"/>
      <c r="CY9" s="416"/>
      <c r="CZ9" s="416"/>
      <c r="DA9" s="416"/>
      <c r="DB9" s="416"/>
      <c r="DC9" s="416"/>
      <c r="DD9" s="416"/>
      <c r="DE9" s="416"/>
      <c r="DF9" s="416"/>
      <c r="DG9" s="416"/>
      <c r="DH9" s="416"/>
      <c r="DI9" s="416"/>
      <c r="DJ9" s="416"/>
      <c r="DK9" s="416"/>
      <c r="DL9" s="416"/>
      <c r="DM9" s="416"/>
      <c r="DN9" s="416"/>
      <c r="DO9" s="416"/>
      <c r="DP9" s="416"/>
      <c r="DQ9" s="416"/>
      <c r="DR9" s="416"/>
      <c r="DS9" s="416"/>
      <c r="DT9" s="416"/>
      <c r="DU9" s="416"/>
      <c r="DV9" s="416"/>
      <c r="DW9" s="416"/>
      <c r="DX9" s="416"/>
      <c r="DY9" s="416"/>
      <c r="DZ9" s="416"/>
      <c r="EA9" s="416"/>
      <c r="EB9" s="416"/>
      <c r="EC9" s="416"/>
      <c r="ED9" s="416"/>
      <c r="EE9" s="416"/>
      <c r="EF9" s="416"/>
      <c r="EG9" s="416"/>
      <c r="EH9" s="416"/>
      <c r="EI9" s="416"/>
      <c r="EJ9" s="416"/>
      <c r="EK9" s="416"/>
      <c r="EL9" s="416"/>
      <c r="EM9" s="416"/>
      <c r="EN9" s="416"/>
      <c r="EO9" s="416"/>
      <c r="EP9" s="416"/>
      <c r="EQ9" s="416"/>
      <c r="ER9" s="416"/>
      <c r="ES9" s="416"/>
      <c r="ET9" s="416"/>
      <c r="EU9" s="416"/>
      <c r="EV9" s="416"/>
      <c r="EW9" s="416"/>
      <c r="EX9" s="416"/>
      <c r="EY9" s="416"/>
      <c r="EZ9" s="416"/>
      <c r="FA9" s="416"/>
      <c r="FB9" s="416"/>
      <c r="FC9" s="416"/>
      <c r="FD9" s="416"/>
      <c r="FE9" s="416"/>
      <c r="FF9" s="416"/>
      <c r="FG9" s="416"/>
      <c r="FH9" s="416"/>
      <c r="FI9" s="416"/>
      <c r="FJ9" s="416"/>
      <c r="FK9" s="416"/>
      <c r="FL9" s="416"/>
      <c r="FM9" s="416"/>
      <c r="FN9" s="416"/>
      <c r="FO9" s="416"/>
      <c r="FP9" s="416"/>
      <c r="FQ9" s="416"/>
      <c r="FR9" s="416"/>
      <c r="FS9" s="416"/>
      <c r="FT9" s="416"/>
      <c r="FU9" s="416"/>
      <c r="FV9" s="416"/>
      <c r="FW9" s="416"/>
      <c r="FX9" s="416"/>
      <c r="FY9" s="416"/>
      <c r="FZ9" s="416"/>
      <c r="GA9" s="416"/>
      <c r="GB9" s="416"/>
      <c r="GC9" s="416"/>
      <c r="GD9" s="416"/>
      <c r="GE9" s="416"/>
      <c r="GF9" s="416"/>
      <c r="GG9" s="416"/>
      <c r="GH9" s="416"/>
      <c r="GI9" s="416"/>
      <c r="GJ9" s="416"/>
      <c r="GK9" s="416"/>
      <c r="GL9" s="416"/>
      <c r="GM9" s="416"/>
      <c r="GN9" s="416"/>
      <c r="GO9" s="416"/>
      <c r="GP9" s="416"/>
      <c r="GQ9" s="416"/>
      <c r="GR9" s="416"/>
      <c r="GS9" s="416"/>
      <c r="GT9" s="416"/>
      <c r="GU9" s="416"/>
      <c r="GV9" s="416"/>
      <c r="GW9" s="416"/>
      <c r="GX9" s="416"/>
      <c r="GY9" s="416"/>
      <c r="GZ9" s="416"/>
      <c r="HA9" s="416"/>
      <c r="HB9" s="416"/>
      <c r="HC9" s="416"/>
      <c r="HD9" s="416"/>
      <c r="HE9" s="416"/>
      <c r="HF9" s="416"/>
      <c r="HG9" s="416"/>
      <c r="HH9" s="416"/>
      <c r="HI9" s="416"/>
      <c r="HJ9" s="416"/>
      <c r="HK9" s="416"/>
      <c r="HL9" s="416"/>
      <c r="HM9" s="416"/>
      <c r="HN9" s="416"/>
      <c r="HO9" s="416"/>
      <c r="HP9" s="416"/>
      <c r="HQ9" s="416"/>
      <c r="HR9" s="416"/>
      <c r="HS9" s="416"/>
      <c r="HT9" s="416"/>
      <c r="HU9" s="416"/>
      <c r="HV9" s="416"/>
      <c r="HW9" s="416"/>
      <c r="HX9" s="416"/>
      <c r="HY9" s="416"/>
      <c r="HZ9" s="416"/>
      <c r="IA9" s="416"/>
      <c r="IB9" s="416"/>
      <c r="IC9" s="416"/>
      <c r="ID9" s="416"/>
      <c r="IE9" s="416"/>
      <c r="IF9" s="416"/>
      <c r="IG9" s="416"/>
      <c r="IH9" s="416"/>
      <c r="II9" s="416"/>
      <c r="IJ9" s="416"/>
      <c r="IK9" s="416"/>
      <c r="IL9" s="416"/>
      <c r="IM9" s="416"/>
      <c r="IN9" s="416"/>
      <c r="IO9" s="416"/>
      <c r="IP9" s="416"/>
      <c r="IQ9" s="416"/>
      <c r="IR9" s="416"/>
      <c r="IS9" s="416"/>
      <c r="IT9" s="416"/>
      <c r="IU9" s="416"/>
      <c r="IV9" s="416"/>
      <c r="IW9" s="416"/>
      <c r="IX9" s="416"/>
      <c r="IY9" s="416"/>
      <c r="IZ9" s="416"/>
      <c r="JA9" s="416"/>
      <c r="JB9" s="416"/>
      <c r="JC9" s="416"/>
      <c r="JD9" s="416"/>
      <c r="JE9" s="416"/>
      <c r="JF9" s="416"/>
      <c r="JG9" s="416"/>
      <c r="JH9" s="416"/>
      <c r="JI9" s="416"/>
      <c r="JJ9" s="416"/>
      <c r="JK9" s="416"/>
      <c r="JL9" s="416"/>
      <c r="JM9" s="416"/>
      <c r="JN9" s="416"/>
      <c r="JO9" s="416"/>
      <c r="JP9" s="416"/>
      <c r="JQ9" s="416"/>
      <c r="JR9" s="416"/>
      <c r="JS9" s="416"/>
      <c r="JT9" s="416"/>
      <c r="JU9" s="416"/>
      <c r="JV9" s="416"/>
      <c r="JW9" s="416"/>
      <c r="JX9" s="416"/>
      <c r="JY9" s="416"/>
      <c r="JZ9" s="416"/>
      <c r="KA9" s="416"/>
      <c r="KB9" s="416"/>
      <c r="KC9" s="416"/>
      <c r="KD9" s="416"/>
      <c r="KE9" s="416"/>
      <c r="KF9" s="416"/>
      <c r="KG9" s="416"/>
      <c r="KH9" s="416"/>
      <c r="KI9" s="416"/>
      <c r="KJ9" s="416"/>
      <c r="KK9" s="416"/>
      <c r="KL9" s="416"/>
      <c r="KM9" s="416"/>
      <c r="KN9" s="416"/>
      <c r="KO9" s="416"/>
      <c r="KP9" s="416"/>
      <c r="KQ9" s="416"/>
      <c r="KR9" s="416"/>
      <c r="KS9" s="416"/>
      <c r="KT9" s="416"/>
      <c r="KU9" s="416"/>
      <c r="KV9" s="416"/>
      <c r="KW9" s="416"/>
      <c r="KX9" s="416"/>
      <c r="KY9" s="416"/>
      <c r="KZ9" s="416"/>
      <c r="LA9" s="416"/>
      <c r="LB9" s="416"/>
      <c r="LC9" s="416"/>
      <c r="LD9" s="416"/>
      <c r="LE9" s="416"/>
      <c r="LF9" s="416"/>
      <c r="LG9" s="416"/>
      <c r="LH9" s="416"/>
      <c r="LI9" s="416"/>
      <c r="LJ9" s="416"/>
      <c r="LK9" s="416"/>
      <c r="LL9" s="416"/>
      <c r="LM9" s="416"/>
      <c r="LN9" s="416"/>
      <c r="LO9" s="416"/>
      <c r="LP9" s="416"/>
      <c r="LQ9" s="416"/>
      <c r="LR9" s="416"/>
      <c r="LS9" s="416"/>
      <c r="LT9" s="416"/>
      <c r="LU9" s="416"/>
      <c r="LV9" s="416"/>
      <c r="LW9" s="416"/>
      <c r="LX9" s="416"/>
      <c r="LY9" s="416"/>
      <c r="LZ9" s="416"/>
      <c r="MA9" s="416"/>
      <c r="MB9" s="416"/>
      <c r="MC9" s="416"/>
      <c r="MD9" s="416"/>
      <c r="ME9" s="416"/>
      <c r="MF9" s="416"/>
      <c r="MG9" s="416"/>
      <c r="MH9" s="416"/>
      <c r="MI9" s="416"/>
      <c r="MJ9" s="416"/>
      <c r="MK9" s="416"/>
      <c r="ML9" s="416"/>
      <c r="MM9" s="416"/>
      <c r="MN9" s="416"/>
      <c r="MO9" s="416"/>
      <c r="MP9" s="416"/>
      <c r="MQ9" s="416"/>
      <c r="MR9" s="416"/>
      <c r="MS9" s="416"/>
      <c r="MT9" s="416"/>
      <c r="MU9" s="416"/>
      <c r="MV9" s="416"/>
      <c r="MW9" s="416"/>
      <c r="MX9" s="416"/>
      <c r="MY9" s="416"/>
      <c r="MZ9" s="416"/>
      <c r="NA9" s="416"/>
      <c r="NB9" s="416"/>
      <c r="NC9" s="416"/>
      <c r="ND9" s="416"/>
      <c r="NE9" s="416"/>
      <c r="NF9" s="416"/>
      <c r="NG9" s="416"/>
      <c r="NH9" s="416"/>
      <c r="NI9" s="416"/>
      <c r="NJ9" s="416"/>
      <c r="NK9" s="416"/>
      <c r="NL9" s="416"/>
      <c r="NM9" s="416"/>
      <c r="NN9" s="416"/>
      <c r="NO9" s="416"/>
      <c r="NP9" s="416"/>
      <c r="NQ9" s="416"/>
      <c r="NR9" s="416"/>
      <c r="NS9" s="416"/>
      <c r="NT9" s="416"/>
      <c r="NU9" s="416"/>
      <c r="NV9" s="416"/>
      <c r="NW9" s="416"/>
      <c r="NX9" s="416"/>
      <c r="NY9" s="416"/>
      <c r="NZ9" s="416"/>
      <c r="OA9" s="416"/>
      <c r="OB9" s="416"/>
      <c r="OC9" s="416"/>
      <c r="OD9" s="416"/>
      <c r="OE9" s="416"/>
      <c r="OF9" s="416"/>
      <c r="OG9" s="416"/>
      <c r="OH9" s="416"/>
      <c r="OI9" s="416"/>
      <c r="OJ9" s="416"/>
      <c r="OK9" s="416"/>
      <c r="OL9" s="416"/>
      <c r="OM9" s="416"/>
      <c r="ON9" s="416"/>
      <c r="OO9" s="416"/>
      <c r="OP9" s="416"/>
      <c r="OQ9" s="416"/>
      <c r="OR9" s="416"/>
      <c r="OS9" s="416"/>
      <c r="OT9" s="416"/>
      <c r="OU9" s="416"/>
      <c r="OV9" s="416"/>
      <c r="OW9" s="416"/>
      <c r="OX9" s="416"/>
      <c r="OY9" s="416"/>
      <c r="OZ9" s="416"/>
      <c r="PA9" s="416"/>
      <c r="PB9" s="416"/>
      <c r="PC9" s="416"/>
      <c r="PD9" s="416"/>
      <c r="PE9" s="416"/>
      <c r="PF9" s="416"/>
      <c r="PG9" s="416"/>
      <c r="PH9" s="416"/>
      <c r="PI9" s="416"/>
      <c r="PJ9" s="416"/>
      <c r="PK9" s="416"/>
      <c r="PL9" s="416"/>
      <c r="PM9" s="416"/>
      <c r="PN9" s="416"/>
      <c r="PO9" s="416"/>
      <c r="PP9" s="416"/>
      <c r="PQ9" s="416"/>
      <c r="PR9" s="416"/>
      <c r="PS9" s="416"/>
      <c r="PT9" s="416"/>
      <c r="PU9" s="416"/>
      <c r="PV9" s="416"/>
      <c r="PW9" s="416"/>
      <c r="PX9" s="416"/>
      <c r="PY9" s="416"/>
      <c r="PZ9" s="416"/>
      <c r="QA9" s="416"/>
      <c r="QB9" s="416"/>
      <c r="QC9" s="416"/>
      <c r="QD9" s="416"/>
      <c r="QE9" s="416"/>
      <c r="QF9" s="416"/>
      <c r="QG9" s="416"/>
      <c r="QH9" s="416"/>
      <c r="QI9" s="416"/>
      <c r="QJ9" s="416"/>
      <c r="QK9" s="416"/>
      <c r="QL9" s="416"/>
      <c r="QM9" s="416"/>
      <c r="QN9" s="416"/>
      <c r="QO9" s="416"/>
      <c r="QP9" s="416"/>
      <c r="QQ9" s="416"/>
      <c r="QR9" s="416"/>
      <c r="QS9" s="416"/>
      <c r="QT9" s="416"/>
      <c r="QU9" s="416"/>
      <c r="QV9" s="416"/>
      <c r="QW9" s="416"/>
      <c r="QX9" s="416"/>
      <c r="QY9" s="416"/>
      <c r="QZ9" s="416"/>
      <c r="RA9" s="416"/>
      <c r="RB9" s="416"/>
      <c r="RC9" s="416"/>
      <c r="RD9" s="416"/>
      <c r="RE9" s="416"/>
      <c r="RF9" s="416"/>
      <c r="RG9" s="416"/>
      <c r="RH9" s="416"/>
      <c r="RI9" s="416"/>
      <c r="RJ9" s="416"/>
      <c r="RK9" s="416"/>
      <c r="RL9" s="416"/>
      <c r="RM9" s="416"/>
      <c r="RN9" s="416"/>
      <c r="RO9" s="416"/>
      <c r="RP9" s="416"/>
      <c r="RQ9" s="416"/>
      <c r="RR9" s="416"/>
      <c r="RS9" s="416"/>
      <c r="RT9" s="416"/>
      <c r="RU9" s="416"/>
      <c r="RV9" s="416"/>
      <c r="RW9" s="416"/>
      <c r="RX9" s="416"/>
      <c r="RY9" s="416"/>
      <c r="RZ9" s="416"/>
      <c r="SA9" s="416"/>
      <c r="SB9" s="416"/>
      <c r="SC9" s="416"/>
      <c r="SD9" s="416"/>
      <c r="SE9" s="416"/>
      <c r="SF9" s="416"/>
      <c r="SG9" s="416"/>
      <c r="SH9" s="416"/>
      <c r="SI9" s="416"/>
      <c r="SJ9" s="416"/>
      <c r="SK9" s="416"/>
      <c r="SL9" s="416"/>
      <c r="SM9" s="416"/>
      <c r="SN9" s="416"/>
      <c r="SO9" s="416"/>
      <c r="SP9" s="416"/>
      <c r="SQ9" s="416"/>
      <c r="SR9" s="416"/>
      <c r="SS9" s="416"/>
      <c r="ST9" s="416"/>
      <c r="SU9" s="416"/>
      <c r="SV9" s="416"/>
      <c r="SW9" s="416"/>
      <c r="SX9" s="416"/>
      <c r="SY9" s="416"/>
      <c r="SZ9" s="416"/>
      <c r="TA9" s="416"/>
      <c r="TB9" s="416"/>
      <c r="TC9" s="416"/>
      <c r="TD9" s="416"/>
      <c r="TE9" s="416"/>
      <c r="TF9" s="416"/>
      <c r="TG9" s="416"/>
      <c r="TH9" s="416"/>
      <c r="TI9" s="416"/>
      <c r="TJ9" s="416"/>
      <c r="TK9" s="416"/>
      <c r="TL9" s="416"/>
      <c r="TM9" s="416"/>
      <c r="TN9" s="416"/>
      <c r="TO9" s="416"/>
      <c r="TP9" s="416"/>
      <c r="TQ9" s="416"/>
      <c r="TR9" s="416"/>
      <c r="TS9" s="416"/>
      <c r="TT9" s="416"/>
      <c r="TU9" s="416"/>
      <c r="TV9" s="416"/>
      <c r="TW9" s="416"/>
      <c r="TX9" s="416"/>
      <c r="TY9" s="416"/>
      <c r="TZ9" s="416"/>
      <c r="UA9" s="416"/>
      <c r="UB9" s="416"/>
      <c r="UC9" s="416"/>
      <c r="UD9" s="416"/>
      <c r="UE9" s="416"/>
      <c r="UF9" s="416"/>
      <c r="UG9" s="416"/>
      <c r="UH9" s="416"/>
      <c r="UI9" s="416"/>
      <c r="UJ9" s="416"/>
      <c r="UK9" s="416"/>
      <c r="UL9" s="416"/>
      <c r="UM9" s="416"/>
      <c r="UN9" s="416"/>
      <c r="UO9" s="416"/>
      <c r="UP9" s="416"/>
      <c r="UQ9" s="416"/>
      <c r="UR9" s="416"/>
      <c r="US9" s="416"/>
      <c r="UT9" s="416"/>
      <c r="UU9" s="416"/>
      <c r="UV9" s="416"/>
      <c r="UW9" s="416"/>
      <c r="UX9" s="416"/>
      <c r="UY9" s="416"/>
      <c r="UZ9" s="416"/>
      <c r="VA9" s="416"/>
      <c r="VB9" s="416"/>
      <c r="VC9" s="416"/>
      <c r="VD9" s="416"/>
      <c r="VE9" s="416"/>
      <c r="VF9" s="416"/>
      <c r="VG9" s="416"/>
      <c r="VH9" s="416"/>
      <c r="VI9" s="416"/>
      <c r="VJ9" s="416"/>
      <c r="VK9" s="416"/>
      <c r="VL9" s="416"/>
      <c r="VM9" s="416"/>
      <c r="VN9" s="416"/>
      <c r="VO9" s="416"/>
      <c r="VP9" s="416"/>
      <c r="VQ9" s="416"/>
      <c r="VR9" s="416"/>
      <c r="VS9" s="416"/>
      <c r="VT9" s="416"/>
      <c r="VU9" s="416"/>
      <c r="VV9" s="416"/>
      <c r="VW9" s="416"/>
      <c r="VX9" s="416"/>
      <c r="VY9" s="416"/>
      <c r="VZ9" s="416"/>
      <c r="WA9" s="416"/>
      <c r="WB9" s="416"/>
      <c r="WC9" s="416"/>
      <c r="WD9" s="416"/>
      <c r="WE9" s="416"/>
      <c r="WF9" s="416"/>
      <c r="WG9" s="416"/>
      <c r="WH9" s="416"/>
      <c r="WI9" s="416"/>
      <c r="WJ9" s="416"/>
      <c r="WK9" s="416"/>
      <c r="WL9" s="416"/>
      <c r="WM9" s="416"/>
      <c r="WN9" s="416"/>
      <c r="WO9" s="416"/>
      <c r="WP9" s="416"/>
      <c r="WQ9" s="416"/>
      <c r="WR9" s="416"/>
      <c r="WS9" s="416"/>
      <c r="WT9" s="416"/>
      <c r="WU9" s="416"/>
      <c r="WV9" s="416"/>
      <c r="WW9" s="416"/>
      <c r="WX9" s="416"/>
      <c r="WY9" s="416"/>
      <c r="WZ9" s="416"/>
      <c r="XA9" s="416"/>
      <c r="XB9" s="416"/>
      <c r="XC9" s="416"/>
      <c r="XD9" s="416"/>
      <c r="XE9" s="416"/>
      <c r="XF9" s="416"/>
      <c r="XG9" s="416"/>
      <c r="XH9" s="416"/>
      <c r="XI9" s="416"/>
      <c r="XJ9" s="416"/>
      <c r="XK9" s="416"/>
      <c r="XL9" s="416"/>
      <c r="XM9" s="416"/>
      <c r="XN9" s="416"/>
      <c r="XO9" s="416"/>
      <c r="XP9" s="416"/>
      <c r="XQ9" s="416"/>
      <c r="XR9" s="416"/>
      <c r="XS9" s="416"/>
      <c r="XT9" s="416"/>
    </row>
    <row r="10" spans="1:644" customFormat="1">
      <c r="A10" s="2289"/>
      <c r="B10" s="2290"/>
      <c r="C10" s="2291"/>
      <c r="D10" s="2292"/>
      <c r="E10" s="222"/>
      <c r="F10" s="220"/>
      <c r="G10" s="221"/>
      <c r="H10" s="222"/>
      <c r="I10" s="222"/>
      <c r="J10" s="220"/>
      <c r="K10" s="416"/>
      <c r="L10" s="416"/>
      <c r="M10" s="217"/>
      <c r="N10" s="122"/>
      <c r="O10" s="221"/>
      <c r="P10" s="222"/>
      <c r="Q10" s="222"/>
      <c r="R10" s="220"/>
      <c r="S10" s="221"/>
      <c r="T10" s="222"/>
      <c r="U10" s="222"/>
      <c r="V10" s="220"/>
      <c r="W10" s="416"/>
      <c r="X10" s="416"/>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6"/>
      <c r="BW10" s="416"/>
      <c r="BX10" s="416"/>
      <c r="BY10" s="416"/>
      <c r="BZ10" s="416"/>
      <c r="CA10" s="416"/>
      <c r="CB10" s="416"/>
      <c r="CC10" s="416"/>
      <c r="CD10" s="416"/>
      <c r="CE10" s="416"/>
      <c r="CF10" s="416"/>
      <c r="CG10" s="416"/>
      <c r="CH10" s="416"/>
      <c r="CI10" s="416"/>
      <c r="CJ10" s="416"/>
      <c r="CK10" s="416"/>
      <c r="CL10" s="416"/>
      <c r="CM10" s="416"/>
      <c r="CN10" s="416"/>
      <c r="CO10" s="416"/>
      <c r="CP10" s="416"/>
      <c r="CQ10" s="416"/>
      <c r="CR10" s="416"/>
      <c r="CS10" s="416"/>
      <c r="CT10" s="416"/>
      <c r="CU10" s="416"/>
      <c r="CV10" s="416"/>
      <c r="CW10" s="416"/>
      <c r="CX10" s="416"/>
      <c r="CY10" s="416"/>
      <c r="CZ10" s="416"/>
      <c r="DA10" s="416"/>
      <c r="DB10" s="416"/>
      <c r="DC10" s="416"/>
      <c r="DD10" s="416"/>
      <c r="DE10" s="416"/>
      <c r="DF10" s="416"/>
      <c r="DG10" s="416"/>
      <c r="DH10" s="416"/>
      <c r="DI10" s="416"/>
      <c r="DJ10" s="416"/>
      <c r="DK10" s="416"/>
      <c r="DL10" s="416"/>
      <c r="DM10" s="416"/>
      <c r="DN10" s="416"/>
      <c r="DO10" s="416"/>
      <c r="DP10" s="416"/>
      <c r="DQ10" s="416"/>
      <c r="DR10" s="416"/>
      <c r="DS10" s="416"/>
      <c r="DT10" s="416"/>
      <c r="DU10" s="416"/>
      <c r="DV10" s="416"/>
      <c r="DW10" s="416"/>
      <c r="DX10" s="416"/>
      <c r="DY10" s="416"/>
      <c r="DZ10" s="416"/>
      <c r="EA10" s="416"/>
      <c r="EB10" s="416"/>
      <c r="EC10" s="416"/>
      <c r="ED10" s="416"/>
      <c r="EE10" s="416"/>
      <c r="EF10" s="416"/>
      <c r="EG10" s="416"/>
      <c r="EH10" s="416"/>
      <c r="EI10" s="416"/>
      <c r="EJ10" s="416"/>
      <c r="EK10" s="416"/>
      <c r="EL10" s="416"/>
      <c r="EM10" s="416"/>
      <c r="EN10" s="416"/>
      <c r="EO10" s="416"/>
      <c r="EP10" s="416"/>
      <c r="EQ10" s="416"/>
      <c r="ER10" s="416"/>
      <c r="ES10" s="416"/>
      <c r="ET10" s="416"/>
      <c r="EU10" s="416"/>
      <c r="EV10" s="416"/>
      <c r="EW10" s="416"/>
      <c r="EX10" s="416"/>
      <c r="EY10" s="416"/>
      <c r="EZ10" s="416"/>
      <c r="FA10" s="416"/>
      <c r="FB10" s="416"/>
      <c r="FC10" s="416"/>
      <c r="FD10" s="416"/>
      <c r="FE10" s="416"/>
      <c r="FF10" s="416"/>
      <c r="FG10" s="416"/>
      <c r="FH10" s="416"/>
      <c r="FI10" s="416"/>
      <c r="FJ10" s="416"/>
      <c r="FK10" s="416"/>
      <c r="FL10" s="416"/>
      <c r="FM10" s="416"/>
      <c r="FN10" s="416"/>
      <c r="FO10" s="416"/>
      <c r="FP10" s="416"/>
      <c r="FQ10" s="416"/>
      <c r="FR10" s="416"/>
      <c r="FS10" s="416"/>
      <c r="FT10" s="416"/>
      <c r="FU10" s="416"/>
      <c r="FV10" s="416"/>
      <c r="FW10" s="416"/>
      <c r="FX10" s="416"/>
      <c r="FY10" s="416"/>
      <c r="FZ10" s="416"/>
      <c r="GA10" s="416"/>
      <c r="GB10" s="416"/>
      <c r="GC10" s="416"/>
      <c r="GD10" s="416"/>
      <c r="GE10" s="416"/>
      <c r="GF10" s="416"/>
      <c r="GG10" s="416"/>
      <c r="GH10" s="416"/>
      <c r="GI10" s="416"/>
      <c r="GJ10" s="416"/>
      <c r="GK10" s="416"/>
      <c r="GL10" s="416"/>
      <c r="GM10" s="416"/>
      <c r="GN10" s="416"/>
      <c r="GO10" s="416"/>
      <c r="GP10" s="416"/>
      <c r="GQ10" s="416"/>
      <c r="GR10" s="416"/>
      <c r="GS10" s="416"/>
      <c r="GT10" s="416"/>
      <c r="GU10" s="416"/>
      <c r="GV10" s="416"/>
      <c r="GW10" s="416"/>
      <c r="GX10" s="416"/>
      <c r="GY10" s="416"/>
      <c r="GZ10" s="416"/>
      <c r="HA10" s="416"/>
      <c r="HB10" s="416"/>
      <c r="HC10" s="416"/>
      <c r="HD10" s="416"/>
      <c r="HE10" s="416"/>
      <c r="HF10" s="416"/>
      <c r="HG10" s="416"/>
      <c r="HH10" s="416"/>
      <c r="HI10" s="416"/>
      <c r="HJ10" s="416"/>
      <c r="HK10" s="416"/>
      <c r="HL10" s="416"/>
      <c r="HM10" s="416"/>
      <c r="HN10" s="416"/>
      <c r="HO10" s="416"/>
      <c r="HP10" s="416"/>
      <c r="HQ10" s="416"/>
      <c r="HR10" s="416"/>
      <c r="HS10" s="416"/>
      <c r="HT10" s="416"/>
      <c r="HU10" s="416"/>
      <c r="HV10" s="416"/>
      <c r="HW10" s="416"/>
      <c r="HX10" s="416"/>
      <c r="HY10" s="416"/>
      <c r="HZ10" s="416"/>
      <c r="IA10" s="416"/>
      <c r="IB10" s="416"/>
      <c r="IC10" s="416"/>
      <c r="ID10" s="416"/>
      <c r="IE10" s="416"/>
      <c r="IF10" s="416"/>
      <c r="IG10" s="416"/>
      <c r="IH10" s="416"/>
      <c r="II10" s="416"/>
      <c r="IJ10" s="416"/>
      <c r="IK10" s="416"/>
      <c r="IL10" s="416"/>
      <c r="IM10" s="416"/>
      <c r="IN10" s="416"/>
      <c r="IO10" s="416"/>
      <c r="IP10" s="416"/>
      <c r="IQ10" s="416"/>
      <c r="IR10" s="416"/>
      <c r="IS10" s="416"/>
      <c r="IT10" s="416"/>
      <c r="IU10" s="416"/>
      <c r="IV10" s="416"/>
      <c r="IW10" s="416"/>
      <c r="IX10" s="416"/>
      <c r="IY10" s="416"/>
      <c r="IZ10" s="416"/>
      <c r="JA10" s="416"/>
      <c r="JB10" s="416"/>
      <c r="JC10" s="416"/>
      <c r="JD10" s="416"/>
      <c r="JE10" s="416"/>
      <c r="JF10" s="416"/>
      <c r="JG10" s="416"/>
      <c r="JH10" s="416"/>
      <c r="JI10" s="416"/>
      <c r="JJ10" s="416"/>
      <c r="JK10" s="416"/>
      <c r="JL10" s="416"/>
      <c r="JM10" s="416"/>
      <c r="JN10" s="416"/>
      <c r="JO10" s="416"/>
      <c r="JP10" s="416"/>
      <c r="JQ10" s="416"/>
      <c r="JR10" s="416"/>
      <c r="JS10" s="416"/>
      <c r="JT10" s="416"/>
      <c r="JU10" s="416"/>
      <c r="JV10" s="416"/>
      <c r="JW10" s="416"/>
      <c r="JX10" s="416"/>
      <c r="JY10" s="416"/>
      <c r="JZ10" s="416"/>
      <c r="KA10" s="416"/>
      <c r="KB10" s="416"/>
      <c r="KC10" s="416"/>
      <c r="KD10" s="416"/>
      <c r="KE10" s="416"/>
      <c r="KF10" s="416"/>
      <c r="KG10" s="416"/>
      <c r="KH10" s="416"/>
      <c r="KI10" s="416"/>
      <c r="KJ10" s="416"/>
      <c r="KK10" s="416"/>
      <c r="KL10" s="416"/>
      <c r="KM10" s="416"/>
      <c r="KN10" s="416"/>
      <c r="KO10" s="416"/>
      <c r="KP10" s="416"/>
      <c r="KQ10" s="416"/>
      <c r="KR10" s="416"/>
      <c r="KS10" s="416"/>
      <c r="KT10" s="416"/>
      <c r="KU10" s="416"/>
      <c r="KV10" s="416"/>
      <c r="KW10" s="416"/>
      <c r="KX10" s="416"/>
      <c r="KY10" s="416"/>
      <c r="KZ10" s="416"/>
      <c r="LA10" s="416"/>
      <c r="LB10" s="416"/>
      <c r="LC10" s="416"/>
      <c r="LD10" s="416"/>
      <c r="LE10" s="416"/>
      <c r="LF10" s="416"/>
      <c r="LG10" s="416"/>
      <c r="LH10" s="416"/>
      <c r="LI10" s="416"/>
      <c r="LJ10" s="416"/>
      <c r="LK10" s="416"/>
      <c r="LL10" s="416"/>
      <c r="LM10" s="416"/>
      <c r="LN10" s="416"/>
      <c r="LO10" s="416"/>
      <c r="LP10" s="416"/>
      <c r="LQ10" s="416"/>
      <c r="LR10" s="416"/>
      <c r="LS10" s="416"/>
      <c r="LT10" s="416"/>
      <c r="LU10" s="416"/>
      <c r="LV10" s="416"/>
      <c r="LW10" s="416"/>
      <c r="LX10" s="416"/>
      <c r="LY10" s="416"/>
      <c r="LZ10" s="416"/>
      <c r="MA10" s="416"/>
      <c r="MB10" s="416"/>
      <c r="MC10" s="416"/>
      <c r="MD10" s="416"/>
      <c r="ME10" s="416"/>
      <c r="MF10" s="416"/>
      <c r="MG10" s="416"/>
      <c r="MH10" s="416"/>
      <c r="MI10" s="416"/>
      <c r="MJ10" s="416"/>
      <c r="MK10" s="416"/>
      <c r="ML10" s="416"/>
      <c r="MM10" s="416"/>
      <c r="MN10" s="416"/>
      <c r="MO10" s="416"/>
      <c r="MP10" s="416"/>
      <c r="MQ10" s="416"/>
      <c r="MR10" s="416"/>
      <c r="MS10" s="416"/>
      <c r="MT10" s="416"/>
      <c r="MU10" s="416"/>
      <c r="MV10" s="416"/>
      <c r="MW10" s="416"/>
      <c r="MX10" s="416"/>
      <c r="MY10" s="416"/>
      <c r="MZ10" s="416"/>
      <c r="NA10" s="416"/>
      <c r="NB10" s="416"/>
      <c r="NC10" s="416"/>
      <c r="ND10" s="416"/>
      <c r="NE10" s="416"/>
      <c r="NF10" s="416"/>
      <c r="NG10" s="416"/>
      <c r="NH10" s="416"/>
      <c r="NI10" s="416"/>
      <c r="NJ10" s="416"/>
      <c r="NK10" s="416"/>
      <c r="NL10" s="416"/>
      <c r="NM10" s="416"/>
      <c r="NN10" s="416"/>
      <c r="NO10" s="416"/>
      <c r="NP10" s="416"/>
      <c r="NQ10" s="416"/>
      <c r="NR10" s="416"/>
      <c r="NS10" s="416"/>
      <c r="NT10" s="416"/>
      <c r="NU10" s="416"/>
      <c r="NV10" s="416"/>
      <c r="NW10" s="416"/>
      <c r="NX10" s="416"/>
      <c r="NY10" s="416"/>
      <c r="NZ10" s="416"/>
      <c r="OA10" s="416"/>
      <c r="OB10" s="416"/>
      <c r="OC10" s="416"/>
      <c r="OD10" s="416"/>
      <c r="OE10" s="416"/>
      <c r="OF10" s="416"/>
      <c r="OG10" s="416"/>
      <c r="OH10" s="416"/>
      <c r="OI10" s="416"/>
      <c r="OJ10" s="416"/>
      <c r="OK10" s="416"/>
      <c r="OL10" s="416"/>
      <c r="OM10" s="416"/>
      <c r="ON10" s="416"/>
      <c r="OO10" s="416"/>
      <c r="OP10" s="416"/>
      <c r="OQ10" s="416"/>
      <c r="OR10" s="416"/>
      <c r="OS10" s="416"/>
      <c r="OT10" s="416"/>
      <c r="OU10" s="416"/>
      <c r="OV10" s="416"/>
      <c r="OW10" s="416"/>
      <c r="OX10" s="416"/>
      <c r="OY10" s="416"/>
      <c r="OZ10" s="416"/>
      <c r="PA10" s="416"/>
      <c r="PB10" s="416"/>
      <c r="PC10" s="416"/>
      <c r="PD10" s="416"/>
      <c r="PE10" s="416"/>
      <c r="PF10" s="416"/>
      <c r="PG10" s="416"/>
      <c r="PH10" s="416"/>
      <c r="PI10" s="416"/>
      <c r="PJ10" s="416"/>
      <c r="PK10" s="416"/>
      <c r="PL10" s="416"/>
      <c r="PM10" s="416"/>
      <c r="PN10" s="416"/>
      <c r="PO10" s="416"/>
      <c r="PP10" s="416"/>
      <c r="PQ10" s="416"/>
      <c r="PR10" s="416"/>
      <c r="PS10" s="416"/>
      <c r="PT10" s="416"/>
      <c r="PU10" s="416"/>
      <c r="PV10" s="416"/>
      <c r="PW10" s="416"/>
      <c r="PX10" s="416"/>
      <c r="PY10" s="416"/>
      <c r="PZ10" s="416"/>
      <c r="QA10" s="416"/>
      <c r="QB10" s="416"/>
      <c r="QC10" s="416"/>
      <c r="QD10" s="416"/>
      <c r="QE10" s="416"/>
      <c r="QF10" s="416"/>
      <c r="QG10" s="416"/>
      <c r="QH10" s="416"/>
      <c r="QI10" s="416"/>
      <c r="QJ10" s="416"/>
      <c r="QK10" s="416"/>
      <c r="QL10" s="416"/>
      <c r="QM10" s="416"/>
      <c r="QN10" s="416"/>
      <c r="QO10" s="416"/>
      <c r="QP10" s="416"/>
      <c r="QQ10" s="416"/>
      <c r="QR10" s="416"/>
      <c r="QS10" s="416"/>
      <c r="QT10" s="416"/>
      <c r="QU10" s="416"/>
      <c r="QV10" s="416"/>
      <c r="QW10" s="416"/>
      <c r="QX10" s="416"/>
      <c r="QY10" s="416"/>
      <c r="QZ10" s="416"/>
      <c r="RA10" s="416"/>
      <c r="RB10" s="416"/>
      <c r="RC10" s="416"/>
      <c r="RD10" s="416"/>
      <c r="RE10" s="416"/>
      <c r="RF10" s="416"/>
      <c r="RG10" s="416"/>
      <c r="RH10" s="416"/>
      <c r="RI10" s="416"/>
      <c r="RJ10" s="416"/>
      <c r="RK10" s="416"/>
      <c r="RL10" s="416"/>
      <c r="RM10" s="416"/>
      <c r="RN10" s="416"/>
      <c r="RO10" s="416"/>
      <c r="RP10" s="416"/>
      <c r="RQ10" s="416"/>
      <c r="RR10" s="416"/>
      <c r="RS10" s="416"/>
      <c r="RT10" s="416"/>
      <c r="RU10" s="416"/>
      <c r="RV10" s="416"/>
      <c r="RW10" s="416"/>
      <c r="RX10" s="416"/>
      <c r="RY10" s="416"/>
      <c r="RZ10" s="416"/>
      <c r="SA10" s="416"/>
      <c r="SB10" s="416"/>
      <c r="SC10" s="416"/>
      <c r="SD10" s="416"/>
      <c r="SE10" s="416"/>
      <c r="SF10" s="416"/>
      <c r="SG10" s="416"/>
      <c r="SH10" s="416"/>
      <c r="SI10" s="416"/>
      <c r="SJ10" s="416"/>
      <c r="SK10" s="416"/>
      <c r="SL10" s="416"/>
      <c r="SM10" s="416"/>
      <c r="SN10" s="416"/>
      <c r="SO10" s="416"/>
      <c r="SP10" s="416"/>
      <c r="SQ10" s="416"/>
      <c r="SR10" s="416"/>
      <c r="SS10" s="416"/>
      <c r="ST10" s="416"/>
      <c r="SU10" s="416"/>
      <c r="SV10" s="416"/>
      <c r="SW10" s="416"/>
      <c r="SX10" s="416"/>
      <c r="SY10" s="416"/>
      <c r="SZ10" s="416"/>
      <c r="TA10" s="416"/>
      <c r="TB10" s="416"/>
      <c r="TC10" s="416"/>
      <c r="TD10" s="416"/>
      <c r="TE10" s="416"/>
      <c r="TF10" s="416"/>
      <c r="TG10" s="416"/>
      <c r="TH10" s="416"/>
      <c r="TI10" s="416"/>
      <c r="TJ10" s="416"/>
      <c r="TK10" s="416"/>
      <c r="TL10" s="416"/>
      <c r="TM10" s="416"/>
      <c r="TN10" s="416"/>
      <c r="TO10" s="416"/>
      <c r="TP10" s="416"/>
      <c r="TQ10" s="416"/>
      <c r="TR10" s="416"/>
      <c r="TS10" s="416"/>
      <c r="TT10" s="416"/>
      <c r="TU10" s="416"/>
      <c r="TV10" s="416"/>
      <c r="TW10" s="416"/>
      <c r="TX10" s="416"/>
      <c r="TY10" s="416"/>
      <c r="TZ10" s="416"/>
      <c r="UA10" s="416"/>
      <c r="UB10" s="416"/>
      <c r="UC10" s="416"/>
      <c r="UD10" s="416"/>
      <c r="UE10" s="416"/>
      <c r="UF10" s="416"/>
      <c r="UG10" s="416"/>
      <c r="UH10" s="416"/>
      <c r="UI10" s="416"/>
      <c r="UJ10" s="416"/>
      <c r="UK10" s="416"/>
      <c r="UL10" s="416"/>
      <c r="UM10" s="416"/>
      <c r="UN10" s="416"/>
      <c r="UO10" s="416"/>
      <c r="UP10" s="416"/>
      <c r="UQ10" s="416"/>
      <c r="UR10" s="416"/>
      <c r="US10" s="416"/>
      <c r="UT10" s="416"/>
      <c r="UU10" s="416"/>
      <c r="UV10" s="416"/>
      <c r="UW10" s="416"/>
      <c r="UX10" s="416"/>
      <c r="UY10" s="416"/>
      <c r="UZ10" s="416"/>
      <c r="VA10" s="416"/>
      <c r="VB10" s="416"/>
      <c r="VC10" s="416"/>
      <c r="VD10" s="416"/>
      <c r="VE10" s="416"/>
      <c r="VF10" s="416"/>
      <c r="VG10" s="416"/>
      <c r="VH10" s="416"/>
      <c r="VI10" s="416"/>
      <c r="VJ10" s="416"/>
      <c r="VK10" s="416"/>
      <c r="VL10" s="416"/>
      <c r="VM10" s="416"/>
      <c r="VN10" s="416"/>
      <c r="VO10" s="416"/>
      <c r="VP10" s="416"/>
      <c r="VQ10" s="416"/>
      <c r="VR10" s="416"/>
      <c r="VS10" s="416"/>
      <c r="VT10" s="416"/>
      <c r="VU10" s="416"/>
      <c r="VV10" s="416"/>
      <c r="VW10" s="416"/>
      <c r="VX10" s="416"/>
      <c r="VY10" s="416"/>
      <c r="VZ10" s="416"/>
      <c r="WA10" s="416"/>
      <c r="WB10" s="416"/>
      <c r="WC10" s="416"/>
      <c r="WD10" s="416"/>
      <c r="WE10" s="416"/>
      <c r="WF10" s="416"/>
      <c r="WG10" s="416"/>
      <c r="WH10" s="416"/>
      <c r="WI10" s="416"/>
      <c r="WJ10" s="416"/>
      <c r="WK10" s="416"/>
      <c r="WL10" s="416"/>
      <c r="WM10" s="416"/>
      <c r="WN10" s="416"/>
      <c r="WO10" s="416"/>
      <c r="WP10" s="416"/>
      <c r="WQ10" s="416"/>
      <c r="WR10" s="416"/>
      <c r="WS10" s="416"/>
      <c r="WT10" s="416"/>
      <c r="WU10" s="416"/>
      <c r="WV10" s="416"/>
      <c r="WW10" s="416"/>
      <c r="WX10" s="416"/>
      <c r="WY10" s="416"/>
      <c r="WZ10" s="416"/>
      <c r="XA10" s="416"/>
      <c r="XB10" s="416"/>
      <c r="XC10" s="416"/>
      <c r="XD10" s="416"/>
      <c r="XE10" s="416"/>
      <c r="XF10" s="416"/>
      <c r="XG10" s="416"/>
      <c r="XH10" s="416"/>
      <c r="XI10" s="416"/>
      <c r="XJ10" s="416"/>
      <c r="XK10" s="416"/>
      <c r="XL10" s="416"/>
      <c r="XM10" s="416"/>
      <c r="XN10" s="416"/>
      <c r="XO10" s="416"/>
      <c r="XP10" s="416"/>
      <c r="XQ10" s="416"/>
      <c r="XR10" s="416"/>
      <c r="XS10" s="416"/>
      <c r="XT10" s="416"/>
    </row>
    <row r="11" spans="1:644" customFormat="1">
      <c r="A11" s="217"/>
      <c r="B11" s="122"/>
      <c r="C11" s="221"/>
      <c r="D11" s="222"/>
      <c r="E11" s="222"/>
      <c r="F11" s="220"/>
      <c r="G11" s="221"/>
      <c r="H11" s="222"/>
      <c r="I11" s="222"/>
      <c r="J11" s="220"/>
      <c r="K11" s="416"/>
      <c r="L11" s="416"/>
      <c r="M11" s="217"/>
      <c r="N11" s="122"/>
      <c r="O11" s="221"/>
      <c r="P11" s="222"/>
      <c r="Q11" s="222"/>
      <c r="R11" s="220"/>
      <c r="S11" s="221"/>
      <c r="T11" s="222"/>
      <c r="U11" s="222"/>
      <c r="V11" s="220"/>
      <c r="W11" s="416"/>
      <c r="X11" s="416"/>
      <c r="Y11" s="416"/>
      <c r="Z11" s="416"/>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6"/>
      <c r="BZ11" s="416"/>
      <c r="CA11" s="416"/>
      <c r="CB11" s="416"/>
      <c r="CC11" s="416"/>
      <c r="CD11" s="416"/>
      <c r="CE11" s="416"/>
      <c r="CF11" s="416"/>
      <c r="CG11" s="416"/>
      <c r="CH11" s="416"/>
      <c r="CI11" s="416"/>
      <c r="CJ11" s="416"/>
      <c r="CK11" s="416"/>
      <c r="CL11" s="416"/>
      <c r="CM11" s="416"/>
      <c r="CN11" s="416"/>
      <c r="CO11" s="416"/>
      <c r="CP11" s="416"/>
      <c r="CQ11" s="416"/>
      <c r="CR11" s="416"/>
      <c r="CS11" s="416"/>
      <c r="CT11" s="416"/>
      <c r="CU11" s="416"/>
      <c r="CV11" s="416"/>
      <c r="CW11" s="416"/>
      <c r="CX11" s="416"/>
      <c r="CY11" s="416"/>
      <c r="CZ11" s="416"/>
      <c r="DA11" s="416"/>
      <c r="DB11" s="416"/>
      <c r="DC11" s="416"/>
      <c r="DD11" s="416"/>
      <c r="DE11" s="416"/>
      <c r="DF11" s="416"/>
      <c r="DG11" s="416"/>
      <c r="DH11" s="416"/>
      <c r="DI11" s="416"/>
      <c r="DJ11" s="416"/>
      <c r="DK11" s="416"/>
      <c r="DL11" s="416"/>
      <c r="DM11" s="416"/>
      <c r="DN11" s="416"/>
      <c r="DO11" s="416"/>
      <c r="DP11" s="416"/>
      <c r="DQ11" s="416"/>
      <c r="DR11" s="416"/>
      <c r="DS11" s="416"/>
      <c r="DT11" s="416"/>
      <c r="DU11" s="416"/>
      <c r="DV11" s="416"/>
      <c r="DW11" s="416"/>
      <c r="DX11" s="416"/>
      <c r="DY11" s="416"/>
      <c r="DZ11" s="416"/>
      <c r="EA11" s="416"/>
      <c r="EB11" s="416"/>
      <c r="EC11" s="416"/>
      <c r="ED11" s="416"/>
      <c r="EE11" s="416"/>
      <c r="EF11" s="416"/>
      <c r="EG11" s="416"/>
      <c r="EH11" s="416"/>
      <c r="EI11" s="416"/>
      <c r="EJ11" s="416"/>
      <c r="EK11" s="416"/>
      <c r="EL11" s="416"/>
      <c r="EM11" s="416"/>
      <c r="EN11" s="416"/>
      <c r="EO11" s="416"/>
      <c r="EP11" s="416"/>
      <c r="EQ11" s="416"/>
      <c r="ER11" s="416"/>
      <c r="ES11" s="416"/>
      <c r="ET11" s="416"/>
      <c r="EU11" s="416"/>
      <c r="EV11" s="416"/>
      <c r="EW11" s="416"/>
      <c r="EX11" s="416"/>
      <c r="EY11" s="416"/>
      <c r="EZ11" s="416"/>
      <c r="FA11" s="416"/>
      <c r="FB11" s="416"/>
      <c r="FC11" s="416"/>
      <c r="FD11" s="416"/>
      <c r="FE11" s="416"/>
      <c r="FF11" s="416"/>
      <c r="FG11" s="416"/>
      <c r="FH11" s="416"/>
      <c r="FI11" s="416"/>
      <c r="FJ11" s="416"/>
      <c r="FK11" s="416"/>
      <c r="FL11" s="416"/>
      <c r="FM11" s="416"/>
      <c r="FN11" s="416"/>
      <c r="FO11" s="416"/>
      <c r="FP11" s="416"/>
      <c r="FQ11" s="416"/>
      <c r="FR11" s="416"/>
      <c r="FS11" s="416"/>
      <c r="FT11" s="416"/>
      <c r="FU11" s="416"/>
      <c r="FV11" s="416"/>
      <c r="FW11" s="416"/>
      <c r="FX11" s="416"/>
      <c r="FY11" s="416"/>
      <c r="FZ11" s="416"/>
      <c r="GA11" s="416"/>
      <c r="GB11" s="416"/>
      <c r="GC11" s="416"/>
      <c r="GD11" s="416"/>
      <c r="GE11" s="416"/>
      <c r="GF11" s="416"/>
      <c r="GG11" s="416"/>
      <c r="GH11" s="416"/>
      <c r="GI11" s="416"/>
      <c r="GJ11" s="416"/>
      <c r="GK11" s="416"/>
      <c r="GL11" s="416"/>
      <c r="GM11" s="416"/>
      <c r="GN11" s="416"/>
      <c r="GO11" s="416"/>
      <c r="GP11" s="416"/>
      <c r="GQ11" s="416"/>
      <c r="GR11" s="416"/>
      <c r="GS11" s="416"/>
      <c r="GT11" s="416"/>
      <c r="GU11" s="416"/>
      <c r="GV11" s="416"/>
      <c r="GW11" s="416"/>
      <c r="GX11" s="416"/>
      <c r="GY11" s="416"/>
      <c r="GZ11" s="416"/>
      <c r="HA11" s="416"/>
      <c r="HB11" s="416"/>
      <c r="HC11" s="416"/>
      <c r="HD11" s="416"/>
      <c r="HE11" s="416"/>
      <c r="HF11" s="416"/>
      <c r="HG11" s="416"/>
      <c r="HH11" s="416"/>
      <c r="HI11" s="416"/>
      <c r="HJ11" s="416"/>
      <c r="HK11" s="416"/>
      <c r="HL11" s="416"/>
      <c r="HM11" s="416"/>
      <c r="HN11" s="416"/>
      <c r="HO11" s="416"/>
      <c r="HP11" s="416"/>
      <c r="HQ11" s="416"/>
      <c r="HR11" s="416"/>
      <c r="HS11" s="416"/>
      <c r="HT11" s="416"/>
      <c r="HU11" s="416"/>
      <c r="HV11" s="416"/>
      <c r="HW11" s="416"/>
      <c r="HX11" s="416"/>
      <c r="HY11" s="416"/>
      <c r="HZ11" s="416"/>
      <c r="IA11" s="416"/>
      <c r="IB11" s="416"/>
      <c r="IC11" s="416"/>
      <c r="ID11" s="416"/>
      <c r="IE11" s="416"/>
      <c r="IF11" s="416"/>
      <c r="IG11" s="416"/>
      <c r="IH11" s="416"/>
      <c r="II11" s="416"/>
      <c r="IJ11" s="416"/>
      <c r="IK11" s="416"/>
      <c r="IL11" s="416"/>
      <c r="IM11" s="416"/>
      <c r="IN11" s="416"/>
      <c r="IO11" s="416"/>
      <c r="IP11" s="416"/>
      <c r="IQ11" s="416"/>
      <c r="IR11" s="416"/>
      <c r="IS11" s="416"/>
      <c r="IT11" s="416"/>
      <c r="IU11" s="416"/>
      <c r="IV11" s="416"/>
      <c r="IW11" s="416"/>
      <c r="IX11" s="416"/>
      <c r="IY11" s="416"/>
      <c r="IZ11" s="416"/>
      <c r="JA11" s="416"/>
      <c r="JB11" s="416"/>
      <c r="JC11" s="416"/>
      <c r="JD11" s="416"/>
      <c r="JE11" s="416"/>
      <c r="JF11" s="416"/>
      <c r="JG11" s="416"/>
      <c r="JH11" s="416"/>
      <c r="JI11" s="416"/>
      <c r="JJ11" s="416"/>
      <c r="JK11" s="416"/>
      <c r="JL11" s="416"/>
      <c r="JM11" s="416"/>
      <c r="JN11" s="416"/>
      <c r="JO11" s="416"/>
      <c r="JP11" s="416"/>
      <c r="JQ11" s="416"/>
      <c r="JR11" s="416"/>
      <c r="JS11" s="416"/>
      <c r="JT11" s="416"/>
      <c r="JU11" s="416"/>
      <c r="JV11" s="416"/>
      <c r="JW11" s="416"/>
      <c r="JX11" s="416"/>
      <c r="JY11" s="416"/>
      <c r="JZ11" s="416"/>
      <c r="KA11" s="416"/>
      <c r="KB11" s="416"/>
      <c r="KC11" s="416"/>
      <c r="KD11" s="416"/>
      <c r="KE11" s="416"/>
      <c r="KF11" s="416"/>
      <c r="KG11" s="416"/>
      <c r="KH11" s="416"/>
      <c r="KI11" s="416"/>
      <c r="KJ11" s="416"/>
      <c r="KK11" s="416"/>
      <c r="KL11" s="416"/>
      <c r="KM11" s="416"/>
      <c r="KN11" s="416"/>
      <c r="KO11" s="416"/>
      <c r="KP11" s="416"/>
      <c r="KQ11" s="416"/>
      <c r="KR11" s="416"/>
      <c r="KS11" s="416"/>
      <c r="KT11" s="416"/>
      <c r="KU11" s="416"/>
      <c r="KV11" s="416"/>
      <c r="KW11" s="416"/>
      <c r="KX11" s="416"/>
      <c r="KY11" s="416"/>
      <c r="KZ11" s="416"/>
      <c r="LA11" s="416"/>
      <c r="LB11" s="416"/>
      <c r="LC11" s="416"/>
      <c r="LD11" s="416"/>
      <c r="LE11" s="416"/>
      <c r="LF11" s="416"/>
      <c r="LG11" s="416"/>
      <c r="LH11" s="416"/>
      <c r="LI11" s="416"/>
      <c r="LJ11" s="416"/>
      <c r="LK11" s="416"/>
      <c r="LL11" s="416"/>
      <c r="LM11" s="416"/>
      <c r="LN11" s="416"/>
      <c r="LO11" s="416"/>
      <c r="LP11" s="416"/>
      <c r="LQ11" s="416"/>
      <c r="LR11" s="416"/>
      <c r="LS11" s="416"/>
      <c r="LT11" s="416"/>
      <c r="LU11" s="416"/>
      <c r="LV11" s="416"/>
      <c r="LW11" s="416"/>
      <c r="LX11" s="416"/>
      <c r="LY11" s="416"/>
      <c r="LZ11" s="416"/>
      <c r="MA11" s="416"/>
      <c r="MB11" s="416"/>
      <c r="MC11" s="416"/>
      <c r="MD11" s="416"/>
      <c r="ME11" s="416"/>
      <c r="MF11" s="416"/>
      <c r="MG11" s="416"/>
      <c r="MH11" s="416"/>
      <c r="MI11" s="416"/>
      <c r="MJ11" s="416"/>
      <c r="MK11" s="416"/>
      <c r="ML11" s="416"/>
      <c r="MM11" s="416"/>
      <c r="MN11" s="416"/>
      <c r="MO11" s="416"/>
      <c r="MP11" s="416"/>
      <c r="MQ11" s="416"/>
      <c r="MR11" s="416"/>
      <c r="MS11" s="416"/>
      <c r="MT11" s="416"/>
      <c r="MU11" s="416"/>
      <c r="MV11" s="416"/>
      <c r="MW11" s="416"/>
      <c r="MX11" s="416"/>
      <c r="MY11" s="416"/>
      <c r="MZ11" s="416"/>
      <c r="NA11" s="416"/>
      <c r="NB11" s="416"/>
      <c r="NC11" s="416"/>
      <c r="ND11" s="416"/>
      <c r="NE11" s="416"/>
      <c r="NF11" s="416"/>
      <c r="NG11" s="416"/>
      <c r="NH11" s="416"/>
      <c r="NI11" s="416"/>
      <c r="NJ11" s="416"/>
      <c r="NK11" s="416"/>
      <c r="NL11" s="416"/>
      <c r="NM11" s="416"/>
      <c r="NN11" s="416"/>
      <c r="NO11" s="416"/>
      <c r="NP11" s="416"/>
      <c r="NQ11" s="416"/>
      <c r="NR11" s="416"/>
      <c r="NS11" s="416"/>
      <c r="NT11" s="416"/>
      <c r="NU11" s="416"/>
      <c r="NV11" s="416"/>
      <c r="NW11" s="416"/>
      <c r="NX11" s="416"/>
      <c r="NY11" s="416"/>
      <c r="NZ11" s="416"/>
      <c r="OA11" s="416"/>
      <c r="OB11" s="416"/>
      <c r="OC11" s="416"/>
      <c r="OD11" s="416"/>
      <c r="OE11" s="416"/>
      <c r="OF11" s="416"/>
      <c r="OG11" s="416"/>
      <c r="OH11" s="416"/>
      <c r="OI11" s="416"/>
      <c r="OJ11" s="416"/>
      <c r="OK11" s="416"/>
      <c r="OL11" s="416"/>
      <c r="OM11" s="416"/>
      <c r="ON11" s="416"/>
      <c r="OO11" s="416"/>
      <c r="OP11" s="416"/>
      <c r="OQ11" s="416"/>
      <c r="OR11" s="416"/>
      <c r="OS11" s="416"/>
      <c r="OT11" s="416"/>
      <c r="OU11" s="416"/>
      <c r="OV11" s="416"/>
      <c r="OW11" s="416"/>
      <c r="OX11" s="416"/>
      <c r="OY11" s="416"/>
      <c r="OZ11" s="416"/>
      <c r="PA11" s="416"/>
      <c r="PB11" s="416"/>
      <c r="PC11" s="416"/>
      <c r="PD11" s="416"/>
      <c r="PE11" s="416"/>
      <c r="PF11" s="416"/>
      <c r="PG11" s="416"/>
      <c r="PH11" s="416"/>
      <c r="PI11" s="416"/>
      <c r="PJ11" s="416"/>
      <c r="PK11" s="416"/>
      <c r="PL11" s="416"/>
      <c r="PM11" s="416"/>
      <c r="PN11" s="416"/>
      <c r="PO11" s="416"/>
      <c r="PP11" s="416"/>
      <c r="PQ11" s="416"/>
      <c r="PR11" s="416"/>
      <c r="PS11" s="416"/>
      <c r="PT11" s="416"/>
      <c r="PU11" s="416"/>
      <c r="PV11" s="416"/>
      <c r="PW11" s="416"/>
      <c r="PX11" s="416"/>
      <c r="PY11" s="416"/>
      <c r="PZ11" s="416"/>
      <c r="QA11" s="416"/>
      <c r="QB11" s="416"/>
      <c r="QC11" s="416"/>
      <c r="QD11" s="416"/>
      <c r="QE11" s="416"/>
      <c r="QF11" s="416"/>
      <c r="QG11" s="416"/>
      <c r="QH11" s="416"/>
      <c r="QI11" s="416"/>
      <c r="QJ11" s="416"/>
      <c r="QK11" s="416"/>
      <c r="QL11" s="416"/>
      <c r="QM11" s="416"/>
      <c r="QN11" s="416"/>
      <c r="QO11" s="416"/>
      <c r="QP11" s="416"/>
      <c r="QQ11" s="416"/>
      <c r="QR11" s="416"/>
      <c r="QS11" s="416"/>
      <c r="QT11" s="416"/>
      <c r="QU11" s="416"/>
      <c r="QV11" s="416"/>
      <c r="QW11" s="416"/>
      <c r="QX11" s="416"/>
      <c r="QY11" s="416"/>
      <c r="QZ11" s="416"/>
      <c r="RA11" s="416"/>
      <c r="RB11" s="416"/>
      <c r="RC11" s="416"/>
      <c r="RD11" s="416"/>
      <c r="RE11" s="416"/>
      <c r="RF11" s="416"/>
      <c r="RG11" s="416"/>
      <c r="RH11" s="416"/>
      <c r="RI11" s="416"/>
      <c r="RJ11" s="416"/>
      <c r="RK11" s="416"/>
      <c r="RL11" s="416"/>
      <c r="RM11" s="416"/>
      <c r="RN11" s="416"/>
      <c r="RO11" s="416"/>
      <c r="RP11" s="416"/>
      <c r="RQ11" s="416"/>
      <c r="RR11" s="416"/>
      <c r="RS11" s="416"/>
      <c r="RT11" s="416"/>
      <c r="RU11" s="416"/>
      <c r="RV11" s="416"/>
      <c r="RW11" s="416"/>
      <c r="RX11" s="416"/>
      <c r="RY11" s="416"/>
      <c r="RZ11" s="416"/>
      <c r="SA11" s="416"/>
      <c r="SB11" s="416"/>
      <c r="SC11" s="416"/>
      <c r="SD11" s="416"/>
      <c r="SE11" s="416"/>
      <c r="SF11" s="416"/>
      <c r="SG11" s="416"/>
      <c r="SH11" s="416"/>
      <c r="SI11" s="416"/>
      <c r="SJ11" s="416"/>
      <c r="SK11" s="416"/>
      <c r="SL11" s="416"/>
      <c r="SM11" s="416"/>
      <c r="SN11" s="416"/>
      <c r="SO11" s="416"/>
      <c r="SP11" s="416"/>
      <c r="SQ11" s="416"/>
      <c r="SR11" s="416"/>
      <c r="SS11" s="416"/>
      <c r="ST11" s="416"/>
      <c r="SU11" s="416"/>
      <c r="SV11" s="416"/>
      <c r="SW11" s="416"/>
      <c r="SX11" s="416"/>
      <c r="SY11" s="416"/>
      <c r="SZ11" s="416"/>
      <c r="TA11" s="416"/>
      <c r="TB11" s="416"/>
      <c r="TC11" s="416"/>
      <c r="TD11" s="416"/>
      <c r="TE11" s="416"/>
      <c r="TF11" s="416"/>
      <c r="TG11" s="416"/>
      <c r="TH11" s="416"/>
      <c r="TI11" s="416"/>
      <c r="TJ11" s="416"/>
      <c r="TK11" s="416"/>
      <c r="TL11" s="416"/>
      <c r="TM11" s="416"/>
      <c r="TN11" s="416"/>
      <c r="TO11" s="416"/>
      <c r="TP11" s="416"/>
      <c r="TQ11" s="416"/>
      <c r="TR11" s="416"/>
      <c r="TS11" s="416"/>
      <c r="TT11" s="416"/>
      <c r="TU11" s="416"/>
      <c r="TV11" s="416"/>
      <c r="TW11" s="416"/>
      <c r="TX11" s="416"/>
      <c r="TY11" s="416"/>
      <c r="TZ11" s="416"/>
      <c r="UA11" s="416"/>
      <c r="UB11" s="416"/>
      <c r="UC11" s="416"/>
      <c r="UD11" s="416"/>
      <c r="UE11" s="416"/>
      <c r="UF11" s="416"/>
      <c r="UG11" s="416"/>
      <c r="UH11" s="416"/>
      <c r="UI11" s="416"/>
      <c r="UJ11" s="416"/>
      <c r="UK11" s="416"/>
      <c r="UL11" s="416"/>
      <c r="UM11" s="416"/>
      <c r="UN11" s="416"/>
      <c r="UO11" s="416"/>
      <c r="UP11" s="416"/>
      <c r="UQ11" s="416"/>
      <c r="UR11" s="416"/>
      <c r="US11" s="416"/>
      <c r="UT11" s="416"/>
      <c r="UU11" s="416"/>
      <c r="UV11" s="416"/>
      <c r="UW11" s="416"/>
      <c r="UX11" s="416"/>
      <c r="UY11" s="416"/>
      <c r="UZ11" s="416"/>
      <c r="VA11" s="416"/>
      <c r="VB11" s="416"/>
      <c r="VC11" s="416"/>
      <c r="VD11" s="416"/>
      <c r="VE11" s="416"/>
      <c r="VF11" s="416"/>
      <c r="VG11" s="416"/>
      <c r="VH11" s="416"/>
      <c r="VI11" s="416"/>
      <c r="VJ11" s="416"/>
      <c r="VK11" s="416"/>
      <c r="VL11" s="416"/>
      <c r="VM11" s="416"/>
      <c r="VN11" s="416"/>
      <c r="VO11" s="416"/>
      <c r="VP11" s="416"/>
      <c r="VQ11" s="416"/>
      <c r="VR11" s="416"/>
      <c r="VS11" s="416"/>
      <c r="VT11" s="416"/>
      <c r="VU11" s="416"/>
      <c r="VV11" s="416"/>
      <c r="VW11" s="416"/>
      <c r="VX11" s="416"/>
      <c r="VY11" s="416"/>
      <c r="VZ11" s="416"/>
      <c r="WA11" s="416"/>
      <c r="WB11" s="416"/>
      <c r="WC11" s="416"/>
      <c r="WD11" s="416"/>
      <c r="WE11" s="416"/>
      <c r="WF11" s="416"/>
      <c r="WG11" s="416"/>
      <c r="WH11" s="416"/>
      <c r="WI11" s="416"/>
      <c r="WJ11" s="416"/>
      <c r="WK11" s="416"/>
      <c r="WL11" s="416"/>
      <c r="WM11" s="416"/>
      <c r="WN11" s="416"/>
      <c r="WO11" s="416"/>
      <c r="WP11" s="416"/>
      <c r="WQ11" s="416"/>
      <c r="WR11" s="416"/>
      <c r="WS11" s="416"/>
      <c r="WT11" s="416"/>
      <c r="WU11" s="416"/>
      <c r="WV11" s="416"/>
      <c r="WW11" s="416"/>
      <c r="WX11" s="416"/>
      <c r="WY11" s="416"/>
      <c r="WZ11" s="416"/>
      <c r="XA11" s="416"/>
      <c r="XB11" s="416"/>
      <c r="XC11" s="416"/>
      <c r="XD11" s="416"/>
      <c r="XE11" s="416"/>
      <c r="XF11" s="416"/>
      <c r="XG11" s="416"/>
      <c r="XH11" s="416"/>
      <c r="XI11" s="416"/>
      <c r="XJ11" s="416"/>
      <c r="XK11" s="416"/>
      <c r="XL11" s="416"/>
      <c r="XM11" s="416"/>
      <c r="XN11" s="416"/>
      <c r="XO11" s="416"/>
      <c r="XP11" s="416"/>
      <c r="XQ11" s="416"/>
      <c r="XR11" s="416"/>
      <c r="XS11" s="416"/>
      <c r="XT11" s="416"/>
    </row>
    <row r="12" spans="1:644" customFormat="1">
      <c r="A12" s="217"/>
      <c r="B12" s="122"/>
      <c r="C12" s="221"/>
      <c r="D12" s="222"/>
      <c r="E12" s="222"/>
      <c r="F12" s="220"/>
      <c r="G12" s="221"/>
      <c r="H12" s="222"/>
      <c r="I12" s="222"/>
      <c r="J12" s="220"/>
      <c r="K12" s="416"/>
      <c r="L12" s="416"/>
      <c r="M12" s="217"/>
      <c r="N12" s="122"/>
      <c r="O12" s="221"/>
      <c r="P12" s="222"/>
      <c r="Q12" s="222"/>
      <c r="R12" s="220"/>
      <c r="S12" s="221"/>
      <c r="T12" s="222"/>
      <c r="U12" s="222"/>
      <c r="V12" s="220"/>
      <c r="W12" s="416"/>
      <c r="X12" s="416"/>
      <c r="Y12" s="416"/>
      <c r="Z12" s="416"/>
      <c r="AA12" s="416"/>
      <c r="AB12" s="416"/>
      <c r="AC12" s="416"/>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6"/>
      <c r="BZ12" s="416"/>
      <c r="CA12" s="416"/>
      <c r="CB12" s="416"/>
      <c r="CC12" s="416"/>
      <c r="CD12" s="416"/>
      <c r="CE12" s="416"/>
      <c r="CF12" s="416"/>
      <c r="CG12" s="416"/>
      <c r="CH12" s="416"/>
      <c r="CI12" s="416"/>
      <c r="CJ12" s="416"/>
      <c r="CK12" s="416"/>
      <c r="CL12" s="416"/>
      <c r="CM12" s="416"/>
      <c r="CN12" s="416"/>
      <c r="CO12" s="416"/>
      <c r="CP12" s="416"/>
      <c r="CQ12" s="416"/>
      <c r="CR12" s="416"/>
      <c r="CS12" s="416"/>
      <c r="CT12" s="416"/>
      <c r="CU12" s="416"/>
      <c r="CV12" s="416"/>
      <c r="CW12" s="416"/>
      <c r="CX12" s="416"/>
      <c r="CY12" s="416"/>
      <c r="CZ12" s="416"/>
      <c r="DA12" s="416"/>
      <c r="DB12" s="416"/>
      <c r="DC12" s="416"/>
      <c r="DD12" s="416"/>
      <c r="DE12" s="416"/>
      <c r="DF12" s="416"/>
      <c r="DG12" s="416"/>
      <c r="DH12" s="416"/>
      <c r="DI12" s="416"/>
      <c r="DJ12" s="416"/>
      <c r="DK12" s="416"/>
      <c r="DL12" s="416"/>
      <c r="DM12" s="416"/>
      <c r="DN12" s="416"/>
      <c r="DO12" s="416"/>
      <c r="DP12" s="416"/>
      <c r="DQ12" s="416"/>
      <c r="DR12" s="416"/>
      <c r="DS12" s="416"/>
      <c r="DT12" s="416"/>
      <c r="DU12" s="416"/>
      <c r="DV12" s="416"/>
      <c r="DW12" s="416"/>
      <c r="DX12" s="416"/>
      <c r="DY12" s="416"/>
      <c r="DZ12" s="416"/>
      <c r="EA12" s="416"/>
      <c r="EB12" s="416"/>
      <c r="EC12" s="416"/>
      <c r="ED12" s="416"/>
      <c r="EE12" s="416"/>
      <c r="EF12" s="416"/>
      <c r="EG12" s="416"/>
      <c r="EH12" s="416"/>
      <c r="EI12" s="416"/>
      <c r="EJ12" s="416"/>
      <c r="EK12" s="416"/>
      <c r="EL12" s="416"/>
      <c r="EM12" s="416"/>
      <c r="EN12" s="416"/>
      <c r="EO12" s="416"/>
      <c r="EP12" s="416"/>
      <c r="EQ12" s="416"/>
      <c r="ER12" s="416"/>
      <c r="ES12" s="416"/>
      <c r="ET12" s="416"/>
      <c r="EU12" s="416"/>
      <c r="EV12" s="416"/>
      <c r="EW12" s="416"/>
      <c r="EX12" s="416"/>
      <c r="EY12" s="416"/>
      <c r="EZ12" s="416"/>
      <c r="FA12" s="416"/>
      <c r="FB12" s="416"/>
      <c r="FC12" s="416"/>
      <c r="FD12" s="416"/>
      <c r="FE12" s="416"/>
      <c r="FF12" s="416"/>
      <c r="FG12" s="416"/>
      <c r="FH12" s="416"/>
      <c r="FI12" s="416"/>
      <c r="FJ12" s="416"/>
      <c r="FK12" s="416"/>
      <c r="FL12" s="416"/>
      <c r="FM12" s="416"/>
      <c r="FN12" s="416"/>
      <c r="FO12" s="416"/>
      <c r="FP12" s="416"/>
      <c r="FQ12" s="416"/>
      <c r="FR12" s="416"/>
      <c r="FS12" s="416"/>
      <c r="FT12" s="416"/>
      <c r="FU12" s="416"/>
      <c r="FV12" s="416"/>
      <c r="FW12" s="416"/>
      <c r="FX12" s="416"/>
      <c r="FY12" s="416"/>
      <c r="FZ12" s="416"/>
      <c r="GA12" s="416"/>
      <c r="GB12" s="416"/>
      <c r="GC12" s="416"/>
      <c r="GD12" s="416"/>
      <c r="GE12" s="416"/>
      <c r="GF12" s="416"/>
      <c r="GG12" s="416"/>
      <c r="GH12" s="416"/>
      <c r="GI12" s="416"/>
      <c r="GJ12" s="416"/>
      <c r="GK12" s="416"/>
      <c r="GL12" s="416"/>
      <c r="GM12" s="416"/>
      <c r="GN12" s="416"/>
      <c r="GO12" s="416"/>
      <c r="GP12" s="416"/>
      <c r="GQ12" s="416"/>
      <c r="GR12" s="416"/>
      <c r="GS12" s="416"/>
      <c r="GT12" s="416"/>
      <c r="GU12" s="416"/>
      <c r="GV12" s="416"/>
      <c r="GW12" s="416"/>
      <c r="GX12" s="416"/>
      <c r="GY12" s="416"/>
      <c r="GZ12" s="416"/>
      <c r="HA12" s="416"/>
      <c r="HB12" s="416"/>
      <c r="HC12" s="416"/>
      <c r="HD12" s="416"/>
      <c r="HE12" s="416"/>
      <c r="HF12" s="416"/>
      <c r="HG12" s="416"/>
      <c r="HH12" s="416"/>
      <c r="HI12" s="416"/>
      <c r="HJ12" s="416"/>
      <c r="HK12" s="416"/>
      <c r="HL12" s="416"/>
      <c r="HM12" s="416"/>
      <c r="HN12" s="416"/>
      <c r="HO12" s="416"/>
      <c r="HP12" s="416"/>
      <c r="HQ12" s="416"/>
      <c r="HR12" s="416"/>
      <c r="HS12" s="416"/>
      <c r="HT12" s="416"/>
      <c r="HU12" s="416"/>
      <c r="HV12" s="416"/>
      <c r="HW12" s="416"/>
      <c r="HX12" s="416"/>
      <c r="HY12" s="416"/>
      <c r="HZ12" s="416"/>
      <c r="IA12" s="416"/>
      <c r="IB12" s="416"/>
      <c r="IC12" s="416"/>
      <c r="ID12" s="416"/>
      <c r="IE12" s="416"/>
      <c r="IF12" s="416"/>
      <c r="IG12" s="416"/>
      <c r="IH12" s="416"/>
      <c r="II12" s="416"/>
      <c r="IJ12" s="416"/>
      <c r="IK12" s="416"/>
      <c r="IL12" s="416"/>
      <c r="IM12" s="416"/>
      <c r="IN12" s="416"/>
      <c r="IO12" s="416"/>
      <c r="IP12" s="416"/>
      <c r="IQ12" s="416"/>
      <c r="IR12" s="416"/>
      <c r="IS12" s="416"/>
      <c r="IT12" s="416"/>
      <c r="IU12" s="416"/>
      <c r="IV12" s="416"/>
      <c r="IW12" s="416"/>
      <c r="IX12" s="416"/>
      <c r="IY12" s="416"/>
      <c r="IZ12" s="416"/>
      <c r="JA12" s="416"/>
      <c r="JB12" s="416"/>
      <c r="JC12" s="416"/>
      <c r="JD12" s="416"/>
      <c r="JE12" s="416"/>
      <c r="JF12" s="416"/>
      <c r="JG12" s="416"/>
      <c r="JH12" s="416"/>
      <c r="JI12" s="416"/>
      <c r="JJ12" s="416"/>
      <c r="JK12" s="416"/>
      <c r="JL12" s="416"/>
      <c r="JM12" s="416"/>
      <c r="JN12" s="416"/>
      <c r="JO12" s="416"/>
      <c r="JP12" s="416"/>
      <c r="JQ12" s="416"/>
      <c r="JR12" s="416"/>
      <c r="JS12" s="416"/>
      <c r="JT12" s="416"/>
      <c r="JU12" s="416"/>
      <c r="JV12" s="416"/>
      <c r="JW12" s="416"/>
      <c r="JX12" s="416"/>
      <c r="JY12" s="416"/>
      <c r="JZ12" s="416"/>
      <c r="KA12" s="416"/>
      <c r="KB12" s="416"/>
      <c r="KC12" s="416"/>
      <c r="KD12" s="416"/>
      <c r="KE12" s="416"/>
      <c r="KF12" s="416"/>
      <c r="KG12" s="416"/>
      <c r="KH12" s="416"/>
      <c r="KI12" s="416"/>
      <c r="KJ12" s="416"/>
      <c r="KK12" s="416"/>
      <c r="KL12" s="416"/>
      <c r="KM12" s="416"/>
      <c r="KN12" s="416"/>
      <c r="KO12" s="416"/>
      <c r="KP12" s="416"/>
      <c r="KQ12" s="416"/>
      <c r="KR12" s="416"/>
      <c r="KS12" s="416"/>
      <c r="KT12" s="416"/>
      <c r="KU12" s="416"/>
      <c r="KV12" s="416"/>
      <c r="KW12" s="416"/>
      <c r="KX12" s="416"/>
      <c r="KY12" s="416"/>
      <c r="KZ12" s="416"/>
      <c r="LA12" s="416"/>
      <c r="LB12" s="416"/>
      <c r="LC12" s="416"/>
      <c r="LD12" s="416"/>
      <c r="LE12" s="416"/>
      <c r="LF12" s="416"/>
      <c r="LG12" s="416"/>
      <c r="LH12" s="416"/>
      <c r="LI12" s="416"/>
      <c r="LJ12" s="416"/>
      <c r="LK12" s="416"/>
      <c r="LL12" s="416"/>
      <c r="LM12" s="416"/>
      <c r="LN12" s="416"/>
      <c r="LO12" s="416"/>
      <c r="LP12" s="416"/>
      <c r="LQ12" s="416"/>
      <c r="LR12" s="416"/>
      <c r="LS12" s="416"/>
      <c r="LT12" s="416"/>
      <c r="LU12" s="416"/>
      <c r="LV12" s="416"/>
      <c r="LW12" s="416"/>
      <c r="LX12" s="416"/>
      <c r="LY12" s="416"/>
      <c r="LZ12" s="416"/>
      <c r="MA12" s="416"/>
      <c r="MB12" s="416"/>
      <c r="MC12" s="416"/>
      <c r="MD12" s="416"/>
      <c r="ME12" s="416"/>
      <c r="MF12" s="416"/>
      <c r="MG12" s="416"/>
      <c r="MH12" s="416"/>
      <c r="MI12" s="416"/>
      <c r="MJ12" s="416"/>
      <c r="MK12" s="416"/>
      <c r="ML12" s="416"/>
      <c r="MM12" s="416"/>
      <c r="MN12" s="416"/>
      <c r="MO12" s="416"/>
      <c r="MP12" s="416"/>
      <c r="MQ12" s="416"/>
      <c r="MR12" s="416"/>
      <c r="MS12" s="416"/>
      <c r="MT12" s="416"/>
      <c r="MU12" s="416"/>
      <c r="MV12" s="416"/>
      <c r="MW12" s="416"/>
      <c r="MX12" s="416"/>
      <c r="MY12" s="416"/>
      <c r="MZ12" s="416"/>
      <c r="NA12" s="416"/>
      <c r="NB12" s="416"/>
      <c r="NC12" s="416"/>
      <c r="ND12" s="416"/>
      <c r="NE12" s="416"/>
      <c r="NF12" s="416"/>
      <c r="NG12" s="416"/>
      <c r="NH12" s="416"/>
      <c r="NI12" s="416"/>
      <c r="NJ12" s="416"/>
      <c r="NK12" s="416"/>
      <c r="NL12" s="416"/>
      <c r="NM12" s="416"/>
      <c r="NN12" s="416"/>
      <c r="NO12" s="416"/>
      <c r="NP12" s="416"/>
      <c r="NQ12" s="416"/>
      <c r="NR12" s="416"/>
      <c r="NS12" s="416"/>
      <c r="NT12" s="416"/>
      <c r="NU12" s="416"/>
      <c r="NV12" s="416"/>
      <c r="NW12" s="416"/>
      <c r="NX12" s="416"/>
      <c r="NY12" s="416"/>
      <c r="NZ12" s="416"/>
      <c r="OA12" s="416"/>
      <c r="OB12" s="416"/>
      <c r="OC12" s="416"/>
      <c r="OD12" s="416"/>
      <c r="OE12" s="416"/>
      <c r="OF12" s="416"/>
      <c r="OG12" s="416"/>
      <c r="OH12" s="416"/>
      <c r="OI12" s="416"/>
      <c r="OJ12" s="416"/>
      <c r="OK12" s="416"/>
      <c r="OL12" s="416"/>
      <c r="OM12" s="416"/>
      <c r="ON12" s="416"/>
      <c r="OO12" s="416"/>
      <c r="OP12" s="416"/>
      <c r="OQ12" s="416"/>
      <c r="OR12" s="416"/>
      <c r="OS12" s="416"/>
      <c r="OT12" s="416"/>
      <c r="OU12" s="416"/>
      <c r="OV12" s="416"/>
      <c r="OW12" s="416"/>
      <c r="OX12" s="416"/>
      <c r="OY12" s="416"/>
      <c r="OZ12" s="416"/>
      <c r="PA12" s="416"/>
      <c r="PB12" s="416"/>
      <c r="PC12" s="416"/>
      <c r="PD12" s="416"/>
      <c r="PE12" s="416"/>
      <c r="PF12" s="416"/>
      <c r="PG12" s="416"/>
      <c r="PH12" s="416"/>
      <c r="PI12" s="416"/>
      <c r="PJ12" s="416"/>
      <c r="PK12" s="416"/>
      <c r="PL12" s="416"/>
      <c r="PM12" s="416"/>
      <c r="PN12" s="416"/>
      <c r="PO12" s="416"/>
      <c r="PP12" s="416"/>
      <c r="PQ12" s="416"/>
      <c r="PR12" s="416"/>
      <c r="PS12" s="416"/>
      <c r="PT12" s="416"/>
      <c r="PU12" s="416"/>
      <c r="PV12" s="416"/>
      <c r="PW12" s="416"/>
      <c r="PX12" s="416"/>
      <c r="PY12" s="416"/>
      <c r="PZ12" s="416"/>
      <c r="QA12" s="416"/>
      <c r="QB12" s="416"/>
      <c r="QC12" s="416"/>
      <c r="QD12" s="416"/>
      <c r="QE12" s="416"/>
      <c r="QF12" s="416"/>
      <c r="QG12" s="416"/>
      <c r="QH12" s="416"/>
      <c r="QI12" s="416"/>
      <c r="QJ12" s="416"/>
      <c r="QK12" s="416"/>
      <c r="QL12" s="416"/>
      <c r="QM12" s="416"/>
      <c r="QN12" s="416"/>
      <c r="QO12" s="416"/>
      <c r="QP12" s="416"/>
      <c r="QQ12" s="416"/>
      <c r="QR12" s="416"/>
      <c r="QS12" s="416"/>
      <c r="QT12" s="416"/>
      <c r="QU12" s="416"/>
      <c r="QV12" s="416"/>
      <c r="QW12" s="416"/>
      <c r="QX12" s="416"/>
      <c r="QY12" s="416"/>
      <c r="QZ12" s="416"/>
      <c r="RA12" s="416"/>
      <c r="RB12" s="416"/>
      <c r="RC12" s="416"/>
      <c r="RD12" s="416"/>
      <c r="RE12" s="416"/>
      <c r="RF12" s="416"/>
      <c r="RG12" s="416"/>
      <c r="RH12" s="416"/>
      <c r="RI12" s="416"/>
      <c r="RJ12" s="416"/>
      <c r="RK12" s="416"/>
      <c r="RL12" s="416"/>
      <c r="RM12" s="416"/>
      <c r="RN12" s="416"/>
      <c r="RO12" s="416"/>
      <c r="RP12" s="416"/>
      <c r="RQ12" s="416"/>
      <c r="RR12" s="416"/>
      <c r="RS12" s="416"/>
      <c r="RT12" s="416"/>
      <c r="RU12" s="416"/>
      <c r="RV12" s="416"/>
      <c r="RW12" s="416"/>
      <c r="RX12" s="416"/>
      <c r="RY12" s="416"/>
      <c r="RZ12" s="416"/>
      <c r="SA12" s="416"/>
      <c r="SB12" s="416"/>
      <c r="SC12" s="416"/>
      <c r="SD12" s="416"/>
      <c r="SE12" s="416"/>
      <c r="SF12" s="416"/>
      <c r="SG12" s="416"/>
      <c r="SH12" s="416"/>
      <c r="SI12" s="416"/>
      <c r="SJ12" s="416"/>
      <c r="SK12" s="416"/>
      <c r="SL12" s="416"/>
      <c r="SM12" s="416"/>
      <c r="SN12" s="416"/>
      <c r="SO12" s="416"/>
      <c r="SP12" s="416"/>
      <c r="SQ12" s="416"/>
      <c r="SR12" s="416"/>
      <c r="SS12" s="416"/>
      <c r="ST12" s="416"/>
      <c r="SU12" s="416"/>
      <c r="SV12" s="416"/>
      <c r="SW12" s="416"/>
      <c r="SX12" s="416"/>
      <c r="SY12" s="416"/>
      <c r="SZ12" s="416"/>
      <c r="TA12" s="416"/>
      <c r="TB12" s="416"/>
      <c r="TC12" s="416"/>
      <c r="TD12" s="416"/>
      <c r="TE12" s="416"/>
      <c r="TF12" s="416"/>
      <c r="TG12" s="416"/>
      <c r="TH12" s="416"/>
      <c r="TI12" s="416"/>
      <c r="TJ12" s="416"/>
      <c r="TK12" s="416"/>
      <c r="TL12" s="416"/>
      <c r="TM12" s="416"/>
      <c r="TN12" s="416"/>
      <c r="TO12" s="416"/>
      <c r="TP12" s="416"/>
      <c r="TQ12" s="416"/>
      <c r="TR12" s="416"/>
      <c r="TS12" s="416"/>
      <c r="TT12" s="416"/>
      <c r="TU12" s="416"/>
      <c r="TV12" s="416"/>
      <c r="TW12" s="416"/>
      <c r="TX12" s="416"/>
      <c r="TY12" s="416"/>
      <c r="TZ12" s="416"/>
      <c r="UA12" s="416"/>
      <c r="UB12" s="416"/>
      <c r="UC12" s="416"/>
      <c r="UD12" s="416"/>
      <c r="UE12" s="416"/>
      <c r="UF12" s="416"/>
      <c r="UG12" s="416"/>
      <c r="UH12" s="416"/>
      <c r="UI12" s="416"/>
      <c r="UJ12" s="416"/>
      <c r="UK12" s="416"/>
      <c r="UL12" s="416"/>
      <c r="UM12" s="416"/>
      <c r="UN12" s="416"/>
      <c r="UO12" s="416"/>
      <c r="UP12" s="416"/>
      <c r="UQ12" s="416"/>
      <c r="UR12" s="416"/>
      <c r="US12" s="416"/>
      <c r="UT12" s="416"/>
      <c r="UU12" s="416"/>
      <c r="UV12" s="416"/>
      <c r="UW12" s="416"/>
      <c r="UX12" s="416"/>
      <c r="UY12" s="416"/>
      <c r="UZ12" s="416"/>
      <c r="VA12" s="416"/>
      <c r="VB12" s="416"/>
      <c r="VC12" s="416"/>
      <c r="VD12" s="416"/>
      <c r="VE12" s="416"/>
      <c r="VF12" s="416"/>
      <c r="VG12" s="416"/>
      <c r="VH12" s="416"/>
      <c r="VI12" s="416"/>
      <c r="VJ12" s="416"/>
      <c r="VK12" s="416"/>
      <c r="VL12" s="416"/>
      <c r="VM12" s="416"/>
      <c r="VN12" s="416"/>
      <c r="VO12" s="416"/>
      <c r="VP12" s="416"/>
      <c r="VQ12" s="416"/>
      <c r="VR12" s="416"/>
      <c r="VS12" s="416"/>
      <c r="VT12" s="416"/>
      <c r="VU12" s="416"/>
      <c r="VV12" s="416"/>
      <c r="VW12" s="416"/>
      <c r="VX12" s="416"/>
      <c r="VY12" s="416"/>
      <c r="VZ12" s="416"/>
      <c r="WA12" s="416"/>
      <c r="WB12" s="416"/>
      <c r="WC12" s="416"/>
      <c r="WD12" s="416"/>
      <c r="WE12" s="416"/>
      <c r="WF12" s="416"/>
      <c r="WG12" s="416"/>
      <c r="WH12" s="416"/>
      <c r="WI12" s="416"/>
      <c r="WJ12" s="416"/>
      <c r="WK12" s="416"/>
      <c r="WL12" s="416"/>
      <c r="WM12" s="416"/>
      <c r="WN12" s="416"/>
      <c r="WO12" s="416"/>
      <c r="WP12" s="416"/>
      <c r="WQ12" s="416"/>
      <c r="WR12" s="416"/>
      <c r="WS12" s="416"/>
      <c r="WT12" s="416"/>
      <c r="WU12" s="416"/>
      <c r="WV12" s="416"/>
      <c r="WW12" s="416"/>
      <c r="WX12" s="416"/>
      <c r="WY12" s="416"/>
      <c r="WZ12" s="416"/>
      <c r="XA12" s="416"/>
      <c r="XB12" s="416"/>
      <c r="XC12" s="416"/>
      <c r="XD12" s="416"/>
      <c r="XE12" s="416"/>
      <c r="XF12" s="416"/>
      <c r="XG12" s="416"/>
      <c r="XH12" s="416"/>
      <c r="XI12" s="416"/>
      <c r="XJ12" s="416"/>
      <c r="XK12" s="416"/>
      <c r="XL12" s="416"/>
      <c r="XM12" s="416"/>
      <c r="XN12" s="416"/>
      <c r="XO12" s="416"/>
      <c r="XP12" s="416"/>
      <c r="XQ12" s="416"/>
      <c r="XR12" s="416"/>
      <c r="XS12" s="416"/>
      <c r="XT12" s="416"/>
    </row>
    <row r="13" spans="1:644" customFormat="1">
      <c r="A13" s="217"/>
      <c r="B13" s="122"/>
      <c r="C13" s="221"/>
      <c r="D13" s="222"/>
      <c r="E13" s="222"/>
      <c r="F13" s="220"/>
      <c r="G13" s="221"/>
      <c r="H13" s="222"/>
      <c r="I13" s="222"/>
      <c r="J13" s="220"/>
      <c r="K13" s="416"/>
      <c r="L13" s="416"/>
      <c r="M13" s="217"/>
      <c r="N13" s="122"/>
      <c r="O13" s="221"/>
      <c r="P13" s="222"/>
      <c r="Q13" s="222"/>
      <c r="R13" s="220"/>
      <c r="S13" s="221"/>
      <c r="T13" s="222"/>
      <c r="U13" s="222"/>
      <c r="V13" s="220"/>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6"/>
      <c r="BZ13" s="416"/>
      <c r="CA13" s="416"/>
      <c r="CB13" s="416"/>
      <c r="CC13" s="416"/>
      <c r="CD13" s="416"/>
      <c r="CE13" s="416"/>
      <c r="CF13" s="416"/>
      <c r="CG13" s="416"/>
      <c r="CH13" s="416"/>
      <c r="CI13" s="416"/>
      <c r="CJ13" s="416"/>
      <c r="CK13" s="416"/>
      <c r="CL13" s="416"/>
      <c r="CM13" s="416"/>
      <c r="CN13" s="416"/>
      <c r="CO13" s="416"/>
      <c r="CP13" s="416"/>
      <c r="CQ13" s="416"/>
      <c r="CR13" s="416"/>
      <c r="CS13" s="416"/>
      <c r="CT13" s="416"/>
      <c r="CU13" s="416"/>
      <c r="CV13" s="416"/>
      <c r="CW13" s="416"/>
      <c r="CX13" s="416"/>
      <c r="CY13" s="416"/>
      <c r="CZ13" s="416"/>
      <c r="DA13" s="416"/>
      <c r="DB13" s="416"/>
      <c r="DC13" s="416"/>
      <c r="DD13" s="416"/>
      <c r="DE13" s="416"/>
      <c r="DF13" s="416"/>
      <c r="DG13" s="416"/>
      <c r="DH13" s="416"/>
      <c r="DI13" s="416"/>
      <c r="DJ13" s="416"/>
      <c r="DK13" s="416"/>
      <c r="DL13" s="416"/>
      <c r="DM13" s="416"/>
      <c r="DN13" s="416"/>
      <c r="DO13" s="416"/>
      <c r="DP13" s="416"/>
      <c r="DQ13" s="416"/>
      <c r="DR13" s="416"/>
      <c r="DS13" s="416"/>
      <c r="DT13" s="416"/>
      <c r="DU13" s="416"/>
      <c r="DV13" s="416"/>
      <c r="DW13" s="416"/>
      <c r="DX13" s="416"/>
      <c r="DY13" s="416"/>
      <c r="DZ13" s="416"/>
      <c r="EA13" s="416"/>
      <c r="EB13" s="416"/>
      <c r="EC13" s="416"/>
      <c r="ED13" s="416"/>
      <c r="EE13" s="416"/>
      <c r="EF13" s="416"/>
      <c r="EG13" s="416"/>
      <c r="EH13" s="416"/>
      <c r="EI13" s="416"/>
      <c r="EJ13" s="416"/>
      <c r="EK13" s="416"/>
      <c r="EL13" s="416"/>
      <c r="EM13" s="416"/>
      <c r="EN13" s="416"/>
      <c r="EO13" s="416"/>
      <c r="EP13" s="416"/>
      <c r="EQ13" s="416"/>
      <c r="ER13" s="416"/>
      <c r="ES13" s="416"/>
      <c r="ET13" s="416"/>
      <c r="EU13" s="416"/>
      <c r="EV13" s="416"/>
      <c r="EW13" s="416"/>
      <c r="EX13" s="416"/>
      <c r="EY13" s="416"/>
      <c r="EZ13" s="416"/>
      <c r="FA13" s="416"/>
      <c r="FB13" s="416"/>
      <c r="FC13" s="416"/>
      <c r="FD13" s="416"/>
      <c r="FE13" s="416"/>
      <c r="FF13" s="416"/>
      <c r="FG13" s="416"/>
      <c r="FH13" s="416"/>
      <c r="FI13" s="416"/>
      <c r="FJ13" s="416"/>
      <c r="FK13" s="416"/>
      <c r="FL13" s="416"/>
      <c r="FM13" s="416"/>
      <c r="FN13" s="416"/>
      <c r="FO13" s="416"/>
      <c r="FP13" s="416"/>
      <c r="FQ13" s="416"/>
      <c r="FR13" s="416"/>
      <c r="FS13" s="416"/>
      <c r="FT13" s="416"/>
      <c r="FU13" s="416"/>
      <c r="FV13" s="416"/>
      <c r="FW13" s="416"/>
      <c r="FX13" s="416"/>
      <c r="FY13" s="416"/>
      <c r="FZ13" s="416"/>
      <c r="GA13" s="416"/>
      <c r="GB13" s="416"/>
      <c r="GC13" s="416"/>
      <c r="GD13" s="416"/>
      <c r="GE13" s="416"/>
      <c r="GF13" s="416"/>
      <c r="GG13" s="416"/>
      <c r="GH13" s="416"/>
      <c r="GI13" s="416"/>
      <c r="GJ13" s="416"/>
      <c r="GK13" s="416"/>
      <c r="GL13" s="416"/>
      <c r="GM13" s="416"/>
      <c r="GN13" s="416"/>
      <c r="GO13" s="416"/>
      <c r="GP13" s="416"/>
      <c r="GQ13" s="416"/>
      <c r="GR13" s="416"/>
      <c r="GS13" s="416"/>
      <c r="GT13" s="416"/>
      <c r="GU13" s="416"/>
      <c r="GV13" s="416"/>
      <c r="GW13" s="416"/>
      <c r="GX13" s="416"/>
      <c r="GY13" s="416"/>
      <c r="GZ13" s="416"/>
      <c r="HA13" s="416"/>
      <c r="HB13" s="416"/>
      <c r="HC13" s="416"/>
      <c r="HD13" s="416"/>
      <c r="HE13" s="416"/>
      <c r="HF13" s="416"/>
      <c r="HG13" s="416"/>
      <c r="HH13" s="416"/>
      <c r="HI13" s="416"/>
      <c r="HJ13" s="416"/>
      <c r="HK13" s="416"/>
      <c r="HL13" s="416"/>
      <c r="HM13" s="416"/>
      <c r="HN13" s="416"/>
      <c r="HO13" s="416"/>
      <c r="HP13" s="416"/>
      <c r="HQ13" s="416"/>
      <c r="HR13" s="416"/>
      <c r="HS13" s="416"/>
      <c r="HT13" s="416"/>
      <c r="HU13" s="416"/>
      <c r="HV13" s="416"/>
      <c r="HW13" s="416"/>
      <c r="HX13" s="416"/>
      <c r="HY13" s="416"/>
      <c r="HZ13" s="416"/>
      <c r="IA13" s="416"/>
      <c r="IB13" s="416"/>
      <c r="IC13" s="416"/>
      <c r="ID13" s="416"/>
      <c r="IE13" s="416"/>
      <c r="IF13" s="416"/>
      <c r="IG13" s="416"/>
      <c r="IH13" s="416"/>
      <c r="II13" s="416"/>
      <c r="IJ13" s="416"/>
      <c r="IK13" s="416"/>
      <c r="IL13" s="416"/>
      <c r="IM13" s="416"/>
      <c r="IN13" s="416"/>
      <c r="IO13" s="416"/>
      <c r="IP13" s="416"/>
      <c r="IQ13" s="416"/>
      <c r="IR13" s="416"/>
      <c r="IS13" s="416"/>
      <c r="IT13" s="416"/>
      <c r="IU13" s="416"/>
      <c r="IV13" s="416"/>
      <c r="IW13" s="416"/>
      <c r="IX13" s="416"/>
      <c r="IY13" s="416"/>
      <c r="IZ13" s="416"/>
      <c r="JA13" s="416"/>
      <c r="JB13" s="416"/>
      <c r="JC13" s="416"/>
      <c r="JD13" s="416"/>
      <c r="JE13" s="416"/>
      <c r="JF13" s="416"/>
      <c r="JG13" s="416"/>
      <c r="JH13" s="416"/>
      <c r="JI13" s="416"/>
      <c r="JJ13" s="416"/>
      <c r="JK13" s="416"/>
      <c r="JL13" s="416"/>
      <c r="JM13" s="416"/>
      <c r="JN13" s="416"/>
      <c r="JO13" s="416"/>
      <c r="JP13" s="416"/>
      <c r="JQ13" s="416"/>
      <c r="JR13" s="416"/>
      <c r="JS13" s="416"/>
      <c r="JT13" s="416"/>
      <c r="JU13" s="416"/>
      <c r="JV13" s="416"/>
      <c r="JW13" s="416"/>
      <c r="JX13" s="416"/>
      <c r="JY13" s="416"/>
      <c r="JZ13" s="416"/>
      <c r="KA13" s="416"/>
      <c r="KB13" s="416"/>
      <c r="KC13" s="416"/>
      <c r="KD13" s="416"/>
      <c r="KE13" s="416"/>
      <c r="KF13" s="416"/>
      <c r="KG13" s="416"/>
      <c r="KH13" s="416"/>
      <c r="KI13" s="416"/>
      <c r="KJ13" s="416"/>
      <c r="KK13" s="416"/>
      <c r="KL13" s="416"/>
      <c r="KM13" s="416"/>
      <c r="KN13" s="416"/>
      <c r="KO13" s="416"/>
      <c r="KP13" s="416"/>
      <c r="KQ13" s="416"/>
      <c r="KR13" s="416"/>
      <c r="KS13" s="416"/>
      <c r="KT13" s="416"/>
      <c r="KU13" s="416"/>
      <c r="KV13" s="416"/>
      <c r="KW13" s="416"/>
      <c r="KX13" s="416"/>
      <c r="KY13" s="416"/>
      <c r="KZ13" s="416"/>
      <c r="LA13" s="416"/>
      <c r="LB13" s="416"/>
      <c r="LC13" s="416"/>
      <c r="LD13" s="416"/>
      <c r="LE13" s="416"/>
      <c r="LF13" s="416"/>
      <c r="LG13" s="416"/>
      <c r="LH13" s="416"/>
      <c r="LI13" s="416"/>
      <c r="LJ13" s="416"/>
      <c r="LK13" s="416"/>
      <c r="LL13" s="416"/>
      <c r="LM13" s="416"/>
      <c r="LN13" s="416"/>
      <c r="LO13" s="416"/>
      <c r="LP13" s="416"/>
      <c r="LQ13" s="416"/>
      <c r="LR13" s="416"/>
      <c r="LS13" s="416"/>
      <c r="LT13" s="416"/>
      <c r="LU13" s="416"/>
      <c r="LV13" s="416"/>
      <c r="LW13" s="416"/>
      <c r="LX13" s="416"/>
      <c r="LY13" s="416"/>
      <c r="LZ13" s="416"/>
      <c r="MA13" s="416"/>
      <c r="MB13" s="416"/>
      <c r="MC13" s="416"/>
      <c r="MD13" s="416"/>
      <c r="ME13" s="416"/>
      <c r="MF13" s="416"/>
      <c r="MG13" s="416"/>
      <c r="MH13" s="416"/>
      <c r="MI13" s="416"/>
      <c r="MJ13" s="416"/>
      <c r="MK13" s="416"/>
      <c r="ML13" s="416"/>
      <c r="MM13" s="416"/>
      <c r="MN13" s="416"/>
      <c r="MO13" s="416"/>
      <c r="MP13" s="416"/>
      <c r="MQ13" s="416"/>
      <c r="MR13" s="416"/>
      <c r="MS13" s="416"/>
      <c r="MT13" s="416"/>
      <c r="MU13" s="416"/>
      <c r="MV13" s="416"/>
      <c r="MW13" s="416"/>
      <c r="MX13" s="416"/>
      <c r="MY13" s="416"/>
      <c r="MZ13" s="416"/>
      <c r="NA13" s="416"/>
      <c r="NB13" s="416"/>
      <c r="NC13" s="416"/>
      <c r="ND13" s="416"/>
      <c r="NE13" s="416"/>
      <c r="NF13" s="416"/>
      <c r="NG13" s="416"/>
      <c r="NH13" s="416"/>
      <c r="NI13" s="416"/>
      <c r="NJ13" s="416"/>
      <c r="NK13" s="416"/>
      <c r="NL13" s="416"/>
      <c r="NM13" s="416"/>
      <c r="NN13" s="416"/>
      <c r="NO13" s="416"/>
      <c r="NP13" s="416"/>
      <c r="NQ13" s="416"/>
      <c r="NR13" s="416"/>
      <c r="NS13" s="416"/>
      <c r="NT13" s="416"/>
      <c r="NU13" s="416"/>
      <c r="NV13" s="416"/>
      <c r="NW13" s="416"/>
      <c r="NX13" s="416"/>
      <c r="NY13" s="416"/>
      <c r="NZ13" s="416"/>
      <c r="OA13" s="416"/>
      <c r="OB13" s="416"/>
      <c r="OC13" s="416"/>
      <c r="OD13" s="416"/>
      <c r="OE13" s="416"/>
      <c r="OF13" s="416"/>
      <c r="OG13" s="416"/>
      <c r="OH13" s="416"/>
      <c r="OI13" s="416"/>
      <c r="OJ13" s="416"/>
      <c r="OK13" s="416"/>
      <c r="OL13" s="416"/>
      <c r="OM13" s="416"/>
      <c r="ON13" s="416"/>
      <c r="OO13" s="416"/>
      <c r="OP13" s="416"/>
      <c r="OQ13" s="416"/>
      <c r="OR13" s="416"/>
      <c r="OS13" s="416"/>
      <c r="OT13" s="416"/>
      <c r="OU13" s="416"/>
      <c r="OV13" s="416"/>
      <c r="OW13" s="416"/>
      <c r="OX13" s="416"/>
      <c r="OY13" s="416"/>
      <c r="OZ13" s="416"/>
      <c r="PA13" s="416"/>
      <c r="PB13" s="416"/>
      <c r="PC13" s="416"/>
      <c r="PD13" s="416"/>
      <c r="PE13" s="416"/>
      <c r="PF13" s="416"/>
      <c r="PG13" s="416"/>
      <c r="PH13" s="416"/>
      <c r="PI13" s="416"/>
      <c r="PJ13" s="416"/>
      <c r="PK13" s="416"/>
      <c r="PL13" s="416"/>
      <c r="PM13" s="416"/>
      <c r="PN13" s="416"/>
      <c r="PO13" s="416"/>
      <c r="PP13" s="416"/>
      <c r="PQ13" s="416"/>
      <c r="PR13" s="416"/>
      <c r="PS13" s="416"/>
      <c r="PT13" s="416"/>
      <c r="PU13" s="416"/>
      <c r="PV13" s="416"/>
      <c r="PW13" s="416"/>
      <c r="PX13" s="416"/>
      <c r="PY13" s="416"/>
      <c r="PZ13" s="416"/>
      <c r="QA13" s="416"/>
      <c r="QB13" s="416"/>
      <c r="QC13" s="416"/>
      <c r="QD13" s="416"/>
      <c r="QE13" s="416"/>
      <c r="QF13" s="416"/>
      <c r="QG13" s="416"/>
      <c r="QH13" s="416"/>
      <c r="QI13" s="416"/>
      <c r="QJ13" s="416"/>
      <c r="QK13" s="416"/>
      <c r="QL13" s="416"/>
      <c r="QM13" s="416"/>
      <c r="QN13" s="416"/>
      <c r="QO13" s="416"/>
      <c r="QP13" s="416"/>
      <c r="QQ13" s="416"/>
      <c r="QR13" s="416"/>
      <c r="QS13" s="416"/>
      <c r="QT13" s="416"/>
      <c r="QU13" s="416"/>
      <c r="QV13" s="416"/>
      <c r="QW13" s="416"/>
      <c r="QX13" s="416"/>
      <c r="QY13" s="416"/>
      <c r="QZ13" s="416"/>
      <c r="RA13" s="416"/>
      <c r="RB13" s="416"/>
      <c r="RC13" s="416"/>
      <c r="RD13" s="416"/>
      <c r="RE13" s="416"/>
      <c r="RF13" s="416"/>
      <c r="RG13" s="416"/>
      <c r="RH13" s="416"/>
      <c r="RI13" s="416"/>
      <c r="RJ13" s="416"/>
      <c r="RK13" s="416"/>
      <c r="RL13" s="416"/>
      <c r="RM13" s="416"/>
      <c r="RN13" s="416"/>
      <c r="RO13" s="416"/>
      <c r="RP13" s="416"/>
      <c r="RQ13" s="416"/>
      <c r="RR13" s="416"/>
      <c r="RS13" s="416"/>
      <c r="RT13" s="416"/>
      <c r="RU13" s="416"/>
      <c r="RV13" s="416"/>
      <c r="RW13" s="416"/>
      <c r="RX13" s="416"/>
      <c r="RY13" s="416"/>
      <c r="RZ13" s="416"/>
      <c r="SA13" s="416"/>
      <c r="SB13" s="416"/>
      <c r="SC13" s="416"/>
      <c r="SD13" s="416"/>
      <c r="SE13" s="416"/>
      <c r="SF13" s="416"/>
      <c r="SG13" s="416"/>
      <c r="SH13" s="416"/>
      <c r="SI13" s="416"/>
      <c r="SJ13" s="416"/>
      <c r="SK13" s="416"/>
      <c r="SL13" s="416"/>
      <c r="SM13" s="416"/>
      <c r="SN13" s="416"/>
      <c r="SO13" s="416"/>
      <c r="SP13" s="416"/>
      <c r="SQ13" s="416"/>
      <c r="SR13" s="416"/>
      <c r="SS13" s="416"/>
      <c r="ST13" s="416"/>
      <c r="SU13" s="416"/>
      <c r="SV13" s="416"/>
      <c r="SW13" s="416"/>
      <c r="SX13" s="416"/>
      <c r="SY13" s="416"/>
      <c r="SZ13" s="416"/>
      <c r="TA13" s="416"/>
      <c r="TB13" s="416"/>
      <c r="TC13" s="416"/>
      <c r="TD13" s="416"/>
      <c r="TE13" s="416"/>
      <c r="TF13" s="416"/>
      <c r="TG13" s="416"/>
      <c r="TH13" s="416"/>
      <c r="TI13" s="416"/>
      <c r="TJ13" s="416"/>
      <c r="TK13" s="416"/>
      <c r="TL13" s="416"/>
      <c r="TM13" s="416"/>
      <c r="TN13" s="416"/>
      <c r="TO13" s="416"/>
      <c r="TP13" s="416"/>
      <c r="TQ13" s="416"/>
      <c r="TR13" s="416"/>
      <c r="TS13" s="416"/>
      <c r="TT13" s="416"/>
      <c r="TU13" s="416"/>
      <c r="TV13" s="416"/>
      <c r="TW13" s="416"/>
      <c r="TX13" s="416"/>
      <c r="TY13" s="416"/>
      <c r="TZ13" s="416"/>
      <c r="UA13" s="416"/>
      <c r="UB13" s="416"/>
      <c r="UC13" s="416"/>
      <c r="UD13" s="416"/>
      <c r="UE13" s="416"/>
      <c r="UF13" s="416"/>
      <c r="UG13" s="416"/>
      <c r="UH13" s="416"/>
      <c r="UI13" s="416"/>
      <c r="UJ13" s="416"/>
      <c r="UK13" s="416"/>
      <c r="UL13" s="416"/>
      <c r="UM13" s="416"/>
      <c r="UN13" s="416"/>
      <c r="UO13" s="416"/>
      <c r="UP13" s="416"/>
      <c r="UQ13" s="416"/>
      <c r="UR13" s="416"/>
      <c r="US13" s="416"/>
      <c r="UT13" s="416"/>
      <c r="UU13" s="416"/>
      <c r="UV13" s="416"/>
      <c r="UW13" s="416"/>
      <c r="UX13" s="416"/>
      <c r="UY13" s="416"/>
      <c r="UZ13" s="416"/>
      <c r="VA13" s="416"/>
      <c r="VB13" s="416"/>
      <c r="VC13" s="416"/>
      <c r="VD13" s="416"/>
      <c r="VE13" s="416"/>
      <c r="VF13" s="416"/>
      <c r="VG13" s="416"/>
      <c r="VH13" s="416"/>
      <c r="VI13" s="416"/>
      <c r="VJ13" s="416"/>
      <c r="VK13" s="416"/>
      <c r="VL13" s="416"/>
      <c r="VM13" s="416"/>
      <c r="VN13" s="416"/>
      <c r="VO13" s="416"/>
      <c r="VP13" s="416"/>
      <c r="VQ13" s="416"/>
      <c r="VR13" s="416"/>
      <c r="VS13" s="416"/>
      <c r="VT13" s="416"/>
      <c r="VU13" s="416"/>
      <c r="VV13" s="416"/>
      <c r="VW13" s="416"/>
      <c r="VX13" s="416"/>
      <c r="VY13" s="416"/>
      <c r="VZ13" s="416"/>
      <c r="WA13" s="416"/>
      <c r="WB13" s="416"/>
      <c r="WC13" s="416"/>
      <c r="WD13" s="416"/>
      <c r="WE13" s="416"/>
      <c r="WF13" s="416"/>
      <c r="WG13" s="416"/>
      <c r="WH13" s="416"/>
      <c r="WI13" s="416"/>
      <c r="WJ13" s="416"/>
      <c r="WK13" s="416"/>
      <c r="WL13" s="416"/>
      <c r="WM13" s="416"/>
      <c r="WN13" s="416"/>
      <c r="WO13" s="416"/>
      <c r="WP13" s="416"/>
      <c r="WQ13" s="416"/>
      <c r="WR13" s="416"/>
      <c r="WS13" s="416"/>
      <c r="WT13" s="416"/>
      <c r="WU13" s="416"/>
      <c r="WV13" s="416"/>
      <c r="WW13" s="416"/>
      <c r="WX13" s="416"/>
      <c r="WY13" s="416"/>
      <c r="WZ13" s="416"/>
      <c r="XA13" s="416"/>
      <c r="XB13" s="416"/>
      <c r="XC13" s="416"/>
      <c r="XD13" s="416"/>
      <c r="XE13" s="416"/>
      <c r="XF13" s="416"/>
      <c r="XG13" s="416"/>
      <c r="XH13" s="416"/>
      <c r="XI13" s="416"/>
      <c r="XJ13" s="416"/>
      <c r="XK13" s="416"/>
      <c r="XL13" s="416"/>
      <c r="XM13" s="416"/>
      <c r="XN13" s="416"/>
      <c r="XO13" s="416"/>
      <c r="XP13" s="416"/>
      <c r="XQ13" s="416"/>
      <c r="XR13" s="416"/>
      <c r="XS13" s="416"/>
      <c r="XT13" s="416"/>
    </row>
    <row r="14" spans="1:644" customFormat="1">
      <c r="A14" s="217"/>
      <c r="B14" s="122"/>
      <c r="C14" s="221"/>
      <c r="D14" s="222"/>
      <c r="E14" s="222"/>
      <c r="F14" s="220"/>
      <c r="G14" s="221"/>
      <c r="H14" s="222"/>
      <c r="I14" s="222"/>
      <c r="J14" s="220"/>
      <c r="K14" s="416"/>
      <c r="L14" s="416"/>
      <c r="M14" s="217"/>
      <c r="N14" s="122"/>
      <c r="O14" s="221"/>
      <c r="P14" s="222"/>
      <c r="Q14" s="222"/>
      <c r="R14" s="220"/>
      <c r="S14" s="221"/>
      <c r="T14" s="222"/>
      <c r="U14" s="222"/>
      <c r="V14" s="220"/>
      <c r="W14" s="416"/>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6"/>
      <c r="BT14" s="416"/>
      <c r="BU14" s="416"/>
      <c r="BV14" s="416"/>
      <c r="BW14" s="416"/>
      <c r="BX14" s="416"/>
      <c r="BY14" s="416"/>
      <c r="BZ14" s="416"/>
      <c r="CA14" s="416"/>
      <c r="CB14" s="416"/>
      <c r="CC14" s="416"/>
      <c r="CD14" s="416"/>
      <c r="CE14" s="416"/>
      <c r="CF14" s="416"/>
      <c r="CG14" s="416"/>
      <c r="CH14" s="416"/>
      <c r="CI14" s="416"/>
      <c r="CJ14" s="416"/>
      <c r="CK14" s="416"/>
      <c r="CL14" s="416"/>
      <c r="CM14" s="416"/>
      <c r="CN14" s="416"/>
      <c r="CO14" s="416"/>
      <c r="CP14" s="416"/>
      <c r="CQ14" s="416"/>
      <c r="CR14" s="416"/>
      <c r="CS14" s="416"/>
      <c r="CT14" s="416"/>
      <c r="CU14" s="416"/>
      <c r="CV14" s="416"/>
      <c r="CW14" s="416"/>
      <c r="CX14" s="416"/>
      <c r="CY14" s="416"/>
      <c r="CZ14" s="416"/>
      <c r="DA14" s="416"/>
      <c r="DB14" s="416"/>
      <c r="DC14" s="416"/>
      <c r="DD14" s="416"/>
      <c r="DE14" s="416"/>
      <c r="DF14" s="416"/>
      <c r="DG14" s="416"/>
      <c r="DH14" s="416"/>
      <c r="DI14" s="416"/>
      <c r="DJ14" s="416"/>
      <c r="DK14" s="416"/>
      <c r="DL14" s="416"/>
      <c r="DM14" s="416"/>
      <c r="DN14" s="416"/>
      <c r="DO14" s="416"/>
      <c r="DP14" s="416"/>
      <c r="DQ14" s="416"/>
      <c r="DR14" s="416"/>
      <c r="DS14" s="416"/>
      <c r="DT14" s="416"/>
      <c r="DU14" s="416"/>
      <c r="DV14" s="416"/>
      <c r="DW14" s="416"/>
      <c r="DX14" s="416"/>
      <c r="DY14" s="416"/>
      <c r="DZ14" s="416"/>
      <c r="EA14" s="416"/>
      <c r="EB14" s="416"/>
      <c r="EC14" s="416"/>
      <c r="ED14" s="416"/>
      <c r="EE14" s="416"/>
      <c r="EF14" s="416"/>
      <c r="EG14" s="416"/>
      <c r="EH14" s="416"/>
      <c r="EI14" s="416"/>
      <c r="EJ14" s="416"/>
      <c r="EK14" s="416"/>
      <c r="EL14" s="416"/>
      <c r="EM14" s="416"/>
      <c r="EN14" s="416"/>
      <c r="EO14" s="416"/>
      <c r="EP14" s="416"/>
      <c r="EQ14" s="416"/>
      <c r="ER14" s="416"/>
      <c r="ES14" s="416"/>
      <c r="ET14" s="416"/>
      <c r="EU14" s="416"/>
      <c r="EV14" s="416"/>
      <c r="EW14" s="416"/>
      <c r="EX14" s="416"/>
      <c r="EY14" s="416"/>
      <c r="EZ14" s="416"/>
      <c r="FA14" s="416"/>
      <c r="FB14" s="416"/>
      <c r="FC14" s="416"/>
      <c r="FD14" s="416"/>
      <c r="FE14" s="416"/>
      <c r="FF14" s="416"/>
      <c r="FG14" s="416"/>
      <c r="FH14" s="416"/>
      <c r="FI14" s="416"/>
      <c r="FJ14" s="416"/>
      <c r="FK14" s="416"/>
      <c r="FL14" s="416"/>
      <c r="FM14" s="416"/>
      <c r="FN14" s="416"/>
      <c r="FO14" s="416"/>
      <c r="FP14" s="416"/>
      <c r="FQ14" s="416"/>
      <c r="FR14" s="416"/>
      <c r="FS14" s="416"/>
      <c r="FT14" s="416"/>
      <c r="FU14" s="416"/>
      <c r="FV14" s="416"/>
      <c r="FW14" s="416"/>
      <c r="FX14" s="416"/>
      <c r="FY14" s="416"/>
      <c r="FZ14" s="416"/>
      <c r="GA14" s="416"/>
      <c r="GB14" s="416"/>
      <c r="GC14" s="416"/>
      <c r="GD14" s="416"/>
      <c r="GE14" s="416"/>
      <c r="GF14" s="416"/>
      <c r="GG14" s="416"/>
      <c r="GH14" s="416"/>
      <c r="GI14" s="416"/>
      <c r="GJ14" s="416"/>
      <c r="GK14" s="416"/>
      <c r="GL14" s="416"/>
      <c r="GM14" s="416"/>
      <c r="GN14" s="416"/>
      <c r="GO14" s="416"/>
      <c r="GP14" s="416"/>
      <c r="GQ14" s="416"/>
      <c r="GR14" s="416"/>
      <c r="GS14" s="416"/>
      <c r="GT14" s="416"/>
      <c r="GU14" s="416"/>
      <c r="GV14" s="416"/>
      <c r="GW14" s="416"/>
      <c r="GX14" s="416"/>
      <c r="GY14" s="416"/>
      <c r="GZ14" s="416"/>
      <c r="HA14" s="416"/>
      <c r="HB14" s="416"/>
      <c r="HC14" s="416"/>
      <c r="HD14" s="416"/>
      <c r="HE14" s="416"/>
      <c r="HF14" s="416"/>
      <c r="HG14" s="416"/>
      <c r="HH14" s="416"/>
      <c r="HI14" s="416"/>
      <c r="HJ14" s="416"/>
      <c r="HK14" s="416"/>
      <c r="HL14" s="416"/>
      <c r="HM14" s="416"/>
      <c r="HN14" s="416"/>
      <c r="HO14" s="416"/>
      <c r="HP14" s="416"/>
      <c r="HQ14" s="416"/>
      <c r="HR14" s="416"/>
      <c r="HS14" s="416"/>
      <c r="HT14" s="416"/>
      <c r="HU14" s="416"/>
      <c r="HV14" s="416"/>
      <c r="HW14" s="416"/>
      <c r="HX14" s="416"/>
      <c r="HY14" s="416"/>
      <c r="HZ14" s="416"/>
      <c r="IA14" s="416"/>
      <c r="IB14" s="416"/>
      <c r="IC14" s="416"/>
      <c r="ID14" s="416"/>
      <c r="IE14" s="416"/>
      <c r="IF14" s="416"/>
      <c r="IG14" s="416"/>
      <c r="IH14" s="416"/>
      <c r="II14" s="416"/>
      <c r="IJ14" s="416"/>
      <c r="IK14" s="416"/>
      <c r="IL14" s="416"/>
      <c r="IM14" s="416"/>
      <c r="IN14" s="416"/>
      <c r="IO14" s="416"/>
      <c r="IP14" s="416"/>
      <c r="IQ14" s="416"/>
      <c r="IR14" s="416"/>
      <c r="IS14" s="416"/>
      <c r="IT14" s="416"/>
      <c r="IU14" s="416"/>
      <c r="IV14" s="416"/>
      <c r="IW14" s="416"/>
      <c r="IX14" s="416"/>
      <c r="IY14" s="416"/>
      <c r="IZ14" s="416"/>
      <c r="JA14" s="416"/>
      <c r="JB14" s="416"/>
      <c r="JC14" s="416"/>
      <c r="JD14" s="416"/>
      <c r="JE14" s="416"/>
      <c r="JF14" s="416"/>
      <c r="JG14" s="416"/>
      <c r="JH14" s="416"/>
      <c r="JI14" s="416"/>
      <c r="JJ14" s="416"/>
      <c r="JK14" s="416"/>
      <c r="JL14" s="416"/>
      <c r="JM14" s="416"/>
      <c r="JN14" s="416"/>
      <c r="JO14" s="416"/>
      <c r="JP14" s="416"/>
      <c r="JQ14" s="416"/>
      <c r="JR14" s="416"/>
      <c r="JS14" s="416"/>
      <c r="JT14" s="416"/>
      <c r="JU14" s="416"/>
      <c r="JV14" s="416"/>
      <c r="JW14" s="416"/>
      <c r="JX14" s="416"/>
      <c r="JY14" s="416"/>
      <c r="JZ14" s="416"/>
      <c r="KA14" s="416"/>
      <c r="KB14" s="416"/>
      <c r="KC14" s="416"/>
      <c r="KD14" s="416"/>
      <c r="KE14" s="416"/>
      <c r="KF14" s="416"/>
      <c r="KG14" s="416"/>
      <c r="KH14" s="416"/>
      <c r="KI14" s="416"/>
      <c r="KJ14" s="416"/>
      <c r="KK14" s="416"/>
      <c r="KL14" s="416"/>
      <c r="KM14" s="416"/>
      <c r="KN14" s="416"/>
      <c r="KO14" s="416"/>
      <c r="KP14" s="416"/>
      <c r="KQ14" s="416"/>
      <c r="KR14" s="416"/>
      <c r="KS14" s="416"/>
      <c r="KT14" s="416"/>
      <c r="KU14" s="416"/>
      <c r="KV14" s="416"/>
      <c r="KW14" s="416"/>
      <c r="KX14" s="416"/>
      <c r="KY14" s="416"/>
      <c r="KZ14" s="416"/>
      <c r="LA14" s="416"/>
      <c r="LB14" s="416"/>
      <c r="LC14" s="416"/>
      <c r="LD14" s="416"/>
      <c r="LE14" s="416"/>
      <c r="LF14" s="416"/>
      <c r="LG14" s="416"/>
      <c r="LH14" s="416"/>
      <c r="LI14" s="416"/>
      <c r="LJ14" s="416"/>
      <c r="LK14" s="416"/>
      <c r="LL14" s="416"/>
      <c r="LM14" s="416"/>
      <c r="LN14" s="416"/>
      <c r="LO14" s="416"/>
      <c r="LP14" s="416"/>
      <c r="LQ14" s="416"/>
      <c r="LR14" s="416"/>
      <c r="LS14" s="416"/>
      <c r="LT14" s="416"/>
      <c r="LU14" s="416"/>
      <c r="LV14" s="416"/>
      <c r="LW14" s="416"/>
      <c r="LX14" s="416"/>
      <c r="LY14" s="416"/>
      <c r="LZ14" s="416"/>
      <c r="MA14" s="416"/>
      <c r="MB14" s="416"/>
      <c r="MC14" s="416"/>
      <c r="MD14" s="416"/>
      <c r="ME14" s="416"/>
      <c r="MF14" s="416"/>
      <c r="MG14" s="416"/>
      <c r="MH14" s="416"/>
      <c r="MI14" s="416"/>
      <c r="MJ14" s="416"/>
      <c r="MK14" s="416"/>
      <c r="ML14" s="416"/>
      <c r="MM14" s="416"/>
      <c r="MN14" s="416"/>
      <c r="MO14" s="416"/>
      <c r="MP14" s="416"/>
      <c r="MQ14" s="416"/>
      <c r="MR14" s="416"/>
      <c r="MS14" s="416"/>
      <c r="MT14" s="416"/>
      <c r="MU14" s="416"/>
      <c r="MV14" s="416"/>
      <c r="MW14" s="416"/>
      <c r="MX14" s="416"/>
      <c r="MY14" s="416"/>
      <c r="MZ14" s="416"/>
      <c r="NA14" s="416"/>
      <c r="NB14" s="416"/>
      <c r="NC14" s="416"/>
      <c r="ND14" s="416"/>
      <c r="NE14" s="416"/>
      <c r="NF14" s="416"/>
      <c r="NG14" s="416"/>
      <c r="NH14" s="416"/>
      <c r="NI14" s="416"/>
      <c r="NJ14" s="416"/>
      <c r="NK14" s="416"/>
      <c r="NL14" s="416"/>
      <c r="NM14" s="416"/>
      <c r="NN14" s="416"/>
      <c r="NO14" s="416"/>
      <c r="NP14" s="416"/>
      <c r="NQ14" s="416"/>
      <c r="NR14" s="416"/>
      <c r="NS14" s="416"/>
      <c r="NT14" s="416"/>
      <c r="NU14" s="416"/>
      <c r="NV14" s="416"/>
      <c r="NW14" s="416"/>
      <c r="NX14" s="416"/>
      <c r="NY14" s="416"/>
      <c r="NZ14" s="416"/>
      <c r="OA14" s="416"/>
      <c r="OB14" s="416"/>
      <c r="OC14" s="416"/>
      <c r="OD14" s="416"/>
      <c r="OE14" s="416"/>
      <c r="OF14" s="416"/>
      <c r="OG14" s="416"/>
      <c r="OH14" s="416"/>
      <c r="OI14" s="416"/>
      <c r="OJ14" s="416"/>
      <c r="OK14" s="416"/>
      <c r="OL14" s="416"/>
      <c r="OM14" s="416"/>
      <c r="ON14" s="416"/>
      <c r="OO14" s="416"/>
      <c r="OP14" s="416"/>
      <c r="OQ14" s="416"/>
      <c r="OR14" s="416"/>
      <c r="OS14" s="416"/>
      <c r="OT14" s="416"/>
      <c r="OU14" s="416"/>
      <c r="OV14" s="416"/>
      <c r="OW14" s="416"/>
      <c r="OX14" s="416"/>
      <c r="OY14" s="416"/>
      <c r="OZ14" s="416"/>
      <c r="PA14" s="416"/>
      <c r="PB14" s="416"/>
      <c r="PC14" s="416"/>
      <c r="PD14" s="416"/>
      <c r="PE14" s="416"/>
      <c r="PF14" s="416"/>
      <c r="PG14" s="416"/>
      <c r="PH14" s="416"/>
      <c r="PI14" s="416"/>
      <c r="PJ14" s="416"/>
      <c r="PK14" s="416"/>
      <c r="PL14" s="416"/>
      <c r="PM14" s="416"/>
      <c r="PN14" s="416"/>
      <c r="PO14" s="416"/>
      <c r="PP14" s="416"/>
      <c r="PQ14" s="416"/>
      <c r="PR14" s="416"/>
      <c r="PS14" s="416"/>
      <c r="PT14" s="416"/>
      <c r="PU14" s="416"/>
      <c r="PV14" s="416"/>
      <c r="PW14" s="416"/>
      <c r="PX14" s="416"/>
      <c r="PY14" s="416"/>
      <c r="PZ14" s="416"/>
      <c r="QA14" s="416"/>
      <c r="QB14" s="416"/>
      <c r="QC14" s="416"/>
      <c r="QD14" s="416"/>
      <c r="QE14" s="416"/>
      <c r="QF14" s="416"/>
      <c r="QG14" s="416"/>
      <c r="QH14" s="416"/>
      <c r="QI14" s="416"/>
      <c r="QJ14" s="416"/>
      <c r="QK14" s="416"/>
      <c r="QL14" s="416"/>
      <c r="QM14" s="416"/>
      <c r="QN14" s="416"/>
      <c r="QO14" s="416"/>
      <c r="QP14" s="416"/>
      <c r="QQ14" s="416"/>
      <c r="QR14" s="416"/>
      <c r="QS14" s="416"/>
      <c r="QT14" s="416"/>
      <c r="QU14" s="416"/>
      <c r="QV14" s="416"/>
      <c r="QW14" s="416"/>
      <c r="QX14" s="416"/>
      <c r="QY14" s="416"/>
      <c r="QZ14" s="416"/>
      <c r="RA14" s="416"/>
      <c r="RB14" s="416"/>
      <c r="RC14" s="416"/>
      <c r="RD14" s="416"/>
      <c r="RE14" s="416"/>
      <c r="RF14" s="416"/>
      <c r="RG14" s="416"/>
      <c r="RH14" s="416"/>
      <c r="RI14" s="416"/>
      <c r="RJ14" s="416"/>
      <c r="RK14" s="416"/>
      <c r="RL14" s="416"/>
      <c r="RM14" s="416"/>
      <c r="RN14" s="416"/>
      <c r="RO14" s="416"/>
      <c r="RP14" s="416"/>
      <c r="RQ14" s="416"/>
      <c r="RR14" s="416"/>
      <c r="RS14" s="416"/>
      <c r="RT14" s="416"/>
      <c r="RU14" s="416"/>
      <c r="RV14" s="416"/>
      <c r="RW14" s="416"/>
      <c r="RX14" s="416"/>
      <c r="RY14" s="416"/>
      <c r="RZ14" s="416"/>
      <c r="SA14" s="416"/>
      <c r="SB14" s="416"/>
      <c r="SC14" s="416"/>
      <c r="SD14" s="416"/>
      <c r="SE14" s="416"/>
      <c r="SF14" s="416"/>
      <c r="SG14" s="416"/>
      <c r="SH14" s="416"/>
      <c r="SI14" s="416"/>
      <c r="SJ14" s="416"/>
      <c r="SK14" s="416"/>
      <c r="SL14" s="416"/>
      <c r="SM14" s="416"/>
      <c r="SN14" s="416"/>
      <c r="SO14" s="416"/>
      <c r="SP14" s="416"/>
      <c r="SQ14" s="416"/>
      <c r="SR14" s="416"/>
      <c r="SS14" s="416"/>
      <c r="ST14" s="416"/>
      <c r="SU14" s="416"/>
      <c r="SV14" s="416"/>
      <c r="SW14" s="416"/>
      <c r="SX14" s="416"/>
      <c r="SY14" s="416"/>
      <c r="SZ14" s="416"/>
      <c r="TA14" s="416"/>
      <c r="TB14" s="416"/>
      <c r="TC14" s="416"/>
      <c r="TD14" s="416"/>
      <c r="TE14" s="416"/>
      <c r="TF14" s="416"/>
      <c r="TG14" s="416"/>
      <c r="TH14" s="416"/>
      <c r="TI14" s="416"/>
      <c r="TJ14" s="416"/>
      <c r="TK14" s="416"/>
      <c r="TL14" s="416"/>
      <c r="TM14" s="416"/>
      <c r="TN14" s="416"/>
      <c r="TO14" s="416"/>
      <c r="TP14" s="416"/>
      <c r="TQ14" s="416"/>
      <c r="TR14" s="416"/>
      <c r="TS14" s="416"/>
      <c r="TT14" s="416"/>
      <c r="TU14" s="416"/>
      <c r="TV14" s="416"/>
      <c r="TW14" s="416"/>
      <c r="TX14" s="416"/>
      <c r="TY14" s="416"/>
      <c r="TZ14" s="416"/>
      <c r="UA14" s="416"/>
      <c r="UB14" s="416"/>
      <c r="UC14" s="416"/>
      <c r="UD14" s="416"/>
      <c r="UE14" s="416"/>
      <c r="UF14" s="416"/>
      <c r="UG14" s="416"/>
      <c r="UH14" s="416"/>
      <c r="UI14" s="416"/>
      <c r="UJ14" s="416"/>
      <c r="UK14" s="416"/>
      <c r="UL14" s="416"/>
      <c r="UM14" s="416"/>
      <c r="UN14" s="416"/>
      <c r="UO14" s="416"/>
      <c r="UP14" s="416"/>
      <c r="UQ14" s="416"/>
      <c r="UR14" s="416"/>
      <c r="US14" s="416"/>
      <c r="UT14" s="416"/>
      <c r="UU14" s="416"/>
      <c r="UV14" s="416"/>
      <c r="UW14" s="416"/>
      <c r="UX14" s="416"/>
      <c r="UY14" s="416"/>
      <c r="UZ14" s="416"/>
      <c r="VA14" s="416"/>
      <c r="VB14" s="416"/>
      <c r="VC14" s="416"/>
      <c r="VD14" s="416"/>
      <c r="VE14" s="416"/>
      <c r="VF14" s="416"/>
      <c r="VG14" s="416"/>
      <c r="VH14" s="416"/>
      <c r="VI14" s="416"/>
      <c r="VJ14" s="416"/>
      <c r="VK14" s="416"/>
      <c r="VL14" s="416"/>
      <c r="VM14" s="416"/>
      <c r="VN14" s="416"/>
      <c r="VO14" s="416"/>
      <c r="VP14" s="416"/>
      <c r="VQ14" s="416"/>
      <c r="VR14" s="416"/>
      <c r="VS14" s="416"/>
      <c r="VT14" s="416"/>
      <c r="VU14" s="416"/>
      <c r="VV14" s="416"/>
      <c r="VW14" s="416"/>
      <c r="VX14" s="416"/>
      <c r="VY14" s="416"/>
      <c r="VZ14" s="416"/>
      <c r="WA14" s="416"/>
      <c r="WB14" s="416"/>
      <c r="WC14" s="416"/>
      <c r="WD14" s="416"/>
      <c r="WE14" s="416"/>
      <c r="WF14" s="416"/>
      <c r="WG14" s="416"/>
      <c r="WH14" s="416"/>
      <c r="WI14" s="416"/>
      <c r="WJ14" s="416"/>
      <c r="WK14" s="416"/>
      <c r="WL14" s="416"/>
      <c r="WM14" s="416"/>
      <c r="WN14" s="416"/>
      <c r="WO14" s="416"/>
      <c r="WP14" s="416"/>
      <c r="WQ14" s="416"/>
      <c r="WR14" s="416"/>
      <c r="WS14" s="416"/>
      <c r="WT14" s="416"/>
      <c r="WU14" s="416"/>
      <c r="WV14" s="416"/>
      <c r="WW14" s="416"/>
      <c r="WX14" s="416"/>
      <c r="WY14" s="416"/>
      <c r="WZ14" s="416"/>
      <c r="XA14" s="416"/>
      <c r="XB14" s="416"/>
      <c r="XC14" s="416"/>
      <c r="XD14" s="416"/>
      <c r="XE14" s="416"/>
      <c r="XF14" s="416"/>
      <c r="XG14" s="416"/>
      <c r="XH14" s="416"/>
      <c r="XI14" s="416"/>
      <c r="XJ14" s="416"/>
      <c r="XK14" s="416"/>
      <c r="XL14" s="416"/>
      <c r="XM14" s="416"/>
      <c r="XN14" s="416"/>
      <c r="XO14" s="416"/>
      <c r="XP14" s="416"/>
      <c r="XQ14" s="416"/>
      <c r="XR14" s="416"/>
      <c r="XS14" s="416"/>
      <c r="XT14" s="416"/>
    </row>
    <row r="15" spans="1:644" customFormat="1">
      <c r="A15" s="217"/>
      <c r="B15" s="122"/>
      <c r="C15" s="221"/>
      <c r="D15" s="222"/>
      <c r="E15" s="222"/>
      <c r="F15" s="220"/>
      <c r="G15" s="221"/>
      <c r="H15" s="222"/>
      <c r="I15" s="222"/>
      <c r="J15" s="220"/>
      <c r="K15" s="416"/>
      <c r="L15" s="416"/>
      <c r="M15" s="217"/>
      <c r="N15" s="122"/>
      <c r="O15" s="221"/>
      <c r="P15" s="222"/>
      <c r="Q15" s="222"/>
      <c r="R15" s="220"/>
      <c r="S15" s="221"/>
      <c r="T15" s="222"/>
      <c r="U15" s="222"/>
      <c r="V15" s="220"/>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6"/>
      <c r="BT15" s="416"/>
      <c r="BU15" s="416"/>
      <c r="BV15" s="416"/>
      <c r="BW15" s="416"/>
      <c r="BX15" s="416"/>
      <c r="BY15" s="416"/>
      <c r="BZ15" s="416"/>
      <c r="CA15" s="416"/>
      <c r="CB15" s="416"/>
      <c r="CC15" s="416"/>
      <c r="CD15" s="416"/>
      <c r="CE15" s="416"/>
      <c r="CF15" s="416"/>
      <c r="CG15" s="416"/>
      <c r="CH15" s="416"/>
      <c r="CI15" s="416"/>
      <c r="CJ15" s="416"/>
      <c r="CK15" s="416"/>
      <c r="CL15" s="416"/>
      <c r="CM15" s="416"/>
      <c r="CN15" s="416"/>
      <c r="CO15" s="416"/>
      <c r="CP15" s="416"/>
      <c r="CQ15" s="416"/>
      <c r="CR15" s="416"/>
      <c r="CS15" s="416"/>
      <c r="CT15" s="416"/>
      <c r="CU15" s="416"/>
      <c r="CV15" s="416"/>
      <c r="CW15" s="416"/>
      <c r="CX15" s="416"/>
      <c r="CY15" s="416"/>
      <c r="CZ15" s="416"/>
      <c r="DA15" s="416"/>
      <c r="DB15" s="416"/>
      <c r="DC15" s="416"/>
      <c r="DD15" s="416"/>
      <c r="DE15" s="416"/>
      <c r="DF15" s="416"/>
      <c r="DG15" s="416"/>
      <c r="DH15" s="416"/>
      <c r="DI15" s="416"/>
      <c r="DJ15" s="416"/>
      <c r="DK15" s="416"/>
      <c r="DL15" s="416"/>
      <c r="DM15" s="416"/>
      <c r="DN15" s="416"/>
      <c r="DO15" s="416"/>
      <c r="DP15" s="416"/>
      <c r="DQ15" s="416"/>
      <c r="DR15" s="416"/>
      <c r="DS15" s="416"/>
      <c r="DT15" s="416"/>
      <c r="DU15" s="416"/>
      <c r="DV15" s="416"/>
      <c r="DW15" s="416"/>
      <c r="DX15" s="416"/>
      <c r="DY15" s="416"/>
      <c r="DZ15" s="416"/>
      <c r="EA15" s="416"/>
      <c r="EB15" s="416"/>
      <c r="EC15" s="416"/>
      <c r="ED15" s="416"/>
      <c r="EE15" s="416"/>
      <c r="EF15" s="416"/>
      <c r="EG15" s="416"/>
      <c r="EH15" s="416"/>
      <c r="EI15" s="416"/>
      <c r="EJ15" s="416"/>
      <c r="EK15" s="416"/>
      <c r="EL15" s="416"/>
      <c r="EM15" s="416"/>
      <c r="EN15" s="416"/>
      <c r="EO15" s="416"/>
      <c r="EP15" s="416"/>
      <c r="EQ15" s="416"/>
      <c r="ER15" s="416"/>
      <c r="ES15" s="416"/>
      <c r="ET15" s="416"/>
      <c r="EU15" s="416"/>
      <c r="EV15" s="416"/>
      <c r="EW15" s="416"/>
      <c r="EX15" s="416"/>
      <c r="EY15" s="416"/>
      <c r="EZ15" s="416"/>
      <c r="FA15" s="416"/>
      <c r="FB15" s="416"/>
      <c r="FC15" s="416"/>
      <c r="FD15" s="416"/>
      <c r="FE15" s="416"/>
      <c r="FF15" s="416"/>
      <c r="FG15" s="416"/>
      <c r="FH15" s="416"/>
      <c r="FI15" s="416"/>
      <c r="FJ15" s="416"/>
      <c r="FK15" s="416"/>
      <c r="FL15" s="416"/>
      <c r="FM15" s="416"/>
      <c r="FN15" s="416"/>
      <c r="FO15" s="416"/>
      <c r="FP15" s="416"/>
      <c r="FQ15" s="416"/>
      <c r="FR15" s="416"/>
      <c r="FS15" s="416"/>
      <c r="FT15" s="416"/>
      <c r="FU15" s="416"/>
      <c r="FV15" s="416"/>
      <c r="FW15" s="416"/>
      <c r="FX15" s="416"/>
      <c r="FY15" s="416"/>
      <c r="FZ15" s="416"/>
      <c r="GA15" s="416"/>
      <c r="GB15" s="416"/>
      <c r="GC15" s="416"/>
      <c r="GD15" s="416"/>
      <c r="GE15" s="416"/>
      <c r="GF15" s="416"/>
      <c r="GG15" s="416"/>
      <c r="GH15" s="416"/>
      <c r="GI15" s="416"/>
      <c r="GJ15" s="416"/>
      <c r="GK15" s="416"/>
      <c r="GL15" s="416"/>
      <c r="GM15" s="416"/>
      <c r="GN15" s="416"/>
      <c r="GO15" s="416"/>
      <c r="GP15" s="416"/>
      <c r="GQ15" s="416"/>
      <c r="GR15" s="416"/>
      <c r="GS15" s="416"/>
      <c r="GT15" s="416"/>
      <c r="GU15" s="416"/>
      <c r="GV15" s="416"/>
      <c r="GW15" s="416"/>
      <c r="GX15" s="416"/>
      <c r="GY15" s="416"/>
      <c r="GZ15" s="416"/>
      <c r="HA15" s="416"/>
      <c r="HB15" s="416"/>
      <c r="HC15" s="416"/>
      <c r="HD15" s="416"/>
      <c r="HE15" s="416"/>
      <c r="HF15" s="416"/>
      <c r="HG15" s="416"/>
      <c r="HH15" s="416"/>
      <c r="HI15" s="416"/>
      <c r="HJ15" s="416"/>
      <c r="HK15" s="416"/>
      <c r="HL15" s="416"/>
      <c r="HM15" s="416"/>
      <c r="HN15" s="416"/>
      <c r="HO15" s="416"/>
      <c r="HP15" s="416"/>
      <c r="HQ15" s="416"/>
      <c r="HR15" s="416"/>
      <c r="HS15" s="416"/>
      <c r="HT15" s="416"/>
      <c r="HU15" s="416"/>
      <c r="HV15" s="416"/>
      <c r="HW15" s="416"/>
      <c r="HX15" s="416"/>
      <c r="HY15" s="416"/>
      <c r="HZ15" s="416"/>
      <c r="IA15" s="416"/>
      <c r="IB15" s="416"/>
      <c r="IC15" s="416"/>
      <c r="ID15" s="416"/>
      <c r="IE15" s="416"/>
      <c r="IF15" s="416"/>
      <c r="IG15" s="416"/>
      <c r="IH15" s="416"/>
      <c r="II15" s="416"/>
      <c r="IJ15" s="416"/>
      <c r="IK15" s="416"/>
      <c r="IL15" s="416"/>
      <c r="IM15" s="416"/>
      <c r="IN15" s="416"/>
      <c r="IO15" s="416"/>
      <c r="IP15" s="416"/>
      <c r="IQ15" s="416"/>
      <c r="IR15" s="416"/>
      <c r="IS15" s="416"/>
      <c r="IT15" s="416"/>
      <c r="IU15" s="416"/>
      <c r="IV15" s="416"/>
      <c r="IW15" s="416"/>
      <c r="IX15" s="416"/>
      <c r="IY15" s="416"/>
      <c r="IZ15" s="416"/>
      <c r="JA15" s="416"/>
      <c r="JB15" s="416"/>
      <c r="JC15" s="416"/>
      <c r="JD15" s="416"/>
      <c r="JE15" s="416"/>
      <c r="JF15" s="416"/>
      <c r="JG15" s="416"/>
      <c r="JH15" s="416"/>
      <c r="JI15" s="416"/>
      <c r="JJ15" s="416"/>
      <c r="JK15" s="416"/>
      <c r="JL15" s="416"/>
      <c r="JM15" s="416"/>
      <c r="JN15" s="416"/>
      <c r="JO15" s="416"/>
      <c r="JP15" s="416"/>
      <c r="JQ15" s="416"/>
      <c r="JR15" s="416"/>
      <c r="JS15" s="416"/>
      <c r="JT15" s="416"/>
      <c r="JU15" s="416"/>
      <c r="JV15" s="416"/>
      <c r="JW15" s="416"/>
      <c r="JX15" s="416"/>
      <c r="JY15" s="416"/>
      <c r="JZ15" s="416"/>
      <c r="KA15" s="416"/>
      <c r="KB15" s="416"/>
      <c r="KC15" s="416"/>
      <c r="KD15" s="416"/>
      <c r="KE15" s="416"/>
      <c r="KF15" s="416"/>
      <c r="KG15" s="416"/>
      <c r="KH15" s="416"/>
      <c r="KI15" s="416"/>
      <c r="KJ15" s="416"/>
      <c r="KK15" s="416"/>
      <c r="KL15" s="416"/>
      <c r="KM15" s="416"/>
      <c r="KN15" s="416"/>
      <c r="KO15" s="416"/>
      <c r="KP15" s="416"/>
      <c r="KQ15" s="416"/>
      <c r="KR15" s="416"/>
      <c r="KS15" s="416"/>
      <c r="KT15" s="416"/>
      <c r="KU15" s="416"/>
      <c r="KV15" s="416"/>
      <c r="KW15" s="416"/>
      <c r="KX15" s="416"/>
      <c r="KY15" s="416"/>
      <c r="KZ15" s="416"/>
      <c r="LA15" s="416"/>
      <c r="LB15" s="416"/>
      <c r="LC15" s="416"/>
      <c r="LD15" s="416"/>
      <c r="LE15" s="416"/>
      <c r="LF15" s="416"/>
      <c r="LG15" s="416"/>
      <c r="LH15" s="416"/>
      <c r="LI15" s="416"/>
      <c r="LJ15" s="416"/>
      <c r="LK15" s="416"/>
      <c r="LL15" s="416"/>
      <c r="LM15" s="416"/>
      <c r="LN15" s="416"/>
      <c r="LO15" s="416"/>
      <c r="LP15" s="416"/>
      <c r="LQ15" s="416"/>
      <c r="LR15" s="416"/>
      <c r="LS15" s="416"/>
      <c r="LT15" s="416"/>
      <c r="LU15" s="416"/>
      <c r="LV15" s="416"/>
      <c r="LW15" s="416"/>
      <c r="LX15" s="416"/>
      <c r="LY15" s="416"/>
      <c r="LZ15" s="416"/>
      <c r="MA15" s="416"/>
      <c r="MB15" s="416"/>
      <c r="MC15" s="416"/>
      <c r="MD15" s="416"/>
      <c r="ME15" s="416"/>
      <c r="MF15" s="416"/>
      <c r="MG15" s="416"/>
      <c r="MH15" s="416"/>
      <c r="MI15" s="416"/>
      <c r="MJ15" s="416"/>
      <c r="MK15" s="416"/>
      <c r="ML15" s="416"/>
      <c r="MM15" s="416"/>
      <c r="MN15" s="416"/>
      <c r="MO15" s="416"/>
      <c r="MP15" s="416"/>
      <c r="MQ15" s="416"/>
      <c r="MR15" s="416"/>
      <c r="MS15" s="416"/>
      <c r="MT15" s="416"/>
      <c r="MU15" s="416"/>
      <c r="MV15" s="416"/>
      <c r="MW15" s="416"/>
      <c r="MX15" s="416"/>
      <c r="MY15" s="416"/>
      <c r="MZ15" s="416"/>
      <c r="NA15" s="416"/>
      <c r="NB15" s="416"/>
      <c r="NC15" s="416"/>
      <c r="ND15" s="416"/>
      <c r="NE15" s="416"/>
      <c r="NF15" s="416"/>
      <c r="NG15" s="416"/>
      <c r="NH15" s="416"/>
      <c r="NI15" s="416"/>
      <c r="NJ15" s="416"/>
      <c r="NK15" s="416"/>
      <c r="NL15" s="416"/>
      <c r="NM15" s="416"/>
      <c r="NN15" s="416"/>
      <c r="NO15" s="416"/>
      <c r="NP15" s="416"/>
      <c r="NQ15" s="416"/>
      <c r="NR15" s="416"/>
      <c r="NS15" s="416"/>
      <c r="NT15" s="416"/>
      <c r="NU15" s="416"/>
      <c r="NV15" s="416"/>
      <c r="NW15" s="416"/>
      <c r="NX15" s="416"/>
      <c r="NY15" s="416"/>
      <c r="NZ15" s="416"/>
      <c r="OA15" s="416"/>
      <c r="OB15" s="416"/>
      <c r="OC15" s="416"/>
      <c r="OD15" s="416"/>
      <c r="OE15" s="416"/>
      <c r="OF15" s="416"/>
      <c r="OG15" s="416"/>
      <c r="OH15" s="416"/>
      <c r="OI15" s="416"/>
      <c r="OJ15" s="416"/>
      <c r="OK15" s="416"/>
      <c r="OL15" s="416"/>
      <c r="OM15" s="416"/>
      <c r="ON15" s="416"/>
      <c r="OO15" s="416"/>
      <c r="OP15" s="416"/>
      <c r="OQ15" s="416"/>
      <c r="OR15" s="416"/>
      <c r="OS15" s="416"/>
      <c r="OT15" s="416"/>
      <c r="OU15" s="416"/>
      <c r="OV15" s="416"/>
      <c r="OW15" s="416"/>
      <c r="OX15" s="416"/>
      <c r="OY15" s="416"/>
      <c r="OZ15" s="416"/>
      <c r="PA15" s="416"/>
      <c r="PB15" s="416"/>
      <c r="PC15" s="416"/>
      <c r="PD15" s="416"/>
      <c r="PE15" s="416"/>
      <c r="PF15" s="416"/>
      <c r="PG15" s="416"/>
      <c r="PH15" s="416"/>
      <c r="PI15" s="416"/>
      <c r="PJ15" s="416"/>
      <c r="PK15" s="416"/>
      <c r="PL15" s="416"/>
      <c r="PM15" s="416"/>
      <c r="PN15" s="416"/>
      <c r="PO15" s="416"/>
      <c r="PP15" s="416"/>
      <c r="PQ15" s="416"/>
      <c r="PR15" s="416"/>
      <c r="PS15" s="416"/>
      <c r="PT15" s="416"/>
      <c r="PU15" s="416"/>
      <c r="PV15" s="416"/>
      <c r="PW15" s="416"/>
      <c r="PX15" s="416"/>
      <c r="PY15" s="416"/>
      <c r="PZ15" s="416"/>
      <c r="QA15" s="416"/>
      <c r="QB15" s="416"/>
      <c r="QC15" s="416"/>
      <c r="QD15" s="416"/>
      <c r="QE15" s="416"/>
      <c r="QF15" s="416"/>
      <c r="QG15" s="416"/>
      <c r="QH15" s="416"/>
      <c r="QI15" s="416"/>
      <c r="QJ15" s="416"/>
      <c r="QK15" s="416"/>
      <c r="QL15" s="416"/>
      <c r="QM15" s="416"/>
      <c r="QN15" s="416"/>
      <c r="QO15" s="416"/>
      <c r="QP15" s="416"/>
      <c r="QQ15" s="416"/>
      <c r="QR15" s="416"/>
      <c r="QS15" s="416"/>
      <c r="QT15" s="416"/>
      <c r="QU15" s="416"/>
      <c r="QV15" s="416"/>
      <c r="QW15" s="416"/>
      <c r="QX15" s="416"/>
      <c r="QY15" s="416"/>
      <c r="QZ15" s="416"/>
      <c r="RA15" s="416"/>
      <c r="RB15" s="416"/>
      <c r="RC15" s="416"/>
      <c r="RD15" s="416"/>
      <c r="RE15" s="416"/>
      <c r="RF15" s="416"/>
      <c r="RG15" s="416"/>
      <c r="RH15" s="416"/>
      <c r="RI15" s="416"/>
      <c r="RJ15" s="416"/>
      <c r="RK15" s="416"/>
      <c r="RL15" s="416"/>
      <c r="RM15" s="416"/>
      <c r="RN15" s="416"/>
      <c r="RO15" s="416"/>
      <c r="RP15" s="416"/>
      <c r="RQ15" s="416"/>
      <c r="RR15" s="416"/>
      <c r="RS15" s="416"/>
      <c r="RT15" s="416"/>
      <c r="RU15" s="416"/>
      <c r="RV15" s="416"/>
      <c r="RW15" s="416"/>
      <c r="RX15" s="416"/>
      <c r="RY15" s="416"/>
      <c r="RZ15" s="416"/>
      <c r="SA15" s="416"/>
      <c r="SB15" s="416"/>
      <c r="SC15" s="416"/>
      <c r="SD15" s="416"/>
      <c r="SE15" s="416"/>
      <c r="SF15" s="416"/>
      <c r="SG15" s="416"/>
      <c r="SH15" s="416"/>
      <c r="SI15" s="416"/>
      <c r="SJ15" s="416"/>
      <c r="SK15" s="416"/>
      <c r="SL15" s="416"/>
      <c r="SM15" s="416"/>
      <c r="SN15" s="416"/>
      <c r="SO15" s="416"/>
      <c r="SP15" s="416"/>
      <c r="SQ15" s="416"/>
      <c r="SR15" s="416"/>
      <c r="SS15" s="416"/>
      <c r="ST15" s="416"/>
      <c r="SU15" s="416"/>
      <c r="SV15" s="416"/>
      <c r="SW15" s="416"/>
      <c r="SX15" s="416"/>
      <c r="SY15" s="416"/>
      <c r="SZ15" s="416"/>
      <c r="TA15" s="416"/>
      <c r="TB15" s="416"/>
      <c r="TC15" s="416"/>
      <c r="TD15" s="416"/>
      <c r="TE15" s="416"/>
      <c r="TF15" s="416"/>
      <c r="TG15" s="416"/>
      <c r="TH15" s="416"/>
      <c r="TI15" s="416"/>
      <c r="TJ15" s="416"/>
      <c r="TK15" s="416"/>
      <c r="TL15" s="416"/>
      <c r="TM15" s="416"/>
      <c r="TN15" s="416"/>
      <c r="TO15" s="416"/>
      <c r="TP15" s="416"/>
      <c r="TQ15" s="416"/>
      <c r="TR15" s="416"/>
      <c r="TS15" s="416"/>
      <c r="TT15" s="416"/>
      <c r="TU15" s="416"/>
      <c r="TV15" s="416"/>
      <c r="TW15" s="416"/>
      <c r="TX15" s="416"/>
      <c r="TY15" s="416"/>
      <c r="TZ15" s="416"/>
      <c r="UA15" s="416"/>
      <c r="UB15" s="416"/>
      <c r="UC15" s="416"/>
      <c r="UD15" s="416"/>
      <c r="UE15" s="416"/>
      <c r="UF15" s="416"/>
      <c r="UG15" s="416"/>
      <c r="UH15" s="416"/>
      <c r="UI15" s="416"/>
      <c r="UJ15" s="416"/>
      <c r="UK15" s="416"/>
      <c r="UL15" s="416"/>
      <c r="UM15" s="416"/>
      <c r="UN15" s="416"/>
      <c r="UO15" s="416"/>
      <c r="UP15" s="416"/>
      <c r="UQ15" s="416"/>
      <c r="UR15" s="416"/>
      <c r="US15" s="416"/>
      <c r="UT15" s="416"/>
      <c r="UU15" s="416"/>
      <c r="UV15" s="416"/>
      <c r="UW15" s="416"/>
      <c r="UX15" s="416"/>
      <c r="UY15" s="416"/>
      <c r="UZ15" s="416"/>
      <c r="VA15" s="416"/>
      <c r="VB15" s="416"/>
      <c r="VC15" s="416"/>
      <c r="VD15" s="416"/>
      <c r="VE15" s="416"/>
      <c r="VF15" s="416"/>
      <c r="VG15" s="416"/>
      <c r="VH15" s="416"/>
      <c r="VI15" s="416"/>
      <c r="VJ15" s="416"/>
      <c r="VK15" s="416"/>
      <c r="VL15" s="416"/>
      <c r="VM15" s="416"/>
      <c r="VN15" s="416"/>
      <c r="VO15" s="416"/>
      <c r="VP15" s="416"/>
      <c r="VQ15" s="416"/>
      <c r="VR15" s="416"/>
      <c r="VS15" s="416"/>
      <c r="VT15" s="416"/>
      <c r="VU15" s="416"/>
      <c r="VV15" s="416"/>
      <c r="VW15" s="416"/>
      <c r="VX15" s="416"/>
      <c r="VY15" s="416"/>
      <c r="VZ15" s="416"/>
      <c r="WA15" s="416"/>
      <c r="WB15" s="416"/>
      <c r="WC15" s="416"/>
      <c r="WD15" s="416"/>
      <c r="WE15" s="416"/>
      <c r="WF15" s="416"/>
      <c r="WG15" s="416"/>
      <c r="WH15" s="416"/>
      <c r="WI15" s="416"/>
      <c r="WJ15" s="416"/>
      <c r="WK15" s="416"/>
      <c r="WL15" s="416"/>
      <c r="WM15" s="416"/>
      <c r="WN15" s="416"/>
      <c r="WO15" s="416"/>
      <c r="WP15" s="416"/>
      <c r="WQ15" s="416"/>
      <c r="WR15" s="416"/>
      <c r="WS15" s="416"/>
      <c r="WT15" s="416"/>
      <c r="WU15" s="416"/>
      <c r="WV15" s="416"/>
      <c r="WW15" s="416"/>
      <c r="WX15" s="416"/>
      <c r="WY15" s="416"/>
      <c r="WZ15" s="416"/>
      <c r="XA15" s="416"/>
      <c r="XB15" s="416"/>
      <c r="XC15" s="416"/>
      <c r="XD15" s="416"/>
      <c r="XE15" s="416"/>
      <c r="XF15" s="416"/>
      <c r="XG15" s="416"/>
      <c r="XH15" s="416"/>
      <c r="XI15" s="416"/>
      <c r="XJ15" s="416"/>
      <c r="XK15" s="416"/>
      <c r="XL15" s="416"/>
      <c r="XM15" s="416"/>
      <c r="XN15" s="416"/>
      <c r="XO15" s="416"/>
      <c r="XP15" s="416"/>
      <c r="XQ15" s="416"/>
      <c r="XR15" s="416"/>
      <c r="XS15" s="416"/>
      <c r="XT15" s="416"/>
    </row>
    <row r="16" spans="1:644" customFormat="1">
      <c r="A16" s="217"/>
      <c r="B16" s="122"/>
      <c r="C16" s="221"/>
      <c r="D16" s="222"/>
      <c r="E16" s="222"/>
      <c r="F16" s="220"/>
      <c r="G16" s="221"/>
      <c r="H16" s="222"/>
      <c r="I16" s="222"/>
      <c r="J16" s="220"/>
      <c r="K16" s="416"/>
      <c r="L16" s="416"/>
      <c r="M16" s="217"/>
      <c r="N16" s="122"/>
      <c r="O16" s="221"/>
      <c r="P16" s="222"/>
      <c r="Q16" s="222"/>
      <c r="R16" s="220"/>
      <c r="S16" s="221"/>
      <c r="T16" s="222"/>
      <c r="U16" s="222"/>
      <c r="V16" s="220"/>
      <c r="W16" s="416"/>
      <c r="X16" s="416"/>
      <c r="Y16" s="416"/>
      <c r="Z16" s="416"/>
      <c r="AA16" s="416"/>
      <c r="AB16" s="416"/>
      <c r="AC16" s="416"/>
      <c r="AD16" s="416"/>
      <c r="AE16" s="416"/>
      <c r="AF16" s="416"/>
      <c r="AG16" s="416"/>
      <c r="AH16" s="416"/>
      <c r="AI16" s="416"/>
      <c r="AJ16" s="416"/>
      <c r="AK16" s="416"/>
      <c r="AL16" s="416"/>
      <c r="AM16" s="416"/>
      <c r="AN16" s="416"/>
      <c r="AO16" s="416"/>
      <c r="AP16" s="416"/>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c r="BM16" s="416"/>
      <c r="BN16" s="416"/>
      <c r="BO16" s="416"/>
      <c r="BP16" s="416"/>
      <c r="BQ16" s="416"/>
      <c r="BR16" s="416"/>
      <c r="BS16" s="416"/>
      <c r="BT16" s="416"/>
      <c r="BU16" s="416"/>
      <c r="BV16" s="416"/>
      <c r="BW16" s="416"/>
      <c r="BX16" s="416"/>
      <c r="BY16" s="416"/>
      <c r="BZ16" s="416"/>
      <c r="CA16" s="416"/>
      <c r="CB16" s="416"/>
      <c r="CC16" s="416"/>
      <c r="CD16" s="416"/>
      <c r="CE16" s="416"/>
      <c r="CF16" s="416"/>
      <c r="CG16" s="416"/>
      <c r="CH16" s="416"/>
      <c r="CI16" s="416"/>
      <c r="CJ16" s="416"/>
      <c r="CK16" s="416"/>
      <c r="CL16" s="416"/>
      <c r="CM16" s="416"/>
      <c r="CN16" s="416"/>
      <c r="CO16" s="416"/>
      <c r="CP16" s="416"/>
      <c r="CQ16" s="416"/>
      <c r="CR16" s="416"/>
      <c r="CS16" s="416"/>
      <c r="CT16" s="416"/>
      <c r="CU16" s="416"/>
      <c r="CV16" s="416"/>
      <c r="CW16" s="416"/>
      <c r="CX16" s="416"/>
      <c r="CY16" s="416"/>
      <c r="CZ16" s="416"/>
      <c r="DA16" s="416"/>
      <c r="DB16" s="416"/>
      <c r="DC16" s="416"/>
      <c r="DD16" s="416"/>
      <c r="DE16" s="416"/>
      <c r="DF16" s="416"/>
      <c r="DG16" s="416"/>
      <c r="DH16" s="416"/>
      <c r="DI16" s="416"/>
      <c r="DJ16" s="416"/>
      <c r="DK16" s="416"/>
      <c r="DL16" s="416"/>
      <c r="DM16" s="416"/>
      <c r="DN16" s="416"/>
      <c r="DO16" s="416"/>
      <c r="DP16" s="416"/>
      <c r="DQ16" s="416"/>
      <c r="DR16" s="416"/>
      <c r="DS16" s="416"/>
      <c r="DT16" s="416"/>
      <c r="DU16" s="416"/>
      <c r="DV16" s="416"/>
      <c r="DW16" s="416"/>
      <c r="DX16" s="416"/>
      <c r="DY16" s="416"/>
      <c r="DZ16" s="416"/>
      <c r="EA16" s="416"/>
      <c r="EB16" s="416"/>
      <c r="EC16" s="416"/>
      <c r="ED16" s="416"/>
      <c r="EE16" s="416"/>
      <c r="EF16" s="416"/>
      <c r="EG16" s="416"/>
      <c r="EH16" s="416"/>
      <c r="EI16" s="416"/>
      <c r="EJ16" s="416"/>
      <c r="EK16" s="416"/>
      <c r="EL16" s="416"/>
      <c r="EM16" s="416"/>
      <c r="EN16" s="416"/>
      <c r="EO16" s="416"/>
      <c r="EP16" s="416"/>
      <c r="EQ16" s="416"/>
      <c r="ER16" s="416"/>
      <c r="ES16" s="416"/>
      <c r="ET16" s="416"/>
      <c r="EU16" s="416"/>
      <c r="EV16" s="416"/>
      <c r="EW16" s="416"/>
      <c r="EX16" s="416"/>
      <c r="EY16" s="416"/>
      <c r="EZ16" s="416"/>
      <c r="FA16" s="416"/>
      <c r="FB16" s="416"/>
      <c r="FC16" s="416"/>
      <c r="FD16" s="416"/>
      <c r="FE16" s="416"/>
      <c r="FF16" s="416"/>
      <c r="FG16" s="416"/>
      <c r="FH16" s="416"/>
      <c r="FI16" s="416"/>
      <c r="FJ16" s="416"/>
      <c r="FK16" s="416"/>
      <c r="FL16" s="416"/>
      <c r="FM16" s="416"/>
      <c r="FN16" s="416"/>
      <c r="FO16" s="416"/>
      <c r="FP16" s="416"/>
      <c r="FQ16" s="416"/>
      <c r="FR16" s="416"/>
      <c r="FS16" s="416"/>
      <c r="FT16" s="416"/>
      <c r="FU16" s="416"/>
      <c r="FV16" s="416"/>
      <c r="FW16" s="416"/>
      <c r="FX16" s="416"/>
      <c r="FY16" s="416"/>
      <c r="FZ16" s="416"/>
      <c r="GA16" s="416"/>
      <c r="GB16" s="416"/>
      <c r="GC16" s="416"/>
      <c r="GD16" s="416"/>
      <c r="GE16" s="416"/>
      <c r="GF16" s="416"/>
      <c r="GG16" s="416"/>
      <c r="GH16" s="416"/>
      <c r="GI16" s="416"/>
      <c r="GJ16" s="416"/>
      <c r="GK16" s="416"/>
      <c r="GL16" s="416"/>
      <c r="GM16" s="416"/>
      <c r="GN16" s="416"/>
      <c r="GO16" s="416"/>
      <c r="GP16" s="416"/>
      <c r="GQ16" s="416"/>
      <c r="GR16" s="416"/>
      <c r="GS16" s="416"/>
      <c r="GT16" s="416"/>
      <c r="GU16" s="416"/>
      <c r="GV16" s="416"/>
      <c r="GW16" s="416"/>
      <c r="GX16" s="416"/>
      <c r="GY16" s="416"/>
      <c r="GZ16" s="416"/>
      <c r="HA16" s="416"/>
      <c r="HB16" s="416"/>
      <c r="HC16" s="416"/>
      <c r="HD16" s="416"/>
      <c r="HE16" s="416"/>
      <c r="HF16" s="416"/>
      <c r="HG16" s="416"/>
      <c r="HH16" s="416"/>
      <c r="HI16" s="416"/>
      <c r="HJ16" s="416"/>
      <c r="HK16" s="416"/>
      <c r="HL16" s="416"/>
      <c r="HM16" s="416"/>
      <c r="HN16" s="416"/>
      <c r="HO16" s="416"/>
      <c r="HP16" s="416"/>
      <c r="HQ16" s="416"/>
      <c r="HR16" s="416"/>
      <c r="HS16" s="416"/>
      <c r="HT16" s="416"/>
      <c r="HU16" s="416"/>
      <c r="HV16" s="416"/>
      <c r="HW16" s="416"/>
      <c r="HX16" s="416"/>
      <c r="HY16" s="416"/>
      <c r="HZ16" s="416"/>
      <c r="IA16" s="416"/>
      <c r="IB16" s="416"/>
      <c r="IC16" s="416"/>
      <c r="ID16" s="416"/>
      <c r="IE16" s="416"/>
      <c r="IF16" s="416"/>
      <c r="IG16" s="416"/>
      <c r="IH16" s="416"/>
      <c r="II16" s="416"/>
      <c r="IJ16" s="416"/>
      <c r="IK16" s="416"/>
      <c r="IL16" s="416"/>
      <c r="IM16" s="416"/>
      <c r="IN16" s="416"/>
      <c r="IO16" s="416"/>
      <c r="IP16" s="416"/>
      <c r="IQ16" s="416"/>
      <c r="IR16" s="416"/>
      <c r="IS16" s="416"/>
      <c r="IT16" s="416"/>
      <c r="IU16" s="416"/>
      <c r="IV16" s="416"/>
      <c r="IW16" s="416"/>
      <c r="IX16" s="416"/>
      <c r="IY16" s="416"/>
      <c r="IZ16" s="416"/>
      <c r="JA16" s="416"/>
      <c r="JB16" s="416"/>
      <c r="JC16" s="416"/>
      <c r="JD16" s="416"/>
      <c r="JE16" s="416"/>
      <c r="JF16" s="416"/>
      <c r="JG16" s="416"/>
      <c r="JH16" s="416"/>
      <c r="JI16" s="416"/>
      <c r="JJ16" s="416"/>
      <c r="JK16" s="416"/>
      <c r="JL16" s="416"/>
      <c r="JM16" s="416"/>
      <c r="JN16" s="416"/>
      <c r="JO16" s="416"/>
      <c r="JP16" s="416"/>
      <c r="JQ16" s="416"/>
      <c r="JR16" s="416"/>
      <c r="JS16" s="416"/>
      <c r="JT16" s="416"/>
      <c r="JU16" s="416"/>
      <c r="JV16" s="416"/>
      <c r="JW16" s="416"/>
      <c r="JX16" s="416"/>
      <c r="JY16" s="416"/>
      <c r="JZ16" s="416"/>
      <c r="KA16" s="416"/>
      <c r="KB16" s="416"/>
      <c r="KC16" s="416"/>
      <c r="KD16" s="416"/>
      <c r="KE16" s="416"/>
      <c r="KF16" s="416"/>
      <c r="KG16" s="416"/>
      <c r="KH16" s="416"/>
      <c r="KI16" s="416"/>
      <c r="KJ16" s="416"/>
      <c r="KK16" s="416"/>
      <c r="KL16" s="416"/>
      <c r="KM16" s="416"/>
      <c r="KN16" s="416"/>
      <c r="KO16" s="416"/>
      <c r="KP16" s="416"/>
      <c r="KQ16" s="416"/>
      <c r="KR16" s="416"/>
      <c r="KS16" s="416"/>
      <c r="KT16" s="416"/>
      <c r="KU16" s="416"/>
      <c r="KV16" s="416"/>
      <c r="KW16" s="416"/>
      <c r="KX16" s="416"/>
      <c r="KY16" s="416"/>
      <c r="KZ16" s="416"/>
      <c r="LA16" s="416"/>
      <c r="LB16" s="416"/>
      <c r="LC16" s="416"/>
      <c r="LD16" s="416"/>
      <c r="LE16" s="416"/>
      <c r="LF16" s="416"/>
      <c r="LG16" s="416"/>
      <c r="LH16" s="416"/>
      <c r="LI16" s="416"/>
      <c r="LJ16" s="416"/>
      <c r="LK16" s="416"/>
      <c r="LL16" s="416"/>
      <c r="LM16" s="416"/>
      <c r="LN16" s="416"/>
      <c r="LO16" s="416"/>
      <c r="LP16" s="416"/>
      <c r="LQ16" s="416"/>
      <c r="LR16" s="416"/>
      <c r="LS16" s="416"/>
      <c r="LT16" s="416"/>
      <c r="LU16" s="416"/>
      <c r="LV16" s="416"/>
      <c r="LW16" s="416"/>
      <c r="LX16" s="416"/>
      <c r="LY16" s="416"/>
      <c r="LZ16" s="416"/>
      <c r="MA16" s="416"/>
      <c r="MB16" s="416"/>
      <c r="MC16" s="416"/>
      <c r="MD16" s="416"/>
      <c r="ME16" s="416"/>
      <c r="MF16" s="416"/>
      <c r="MG16" s="416"/>
      <c r="MH16" s="416"/>
      <c r="MI16" s="416"/>
      <c r="MJ16" s="416"/>
      <c r="MK16" s="416"/>
      <c r="ML16" s="416"/>
      <c r="MM16" s="416"/>
      <c r="MN16" s="416"/>
      <c r="MO16" s="416"/>
      <c r="MP16" s="416"/>
      <c r="MQ16" s="416"/>
      <c r="MR16" s="416"/>
      <c r="MS16" s="416"/>
      <c r="MT16" s="416"/>
      <c r="MU16" s="416"/>
      <c r="MV16" s="416"/>
      <c r="MW16" s="416"/>
      <c r="MX16" s="416"/>
      <c r="MY16" s="416"/>
      <c r="MZ16" s="416"/>
      <c r="NA16" s="416"/>
      <c r="NB16" s="416"/>
      <c r="NC16" s="416"/>
      <c r="ND16" s="416"/>
      <c r="NE16" s="416"/>
      <c r="NF16" s="416"/>
      <c r="NG16" s="416"/>
      <c r="NH16" s="416"/>
      <c r="NI16" s="416"/>
      <c r="NJ16" s="416"/>
      <c r="NK16" s="416"/>
      <c r="NL16" s="416"/>
      <c r="NM16" s="416"/>
      <c r="NN16" s="416"/>
      <c r="NO16" s="416"/>
      <c r="NP16" s="416"/>
      <c r="NQ16" s="416"/>
      <c r="NR16" s="416"/>
      <c r="NS16" s="416"/>
      <c r="NT16" s="416"/>
      <c r="NU16" s="416"/>
      <c r="NV16" s="416"/>
      <c r="NW16" s="416"/>
      <c r="NX16" s="416"/>
      <c r="NY16" s="416"/>
      <c r="NZ16" s="416"/>
      <c r="OA16" s="416"/>
      <c r="OB16" s="416"/>
      <c r="OC16" s="416"/>
      <c r="OD16" s="416"/>
      <c r="OE16" s="416"/>
      <c r="OF16" s="416"/>
      <c r="OG16" s="416"/>
      <c r="OH16" s="416"/>
      <c r="OI16" s="416"/>
      <c r="OJ16" s="416"/>
      <c r="OK16" s="416"/>
      <c r="OL16" s="416"/>
      <c r="OM16" s="416"/>
      <c r="ON16" s="416"/>
      <c r="OO16" s="416"/>
      <c r="OP16" s="416"/>
      <c r="OQ16" s="416"/>
      <c r="OR16" s="416"/>
      <c r="OS16" s="416"/>
      <c r="OT16" s="416"/>
      <c r="OU16" s="416"/>
      <c r="OV16" s="416"/>
      <c r="OW16" s="416"/>
      <c r="OX16" s="416"/>
      <c r="OY16" s="416"/>
      <c r="OZ16" s="416"/>
      <c r="PA16" s="416"/>
      <c r="PB16" s="416"/>
      <c r="PC16" s="416"/>
      <c r="PD16" s="416"/>
      <c r="PE16" s="416"/>
      <c r="PF16" s="416"/>
      <c r="PG16" s="416"/>
      <c r="PH16" s="416"/>
      <c r="PI16" s="416"/>
      <c r="PJ16" s="416"/>
      <c r="PK16" s="416"/>
      <c r="PL16" s="416"/>
      <c r="PM16" s="416"/>
      <c r="PN16" s="416"/>
      <c r="PO16" s="416"/>
      <c r="PP16" s="416"/>
      <c r="PQ16" s="416"/>
      <c r="PR16" s="416"/>
      <c r="PS16" s="416"/>
      <c r="PT16" s="416"/>
      <c r="PU16" s="416"/>
      <c r="PV16" s="416"/>
      <c r="PW16" s="416"/>
      <c r="PX16" s="416"/>
      <c r="PY16" s="416"/>
      <c r="PZ16" s="416"/>
      <c r="QA16" s="416"/>
      <c r="QB16" s="416"/>
      <c r="QC16" s="416"/>
      <c r="QD16" s="416"/>
      <c r="QE16" s="416"/>
      <c r="QF16" s="416"/>
      <c r="QG16" s="416"/>
      <c r="QH16" s="416"/>
      <c r="QI16" s="416"/>
      <c r="QJ16" s="416"/>
      <c r="QK16" s="416"/>
      <c r="QL16" s="416"/>
      <c r="QM16" s="416"/>
      <c r="QN16" s="416"/>
      <c r="QO16" s="416"/>
      <c r="QP16" s="416"/>
      <c r="QQ16" s="416"/>
      <c r="QR16" s="416"/>
      <c r="QS16" s="416"/>
      <c r="QT16" s="416"/>
      <c r="QU16" s="416"/>
      <c r="QV16" s="416"/>
      <c r="QW16" s="416"/>
      <c r="QX16" s="416"/>
      <c r="QY16" s="416"/>
      <c r="QZ16" s="416"/>
      <c r="RA16" s="416"/>
      <c r="RB16" s="416"/>
      <c r="RC16" s="416"/>
      <c r="RD16" s="416"/>
      <c r="RE16" s="416"/>
      <c r="RF16" s="416"/>
      <c r="RG16" s="416"/>
      <c r="RH16" s="416"/>
      <c r="RI16" s="416"/>
      <c r="RJ16" s="416"/>
      <c r="RK16" s="416"/>
      <c r="RL16" s="416"/>
      <c r="RM16" s="416"/>
      <c r="RN16" s="416"/>
      <c r="RO16" s="416"/>
      <c r="RP16" s="416"/>
      <c r="RQ16" s="416"/>
      <c r="RR16" s="416"/>
      <c r="RS16" s="416"/>
      <c r="RT16" s="416"/>
      <c r="RU16" s="416"/>
      <c r="RV16" s="416"/>
      <c r="RW16" s="416"/>
      <c r="RX16" s="416"/>
      <c r="RY16" s="416"/>
      <c r="RZ16" s="416"/>
      <c r="SA16" s="416"/>
      <c r="SB16" s="416"/>
      <c r="SC16" s="416"/>
      <c r="SD16" s="416"/>
      <c r="SE16" s="416"/>
      <c r="SF16" s="416"/>
      <c r="SG16" s="416"/>
      <c r="SH16" s="416"/>
      <c r="SI16" s="416"/>
      <c r="SJ16" s="416"/>
      <c r="SK16" s="416"/>
      <c r="SL16" s="416"/>
      <c r="SM16" s="416"/>
      <c r="SN16" s="416"/>
      <c r="SO16" s="416"/>
      <c r="SP16" s="416"/>
      <c r="SQ16" s="416"/>
      <c r="SR16" s="416"/>
      <c r="SS16" s="416"/>
      <c r="ST16" s="416"/>
      <c r="SU16" s="416"/>
      <c r="SV16" s="416"/>
      <c r="SW16" s="416"/>
      <c r="SX16" s="416"/>
      <c r="SY16" s="416"/>
      <c r="SZ16" s="416"/>
      <c r="TA16" s="416"/>
      <c r="TB16" s="416"/>
      <c r="TC16" s="416"/>
      <c r="TD16" s="416"/>
      <c r="TE16" s="416"/>
      <c r="TF16" s="416"/>
      <c r="TG16" s="416"/>
      <c r="TH16" s="416"/>
      <c r="TI16" s="416"/>
      <c r="TJ16" s="416"/>
      <c r="TK16" s="416"/>
      <c r="TL16" s="416"/>
      <c r="TM16" s="416"/>
      <c r="TN16" s="416"/>
      <c r="TO16" s="416"/>
      <c r="TP16" s="416"/>
      <c r="TQ16" s="416"/>
      <c r="TR16" s="416"/>
      <c r="TS16" s="416"/>
      <c r="TT16" s="416"/>
      <c r="TU16" s="416"/>
      <c r="TV16" s="416"/>
      <c r="TW16" s="416"/>
      <c r="TX16" s="416"/>
      <c r="TY16" s="416"/>
      <c r="TZ16" s="416"/>
      <c r="UA16" s="416"/>
      <c r="UB16" s="416"/>
      <c r="UC16" s="416"/>
      <c r="UD16" s="416"/>
      <c r="UE16" s="416"/>
      <c r="UF16" s="416"/>
      <c r="UG16" s="416"/>
      <c r="UH16" s="416"/>
      <c r="UI16" s="416"/>
      <c r="UJ16" s="416"/>
      <c r="UK16" s="416"/>
      <c r="UL16" s="416"/>
      <c r="UM16" s="416"/>
      <c r="UN16" s="416"/>
      <c r="UO16" s="416"/>
      <c r="UP16" s="416"/>
      <c r="UQ16" s="416"/>
      <c r="UR16" s="416"/>
      <c r="US16" s="416"/>
      <c r="UT16" s="416"/>
      <c r="UU16" s="416"/>
      <c r="UV16" s="416"/>
      <c r="UW16" s="416"/>
      <c r="UX16" s="416"/>
      <c r="UY16" s="416"/>
      <c r="UZ16" s="416"/>
      <c r="VA16" s="416"/>
      <c r="VB16" s="416"/>
      <c r="VC16" s="416"/>
      <c r="VD16" s="416"/>
      <c r="VE16" s="416"/>
      <c r="VF16" s="416"/>
      <c r="VG16" s="416"/>
      <c r="VH16" s="416"/>
      <c r="VI16" s="416"/>
      <c r="VJ16" s="416"/>
      <c r="VK16" s="416"/>
      <c r="VL16" s="416"/>
      <c r="VM16" s="416"/>
      <c r="VN16" s="416"/>
      <c r="VO16" s="416"/>
      <c r="VP16" s="416"/>
      <c r="VQ16" s="416"/>
      <c r="VR16" s="416"/>
      <c r="VS16" s="416"/>
      <c r="VT16" s="416"/>
      <c r="VU16" s="416"/>
      <c r="VV16" s="416"/>
      <c r="VW16" s="416"/>
      <c r="VX16" s="416"/>
      <c r="VY16" s="416"/>
      <c r="VZ16" s="416"/>
      <c r="WA16" s="416"/>
      <c r="WB16" s="416"/>
      <c r="WC16" s="416"/>
      <c r="WD16" s="416"/>
      <c r="WE16" s="416"/>
      <c r="WF16" s="416"/>
      <c r="WG16" s="416"/>
      <c r="WH16" s="416"/>
      <c r="WI16" s="416"/>
      <c r="WJ16" s="416"/>
      <c r="WK16" s="416"/>
      <c r="WL16" s="416"/>
      <c r="WM16" s="416"/>
      <c r="WN16" s="416"/>
      <c r="WO16" s="416"/>
      <c r="WP16" s="416"/>
      <c r="WQ16" s="416"/>
      <c r="WR16" s="416"/>
      <c r="WS16" s="416"/>
      <c r="WT16" s="416"/>
      <c r="WU16" s="416"/>
      <c r="WV16" s="416"/>
      <c r="WW16" s="416"/>
      <c r="WX16" s="416"/>
      <c r="WY16" s="416"/>
      <c r="WZ16" s="416"/>
      <c r="XA16" s="416"/>
      <c r="XB16" s="416"/>
      <c r="XC16" s="416"/>
      <c r="XD16" s="416"/>
      <c r="XE16" s="416"/>
      <c r="XF16" s="416"/>
      <c r="XG16" s="416"/>
      <c r="XH16" s="416"/>
      <c r="XI16" s="416"/>
      <c r="XJ16" s="416"/>
      <c r="XK16" s="416"/>
      <c r="XL16" s="416"/>
      <c r="XM16" s="416"/>
      <c r="XN16" s="416"/>
      <c r="XO16" s="416"/>
      <c r="XP16" s="416"/>
      <c r="XQ16" s="416"/>
      <c r="XR16" s="416"/>
      <c r="XS16" s="416"/>
      <c r="XT16" s="416"/>
    </row>
    <row r="17" spans="1:644" customFormat="1">
      <c r="A17" s="217"/>
      <c r="B17" s="122"/>
      <c r="C17" s="221"/>
      <c r="D17" s="222"/>
      <c r="E17" s="222"/>
      <c r="F17" s="220"/>
      <c r="G17" s="221"/>
      <c r="H17" s="222"/>
      <c r="I17" s="222"/>
      <c r="J17" s="220"/>
      <c r="K17" s="416"/>
      <c r="L17" s="416"/>
      <c r="M17" s="217"/>
      <c r="N17" s="122"/>
      <c r="O17" s="221"/>
      <c r="P17" s="222"/>
      <c r="Q17" s="222"/>
      <c r="R17" s="220"/>
      <c r="S17" s="221"/>
      <c r="T17" s="222"/>
      <c r="U17" s="222"/>
      <c r="V17" s="220"/>
      <c r="W17" s="416"/>
      <c r="X17" s="416"/>
      <c r="Y17" s="416"/>
      <c r="Z17" s="416"/>
      <c r="AA17" s="416"/>
      <c r="AB17" s="416"/>
      <c r="AC17" s="416"/>
      <c r="AD17" s="416"/>
      <c r="AE17" s="416"/>
      <c r="AF17" s="416"/>
      <c r="AG17" s="416"/>
      <c r="AH17" s="416"/>
      <c r="AI17" s="416"/>
      <c r="AJ17" s="416"/>
      <c r="AK17" s="416"/>
      <c r="AL17" s="416"/>
      <c r="AM17" s="416"/>
      <c r="AN17" s="416"/>
      <c r="AO17" s="416"/>
      <c r="AP17" s="416"/>
      <c r="AQ17" s="416"/>
      <c r="AR17" s="416"/>
      <c r="AS17" s="416"/>
      <c r="AT17" s="416"/>
      <c r="AU17" s="416"/>
      <c r="AV17" s="416"/>
      <c r="AW17" s="416"/>
      <c r="AX17" s="416"/>
      <c r="AY17" s="416"/>
      <c r="AZ17" s="416"/>
      <c r="BA17" s="416"/>
      <c r="BB17" s="416"/>
      <c r="BC17" s="416"/>
      <c r="BD17" s="416"/>
      <c r="BE17" s="416"/>
      <c r="BF17" s="416"/>
      <c r="BG17" s="416"/>
      <c r="BH17" s="416"/>
      <c r="BI17" s="416"/>
      <c r="BJ17" s="416"/>
      <c r="BK17" s="416"/>
      <c r="BL17" s="416"/>
      <c r="BM17" s="416"/>
      <c r="BN17" s="416"/>
      <c r="BO17" s="416"/>
      <c r="BP17" s="416"/>
      <c r="BQ17" s="416"/>
      <c r="BR17" s="416"/>
      <c r="BS17" s="416"/>
      <c r="BT17" s="416"/>
      <c r="BU17" s="416"/>
      <c r="BV17" s="416"/>
      <c r="BW17" s="416"/>
      <c r="BX17" s="416"/>
      <c r="BY17" s="416"/>
      <c r="BZ17" s="416"/>
      <c r="CA17" s="416"/>
      <c r="CB17" s="416"/>
      <c r="CC17" s="416"/>
      <c r="CD17" s="416"/>
      <c r="CE17" s="416"/>
      <c r="CF17" s="416"/>
      <c r="CG17" s="416"/>
      <c r="CH17" s="416"/>
      <c r="CI17" s="416"/>
      <c r="CJ17" s="416"/>
      <c r="CK17" s="416"/>
      <c r="CL17" s="416"/>
      <c r="CM17" s="416"/>
      <c r="CN17" s="416"/>
      <c r="CO17" s="416"/>
      <c r="CP17" s="416"/>
      <c r="CQ17" s="416"/>
      <c r="CR17" s="416"/>
      <c r="CS17" s="416"/>
      <c r="CT17" s="416"/>
      <c r="CU17" s="416"/>
      <c r="CV17" s="416"/>
      <c r="CW17" s="416"/>
      <c r="CX17" s="416"/>
      <c r="CY17" s="416"/>
      <c r="CZ17" s="416"/>
      <c r="DA17" s="416"/>
      <c r="DB17" s="416"/>
      <c r="DC17" s="416"/>
      <c r="DD17" s="416"/>
      <c r="DE17" s="416"/>
      <c r="DF17" s="416"/>
      <c r="DG17" s="416"/>
      <c r="DH17" s="416"/>
      <c r="DI17" s="416"/>
      <c r="DJ17" s="416"/>
      <c r="DK17" s="416"/>
      <c r="DL17" s="416"/>
      <c r="DM17" s="416"/>
      <c r="DN17" s="416"/>
      <c r="DO17" s="416"/>
      <c r="DP17" s="416"/>
      <c r="DQ17" s="416"/>
      <c r="DR17" s="416"/>
      <c r="DS17" s="416"/>
      <c r="DT17" s="416"/>
      <c r="DU17" s="416"/>
      <c r="DV17" s="416"/>
      <c r="DW17" s="416"/>
      <c r="DX17" s="416"/>
      <c r="DY17" s="416"/>
      <c r="DZ17" s="416"/>
      <c r="EA17" s="416"/>
      <c r="EB17" s="416"/>
      <c r="EC17" s="416"/>
      <c r="ED17" s="416"/>
      <c r="EE17" s="416"/>
      <c r="EF17" s="416"/>
      <c r="EG17" s="416"/>
      <c r="EH17" s="416"/>
      <c r="EI17" s="416"/>
      <c r="EJ17" s="416"/>
      <c r="EK17" s="416"/>
      <c r="EL17" s="416"/>
      <c r="EM17" s="416"/>
      <c r="EN17" s="416"/>
      <c r="EO17" s="416"/>
      <c r="EP17" s="416"/>
      <c r="EQ17" s="416"/>
      <c r="ER17" s="416"/>
      <c r="ES17" s="416"/>
      <c r="ET17" s="416"/>
      <c r="EU17" s="416"/>
      <c r="EV17" s="416"/>
      <c r="EW17" s="416"/>
      <c r="EX17" s="416"/>
      <c r="EY17" s="416"/>
      <c r="EZ17" s="416"/>
      <c r="FA17" s="416"/>
      <c r="FB17" s="416"/>
      <c r="FC17" s="416"/>
      <c r="FD17" s="416"/>
      <c r="FE17" s="416"/>
      <c r="FF17" s="416"/>
      <c r="FG17" s="416"/>
      <c r="FH17" s="416"/>
      <c r="FI17" s="416"/>
      <c r="FJ17" s="416"/>
      <c r="FK17" s="416"/>
      <c r="FL17" s="416"/>
      <c r="FM17" s="416"/>
      <c r="FN17" s="416"/>
      <c r="FO17" s="416"/>
      <c r="FP17" s="416"/>
      <c r="FQ17" s="416"/>
      <c r="FR17" s="416"/>
      <c r="FS17" s="416"/>
      <c r="FT17" s="416"/>
      <c r="FU17" s="416"/>
      <c r="FV17" s="416"/>
      <c r="FW17" s="416"/>
      <c r="FX17" s="416"/>
      <c r="FY17" s="416"/>
      <c r="FZ17" s="416"/>
      <c r="GA17" s="416"/>
      <c r="GB17" s="416"/>
      <c r="GC17" s="416"/>
      <c r="GD17" s="416"/>
      <c r="GE17" s="416"/>
      <c r="GF17" s="416"/>
      <c r="GG17" s="416"/>
      <c r="GH17" s="416"/>
      <c r="GI17" s="416"/>
      <c r="GJ17" s="416"/>
      <c r="GK17" s="416"/>
      <c r="GL17" s="416"/>
      <c r="GM17" s="416"/>
      <c r="GN17" s="416"/>
      <c r="GO17" s="416"/>
      <c r="GP17" s="416"/>
      <c r="GQ17" s="416"/>
      <c r="GR17" s="416"/>
      <c r="GS17" s="416"/>
      <c r="GT17" s="416"/>
      <c r="GU17" s="416"/>
      <c r="GV17" s="416"/>
      <c r="GW17" s="416"/>
      <c r="GX17" s="416"/>
      <c r="GY17" s="416"/>
      <c r="GZ17" s="416"/>
      <c r="HA17" s="416"/>
      <c r="HB17" s="416"/>
      <c r="HC17" s="416"/>
      <c r="HD17" s="416"/>
      <c r="HE17" s="416"/>
      <c r="HF17" s="416"/>
      <c r="HG17" s="416"/>
      <c r="HH17" s="416"/>
      <c r="HI17" s="416"/>
      <c r="HJ17" s="416"/>
      <c r="HK17" s="416"/>
      <c r="HL17" s="416"/>
      <c r="HM17" s="416"/>
      <c r="HN17" s="416"/>
      <c r="HO17" s="416"/>
      <c r="HP17" s="416"/>
      <c r="HQ17" s="416"/>
      <c r="HR17" s="416"/>
      <c r="HS17" s="416"/>
      <c r="HT17" s="416"/>
      <c r="HU17" s="416"/>
      <c r="HV17" s="416"/>
      <c r="HW17" s="416"/>
      <c r="HX17" s="416"/>
      <c r="HY17" s="416"/>
      <c r="HZ17" s="416"/>
      <c r="IA17" s="416"/>
      <c r="IB17" s="416"/>
      <c r="IC17" s="416"/>
      <c r="ID17" s="416"/>
      <c r="IE17" s="416"/>
      <c r="IF17" s="416"/>
      <c r="IG17" s="416"/>
      <c r="IH17" s="416"/>
      <c r="II17" s="416"/>
      <c r="IJ17" s="416"/>
      <c r="IK17" s="416"/>
      <c r="IL17" s="416"/>
      <c r="IM17" s="416"/>
      <c r="IN17" s="416"/>
      <c r="IO17" s="416"/>
      <c r="IP17" s="416"/>
      <c r="IQ17" s="416"/>
      <c r="IR17" s="416"/>
      <c r="IS17" s="416"/>
      <c r="IT17" s="416"/>
      <c r="IU17" s="416"/>
      <c r="IV17" s="416"/>
      <c r="IW17" s="416"/>
      <c r="IX17" s="416"/>
      <c r="IY17" s="416"/>
      <c r="IZ17" s="416"/>
      <c r="JA17" s="416"/>
      <c r="JB17" s="416"/>
      <c r="JC17" s="416"/>
      <c r="JD17" s="416"/>
      <c r="JE17" s="416"/>
      <c r="JF17" s="416"/>
      <c r="JG17" s="416"/>
      <c r="JH17" s="416"/>
      <c r="JI17" s="416"/>
      <c r="JJ17" s="416"/>
      <c r="JK17" s="416"/>
      <c r="JL17" s="416"/>
      <c r="JM17" s="416"/>
      <c r="JN17" s="416"/>
      <c r="JO17" s="416"/>
      <c r="JP17" s="416"/>
      <c r="JQ17" s="416"/>
      <c r="JR17" s="416"/>
      <c r="JS17" s="416"/>
      <c r="JT17" s="416"/>
      <c r="JU17" s="416"/>
      <c r="JV17" s="416"/>
      <c r="JW17" s="416"/>
      <c r="JX17" s="416"/>
      <c r="JY17" s="416"/>
      <c r="JZ17" s="416"/>
      <c r="KA17" s="416"/>
      <c r="KB17" s="416"/>
      <c r="KC17" s="416"/>
      <c r="KD17" s="416"/>
      <c r="KE17" s="416"/>
      <c r="KF17" s="416"/>
      <c r="KG17" s="416"/>
      <c r="KH17" s="416"/>
      <c r="KI17" s="416"/>
      <c r="KJ17" s="416"/>
      <c r="KK17" s="416"/>
      <c r="KL17" s="416"/>
      <c r="KM17" s="416"/>
      <c r="KN17" s="416"/>
      <c r="KO17" s="416"/>
      <c r="KP17" s="416"/>
      <c r="KQ17" s="416"/>
      <c r="KR17" s="416"/>
      <c r="KS17" s="416"/>
      <c r="KT17" s="416"/>
      <c r="KU17" s="416"/>
      <c r="KV17" s="416"/>
      <c r="KW17" s="416"/>
      <c r="KX17" s="416"/>
      <c r="KY17" s="416"/>
      <c r="KZ17" s="416"/>
      <c r="LA17" s="416"/>
      <c r="LB17" s="416"/>
      <c r="LC17" s="416"/>
      <c r="LD17" s="416"/>
      <c r="LE17" s="416"/>
      <c r="LF17" s="416"/>
      <c r="LG17" s="416"/>
      <c r="LH17" s="416"/>
      <c r="LI17" s="416"/>
      <c r="LJ17" s="416"/>
      <c r="LK17" s="416"/>
      <c r="LL17" s="416"/>
      <c r="LM17" s="416"/>
      <c r="LN17" s="416"/>
      <c r="LO17" s="416"/>
      <c r="LP17" s="416"/>
      <c r="LQ17" s="416"/>
      <c r="LR17" s="416"/>
      <c r="LS17" s="416"/>
      <c r="LT17" s="416"/>
      <c r="LU17" s="416"/>
      <c r="LV17" s="416"/>
      <c r="LW17" s="416"/>
      <c r="LX17" s="416"/>
      <c r="LY17" s="416"/>
      <c r="LZ17" s="416"/>
      <c r="MA17" s="416"/>
      <c r="MB17" s="416"/>
      <c r="MC17" s="416"/>
      <c r="MD17" s="416"/>
      <c r="ME17" s="416"/>
      <c r="MF17" s="416"/>
      <c r="MG17" s="416"/>
      <c r="MH17" s="416"/>
      <c r="MI17" s="416"/>
      <c r="MJ17" s="416"/>
      <c r="MK17" s="416"/>
      <c r="ML17" s="416"/>
      <c r="MM17" s="416"/>
      <c r="MN17" s="416"/>
      <c r="MO17" s="416"/>
      <c r="MP17" s="416"/>
      <c r="MQ17" s="416"/>
      <c r="MR17" s="416"/>
      <c r="MS17" s="416"/>
      <c r="MT17" s="416"/>
      <c r="MU17" s="416"/>
      <c r="MV17" s="416"/>
      <c r="MW17" s="416"/>
      <c r="MX17" s="416"/>
      <c r="MY17" s="416"/>
      <c r="MZ17" s="416"/>
      <c r="NA17" s="416"/>
      <c r="NB17" s="416"/>
      <c r="NC17" s="416"/>
      <c r="ND17" s="416"/>
      <c r="NE17" s="416"/>
      <c r="NF17" s="416"/>
      <c r="NG17" s="416"/>
      <c r="NH17" s="416"/>
      <c r="NI17" s="416"/>
      <c r="NJ17" s="416"/>
      <c r="NK17" s="416"/>
      <c r="NL17" s="416"/>
      <c r="NM17" s="416"/>
      <c r="NN17" s="416"/>
      <c r="NO17" s="416"/>
      <c r="NP17" s="416"/>
      <c r="NQ17" s="416"/>
      <c r="NR17" s="416"/>
      <c r="NS17" s="416"/>
      <c r="NT17" s="416"/>
      <c r="NU17" s="416"/>
      <c r="NV17" s="416"/>
      <c r="NW17" s="416"/>
      <c r="NX17" s="416"/>
      <c r="NY17" s="416"/>
      <c r="NZ17" s="416"/>
      <c r="OA17" s="416"/>
      <c r="OB17" s="416"/>
      <c r="OC17" s="416"/>
      <c r="OD17" s="416"/>
      <c r="OE17" s="416"/>
      <c r="OF17" s="416"/>
      <c r="OG17" s="416"/>
      <c r="OH17" s="416"/>
      <c r="OI17" s="416"/>
      <c r="OJ17" s="416"/>
      <c r="OK17" s="416"/>
      <c r="OL17" s="416"/>
      <c r="OM17" s="416"/>
      <c r="ON17" s="416"/>
      <c r="OO17" s="416"/>
      <c r="OP17" s="416"/>
      <c r="OQ17" s="416"/>
      <c r="OR17" s="416"/>
      <c r="OS17" s="416"/>
      <c r="OT17" s="416"/>
      <c r="OU17" s="416"/>
      <c r="OV17" s="416"/>
      <c r="OW17" s="416"/>
      <c r="OX17" s="416"/>
      <c r="OY17" s="416"/>
      <c r="OZ17" s="416"/>
      <c r="PA17" s="416"/>
      <c r="PB17" s="416"/>
      <c r="PC17" s="416"/>
      <c r="PD17" s="416"/>
      <c r="PE17" s="416"/>
      <c r="PF17" s="416"/>
      <c r="PG17" s="416"/>
      <c r="PH17" s="416"/>
      <c r="PI17" s="416"/>
      <c r="PJ17" s="416"/>
      <c r="PK17" s="416"/>
      <c r="PL17" s="416"/>
      <c r="PM17" s="416"/>
      <c r="PN17" s="416"/>
      <c r="PO17" s="416"/>
      <c r="PP17" s="416"/>
      <c r="PQ17" s="416"/>
      <c r="PR17" s="416"/>
      <c r="PS17" s="416"/>
      <c r="PT17" s="416"/>
      <c r="PU17" s="416"/>
      <c r="PV17" s="416"/>
      <c r="PW17" s="416"/>
      <c r="PX17" s="416"/>
      <c r="PY17" s="416"/>
      <c r="PZ17" s="416"/>
      <c r="QA17" s="416"/>
      <c r="QB17" s="416"/>
      <c r="QC17" s="416"/>
      <c r="QD17" s="416"/>
      <c r="QE17" s="416"/>
      <c r="QF17" s="416"/>
      <c r="QG17" s="416"/>
      <c r="QH17" s="416"/>
      <c r="QI17" s="416"/>
      <c r="QJ17" s="416"/>
      <c r="QK17" s="416"/>
      <c r="QL17" s="416"/>
      <c r="QM17" s="416"/>
      <c r="QN17" s="416"/>
      <c r="QO17" s="416"/>
      <c r="QP17" s="416"/>
      <c r="QQ17" s="416"/>
      <c r="QR17" s="416"/>
      <c r="QS17" s="416"/>
      <c r="QT17" s="416"/>
      <c r="QU17" s="416"/>
      <c r="QV17" s="416"/>
      <c r="QW17" s="416"/>
      <c r="QX17" s="416"/>
      <c r="QY17" s="416"/>
      <c r="QZ17" s="416"/>
      <c r="RA17" s="416"/>
      <c r="RB17" s="416"/>
      <c r="RC17" s="416"/>
      <c r="RD17" s="416"/>
      <c r="RE17" s="416"/>
      <c r="RF17" s="416"/>
      <c r="RG17" s="416"/>
      <c r="RH17" s="416"/>
      <c r="RI17" s="416"/>
      <c r="RJ17" s="416"/>
      <c r="RK17" s="416"/>
      <c r="RL17" s="416"/>
      <c r="RM17" s="416"/>
      <c r="RN17" s="416"/>
      <c r="RO17" s="416"/>
      <c r="RP17" s="416"/>
      <c r="RQ17" s="416"/>
      <c r="RR17" s="416"/>
      <c r="RS17" s="416"/>
      <c r="RT17" s="416"/>
      <c r="RU17" s="416"/>
      <c r="RV17" s="416"/>
      <c r="RW17" s="416"/>
      <c r="RX17" s="416"/>
      <c r="RY17" s="416"/>
      <c r="RZ17" s="416"/>
      <c r="SA17" s="416"/>
      <c r="SB17" s="416"/>
      <c r="SC17" s="416"/>
      <c r="SD17" s="416"/>
      <c r="SE17" s="416"/>
      <c r="SF17" s="416"/>
      <c r="SG17" s="416"/>
      <c r="SH17" s="416"/>
      <c r="SI17" s="416"/>
      <c r="SJ17" s="416"/>
      <c r="SK17" s="416"/>
      <c r="SL17" s="416"/>
      <c r="SM17" s="416"/>
      <c r="SN17" s="416"/>
      <c r="SO17" s="416"/>
      <c r="SP17" s="416"/>
      <c r="SQ17" s="416"/>
      <c r="SR17" s="416"/>
      <c r="SS17" s="416"/>
      <c r="ST17" s="416"/>
      <c r="SU17" s="416"/>
      <c r="SV17" s="416"/>
      <c r="SW17" s="416"/>
      <c r="SX17" s="416"/>
      <c r="SY17" s="416"/>
      <c r="SZ17" s="416"/>
      <c r="TA17" s="416"/>
      <c r="TB17" s="416"/>
      <c r="TC17" s="416"/>
      <c r="TD17" s="416"/>
      <c r="TE17" s="416"/>
      <c r="TF17" s="416"/>
      <c r="TG17" s="416"/>
      <c r="TH17" s="416"/>
      <c r="TI17" s="416"/>
      <c r="TJ17" s="416"/>
      <c r="TK17" s="416"/>
      <c r="TL17" s="416"/>
      <c r="TM17" s="416"/>
      <c r="TN17" s="416"/>
      <c r="TO17" s="416"/>
      <c r="TP17" s="416"/>
      <c r="TQ17" s="416"/>
      <c r="TR17" s="416"/>
      <c r="TS17" s="416"/>
      <c r="TT17" s="416"/>
      <c r="TU17" s="416"/>
      <c r="TV17" s="416"/>
      <c r="TW17" s="416"/>
      <c r="TX17" s="416"/>
      <c r="TY17" s="416"/>
      <c r="TZ17" s="416"/>
      <c r="UA17" s="416"/>
      <c r="UB17" s="416"/>
      <c r="UC17" s="416"/>
      <c r="UD17" s="416"/>
      <c r="UE17" s="416"/>
      <c r="UF17" s="416"/>
      <c r="UG17" s="416"/>
      <c r="UH17" s="416"/>
      <c r="UI17" s="416"/>
      <c r="UJ17" s="416"/>
      <c r="UK17" s="416"/>
      <c r="UL17" s="416"/>
      <c r="UM17" s="416"/>
      <c r="UN17" s="416"/>
      <c r="UO17" s="416"/>
      <c r="UP17" s="416"/>
      <c r="UQ17" s="416"/>
      <c r="UR17" s="416"/>
      <c r="US17" s="416"/>
      <c r="UT17" s="416"/>
      <c r="UU17" s="416"/>
      <c r="UV17" s="416"/>
      <c r="UW17" s="416"/>
      <c r="UX17" s="416"/>
      <c r="UY17" s="416"/>
      <c r="UZ17" s="416"/>
      <c r="VA17" s="416"/>
      <c r="VB17" s="416"/>
      <c r="VC17" s="416"/>
      <c r="VD17" s="416"/>
      <c r="VE17" s="416"/>
      <c r="VF17" s="416"/>
      <c r="VG17" s="416"/>
      <c r="VH17" s="416"/>
      <c r="VI17" s="416"/>
      <c r="VJ17" s="416"/>
      <c r="VK17" s="416"/>
      <c r="VL17" s="416"/>
      <c r="VM17" s="416"/>
      <c r="VN17" s="416"/>
      <c r="VO17" s="416"/>
      <c r="VP17" s="416"/>
      <c r="VQ17" s="416"/>
      <c r="VR17" s="416"/>
      <c r="VS17" s="416"/>
      <c r="VT17" s="416"/>
      <c r="VU17" s="416"/>
      <c r="VV17" s="416"/>
      <c r="VW17" s="416"/>
      <c r="VX17" s="416"/>
      <c r="VY17" s="416"/>
      <c r="VZ17" s="416"/>
      <c r="WA17" s="416"/>
      <c r="WB17" s="416"/>
      <c r="WC17" s="416"/>
      <c r="WD17" s="416"/>
      <c r="WE17" s="416"/>
      <c r="WF17" s="416"/>
      <c r="WG17" s="416"/>
      <c r="WH17" s="416"/>
      <c r="WI17" s="416"/>
      <c r="WJ17" s="416"/>
      <c r="WK17" s="416"/>
      <c r="WL17" s="416"/>
      <c r="WM17" s="416"/>
      <c r="WN17" s="416"/>
      <c r="WO17" s="416"/>
      <c r="WP17" s="416"/>
      <c r="WQ17" s="416"/>
      <c r="WR17" s="416"/>
      <c r="WS17" s="416"/>
      <c r="WT17" s="416"/>
      <c r="WU17" s="416"/>
      <c r="WV17" s="416"/>
      <c r="WW17" s="416"/>
      <c r="WX17" s="416"/>
      <c r="WY17" s="416"/>
      <c r="WZ17" s="416"/>
      <c r="XA17" s="416"/>
      <c r="XB17" s="416"/>
      <c r="XC17" s="416"/>
      <c r="XD17" s="416"/>
      <c r="XE17" s="416"/>
      <c r="XF17" s="416"/>
      <c r="XG17" s="416"/>
      <c r="XH17" s="416"/>
      <c r="XI17" s="416"/>
      <c r="XJ17" s="416"/>
      <c r="XK17" s="416"/>
      <c r="XL17" s="416"/>
      <c r="XM17" s="416"/>
      <c r="XN17" s="416"/>
      <c r="XO17" s="416"/>
      <c r="XP17" s="416"/>
      <c r="XQ17" s="416"/>
      <c r="XR17" s="416"/>
      <c r="XS17" s="416"/>
      <c r="XT17" s="416"/>
    </row>
    <row r="18" spans="1:644" customFormat="1">
      <c r="A18" s="217"/>
      <c r="B18" s="122"/>
      <c r="C18" s="221"/>
      <c r="D18" s="222"/>
      <c r="E18" s="222"/>
      <c r="F18" s="220"/>
      <c r="G18" s="221"/>
      <c r="H18" s="222"/>
      <c r="I18" s="222"/>
      <c r="J18" s="220"/>
      <c r="K18" s="416"/>
      <c r="L18" s="416"/>
      <c r="M18" s="217"/>
      <c r="N18" s="122"/>
      <c r="O18" s="221"/>
      <c r="P18" s="222"/>
      <c r="Q18" s="222"/>
      <c r="R18" s="220"/>
      <c r="S18" s="221"/>
      <c r="T18" s="222"/>
      <c r="U18" s="222"/>
      <c r="V18" s="220"/>
      <c r="W18" s="416"/>
      <c r="X18" s="416"/>
      <c r="Y18" s="416"/>
      <c r="Z18" s="416"/>
      <c r="AA18" s="416"/>
      <c r="AB18" s="416"/>
      <c r="AC18" s="416"/>
      <c r="AD18" s="416"/>
      <c r="AE18" s="416"/>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6"/>
      <c r="BR18" s="416"/>
      <c r="BS18" s="416"/>
      <c r="BT18" s="416"/>
      <c r="BU18" s="416"/>
      <c r="BV18" s="416"/>
      <c r="BW18" s="416"/>
      <c r="BX18" s="416"/>
      <c r="BY18" s="416"/>
      <c r="BZ18" s="416"/>
      <c r="CA18" s="416"/>
      <c r="CB18" s="416"/>
      <c r="CC18" s="416"/>
      <c r="CD18" s="416"/>
      <c r="CE18" s="416"/>
      <c r="CF18" s="416"/>
      <c r="CG18" s="416"/>
      <c r="CH18" s="416"/>
      <c r="CI18" s="416"/>
      <c r="CJ18" s="416"/>
      <c r="CK18" s="416"/>
      <c r="CL18" s="416"/>
      <c r="CM18" s="416"/>
      <c r="CN18" s="416"/>
      <c r="CO18" s="416"/>
      <c r="CP18" s="416"/>
      <c r="CQ18" s="416"/>
      <c r="CR18" s="416"/>
      <c r="CS18" s="416"/>
      <c r="CT18" s="416"/>
      <c r="CU18" s="416"/>
      <c r="CV18" s="416"/>
      <c r="CW18" s="416"/>
      <c r="CX18" s="416"/>
      <c r="CY18" s="416"/>
      <c r="CZ18" s="416"/>
      <c r="DA18" s="416"/>
      <c r="DB18" s="416"/>
      <c r="DC18" s="416"/>
      <c r="DD18" s="416"/>
      <c r="DE18" s="416"/>
      <c r="DF18" s="416"/>
      <c r="DG18" s="416"/>
      <c r="DH18" s="416"/>
      <c r="DI18" s="416"/>
      <c r="DJ18" s="416"/>
      <c r="DK18" s="416"/>
      <c r="DL18" s="416"/>
      <c r="DM18" s="416"/>
      <c r="DN18" s="416"/>
      <c r="DO18" s="416"/>
      <c r="DP18" s="416"/>
      <c r="DQ18" s="416"/>
      <c r="DR18" s="416"/>
      <c r="DS18" s="416"/>
      <c r="DT18" s="416"/>
      <c r="DU18" s="416"/>
      <c r="DV18" s="416"/>
      <c r="DW18" s="416"/>
      <c r="DX18" s="416"/>
      <c r="DY18" s="416"/>
      <c r="DZ18" s="416"/>
      <c r="EA18" s="416"/>
      <c r="EB18" s="416"/>
      <c r="EC18" s="416"/>
      <c r="ED18" s="416"/>
      <c r="EE18" s="416"/>
      <c r="EF18" s="416"/>
      <c r="EG18" s="416"/>
      <c r="EH18" s="416"/>
      <c r="EI18" s="416"/>
      <c r="EJ18" s="416"/>
      <c r="EK18" s="416"/>
      <c r="EL18" s="416"/>
      <c r="EM18" s="416"/>
      <c r="EN18" s="416"/>
      <c r="EO18" s="416"/>
      <c r="EP18" s="416"/>
      <c r="EQ18" s="416"/>
      <c r="ER18" s="416"/>
      <c r="ES18" s="416"/>
      <c r="ET18" s="416"/>
      <c r="EU18" s="416"/>
      <c r="EV18" s="416"/>
      <c r="EW18" s="416"/>
      <c r="EX18" s="416"/>
      <c r="EY18" s="416"/>
      <c r="EZ18" s="416"/>
      <c r="FA18" s="416"/>
      <c r="FB18" s="416"/>
      <c r="FC18" s="416"/>
      <c r="FD18" s="416"/>
      <c r="FE18" s="416"/>
      <c r="FF18" s="416"/>
      <c r="FG18" s="416"/>
      <c r="FH18" s="416"/>
      <c r="FI18" s="416"/>
      <c r="FJ18" s="416"/>
      <c r="FK18" s="416"/>
      <c r="FL18" s="416"/>
      <c r="FM18" s="416"/>
      <c r="FN18" s="416"/>
      <c r="FO18" s="416"/>
      <c r="FP18" s="416"/>
      <c r="FQ18" s="416"/>
      <c r="FR18" s="416"/>
      <c r="FS18" s="416"/>
      <c r="FT18" s="416"/>
      <c r="FU18" s="416"/>
      <c r="FV18" s="416"/>
      <c r="FW18" s="416"/>
      <c r="FX18" s="416"/>
      <c r="FY18" s="416"/>
      <c r="FZ18" s="416"/>
      <c r="GA18" s="416"/>
      <c r="GB18" s="416"/>
      <c r="GC18" s="416"/>
      <c r="GD18" s="416"/>
      <c r="GE18" s="416"/>
      <c r="GF18" s="416"/>
      <c r="GG18" s="416"/>
      <c r="GH18" s="416"/>
      <c r="GI18" s="416"/>
      <c r="GJ18" s="416"/>
      <c r="GK18" s="416"/>
      <c r="GL18" s="416"/>
      <c r="GM18" s="416"/>
      <c r="GN18" s="416"/>
      <c r="GO18" s="416"/>
      <c r="GP18" s="416"/>
      <c r="GQ18" s="416"/>
      <c r="GR18" s="416"/>
      <c r="GS18" s="416"/>
      <c r="GT18" s="416"/>
      <c r="GU18" s="416"/>
      <c r="GV18" s="416"/>
      <c r="GW18" s="416"/>
      <c r="GX18" s="416"/>
      <c r="GY18" s="416"/>
      <c r="GZ18" s="416"/>
      <c r="HA18" s="416"/>
      <c r="HB18" s="416"/>
      <c r="HC18" s="416"/>
      <c r="HD18" s="416"/>
      <c r="HE18" s="416"/>
      <c r="HF18" s="416"/>
      <c r="HG18" s="416"/>
      <c r="HH18" s="416"/>
      <c r="HI18" s="416"/>
      <c r="HJ18" s="416"/>
      <c r="HK18" s="416"/>
      <c r="HL18" s="416"/>
      <c r="HM18" s="416"/>
      <c r="HN18" s="416"/>
      <c r="HO18" s="416"/>
      <c r="HP18" s="416"/>
      <c r="HQ18" s="416"/>
      <c r="HR18" s="416"/>
      <c r="HS18" s="416"/>
      <c r="HT18" s="416"/>
      <c r="HU18" s="416"/>
      <c r="HV18" s="416"/>
      <c r="HW18" s="416"/>
      <c r="HX18" s="416"/>
      <c r="HY18" s="416"/>
      <c r="HZ18" s="416"/>
      <c r="IA18" s="416"/>
      <c r="IB18" s="416"/>
      <c r="IC18" s="416"/>
      <c r="ID18" s="416"/>
      <c r="IE18" s="416"/>
      <c r="IF18" s="416"/>
      <c r="IG18" s="416"/>
      <c r="IH18" s="416"/>
      <c r="II18" s="416"/>
      <c r="IJ18" s="416"/>
      <c r="IK18" s="416"/>
      <c r="IL18" s="416"/>
      <c r="IM18" s="416"/>
      <c r="IN18" s="416"/>
      <c r="IO18" s="416"/>
      <c r="IP18" s="416"/>
      <c r="IQ18" s="416"/>
      <c r="IR18" s="416"/>
      <c r="IS18" s="416"/>
      <c r="IT18" s="416"/>
      <c r="IU18" s="416"/>
      <c r="IV18" s="416"/>
      <c r="IW18" s="416"/>
      <c r="IX18" s="416"/>
      <c r="IY18" s="416"/>
      <c r="IZ18" s="416"/>
      <c r="JA18" s="416"/>
      <c r="JB18" s="416"/>
      <c r="JC18" s="416"/>
      <c r="JD18" s="416"/>
      <c r="JE18" s="416"/>
      <c r="JF18" s="416"/>
      <c r="JG18" s="416"/>
      <c r="JH18" s="416"/>
      <c r="JI18" s="416"/>
      <c r="JJ18" s="416"/>
      <c r="JK18" s="416"/>
      <c r="JL18" s="416"/>
      <c r="JM18" s="416"/>
      <c r="JN18" s="416"/>
      <c r="JO18" s="416"/>
      <c r="JP18" s="416"/>
      <c r="JQ18" s="416"/>
      <c r="JR18" s="416"/>
      <c r="JS18" s="416"/>
      <c r="JT18" s="416"/>
      <c r="JU18" s="416"/>
      <c r="JV18" s="416"/>
      <c r="JW18" s="416"/>
      <c r="JX18" s="416"/>
      <c r="JY18" s="416"/>
      <c r="JZ18" s="416"/>
      <c r="KA18" s="416"/>
      <c r="KB18" s="416"/>
      <c r="KC18" s="416"/>
      <c r="KD18" s="416"/>
      <c r="KE18" s="416"/>
      <c r="KF18" s="416"/>
      <c r="KG18" s="416"/>
      <c r="KH18" s="416"/>
      <c r="KI18" s="416"/>
      <c r="KJ18" s="416"/>
      <c r="KK18" s="416"/>
      <c r="KL18" s="416"/>
      <c r="KM18" s="416"/>
      <c r="KN18" s="416"/>
      <c r="KO18" s="416"/>
      <c r="KP18" s="416"/>
      <c r="KQ18" s="416"/>
      <c r="KR18" s="416"/>
      <c r="KS18" s="416"/>
      <c r="KT18" s="416"/>
      <c r="KU18" s="416"/>
      <c r="KV18" s="416"/>
      <c r="KW18" s="416"/>
      <c r="KX18" s="416"/>
      <c r="KY18" s="416"/>
      <c r="KZ18" s="416"/>
      <c r="LA18" s="416"/>
      <c r="LB18" s="416"/>
      <c r="LC18" s="416"/>
      <c r="LD18" s="416"/>
      <c r="LE18" s="416"/>
      <c r="LF18" s="416"/>
      <c r="LG18" s="416"/>
      <c r="LH18" s="416"/>
      <c r="LI18" s="416"/>
      <c r="LJ18" s="416"/>
      <c r="LK18" s="416"/>
      <c r="LL18" s="416"/>
      <c r="LM18" s="416"/>
      <c r="LN18" s="416"/>
      <c r="LO18" s="416"/>
      <c r="LP18" s="416"/>
      <c r="LQ18" s="416"/>
      <c r="LR18" s="416"/>
      <c r="LS18" s="416"/>
      <c r="LT18" s="416"/>
      <c r="LU18" s="416"/>
      <c r="LV18" s="416"/>
      <c r="LW18" s="416"/>
      <c r="LX18" s="416"/>
      <c r="LY18" s="416"/>
      <c r="LZ18" s="416"/>
      <c r="MA18" s="416"/>
      <c r="MB18" s="416"/>
      <c r="MC18" s="416"/>
      <c r="MD18" s="416"/>
      <c r="ME18" s="416"/>
      <c r="MF18" s="416"/>
      <c r="MG18" s="416"/>
      <c r="MH18" s="416"/>
      <c r="MI18" s="416"/>
      <c r="MJ18" s="416"/>
      <c r="MK18" s="416"/>
      <c r="ML18" s="416"/>
      <c r="MM18" s="416"/>
      <c r="MN18" s="416"/>
      <c r="MO18" s="416"/>
      <c r="MP18" s="416"/>
      <c r="MQ18" s="416"/>
      <c r="MR18" s="416"/>
      <c r="MS18" s="416"/>
      <c r="MT18" s="416"/>
      <c r="MU18" s="416"/>
      <c r="MV18" s="416"/>
      <c r="MW18" s="416"/>
      <c r="MX18" s="416"/>
      <c r="MY18" s="416"/>
      <c r="MZ18" s="416"/>
      <c r="NA18" s="416"/>
      <c r="NB18" s="416"/>
      <c r="NC18" s="416"/>
      <c r="ND18" s="416"/>
      <c r="NE18" s="416"/>
      <c r="NF18" s="416"/>
      <c r="NG18" s="416"/>
      <c r="NH18" s="416"/>
      <c r="NI18" s="416"/>
      <c r="NJ18" s="416"/>
      <c r="NK18" s="416"/>
      <c r="NL18" s="416"/>
      <c r="NM18" s="416"/>
      <c r="NN18" s="416"/>
      <c r="NO18" s="416"/>
      <c r="NP18" s="416"/>
      <c r="NQ18" s="416"/>
      <c r="NR18" s="416"/>
      <c r="NS18" s="416"/>
      <c r="NT18" s="416"/>
      <c r="NU18" s="416"/>
      <c r="NV18" s="416"/>
      <c r="NW18" s="416"/>
      <c r="NX18" s="416"/>
      <c r="NY18" s="416"/>
      <c r="NZ18" s="416"/>
      <c r="OA18" s="416"/>
      <c r="OB18" s="416"/>
      <c r="OC18" s="416"/>
      <c r="OD18" s="416"/>
      <c r="OE18" s="416"/>
      <c r="OF18" s="416"/>
      <c r="OG18" s="416"/>
      <c r="OH18" s="416"/>
      <c r="OI18" s="416"/>
      <c r="OJ18" s="416"/>
      <c r="OK18" s="416"/>
      <c r="OL18" s="416"/>
      <c r="OM18" s="416"/>
      <c r="ON18" s="416"/>
      <c r="OO18" s="416"/>
      <c r="OP18" s="416"/>
      <c r="OQ18" s="416"/>
      <c r="OR18" s="416"/>
      <c r="OS18" s="416"/>
      <c r="OT18" s="416"/>
      <c r="OU18" s="416"/>
      <c r="OV18" s="416"/>
      <c r="OW18" s="416"/>
      <c r="OX18" s="416"/>
      <c r="OY18" s="416"/>
      <c r="OZ18" s="416"/>
      <c r="PA18" s="416"/>
      <c r="PB18" s="416"/>
      <c r="PC18" s="416"/>
      <c r="PD18" s="416"/>
      <c r="PE18" s="416"/>
      <c r="PF18" s="416"/>
      <c r="PG18" s="416"/>
      <c r="PH18" s="416"/>
      <c r="PI18" s="416"/>
      <c r="PJ18" s="416"/>
      <c r="PK18" s="416"/>
      <c r="PL18" s="416"/>
      <c r="PM18" s="416"/>
      <c r="PN18" s="416"/>
      <c r="PO18" s="416"/>
      <c r="PP18" s="416"/>
      <c r="PQ18" s="416"/>
      <c r="PR18" s="416"/>
      <c r="PS18" s="416"/>
      <c r="PT18" s="416"/>
      <c r="PU18" s="416"/>
      <c r="PV18" s="416"/>
      <c r="PW18" s="416"/>
      <c r="PX18" s="416"/>
      <c r="PY18" s="416"/>
      <c r="PZ18" s="416"/>
      <c r="QA18" s="416"/>
      <c r="QB18" s="416"/>
      <c r="QC18" s="416"/>
      <c r="QD18" s="416"/>
      <c r="QE18" s="416"/>
      <c r="QF18" s="416"/>
      <c r="QG18" s="416"/>
      <c r="QH18" s="416"/>
      <c r="QI18" s="416"/>
      <c r="QJ18" s="416"/>
      <c r="QK18" s="416"/>
      <c r="QL18" s="416"/>
      <c r="QM18" s="416"/>
      <c r="QN18" s="416"/>
      <c r="QO18" s="416"/>
      <c r="QP18" s="416"/>
      <c r="QQ18" s="416"/>
      <c r="QR18" s="416"/>
      <c r="QS18" s="416"/>
      <c r="QT18" s="416"/>
      <c r="QU18" s="416"/>
      <c r="QV18" s="416"/>
      <c r="QW18" s="416"/>
      <c r="QX18" s="416"/>
      <c r="QY18" s="416"/>
      <c r="QZ18" s="416"/>
      <c r="RA18" s="416"/>
      <c r="RB18" s="416"/>
      <c r="RC18" s="416"/>
      <c r="RD18" s="416"/>
      <c r="RE18" s="416"/>
      <c r="RF18" s="416"/>
      <c r="RG18" s="416"/>
      <c r="RH18" s="416"/>
      <c r="RI18" s="416"/>
      <c r="RJ18" s="416"/>
      <c r="RK18" s="416"/>
      <c r="RL18" s="416"/>
      <c r="RM18" s="416"/>
      <c r="RN18" s="416"/>
      <c r="RO18" s="416"/>
      <c r="RP18" s="416"/>
      <c r="RQ18" s="416"/>
      <c r="RR18" s="416"/>
      <c r="RS18" s="416"/>
      <c r="RT18" s="416"/>
      <c r="RU18" s="416"/>
      <c r="RV18" s="416"/>
      <c r="RW18" s="416"/>
      <c r="RX18" s="416"/>
      <c r="RY18" s="416"/>
      <c r="RZ18" s="416"/>
      <c r="SA18" s="416"/>
      <c r="SB18" s="416"/>
      <c r="SC18" s="416"/>
      <c r="SD18" s="416"/>
      <c r="SE18" s="416"/>
      <c r="SF18" s="416"/>
      <c r="SG18" s="416"/>
      <c r="SH18" s="416"/>
      <c r="SI18" s="416"/>
      <c r="SJ18" s="416"/>
      <c r="SK18" s="416"/>
      <c r="SL18" s="416"/>
      <c r="SM18" s="416"/>
      <c r="SN18" s="416"/>
      <c r="SO18" s="416"/>
      <c r="SP18" s="416"/>
      <c r="SQ18" s="416"/>
      <c r="SR18" s="416"/>
      <c r="SS18" s="416"/>
      <c r="ST18" s="416"/>
      <c r="SU18" s="416"/>
      <c r="SV18" s="416"/>
      <c r="SW18" s="416"/>
      <c r="SX18" s="416"/>
      <c r="SY18" s="416"/>
      <c r="SZ18" s="416"/>
      <c r="TA18" s="416"/>
      <c r="TB18" s="416"/>
      <c r="TC18" s="416"/>
      <c r="TD18" s="416"/>
      <c r="TE18" s="416"/>
      <c r="TF18" s="416"/>
      <c r="TG18" s="416"/>
      <c r="TH18" s="416"/>
      <c r="TI18" s="416"/>
      <c r="TJ18" s="416"/>
      <c r="TK18" s="416"/>
      <c r="TL18" s="416"/>
      <c r="TM18" s="416"/>
      <c r="TN18" s="416"/>
      <c r="TO18" s="416"/>
      <c r="TP18" s="416"/>
      <c r="TQ18" s="416"/>
      <c r="TR18" s="416"/>
      <c r="TS18" s="416"/>
      <c r="TT18" s="416"/>
      <c r="TU18" s="416"/>
      <c r="TV18" s="416"/>
      <c r="TW18" s="416"/>
      <c r="TX18" s="416"/>
      <c r="TY18" s="416"/>
      <c r="TZ18" s="416"/>
      <c r="UA18" s="416"/>
      <c r="UB18" s="416"/>
      <c r="UC18" s="416"/>
      <c r="UD18" s="416"/>
      <c r="UE18" s="416"/>
      <c r="UF18" s="416"/>
      <c r="UG18" s="416"/>
      <c r="UH18" s="416"/>
      <c r="UI18" s="416"/>
      <c r="UJ18" s="416"/>
      <c r="UK18" s="416"/>
      <c r="UL18" s="416"/>
      <c r="UM18" s="416"/>
      <c r="UN18" s="416"/>
      <c r="UO18" s="416"/>
      <c r="UP18" s="416"/>
      <c r="UQ18" s="416"/>
      <c r="UR18" s="416"/>
      <c r="US18" s="416"/>
      <c r="UT18" s="416"/>
      <c r="UU18" s="416"/>
      <c r="UV18" s="416"/>
      <c r="UW18" s="416"/>
      <c r="UX18" s="416"/>
      <c r="UY18" s="416"/>
      <c r="UZ18" s="416"/>
      <c r="VA18" s="416"/>
      <c r="VB18" s="416"/>
      <c r="VC18" s="416"/>
      <c r="VD18" s="416"/>
      <c r="VE18" s="416"/>
      <c r="VF18" s="416"/>
      <c r="VG18" s="416"/>
      <c r="VH18" s="416"/>
      <c r="VI18" s="416"/>
      <c r="VJ18" s="416"/>
      <c r="VK18" s="416"/>
      <c r="VL18" s="416"/>
      <c r="VM18" s="416"/>
      <c r="VN18" s="416"/>
      <c r="VO18" s="416"/>
      <c r="VP18" s="416"/>
      <c r="VQ18" s="416"/>
      <c r="VR18" s="416"/>
      <c r="VS18" s="416"/>
      <c r="VT18" s="416"/>
      <c r="VU18" s="416"/>
      <c r="VV18" s="416"/>
      <c r="VW18" s="416"/>
      <c r="VX18" s="416"/>
      <c r="VY18" s="416"/>
      <c r="VZ18" s="416"/>
      <c r="WA18" s="416"/>
      <c r="WB18" s="416"/>
      <c r="WC18" s="416"/>
      <c r="WD18" s="416"/>
      <c r="WE18" s="416"/>
      <c r="WF18" s="416"/>
      <c r="WG18" s="416"/>
      <c r="WH18" s="416"/>
      <c r="WI18" s="416"/>
      <c r="WJ18" s="416"/>
      <c r="WK18" s="416"/>
      <c r="WL18" s="416"/>
      <c r="WM18" s="416"/>
      <c r="WN18" s="416"/>
      <c r="WO18" s="416"/>
      <c r="WP18" s="416"/>
      <c r="WQ18" s="416"/>
      <c r="WR18" s="416"/>
      <c r="WS18" s="416"/>
      <c r="WT18" s="416"/>
      <c r="WU18" s="416"/>
      <c r="WV18" s="416"/>
      <c r="WW18" s="416"/>
      <c r="WX18" s="416"/>
      <c r="WY18" s="416"/>
      <c r="WZ18" s="416"/>
      <c r="XA18" s="416"/>
      <c r="XB18" s="416"/>
      <c r="XC18" s="416"/>
      <c r="XD18" s="416"/>
      <c r="XE18" s="416"/>
      <c r="XF18" s="416"/>
      <c r="XG18" s="416"/>
      <c r="XH18" s="416"/>
      <c r="XI18" s="416"/>
      <c r="XJ18" s="416"/>
      <c r="XK18" s="416"/>
      <c r="XL18" s="416"/>
      <c r="XM18" s="416"/>
      <c r="XN18" s="416"/>
      <c r="XO18" s="416"/>
      <c r="XP18" s="416"/>
      <c r="XQ18" s="416"/>
      <c r="XR18" s="416"/>
      <c r="XS18" s="416"/>
      <c r="XT18" s="416"/>
    </row>
    <row r="19" spans="1:644" customFormat="1">
      <c r="A19" s="217"/>
      <c r="B19" s="122"/>
      <c r="C19" s="221"/>
      <c r="D19" s="222"/>
      <c r="E19" s="222"/>
      <c r="F19" s="220"/>
      <c r="G19" s="221"/>
      <c r="H19" s="222"/>
      <c r="I19" s="222"/>
      <c r="J19" s="220"/>
      <c r="K19" s="416"/>
      <c r="L19" s="416"/>
      <c r="M19" s="217"/>
      <c r="N19" s="122"/>
      <c r="O19" s="221"/>
      <c r="P19" s="222"/>
      <c r="Q19" s="222"/>
      <c r="R19" s="220"/>
      <c r="S19" s="221"/>
      <c r="T19" s="222"/>
      <c r="U19" s="222"/>
      <c r="V19" s="220"/>
      <c r="W19" s="416"/>
      <c r="X19" s="416"/>
      <c r="Y19" s="416"/>
      <c r="Z19" s="416"/>
      <c r="AA19" s="416"/>
      <c r="AB19" s="416"/>
      <c r="AC19" s="416"/>
      <c r="AD19" s="416"/>
      <c r="AE19" s="416"/>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6"/>
      <c r="BR19" s="416"/>
      <c r="BS19" s="416"/>
      <c r="BT19" s="416"/>
      <c r="BU19" s="416"/>
      <c r="BV19" s="416"/>
      <c r="BW19" s="416"/>
      <c r="BX19" s="416"/>
      <c r="BY19" s="416"/>
      <c r="BZ19" s="416"/>
      <c r="CA19" s="416"/>
      <c r="CB19" s="416"/>
      <c r="CC19" s="416"/>
      <c r="CD19" s="416"/>
      <c r="CE19" s="416"/>
      <c r="CF19" s="416"/>
      <c r="CG19" s="416"/>
      <c r="CH19" s="416"/>
      <c r="CI19" s="416"/>
      <c r="CJ19" s="416"/>
      <c r="CK19" s="416"/>
      <c r="CL19" s="416"/>
      <c r="CM19" s="416"/>
      <c r="CN19" s="416"/>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6"/>
      <c r="DL19" s="416"/>
      <c r="DM19" s="416"/>
      <c r="DN19" s="416"/>
      <c r="DO19" s="416"/>
      <c r="DP19" s="416"/>
      <c r="DQ19" s="416"/>
      <c r="DR19" s="416"/>
      <c r="DS19" s="416"/>
      <c r="DT19" s="416"/>
      <c r="DU19" s="416"/>
      <c r="DV19" s="416"/>
      <c r="DW19" s="416"/>
      <c r="DX19" s="416"/>
      <c r="DY19" s="416"/>
      <c r="DZ19" s="416"/>
      <c r="EA19" s="416"/>
      <c r="EB19" s="416"/>
      <c r="EC19" s="416"/>
      <c r="ED19" s="416"/>
      <c r="EE19" s="416"/>
      <c r="EF19" s="416"/>
      <c r="EG19" s="416"/>
      <c r="EH19" s="416"/>
      <c r="EI19" s="416"/>
      <c r="EJ19" s="416"/>
      <c r="EK19" s="416"/>
      <c r="EL19" s="416"/>
      <c r="EM19" s="416"/>
      <c r="EN19" s="416"/>
      <c r="EO19" s="416"/>
      <c r="EP19" s="416"/>
      <c r="EQ19" s="416"/>
      <c r="ER19" s="416"/>
      <c r="ES19" s="416"/>
      <c r="ET19" s="416"/>
      <c r="EU19" s="416"/>
      <c r="EV19" s="416"/>
      <c r="EW19" s="416"/>
      <c r="EX19" s="416"/>
      <c r="EY19" s="416"/>
      <c r="EZ19" s="416"/>
      <c r="FA19" s="416"/>
      <c r="FB19" s="416"/>
      <c r="FC19" s="416"/>
      <c r="FD19" s="416"/>
      <c r="FE19" s="416"/>
      <c r="FF19" s="416"/>
      <c r="FG19" s="416"/>
      <c r="FH19" s="416"/>
      <c r="FI19" s="416"/>
      <c r="FJ19" s="416"/>
      <c r="FK19" s="416"/>
      <c r="FL19" s="416"/>
      <c r="FM19" s="416"/>
      <c r="FN19" s="416"/>
      <c r="FO19" s="416"/>
      <c r="FP19" s="416"/>
      <c r="FQ19" s="416"/>
      <c r="FR19" s="416"/>
      <c r="FS19" s="416"/>
      <c r="FT19" s="416"/>
      <c r="FU19" s="416"/>
      <c r="FV19" s="416"/>
      <c r="FW19" s="416"/>
      <c r="FX19" s="416"/>
      <c r="FY19" s="416"/>
      <c r="FZ19" s="416"/>
      <c r="GA19" s="416"/>
      <c r="GB19" s="416"/>
      <c r="GC19" s="416"/>
      <c r="GD19" s="416"/>
      <c r="GE19" s="416"/>
      <c r="GF19" s="416"/>
      <c r="GG19" s="416"/>
      <c r="GH19" s="416"/>
      <c r="GI19" s="416"/>
      <c r="GJ19" s="416"/>
      <c r="GK19" s="416"/>
      <c r="GL19" s="416"/>
      <c r="GM19" s="416"/>
      <c r="GN19" s="416"/>
      <c r="GO19" s="416"/>
      <c r="GP19" s="416"/>
      <c r="GQ19" s="416"/>
      <c r="GR19" s="416"/>
      <c r="GS19" s="416"/>
      <c r="GT19" s="416"/>
      <c r="GU19" s="416"/>
      <c r="GV19" s="416"/>
      <c r="GW19" s="416"/>
      <c r="GX19" s="416"/>
      <c r="GY19" s="416"/>
      <c r="GZ19" s="416"/>
      <c r="HA19" s="416"/>
      <c r="HB19" s="416"/>
      <c r="HC19" s="416"/>
      <c r="HD19" s="416"/>
      <c r="HE19" s="416"/>
      <c r="HF19" s="416"/>
      <c r="HG19" s="416"/>
      <c r="HH19" s="416"/>
      <c r="HI19" s="416"/>
      <c r="HJ19" s="416"/>
      <c r="HK19" s="416"/>
      <c r="HL19" s="416"/>
      <c r="HM19" s="416"/>
      <c r="HN19" s="416"/>
      <c r="HO19" s="416"/>
      <c r="HP19" s="416"/>
      <c r="HQ19" s="416"/>
      <c r="HR19" s="416"/>
      <c r="HS19" s="416"/>
      <c r="HT19" s="416"/>
      <c r="HU19" s="416"/>
      <c r="HV19" s="416"/>
      <c r="HW19" s="416"/>
      <c r="HX19" s="416"/>
      <c r="HY19" s="416"/>
      <c r="HZ19" s="416"/>
      <c r="IA19" s="416"/>
      <c r="IB19" s="416"/>
      <c r="IC19" s="416"/>
      <c r="ID19" s="416"/>
      <c r="IE19" s="416"/>
      <c r="IF19" s="416"/>
      <c r="IG19" s="416"/>
      <c r="IH19" s="416"/>
      <c r="II19" s="416"/>
      <c r="IJ19" s="416"/>
      <c r="IK19" s="416"/>
      <c r="IL19" s="416"/>
      <c r="IM19" s="416"/>
      <c r="IN19" s="416"/>
      <c r="IO19" s="416"/>
      <c r="IP19" s="416"/>
      <c r="IQ19" s="416"/>
      <c r="IR19" s="416"/>
      <c r="IS19" s="416"/>
      <c r="IT19" s="416"/>
      <c r="IU19" s="416"/>
      <c r="IV19" s="416"/>
      <c r="IW19" s="416"/>
      <c r="IX19" s="416"/>
      <c r="IY19" s="416"/>
      <c r="IZ19" s="416"/>
      <c r="JA19" s="416"/>
      <c r="JB19" s="416"/>
      <c r="JC19" s="416"/>
      <c r="JD19" s="416"/>
      <c r="JE19" s="416"/>
      <c r="JF19" s="416"/>
      <c r="JG19" s="416"/>
      <c r="JH19" s="416"/>
      <c r="JI19" s="416"/>
      <c r="JJ19" s="416"/>
      <c r="JK19" s="416"/>
      <c r="JL19" s="416"/>
      <c r="JM19" s="416"/>
      <c r="JN19" s="416"/>
      <c r="JO19" s="416"/>
      <c r="JP19" s="416"/>
      <c r="JQ19" s="416"/>
      <c r="JR19" s="416"/>
      <c r="JS19" s="416"/>
      <c r="JT19" s="416"/>
      <c r="JU19" s="416"/>
      <c r="JV19" s="416"/>
      <c r="JW19" s="416"/>
      <c r="JX19" s="416"/>
      <c r="JY19" s="416"/>
      <c r="JZ19" s="416"/>
      <c r="KA19" s="416"/>
      <c r="KB19" s="416"/>
      <c r="KC19" s="416"/>
      <c r="KD19" s="416"/>
      <c r="KE19" s="416"/>
      <c r="KF19" s="416"/>
      <c r="KG19" s="416"/>
      <c r="KH19" s="416"/>
      <c r="KI19" s="416"/>
      <c r="KJ19" s="416"/>
      <c r="KK19" s="416"/>
      <c r="KL19" s="416"/>
      <c r="KM19" s="416"/>
      <c r="KN19" s="416"/>
      <c r="KO19" s="416"/>
      <c r="KP19" s="416"/>
      <c r="KQ19" s="416"/>
      <c r="KR19" s="416"/>
      <c r="KS19" s="416"/>
      <c r="KT19" s="416"/>
      <c r="KU19" s="416"/>
      <c r="KV19" s="416"/>
      <c r="KW19" s="416"/>
      <c r="KX19" s="416"/>
      <c r="KY19" s="416"/>
      <c r="KZ19" s="416"/>
      <c r="LA19" s="416"/>
      <c r="LB19" s="416"/>
      <c r="LC19" s="416"/>
      <c r="LD19" s="416"/>
      <c r="LE19" s="416"/>
      <c r="LF19" s="416"/>
      <c r="LG19" s="416"/>
      <c r="LH19" s="416"/>
      <c r="LI19" s="416"/>
      <c r="LJ19" s="416"/>
      <c r="LK19" s="416"/>
      <c r="LL19" s="416"/>
      <c r="LM19" s="416"/>
      <c r="LN19" s="416"/>
      <c r="LO19" s="416"/>
      <c r="LP19" s="416"/>
      <c r="LQ19" s="416"/>
      <c r="LR19" s="416"/>
      <c r="LS19" s="416"/>
      <c r="LT19" s="416"/>
      <c r="LU19" s="416"/>
      <c r="LV19" s="416"/>
      <c r="LW19" s="416"/>
      <c r="LX19" s="416"/>
      <c r="LY19" s="416"/>
      <c r="LZ19" s="416"/>
      <c r="MA19" s="416"/>
      <c r="MB19" s="416"/>
      <c r="MC19" s="416"/>
      <c r="MD19" s="416"/>
      <c r="ME19" s="416"/>
      <c r="MF19" s="416"/>
      <c r="MG19" s="416"/>
      <c r="MH19" s="416"/>
      <c r="MI19" s="416"/>
      <c r="MJ19" s="416"/>
      <c r="MK19" s="416"/>
      <c r="ML19" s="416"/>
      <c r="MM19" s="416"/>
      <c r="MN19" s="416"/>
      <c r="MO19" s="416"/>
      <c r="MP19" s="416"/>
      <c r="MQ19" s="416"/>
      <c r="MR19" s="416"/>
      <c r="MS19" s="416"/>
      <c r="MT19" s="416"/>
      <c r="MU19" s="416"/>
      <c r="MV19" s="416"/>
      <c r="MW19" s="416"/>
      <c r="MX19" s="416"/>
      <c r="MY19" s="416"/>
      <c r="MZ19" s="416"/>
      <c r="NA19" s="416"/>
      <c r="NB19" s="416"/>
      <c r="NC19" s="416"/>
      <c r="ND19" s="416"/>
      <c r="NE19" s="416"/>
      <c r="NF19" s="416"/>
      <c r="NG19" s="416"/>
      <c r="NH19" s="416"/>
      <c r="NI19" s="416"/>
      <c r="NJ19" s="416"/>
      <c r="NK19" s="416"/>
      <c r="NL19" s="416"/>
      <c r="NM19" s="416"/>
      <c r="NN19" s="416"/>
      <c r="NO19" s="416"/>
      <c r="NP19" s="416"/>
      <c r="NQ19" s="416"/>
      <c r="NR19" s="416"/>
      <c r="NS19" s="416"/>
      <c r="NT19" s="416"/>
      <c r="NU19" s="416"/>
      <c r="NV19" s="416"/>
      <c r="NW19" s="416"/>
      <c r="NX19" s="416"/>
      <c r="NY19" s="416"/>
      <c r="NZ19" s="416"/>
      <c r="OA19" s="416"/>
      <c r="OB19" s="416"/>
      <c r="OC19" s="416"/>
      <c r="OD19" s="416"/>
      <c r="OE19" s="416"/>
      <c r="OF19" s="416"/>
      <c r="OG19" s="416"/>
      <c r="OH19" s="416"/>
      <c r="OI19" s="416"/>
      <c r="OJ19" s="416"/>
      <c r="OK19" s="416"/>
      <c r="OL19" s="416"/>
      <c r="OM19" s="416"/>
      <c r="ON19" s="416"/>
      <c r="OO19" s="416"/>
      <c r="OP19" s="416"/>
      <c r="OQ19" s="416"/>
      <c r="OR19" s="416"/>
      <c r="OS19" s="416"/>
      <c r="OT19" s="416"/>
      <c r="OU19" s="416"/>
      <c r="OV19" s="416"/>
      <c r="OW19" s="416"/>
      <c r="OX19" s="416"/>
      <c r="OY19" s="416"/>
      <c r="OZ19" s="416"/>
      <c r="PA19" s="416"/>
      <c r="PB19" s="416"/>
      <c r="PC19" s="416"/>
      <c r="PD19" s="416"/>
      <c r="PE19" s="416"/>
      <c r="PF19" s="416"/>
      <c r="PG19" s="416"/>
      <c r="PH19" s="416"/>
      <c r="PI19" s="416"/>
      <c r="PJ19" s="416"/>
      <c r="PK19" s="416"/>
      <c r="PL19" s="416"/>
      <c r="PM19" s="416"/>
      <c r="PN19" s="416"/>
      <c r="PO19" s="416"/>
      <c r="PP19" s="416"/>
      <c r="PQ19" s="416"/>
      <c r="PR19" s="416"/>
      <c r="PS19" s="416"/>
      <c r="PT19" s="416"/>
      <c r="PU19" s="416"/>
      <c r="PV19" s="416"/>
      <c r="PW19" s="416"/>
      <c r="PX19" s="416"/>
      <c r="PY19" s="416"/>
      <c r="PZ19" s="416"/>
      <c r="QA19" s="416"/>
      <c r="QB19" s="416"/>
      <c r="QC19" s="416"/>
      <c r="QD19" s="416"/>
      <c r="QE19" s="416"/>
      <c r="QF19" s="416"/>
      <c r="QG19" s="416"/>
      <c r="QH19" s="416"/>
      <c r="QI19" s="416"/>
      <c r="QJ19" s="416"/>
      <c r="QK19" s="416"/>
      <c r="QL19" s="416"/>
      <c r="QM19" s="416"/>
      <c r="QN19" s="416"/>
      <c r="QO19" s="416"/>
      <c r="QP19" s="416"/>
      <c r="QQ19" s="416"/>
      <c r="QR19" s="416"/>
      <c r="QS19" s="416"/>
      <c r="QT19" s="416"/>
      <c r="QU19" s="416"/>
      <c r="QV19" s="416"/>
      <c r="QW19" s="416"/>
      <c r="QX19" s="416"/>
      <c r="QY19" s="416"/>
      <c r="QZ19" s="416"/>
      <c r="RA19" s="416"/>
      <c r="RB19" s="416"/>
      <c r="RC19" s="416"/>
      <c r="RD19" s="416"/>
      <c r="RE19" s="416"/>
      <c r="RF19" s="416"/>
      <c r="RG19" s="416"/>
      <c r="RH19" s="416"/>
      <c r="RI19" s="416"/>
      <c r="RJ19" s="416"/>
      <c r="RK19" s="416"/>
      <c r="RL19" s="416"/>
      <c r="RM19" s="416"/>
      <c r="RN19" s="416"/>
      <c r="RO19" s="416"/>
      <c r="RP19" s="416"/>
      <c r="RQ19" s="416"/>
      <c r="RR19" s="416"/>
      <c r="RS19" s="416"/>
      <c r="RT19" s="416"/>
      <c r="RU19" s="416"/>
      <c r="RV19" s="416"/>
      <c r="RW19" s="416"/>
      <c r="RX19" s="416"/>
      <c r="RY19" s="416"/>
      <c r="RZ19" s="416"/>
      <c r="SA19" s="416"/>
      <c r="SB19" s="416"/>
      <c r="SC19" s="416"/>
      <c r="SD19" s="416"/>
      <c r="SE19" s="416"/>
      <c r="SF19" s="416"/>
      <c r="SG19" s="416"/>
      <c r="SH19" s="416"/>
      <c r="SI19" s="416"/>
      <c r="SJ19" s="416"/>
      <c r="SK19" s="416"/>
      <c r="SL19" s="416"/>
      <c r="SM19" s="416"/>
      <c r="SN19" s="416"/>
      <c r="SO19" s="416"/>
      <c r="SP19" s="416"/>
      <c r="SQ19" s="416"/>
      <c r="SR19" s="416"/>
      <c r="SS19" s="416"/>
      <c r="ST19" s="416"/>
      <c r="SU19" s="416"/>
      <c r="SV19" s="416"/>
      <c r="SW19" s="416"/>
      <c r="SX19" s="416"/>
      <c r="SY19" s="416"/>
      <c r="SZ19" s="416"/>
      <c r="TA19" s="416"/>
      <c r="TB19" s="416"/>
      <c r="TC19" s="416"/>
      <c r="TD19" s="416"/>
      <c r="TE19" s="416"/>
      <c r="TF19" s="416"/>
      <c r="TG19" s="416"/>
      <c r="TH19" s="416"/>
      <c r="TI19" s="416"/>
      <c r="TJ19" s="416"/>
      <c r="TK19" s="416"/>
      <c r="TL19" s="416"/>
      <c r="TM19" s="416"/>
      <c r="TN19" s="416"/>
      <c r="TO19" s="416"/>
      <c r="TP19" s="416"/>
      <c r="TQ19" s="416"/>
      <c r="TR19" s="416"/>
      <c r="TS19" s="416"/>
      <c r="TT19" s="416"/>
      <c r="TU19" s="416"/>
      <c r="TV19" s="416"/>
      <c r="TW19" s="416"/>
      <c r="TX19" s="416"/>
      <c r="TY19" s="416"/>
      <c r="TZ19" s="416"/>
      <c r="UA19" s="416"/>
      <c r="UB19" s="416"/>
      <c r="UC19" s="416"/>
      <c r="UD19" s="416"/>
      <c r="UE19" s="416"/>
      <c r="UF19" s="416"/>
      <c r="UG19" s="416"/>
      <c r="UH19" s="416"/>
      <c r="UI19" s="416"/>
      <c r="UJ19" s="416"/>
      <c r="UK19" s="416"/>
      <c r="UL19" s="416"/>
      <c r="UM19" s="416"/>
      <c r="UN19" s="416"/>
      <c r="UO19" s="416"/>
      <c r="UP19" s="416"/>
      <c r="UQ19" s="416"/>
      <c r="UR19" s="416"/>
      <c r="US19" s="416"/>
      <c r="UT19" s="416"/>
      <c r="UU19" s="416"/>
      <c r="UV19" s="416"/>
      <c r="UW19" s="416"/>
      <c r="UX19" s="416"/>
      <c r="UY19" s="416"/>
      <c r="UZ19" s="416"/>
      <c r="VA19" s="416"/>
      <c r="VB19" s="416"/>
      <c r="VC19" s="416"/>
      <c r="VD19" s="416"/>
      <c r="VE19" s="416"/>
      <c r="VF19" s="416"/>
      <c r="VG19" s="416"/>
      <c r="VH19" s="416"/>
      <c r="VI19" s="416"/>
      <c r="VJ19" s="416"/>
      <c r="VK19" s="416"/>
      <c r="VL19" s="416"/>
      <c r="VM19" s="416"/>
      <c r="VN19" s="416"/>
      <c r="VO19" s="416"/>
      <c r="VP19" s="416"/>
      <c r="VQ19" s="416"/>
      <c r="VR19" s="416"/>
      <c r="VS19" s="416"/>
      <c r="VT19" s="416"/>
      <c r="VU19" s="416"/>
      <c r="VV19" s="416"/>
      <c r="VW19" s="416"/>
      <c r="VX19" s="416"/>
      <c r="VY19" s="416"/>
      <c r="VZ19" s="416"/>
      <c r="WA19" s="416"/>
      <c r="WB19" s="416"/>
      <c r="WC19" s="416"/>
      <c r="WD19" s="416"/>
      <c r="WE19" s="416"/>
      <c r="WF19" s="416"/>
      <c r="WG19" s="416"/>
      <c r="WH19" s="416"/>
      <c r="WI19" s="416"/>
      <c r="WJ19" s="416"/>
      <c r="WK19" s="416"/>
      <c r="WL19" s="416"/>
      <c r="WM19" s="416"/>
      <c r="WN19" s="416"/>
      <c r="WO19" s="416"/>
      <c r="WP19" s="416"/>
      <c r="WQ19" s="416"/>
      <c r="WR19" s="416"/>
      <c r="WS19" s="416"/>
      <c r="WT19" s="416"/>
      <c r="WU19" s="416"/>
      <c r="WV19" s="416"/>
      <c r="WW19" s="416"/>
      <c r="WX19" s="416"/>
      <c r="WY19" s="416"/>
      <c r="WZ19" s="416"/>
      <c r="XA19" s="416"/>
      <c r="XB19" s="416"/>
      <c r="XC19" s="416"/>
      <c r="XD19" s="416"/>
      <c r="XE19" s="416"/>
      <c r="XF19" s="416"/>
      <c r="XG19" s="416"/>
      <c r="XH19" s="416"/>
      <c r="XI19" s="416"/>
      <c r="XJ19" s="416"/>
      <c r="XK19" s="416"/>
      <c r="XL19" s="416"/>
      <c r="XM19" s="416"/>
      <c r="XN19" s="416"/>
      <c r="XO19" s="416"/>
      <c r="XP19" s="416"/>
      <c r="XQ19" s="416"/>
      <c r="XR19" s="416"/>
      <c r="XS19" s="416"/>
      <c r="XT19" s="416"/>
    </row>
    <row r="20" spans="1:644" customFormat="1">
      <c r="A20" s="217"/>
      <c r="B20" s="122"/>
      <c r="C20" s="221"/>
      <c r="D20" s="222"/>
      <c r="E20" s="222"/>
      <c r="F20" s="220"/>
      <c r="G20" s="221"/>
      <c r="H20" s="222"/>
      <c r="I20" s="222"/>
      <c r="J20" s="220"/>
      <c r="K20" s="416"/>
      <c r="L20" s="416"/>
      <c r="M20" s="217"/>
      <c r="N20" s="122"/>
      <c r="O20" s="221"/>
      <c r="P20" s="222"/>
      <c r="Q20" s="222"/>
      <c r="R20" s="220"/>
      <c r="S20" s="221"/>
      <c r="T20" s="222"/>
      <c r="U20" s="222"/>
      <c r="V20" s="220"/>
      <c r="W20" s="416"/>
      <c r="X20" s="416"/>
      <c r="Y20" s="416"/>
      <c r="Z20" s="416"/>
      <c r="AA20" s="416"/>
      <c r="AB20" s="416"/>
      <c r="AC20" s="416"/>
      <c r="AD20" s="416"/>
      <c r="AE20" s="416"/>
      <c r="AF20" s="416"/>
      <c r="AG20" s="416"/>
      <c r="AH20" s="416"/>
      <c r="AI20" s="416"/>
      <c r="AJ20" s="416"/>
      <c r="AK20" s="416"/>
      <c r="AL20" s="416"/>
      <c r="AM20" s="416"/>
      <c r="AN20" s="416"/>
      <c r="AO20" s="416"/>
      <c r="AP20" s="416"/>
      <c r="AQ20" s="416"/>
      <c r="AR20" s="416"/>
      <c r="AS20" s="416"/>
      <c r="AT20" s="416"/>
      <c r="AU20" s="416"/>
      <c r="AV20" s="416"/>
      <c r="AW20" s="416"/>
      <c r="AX20" s="416"/>
      <c r="AY20" s="416"/>
      <c r="AZ20" s="416"/>
      <c r="BA20" s="416"/>
      <c r="BB20" s="416"/>
      <c r="BC20" s="416"/>
      <c r="BD20" s="416"/>
      <c r="BE20" s="416"/>
      <c r="BF20" s="416"/>
      <c r="BG20" s="416"/>
      <c r="BH20" s="416"/>
      <c r="BI20" s="416"/>
      <c r="BJ20" s="416"/>
      <c r="BK20" s="416"/>
      <c r="BL20" s="416"/>
      <c r="BM20" s="416"/>
      <c r="BN20" s="416"/>
      <c r="BO20" s="416"/>
      <c r="BP20" s="416"/>
      <c r="BQ20" s="416"/>
      <c r="BR20" s="416"/>
      <c r="BS20" s="416"/>
      <c r="BT20" s="416"/>
      <c r="BU20" s="416"/>
      <c r="BV20" s="416"/>
      <c r="BW20" s="416"/>
      <c r="BX20" s="416"/>
      <c r="BY20" s="416"/>
      <c r="BZ20" s="416"/>
      <c r="CA20" s="416"/>
      <c r="CB20" s="416"/>
      <c r="CC20" s="416"/>
      <c r="CD20" s="416"/>
      <c r="CE20" s="416"/>
      <c r="CF20" s="416"/>
      <c r="CG20" s="416"/>
      <c r="CH20" s="416"/>
      <c r="CI20" s="416"/>
      <c r="CJ20" s="416"/>
      <c r="CK20" s="416"/>
      <c r="CL20" s="416"/>
      <c r="CM20" s="416"/>
      <c r="CN20" s="416"/>
      <c r="CO20" s="416"/>
      <c r="CP20" s="416"/>
      <c r="CQ20" s="416"/>
      <c r="CR20" s="416"/>
      <c r="CS20" s="416"/>
      <c r="CT20" s="416"/>
      <c r="CU20" s="416"/>
      <c r="CV20" s="416"/>
      <c r="CW20" s="416"/>
      <c r="CX20" s="416"/>
      <c r="CY20" s="416"/>
      <c r="CZ20" s="416"/>
      <c r="DA20" s="416"/>
      <c r="DB20" s="416"/>
      <c r="DC20" s="416"/>
      <c r="DD20" s="416"/>
      <c r="DE20" s="416"/>
      <c r="DF20" s="416"/>
      <c r="DG20" s="416"/>
      <c r="DH20" s="416"/>
      <c r="DI20" s="416"/>
      <c r="DJ20" s="416"/>
      <c r="DK20" s="416"/>
      <c r="DL20" s="416"/>
      <c r="DM20" s="416"/>
      <c r="DN20" s="416"/>
      <c r="DO20" s="416"/>
      <c r="DP20" s="416"/>
      <c r="DQ20" s="416"/>
      <c r="DR20" s="416"/>
      <c r="DS20" s="416"/>
      <c r="DT20" s="416"/>
      <c r="DU20" s="416"/>
      <c r="DV20" s="416"/>
      <c r="DW20" s="416"/>
      <c r="DX20" s="416"/>
      <c r="DY20" s="416"/>
      <c r="DZ20" s="416"/>
      <c r="EA20" s="416"/>
      <c r="EB20" s="416"/>
      <c r="EC20" s="416"/>
      <c r="ED20" s="416"/>
      <c r="EE20" s="416"/>
      <c r="EF20" s="416"/>
      <c r="EG20" s="416"/>
      <c r="EH20" s="416"/>
      <c r="EI20" s="416"/>
      <c r="EJ20" s="416"/>
      <c r="EK20" s="416"/>
      <c r="EL20" s="416"/>
      <c r="EM20" s="416"/>
      <c r="EN20" s="416"/>
      <c r="EO20" s="416"/>
      <c r="EP20" s="416"/>
      <c r="EQ20" s="416"/>
      <c r="ER20" s="416"/>
      <c r="ES20" s="416"/>
      <c r="ET20" s="416"/>
      <c r="EU20" s="416"/>
      <c r="EV20" s="416"/>
      <c r="EW20" s="416"/>
      <c r="EX20" s="416"/>
      <c r="EY20" s="416"/>
      <c r="EZ20" s="416"/>
      <c r="FA20" s="416"/>
      <c r="FB20" s="416"/>
      <c r="FC20" s="416"/>
      <c r="FD20" s="416"/>
      <c r="FE20" s="416"/>
      <c r="FF20" s="416"/>
      <c r="FG20" s="416"/>
      <c r="FH20" s="416"/>
      <c r="FI20" s="416"/>
      <c r="FJ20" s="416"/>
      <c r="FK20" s="416"/>
      <c r="FL20" s="416"/>
      <c r="FM20" s="416"/>
      <c r="FN20" s="416"/>
      <c r="FO20" s="416"/>
      <c r="FP20" s="416"/>
      <c r="FQ20" s="416"/>
      <c r="FR20" s="416"/>
      <c r="FS20" s="416"/>
      <c r="FT20" s="416"/>
      <c r="FU20" s="416"/>
      <c r="FV20" s="416"/>
      <c r="FW20" s="416"/>
      <c r="FX20" s="416"/>
      <c r="FY20" s="416"/>
      <c r="FZ20" s="416"/>
      <c r="GA20" s="416"/>
      <c r="GB20" s="416"/>
      <c r="GC20" s="416"/>
      <c r="GD20" s="416"/>
      <c r="GE20" s="416"/>
      <c r="GF20" s="416"/>
      <c r="GG20" s="416"/>
      <c r="GH20" s="416"/>
      <c r="GI20" s="416"/>
      <c r="GJ20" s="416"/>
      <c r="GK20" s="416"/>
      <c r="GL20" s="416"/>
      <c r="GM20" s="416"/>
      <c r="GN20" s="416"/>
      <c r="GO20" s="416"/>
      <c r="GP20" s="416"/>
      <c r="GQ20" s="416"/>
      <c r="GR20" s="416"/>
      <c r="GS20" s="416"/>
      <c r="GT20" s="416"/>
      <c r="GU20" s="416"/>
      <c r="GV20" s="416"/>
      <c r="GW20" s="416"/>
      <c r="GX20" s="416"/>
      <c r="GY20" s="416"/>
      <c r="GZ20" s="416"/>
      <c r="HA20" s="416"/>
      <c r="HB20" s="416"/>
      <c r="HC20" s="416"/>
      <c r="HD20" s="416"/>
      <c r="HE20" s="416"/>
      <c r="HF20" s="416"/>
      <c r="HG20" s="416"/>
      <c r="HH20" s="416"/>
      <c r="HI20" s="416"/>
      <c r="HJ20" s="416"/>
      <c r="HK20" s="416"/>
      <c r="HL20" s="416"/>
      <c r="HM20" s="416"/>
      <c r="HN20" s="416"/>
      <c r="HO20" s="416"/>
      <c r="HP20" s="416"/>
      <c r="HQ20" s="416"/>
      <c r="HR20" s="416"/>
      <c r="HS20" s="416"/>
      <c r="HT20" s="416"/>
      <c r="HU20" s="416"/>
      <c r="HV20" s="416"/>
      <c r="HW20" s="416"/>
      <c r="HX20" s="416"/>
      <c r="HY20" s="416"/>
      <c r="HZ20" s="416"/>
      <c r="IA20" s="416"/>
      <c r="IB20" s="416"/>
      <c r="IC20" s="416"/>
      <c r="ID20" s="416"/>
      <c r="IE20" s="416"/>
      <c r="IF20" s="416"/>
      <c r="IG20" s="416"/>
      <c r="IH20" s="416"/>
      <c r="II20" s="416"/>
      <c r="IJ20" s="416"/>
      <c r="IK20" s="416"/>
      <c r="IL20" s="416"/>
      <c r="IM20" s="416"/>
      <c r="IN20" s="416"/>
      <c r="IO20" s="416"/>
      <c r="IP20" s="416"/>
      <c r="IQ20" s="416"/>
      <c r="IR20" s="416"/>
      <c r="IS20" s="416"/>
      <c r="IT20" s="416"/>
      <c r="IU20" s="416"/>
      <c r="IV20" s="416"/>
      <c r="IW20" s="416"/>
      <c r="IX20" s="416"/>
      <c r="IY20" s="416"/>
      <c r="IZ20" s="416"/>
      <c r="JA20" s="416"/>
      <c r="JB20" s="416"/>
      <c r="JC20" s="416"/>
      <c r="JD20" s="416"/>
      <c r="JE20" s="416"/>
      <c r="JF20" s="416"/>
      <c r="JG20" s="416"/>
      <c r="JH20" s="416"/>
      <c r="JI20" s="416"/>
      <c r="JJ20" s="416"/>
      <c r="JK20" s="416"/>
      <c r="JL20" s="416"/>
      <c r="JM20" s="416"/>
      <c r="JN20" s="416"/>
      <c r="JO20" s="416"/>
      <c r="JP20" s="416"/>
      <c r="JQ20" s="416"/>
      <c r="JR20" s="416"/>
      <c r="JS20" s="416"/>
      <c r="JT20" s="416"/>
      <c r="JU20" s="416"/>
      <c r="JV20" s="416"/>
      <c r="JW20" s="416"/>
      <c r="JX20" s="416"/>
      <c r="JY20" s="416"/>
      <c r="JZ20" s="416"/>
      <c r="KA20" s="416"/>
      <c r="KB20" s="416"/>
      <c r="KC20" s="416"/>
      <c r="KD20" s="416"/>
      <c r="KE20" s="416"/>
      <c r="KF20" s="416"/>
      <c r="KG20" s="416"/>
      <c r="KH20" s="416"/>
      <c r="KI20" s="416"/>
      <c r="KJ20" s="416"/>
      <c r="KK20" s="416"/>
      <c r="KL20" s="416"/>
      <c r="KM20" s="416"/>
      <c r="KN20" s="416"/>
      <c r="KO20" s="416"/>
      <c r="KP20" s="416"/>
      <c r="KQ20" s="416"/>
      <c r="KR20" s="416"/>
      <c r="KS20" s="416"/>
      <c r="KT20" s="416"/>
      <c r="KU20" s="416"/>
      <c r="KV20" s="416"/>
      <c r="KW20" s="416"/>
      <c r="KX20" s="416"/>
      <c r="KY20" s="416"/>
      <c r="KZ20" s="416"/>
      <c r="LA20" s="416"/>
      <c r="LB20" s="416"/>
      <c r="LC20" s="416"/>
      <c r="LD20" s="416"/>
      <c r="LE20" s="416"/>
      <c r="LF20" s="416"/>
      <c r="LG20" s="416"/>
      <c r="LH20" s="416"/>
      <c r="LI20" s="416"/>
      <c r="LJ20" s="416"/>
      <c r="LK20" s="416"/>
      <c r="LL20" s="416"/>
      <c r="LM20" s="416"/>
      <c r="LN20" s="416"/>
      <c r="LO20" s="416"/>
      <c r="LP20" s="416"/>
      <c r="LQ20" s="416"/>
      <c r="LR20" s="416"/>
      <c r="LS20" s="416"/>
      <c r="LT20" s="416"/>
      <c r="LU20" s="416"/>
      <c r="LV20" s="416"/>
      <c r="LW20" s="416"/>
      <c r="LX20" s="416"/>
      <c r="LY20" s="416"/>
      <c r="LZ20" s="416"/>
      <c r="MA20" s="416"/>
      <c r="MB20" s="416"/>
      <c r="MC20" s="416"/>
      <c r="MD20" s="416"/>
      <c r="ME20" s="416"/>
      <c r="MF20" s="416"/>
      <c r="MG20" s="416"/>
      <c r="MH20" s="416"/>
      <c r="MI20" s="416"/>
      <c r="MJ20" s="416"/>
      <c r="MK20" s="416"/>
      <c r="ML20" s="416"/>
      <c r="MM20" s="416"/>
      <c r="MN20" s="416"/>
      <c r="MO20" s="416"/>
      <c r="MP20" s="416"/>
      <c r="MQ20" s="416"/>
      <c r="MR20" s="416"/>
      <c r="MS20" s="416"/>
      <c r="MT20" s="416"/>
      <c r="MU20" s="416"/>
      <c r="MV20" s="416"/>
      <c r="MW20" s="416"/>
      <c r="MX20" s="416"/>
      <c r="MY20" s="416"/>
      <c r="MZ20" s="416"/>
      <c r="NA20" s="416"/>
      <c r="NB20" s="416"/>
      <c r="NC20" s="416"/>
      <c r="ND20" s="416"/>
      <c r="NE20" s="416"/>
      <c r="NF20" s="416"/>
      <c r="NG20" s="416"/>
      <c r="NH20" s="416"/>
      <c r="NI20" s="416"/>
      <c r="NJ20" s="416"/>
      <c r="NK20" s="416"/>
      <c r="NL20" s="416"/>
      <c r="NM20" s="416"/>
      <c r="NN20" s="416"/>
      <c r="NO20" s="416"/>
      <c r="NP20" s="416"/>
      <c r="NQ20" s="416"/>
      <c r="NR20" s="416"/>
      <c r="NS20" s="416"/>
      <c r="NT20" s="416"/>
      <c r="NU20" s="416"/>
      <c r="NV20" s="416"/>
      <c r="NW20" s="416"/>
      <c r="NX20" s="416"/>
      <c r="NY20" s="416"/>
      <c r="NZ20" s="416"/>
      <c r="OA20" s="416"/>
      <c r="OB20" s="416"/>
      <c r="OC20" s="416"/>
      <c r="OD20" s="416"/>
      <c r="OE20" s="416"/>
      <c r="OF20" s="416"/>
      <c r="OG20" s="416"/>
      <c r="OH20" s="416"/>
      <c r="OI20" s="416"/>
      <c r="OJ20" s="416"/>
      <c r="OK20" s="416"/>
      <c r="OL20" s="416"/>
      <c r="OM20" s="416"/>
      <c r="ON20" s="416"/>
      <c r="OO20" s="416"/>
      <c r="OP20" s="416"/>
      <c r="OQ20" s="416"/>
      <c r="OR20" s="416"/>
      <c r="OS20" s="416"/>
      <c r="OT20" s="416"/>
      <c r="OU20" s="416"/>
      <c r="OV20" s="416"/>
      <c r="OW20" s="416"/>
      <c r="OX20" s="416"/>
      <c r="OY20" s="416"/>
      <c r="OZ20" s="416"/>
      <c r="PA20" s="416"/>
      <c r="PB20" s="416"/>
      <c r="PC20" s="416"/>
      <c r="PD20" s="416"/>
      <c r="PE20" s="416"/>
      <c r="PF20" s="416"/>
      <c r="PG20" s="416"/>
      <c r="PH20" s="416"/>
      <c r="PI20" s="416"/>
      <c r="PJ20" s="416"/>
      <c r="PK20" s="416"/>
      <c r="PL20" s="416"/>
      <c r="PM20" s="416"/>
      <c r="PN20" s="416"/>
      <c r="PO20" s="416"/>
      <c r="PP20" s="416"/>
      <c r="PQ20" s="416"/>
      <c r="PR20" s="416"/>
      <c r="PS20" s="416"/>
      <c r="PT20" s="416"/>
      <c r="PU20" s="416"/>
      <c r="PV20" s="416"/>
      <c r="PW20" s="416"/>
      <c r="PX20" s="416"/>
      <c r="PY20" s="416"/>
      <c r="PZ20" s="416"/>
      <c r="QA20" s="416"/>
      <c r="QB20" s="416"/>
      <c r="QC20" s="416"/>
      <c r="QD20" s="416"/>
      <c r="QE20" s="416"/>
      <c r="QF20" s="416"/>
      <c r="QG20" s="416"/>
      <c r="QH20" s="416"/>
      <c r="QI20" s="416"/>
      <c r="QJ20" s="416"/>
      <c r="QK20" s="416"/>
      <c r="QL20" s="416"/>
      <c r="QM20" s="416"/>
      <c r="QN20" s="416"/>
      <c r="QO20" s="416"/>
      <c r="QP20" s="416"/>
      <c r="QQ20" s="416"/>
      <c r="QR20" s="416"/>
      <c r="QS20" s="416"/>
      <c r="QT20" s="416"/>
      <c r="QU20" s="416"/>
      <c r="QV20" s="416"/>
      <c r="QW20" s="416"/>
      <c r="QX20" s="416"/>
      <c r="QY20" s="416"/>
      <c r="QZ20" s="416"/>
      <c r="RA20" s="416"/>
      <c r="RB20" s="416"/>
      <c r="RC20" s="416"/>
      <c r="RD20" s="416"/>
      <c r="RE20" s="416"/>
      <c r="RF20" s="416"/>
      <c r="RG20" s="416"/>
      <c r="RH20" s="416"/>
      <c r="RI20" s="416"/>
      <c r="RJ20" s="416"/>
      <c r="RK20" s="416"/>
      <c r="RL20" s="416"/>
      <c r="RM20" s="416"/>
      <c r="RN20" s="416"/>
      <c r="RO20" s="416"/>
      <c r="RP20" s="416"/>
      <c r="RQ20" s="416"/>
      <c r="RR20" s="416"/>
      <c r="RS20" s="416"/>
      <c r="RT20" s="416"/>
      <c r="RU20" s="416"/>
      <c r="RV20" s="416"/>
      <c r="RW20" s="416"/>
      <c r="RX20" s="416"/>
      <c r="RY20" s="416"/>
      <c r="RZ20" s="416"/>
      <c r="SA20" s="416"/>
      <c r="SB20" s="416"/>
      <c r="SC20" s="416"/>
      <c r="SD20" s="416"/>
      <c r="SE20" s="416"/>
      <c r="SF20" s="416"/>
      <c r="SG20" s="416"/>
      <c r="SH20" s="416"/>
      <c r="SI20" s="416"/>
      <c r="SJ20" s="416"/>
      <c r="SK20" s="416"/>
      <c r="SL20" s="416"/>
      <c r="SM20" s="416"/>
      <c r="SN20" s="416"/>
      <c r="SO20" s="416"/>
      <c r="SP20" s="416"/>
      <c r="SQ20" s="416"/>
      <c r="SR20" s="416"/>
      <c r="SS20" s="416"/>
      <c r="ST20" s="416"/>
      <c r="SU20" s="416"/>
      <c r="SV20" s="416"/>
      <c r="SW20" s="416"/>
      <c r="SX20" s="416"/>
      <c r="SY20" s="416"/>
      <c r="SZ20" s="416"/>
      <c r="TA20" s="416"/>
      <c r="TB20" s="416"/>
      <c r="TC20" s="416"/>
      <c r="TD20" s="416"/>
      <c r="TE20" s="416"/>
      <c r="TF20" s="416"/>
      <c r="TG20" s="416"/>
      <c r="TH20" s="416"/>
      <c r="TI20" s="416"/>
      <c r="TJ20" s="416"/>
      <c r="TK20" s="416"/>
      <c r="TL20" s="416"/>
      <c r="TM20" s="416"/>
      <c r="TN20" s="416"/>
      <c r="TO20" s="416"/>
      <c r="TP20" s="416"/>
      <c r="TQ20" s="416"/>
      <c r="TR20" s="416"/>
      <c r="TS20" s="416"/>
      <c r="TT20" s="416"/>
      <c r="TU20" s="416"/>
      <c r="TV20" s="416"/>
      <c r="TW20" s="416"/>
      <c r="TX20" s="416"/>
      <c r="TY20" s="416"/>
      <c r="TZ20" s="416"/>
      <c r="UA20" s="416"/>
      <c r="UB20" s="416"/>
      <c r="UC20" s="416"/>
      <c r="UD20" s="416"/>
      <c r="UE20" s="416"/>
      <c r="UF20" s="416"/>
      <c r="UG20" s="416"/>
      <c r="UH20" s="416"/>
      <c r="UI20" s="416"/>
      <c r="UJ20" s="416"/>
      <c r="UK20" s="416"/>
      <c r="UL20" s="416"/>
      <c r="UM20" s="416"/>
      <c r="UN20" s="416"/>
      <c r="UO20" s="416"/>
      <c r="UP20" s="416"/>
      <c r="UQ20" s="416"/>
      <c r="UR20" s="416"/>
      <c r="US20" s="416"/>
      <c r="UT20" s="416"/>
      <c r="UU20" s="416"/>
      <c r="UV20" s="416"/>
      <c r="UW20" s="416"/>
      <c r="UX20" s="416"/>
      <c r="UY20" s="416"/>
      <c r="UZ20" s="416"/>
      <c r="VA20" s="416"/>
      <c r="VB20" s="416"/>
      <c r="VC20" s="416"/>
      <c r="VD20" s="416"/>
      <c r="VE20" s="416"/>
      <c r="VF20" s="416"/>
      <c r="VG20" s="416"/>
      <c r="VH20" s="416"/>
      <c r="VI20" s="416"/>
      <c r="VJ20" s="416"/>
      <c r="VK20" s="416"/>
      <c r="VL20" s="416"/>
      <c r="VM20" s="416"/>
      <c r="VN20" s="416"/>
      <c r="VO20" s="416"/>
      <c r="VP20" s="416"/>
      <c r="VQ20" s="416"/>
      <c r="VR20" s="416"/>
      <c r="VS20" s="416"/>
      <c r="VT20" s="416"/>
      <c r="VU20" s="416"/>
      <c r="VV20" s="416"/>
      <c r="VW20" s="416"/>
      <c r="VX20" s="416"/>
      <c r="VY20" s="416"/>
      <c r="VZ20" s="416"/>
      <c r="WA20" s="416"/>
      <c r="WB20" s="416"/>
      <c r="WC20" s="416"/>
      <c r="WD20" s="416"/>
      <c r="WE20" s="416"/>
      <c r="WF20" s="416"/>
      <c r="WG20" s="416"/>
      <c r="WH20" s="416"/>
      <c r="WI20" s="416"/>
      <c r="WJ20" s="416"/>
      <c r="WK20" s="416"/>
      <c r="WL20" s="416"/>
      <c r="WM20" s="416"/>
      <c r="WN20" s="416"/>
      <c r="WO20" s="416"/>
      <c r="WP20" s="416"/>
      <c r="WQ20" s="416"/>
      <c r="WR20" s="416"/>
      <c r="WS20" s="416"/>
      <c r="WT20" s="416"/>
      <c r="WU20" s="416"/>
      <c r="WV20" s="416"/>
      <c r="WW20" s="416"/>
      <c r="WX20" s="416"/>
      <c r="WY20" s="416"/>
      <c r="WZ20" s="416"/>
      <c r="XA20" s="416"/>
      <c r="XB20" s="416"/>
      <c r="XC20" s="416"/>
      <c r="XD20" s="416"/>
      <c r="XE20" s="416"/>
      <c r="XF20" s="416"/>
      <c r="XG20" s="416"/>
      <c r="XH20" s="416"/>
      <c r="XI20" s="416"/>
      <c r="XJ20" s="416"/>
      <c r="XK20" s="416"/>
      <c r="XL20" s="416"/>
      <c r="XM20" s="416"/>
      <c r="XN20" s="416"/>
      <c r="XO20" s="416"/>
      <c r="XP20" s="416"/>
      <c r="XQ20" s="416"/>
      <c r="XR20" s="416"/>
      <c r="XS20" s="416"/>
      <c r="XT20" s="416"/>
    </row>
    <row r="21" spans="1:644" customFormat="1">
      <c r="A21" s="217"/>
      <c r="B21" s="122"/>
      <c r="C21" s="221"/>
      <c r="D21" s="222"/>
      <c r="E21" s="222"/>
      <c r="F21" s="220"/>
      <c r="G21" s="221"/>
      <c r="H21" s="222"/>
      <c r="I21" s="222"/>
      <c r="J21" s="220"/>
      <c r="K21" s="416"/>
      <c r="L21" s="416"/>
      <c r="M21" s="217"/>
      <c r="N21" s="122"/>
      <c r="O21" s="221"/>
      <c r="P21" s="222"/>
      <c r="Q21" s="222"/>
      <c r="R21" s="220"/>
      <c r="S21" s="221"/>
      <c r="T21" s="222"/>
      <c r="U21" s="222"/>
      <c r="V21" s="220"/>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6"/>
      <c r="AU21" s="416"/>
      <c r="AV21" s="416"/>
      <c r="AW21" s="416"/>
      <c r="AX21" s="416"/>
      <c r="AY21" s="416"/>
      <c r="AZ21" s="416"/>
      <c r="BA21" s="416"/>
      <c r="BB21" s="416"/>
      <c r="BC21" s="416"/>
      <c r="BD21" s="416"/>
      <c r="BE21" s="416"/>
      <c r="BF21" s="416"/>
      <c r="BG21" s="416"/>
      <c r="BH21" s="416"/>
      <c r="BI21" s="416"/>
      <c r="BJ21" s="416"/>
      <c r="BK21" s="416"/>
      <c r="BL21" s="416"/>
      <c r="BM21" s="416"/>
      <c r="BN21" s="416"/>
      <c r="BO21" s="416"/>
      <c r="BP21" s="416"/>
      <c r="BQ21" s="416"/>
      <c r="BR21" s="416"/>
      <c r="BS21" s="416"/>
      <c r="BT21" s="416"/>
      <c r="BU21" s="416"/>
      <c r="BV21" s="416"/>
      <c r="BW21" s="416"/>
      <c r="BX21" s="416"/>
      <c r="BY21" s="416"/>
      <c r="BZ21" s="416"/>
      <c r="CA21" s="416"/>
      <c r="CB21" s="416"/>
      <c r="CC21" s="416"/>
      <c r="CD21" s="416"/>
      <c r="CE21" s="416"/>
      <c r="CF21" s="416"/>
      <c r="CG21" s="416"/>
      <c r="CH21" s="416"/>
      <c r="CI21" s="416"/>
      <c r="CJ21" s="416"/>
      <c r="CK21" s="416"/>
      <c r="CL21" s="416"/>
      <c r="CM21" s="416"/>
      <c r="CN21" s="416"/>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6"/>
      <c r="DL21" s="416"/>
      <c r="DM21" s="416"/>
      <c r="DN21" s="416"/>
      <c r="DO21" s="416"/>
      <c r="DP21" s="416"/>
      <c r="DQ21" s="416"/>
      <c r="DR21" s="416"/>
      <c r="DS21" s="416"/>
      <c r="DT21" s="416"/>
      <c r="DU21" s="416"/>
      <c r="DV21" s="416"/>
      <c r="DW21" s="416"/>
      <c r="DX21" s="416"/>
      <c r="DY21" s="416"/>
      <c r="DZ21" s="416"/>
      <c r="EA21" s="416"/>
      <c r="EB21" s="416"/>
      <c r="EC21" s="416"/>
      <c r="ED21" s="416"/>
      <c r="EE21" s="416"/>
      <c r="EF21" s="416"/>
      <c r="EG21" s="416"/>
      <c r="EH21" s="416"/>
      <c r="EI21" s="416"/>
      <c r="EJ21" s="416"/>
      <c r="EK21" s="416"/>
      <c r="EL21" s="416"/>
      <c r="EM21" s="416"/>
      <c r="EN21" s="416"/>
      <c r="EO21" s="416"/>
      <c r="EP21" s="416"/>
      <c r="EQ21" s="416"/>
      <c r="ER21" s="416"/>
      <c r="ES21" s="416"/>
      <c r="ET21" s="416"/>
      <c r="EU21" s="416"/>
      <c r="EV21" s="416"/>
      <c r="EW21" s="416"/>
      <c r="EX21" s="416"/>
      <c r="EY21" s="416"/>
      <c r="EZ21" s="416"/>
      <c r="FA21" s="416"/>
      <c r="FB21" s="416"/>
      <c r="FC21" s="416"/>
      <c r="FD21" s="416"/>
      <c r="FE21" s="416"/>
      <c r="FF21" s="416"/>
      <c r="FG21" s="416"/>
      <c r="FH21" s="416"/>
      <c r="FI21" s="416"/>
      <c r="FJ21" s="416"/>
      <c r="FK21" s="416"/>
      <c r="FL21" s="416"/>
      <c r="FM21" s="416"/>
      <c r="FN21" s="416"/>
      <c r="FO21" s="416"/>
      <c r="FP21" s="416"/>
      <c r="FQ21" s="416"/>
      <c r="FR21" s="416"/>
      <c r="FS21" s="416"/>
      <c r="FT21" s="416"/>
      <c r="FU21" s="416"/>
      <c r="FV21" s="416"/>
      <c r="FW21" s="416"/>
      <c r="FX21" s="416"/>
      <c r="FY21" s="416"/>
      <c r="FZ21" s="416"/>
      <c r="GA21" s="416"/>
      <c r="GB21" s="416"/>
      <c r="GC21" s="416"/>
      <c r="GD21" s="416"/>
      <c r="GE21" s="416"/>
      <c r="GF21" s="416"/>
      <c r="GG21" s="416"/>
      <c r="GH21" s="416"/>
      <c r="GI21" s="416"/>
      <c r="GJ21" s="416"/>
      <c r="GK21" s="416"/>
      <c r="GL21" s="416"/>
      <c r="GM21" s="416"/>
      <c r="GN21" s="416"/>
      <c r="GO21" s="416"/>
      <c r="GP21" s="416"/>
      <c r="GQ21" s="416"/>
      <c r="GR21" s="416"/>
      <c r="GS21" s="416"/>
      <c r="GT21" s="416"/>
      <c r="GU21" s="416"/>
      <c r="GV21" s="416"/>
      <c r="GW21" s="416"/>
      <c r="GX21" s="416"/>
      <c r="GY21" s="416"/>
      <c r="GZ21" s="416"/>
      <c r="HA21" s="416"/>
      <c r="HB21" s="416"/>
      <c r="HC21" s="416"/>
      <c r="HD21" s="416"/>
      <c r="HE21" s="416"/>
      <c r="HF21" s="416"/>
      <c r="HG21" s="416"/>
      <c r="HH21" s="416"/>
      <c r="HI21" s="416"/>
      <c r="HJ21" s="416"/>
      <c r="HK21" s="416"/>
      <c r="HL21" s="416"/>
      <c r="HM21" s="416"/>
      <c r="HN21" s="416"/>
      <c r="HO21" s="416"/>
      <c r="HP21" s="416"/>
      <c r="HQ21" s="416"/>
      <c r="HR21" s="416"/>
      <c r="HS21" s="416"/>
      <c r="HT21" s="416"/>
      <c r="HU21" s="416"/>
      <c r="HV21" s="416"/>
      <c r="HW21" s="416"/>
      <c r="HX21" s="416"/>
      <c r="HY21" s="416"/>
      <c r="HZ21" s="416"/>
      <c r="IA21" s="416"/>
      <c r="IB21" s="416"/>
      <c r="IC21" s="416"/>
      <c r="ID21" s="416"/>
      <c r="IE21" s="416"/>
      <c r="IF21" s="416"/>
      <c r="IG21" s="416"/>
      <c r="IH21" s="416"/>
      <c r="II21" s="416"/>
      <c r="IJ21" s="416"/>
      <c r="IK21" s="416"/>
      <c r="IL21" s="416"/>
      <c r="IM21" s="416"/>
      <c r="IN21" s="416"/>
      <c r="IO21" s="416"/>
      <c r="IP21" s="416"/>
      <c r="IQ21" s="416"/>
      <c r="IR21" s="416"/>
      <c r="IS21" s="416"/>
      <c r="IT21" s="416"/>
      <c r="IU21" s="416"/>
      <c r="IV21" s="416"/>
      <c r="IW21" s="416"/>
      <c r="IX21" s="416"/>
      <c r="IY21" s="416"/>
      <c r="IZ21" s="416"/>
      <c r="JA21" s="416"/>
      <c r="JB21" s="416"/>
      <c r="JC21" s="416"/>
      <c r="JD21" s="416"/>
      <c r="JE21" s="416"/>
      <c r="JF21" s="416"/>
      <c r="JG21" s="416"/>
      <c r="JH21" s="416"/>
      <c r="JI21" s="416"/>
      <c r="JJ21" s="416"/>
      <c r="JK21" s="416"/>
      <c r="JL21" s="416"/>
      <c r="JM21" s="416"/>
      <c r="JN21" s="416"/>
      <c r="JO21" s="416"/>
      <c r="JP21" s="416"/>
      <c r="JQ21" s="416"/>
      <c r="JR21" s="416"/>
      <c r="JS21" s="416"/>
      <c r="JT21" s="416"/>
      <c r="JU21" s="416"/>
      <c r="JV21" s="416"/>
      <c r="JW21" s="416"/>
      <c r="JX21" s="416"/>
      <c r="JY21" s="416"/>
      <c r="JZ21" s="416"/>
      <c r="KA21" s="416"/>
      <c r="KB21" s="416"/>
      <c r="KC21" s="416"/>
      <c r="KD21" s="416"/>
      <c r="KE21" s="416"/>
      <c r="KF21" s="416"/>
      <c r="KG21" s="416"/>
      <c r="KH21" s="416"/>
      <c r="KI21" s="416"/>
      <c r="KJ21" s="416"/>
      <c r="KK21" s="416"/>
      <c r="KL21" s="416"/>
      <c r="KM21" s="416"/>
      <c r="KN21" s="416"/>
      <c r="KO21" s="416"/>
      <c r="KP21" s="416"/>
      <c r="KQ21" s="416"/>
      <c r="KR21" s="416"/>
      <c r="KS21" s="416"/>
      <c r="KT21" s="416"/>
      <c r="KU21" s="416"/>
      <c r="KV21" s="416"/>
      <c r="KW21" s="416"/>
      <c r="KX21" s="416"/>
      <c r="KY21" s="416"/>
      <c r="KZ21" s="416"/>
      <c r="LA21" s="416"/>
      <c r="LB21" s="416"/>
      <c r="LC21" s="416"/>
      <c r="LD21" s="416"/>
      <c r="LE21" s="416"/>
      <c r="LF21" s="416"/>
      <c r="LG21" s="416"/>
      <c r="LH21" s="416"/>
      <c r="LI21" s="416"/>
      <c r="LJ21" s="416"/>
      <c r="LK21" s="416"/>
      <c r="LL21" s="416"/>
      <c r="LM21" s="416"/>
      <c r="LN21" s="416"/>
      <c r="LO21" s="416"/>
      <c r="LP21" s="416"/>
      <c r="LQ21" s="416"/>
      <c r="LR21" s="416"/>
      <c r="LS21" s="416"/>
      <c r="LT21" s="416"/>
      <c r="LU21" s="416"/>
      <c r="LV21" s="416"/>
      <c r="LW21" s="416"/>
      <c r="LX21" s="416"/>
      <c r="LY21" s="416"/>
      <c r="LZ21" s="416"/>
      <c r="MA21" s="416"/>
      <c r="MB21" s="416"/>
      <c r="MC21" s="416"/>
      <c r="MD21" s="416"/>
      <c r="ME21" s="416"/>
      <c r="MF21" s="416"/>
      <c r="MG21" s="416"/>
      <c r="MH21" s="416"/>
      <c r="MI21" s="416"/>
      <c r="MJ21" s="416"/>
      <c r="MK21" s="416"/>
      <c r="ML21" s="416"/>
      <c r="MM21" s="416"/>
      <c r="MN21" s="416"/>
      <c r="MO21" s="416"/>
      <c r="MP21" s="416"/>
      <c r="MQ21" s="416"/>
      <c r="MR21" s="416"/>
      <c r="MS21" s="416"/>
      <c r="MT21" s="416"/>
      <c r="MU21" s="416"/>
      <c r="MV21" s="416"/>
      <c r="MW21" s="416"/>
      <c r="MX21" s="416"/>
      <c r="MY21" s="416"/>
      <c r="MZ21" s="416"/>
      <c r="NA21" s="416"/>
      <c r="NB21" s="416"/>
      <c r="NC21" s="416"/>
      <c r="ND21" s="416"/>
      <c r="NE21" s="416"/>
      <c r="NF21" s="416"/>
      <c r="NG21" s="416"/>
      <c r="NH21" s="416"/>
      <c r="NI21" s="416"/>
      <c r="NJ21" s="416"/>
      <c r="NK21" s="416"/>
      <c r="NL21" s="416"/>
      <c r="NM21" s="416"/>
      <c r="NN21" s="416"/>
      <c r="NO21" s="416"/>
      <c r="NP21" s="416"/>
      <c r="NQ21" s="416"/>
      <c r="NR21" s="416"/>
      <c r="NS21" s="416"/>
      <c r="NT21" s="416"/>
      <c r="NU21" s="416"/>
      <c r="NV21" s="416"/>
      <c r="NW21" s="416"/>
      <c r="NX21" s="416"/>
      <c r="NY21" s="416"/>
      <c r="NZ21" s="416"/>
      <c r="OA21" s="416"/>
      <c r="OB21" s="416"/>
      <c r="OC21" s="416"/>
      <c r="OD21" s="416"/>
      <c r="OE21" s="416"/>
      <c r="OF21" s="416"/>
      <c r="OG21" s="416"/>
      <c r="OH21" s="416"/>
      <c r="OI21" s="416"/>
      <c r="OJ21" s="416"/>
      <c r="OK21" s="416"/>
      <c r="OL21" s="416"/>
      <c r="OM21" s="416"/>
      <c r="ON21" s="416"/>
      <c r="OO21" s="416"/>
      <c r="OP21" s="416"/>
      <c r="OQ21" s="416"/>
      <c r="OR21" s="416"/>
      <c r="OS21" s="416"/>
      <c r="OT21" s="416"/>
      <c r="OU21" s="416"/>
      <c r="OV21" s="416"/>
      <c r="OW21" s="416"/>
      <c r="OX21" s="416"/>
      <c r="OY21" s="416"/>
      <c r="OZ21" s="416"/>
      <c r="PA21" s="416"/>
      <c r="PB21" s="416"/>
      <c r="PC21" s="416"/>
      <c r="PD21" s="416"/>
      <c r="PE21" s="416"/>
      <c r="PF21" s="416"/>
      <c r="PG21" s="416"/>
      <c r="PH21" s="416"/>
      <c r="PI21" s="416"/>
      <c r="PJ21" s="416"/>
      <c r="PK21" s="416"/>
      <c r="PL21" s="416"/>
      <c r="PM21" s="416"/>
      <c r="PN21" s="416"/>
      <c r="PO21" s="416"/>
      <c r="PP21" s="416"/>
      <c r="PQ21" s="416"/>
      <c r="PR21" s="416"/>
      <c r="PS21" s="416"/>
      <c r="PT21" s="416"/>
      <c r="PU21" s="416"/>
      <c r="PV21" s="416"/>
      <c r="PW21" s="416"/>
      <c r="PX21" s="416"/>
      <c r="PY21" s="416"/>
      <c r="PZ21" s="416"/>
      <c r="QA21" s="416"/>
      <c r="QB21" s="416"/>
      <c r="QC21" s="416"/>
      <c r="QD21" s="416"/>
      <c r="QE21" s="416"/>
      <c r="QF21" s="416"/>
      <c r="QG21" s="416"/>
      <c r="QH21" s="416"/>
      <c r="QI21" s="416"/>
      <c r="QJ21" s="416"/>
      <c r="QK21" s="416"/>
      <c r="QL21" s="416"/>
      <c r="QM21" s="416"/>
      <c r="QN21" s="416"/>
      <c r="QO21" s="416"/>
      <c r="QP21" s="416"/>
      <c r="QQ21" s="416"/>
      <c r="QR21" s="416"/>
      <c r="QS21" s="416"/>
      <c r="QT21" s="416"/>
      <c r="QU21" s="416"/>
      <c r="QV21" s="416"/>
      <c r="QW21" s="416"/>
      <c r="QX21" s="416"/>
      <c r="QY21" s="416"/>
      <c r="QZ21" s="416"/>
      <c r="RA21" s="416"/>
      <c r="RB21" s="416"/>
      <c r="RC21" s="416"/>
      <c r="RD21" s="416"/>
      <c r="RE21" s="416"/>
      <c r="RF21" s="416"/>
      <c r="RG21" s="416"/>
      <c r="RH21" s="416"/>
      <c r="RI21" s="416"/>
      <c r="RJ21" s="416"/>
      <c r="RK21" s="416"/>
      <c r="RL21" s="416"/>
      <c r="RM21" s="416"/>
      <c r="RN21" s="416"/>
      <c r="RO21" s="416"/>
      <c r="RP21" s="416"/>
      <c r="RQ21" s="416"/>
      <c r="RR21" s="416"/>
      <c r="RS21" s="416"/>
      <c r="RT21" s="416"/>
      <c r="RU21" s="416"/>
      <c r="RV21" s="416"/>
      <c r="RW21" s="416"/>
      <c r="RX21" s="416"/>
      <c r="RY21" s="416"/>
      <c r="RZ21" s="416"/>
      <c r="SA21" s="416"/>
      <c r="SB21" s="416"/>
      <c r="SC21" s="416"/>
      <c r="SD21" s="416"/>
      <c r="SE21" s="416"/>
      <c r="SF21" s="416"/>
      <c r="SG21" s="416"/>
      <c r="SH21" s="416"/>
      <c r="SI21" s="416"/>
      <c r="SJ21" s="416"/>
      <c r="SK21" s="416"/>
      <c r="SL21" s="416"/>
      <c r="SM21" s="416"/>
      <c r="SN21" s="416"/>
      <c r="SO21" s="416"/>
      <c r="SP21" s="416"/>
      <c r="SQ21" s="416"/>
      <c r="SR21" s="416"/>
      <c r="SS21" s="416"/>
      <c r="ST21" s="416"/>
      <c r="SU21" s="416"/>
      <c r="SV21" s="416"/>
      <c r="SW21" s="416"/>
      <c r="SX21" s="416"/>
      <c r="SY21" s="416"/>
      <c r="SZ21" s="416"/>
      <c r="TA21" s="416"/>
      <c r="TB21" s="416"/>
      <c r="TC21" s="416"/>
      <c r="TD21" s="416"/>
      <c r="TE21" s="416"/>
      <c r="TF21" s="416"/>
      <c r="TG21" s="416"/>
      <c r="TH21" s="416"/>
      <c r="TI21" s="416"/>
      <c r="TJ21" s="416"/>
      <c r="TK21" s="416"/>
      <c r="TL21" s="416"/>
      <c r="TM21" s="416"/>
      <c r="TN21" s="416"/>
      <c r="TO21" s="416"/>
      <c r="TP21" s="416"/>
      <c r="TQ21" s="416"/>
      <c r="TR21" s="416"/>
      <c r="TS21" s="416"/>
      <c r="TT21" s="416"/>
      <c r="TU21" s="416"/>
      <c r="TV21" s="416"/>
      <c r="TW21" s="416"/>
      <c r="TX21" s="416"/>
      <c r="TY21" s="416"/>
      <c r="TZ21" s="416"/>
      <c r="UA21" s="416"/>
      <c r="UB21" s="416"/>
      <c r="UC21" s="416"/>
      <c r="UD21" s="416"/>
      <c r="UE21" s="416"/>
      <c r="UF21" s="416"/>
      <c r="UG21" s="416"/>
      <c r="UH21" s="416"/>
      <c r="UI21" s="416"/>
      <c r="UJ21" s="416"/>
      <c r="UK21" s="416"/>
      <c r="UL21" s="416"/>
      <c r="UM21" s="416"/>
      <c r="UN21" s="416"/>
      <c r="UO21" s="416"/>
      <c r="UP21" s="416"/>
      <c r="UQ21" s="416"/>
      <c r="UR21" s="416"/>
      <c r="US21" s="416"/>
      <c r="UT21" s="416"/>
      <c r="UU21" s="416"/>
      <c r="UV21" s="416"/>
      <c r="UW21" s="416"/>
      <c r="UX21" s="416"/>
      <c r="UY21" s="416"/>
      <c r="UZ21" s="416"/>
      <c r="VA21" s="416"/>
      <c r="VB21" s="416"/>
      <c r="VC21" s="416"/>
      <c r="VD21" s="416"/>
      <c r="VE21" s="416"/>
      <c r="VF21" s="416"/>
      <c r="VG21" s="416"/>
      <c r="VH21" s="416"/>
      <c r="VI21" s="416"/>
      <c r="VJ21" s="416"/>
      <c r="VK21" s="416"/>
      <c r="VL21" s="416"/>
      <c r="VM21" s="416"/>
      <c r="VN21" s="416"/>
      <c r="VO21" s="416"/>
      <c r="VP21" s="416"/>
      <c r="VQ21" s="416"/>
      <c r="VR21" s="416"/>
      <c r="VS21" s="416"/>
      <c r="VT21" s="416"/>
      <c r="VU21" s="416"/>
      <c r="VV21" s="416"/>
      <c r="VW21" s="416"/>
      <c r="VX21" s="416"/>
      <c r="VY21" s="416"/>
      <c r="VZ21" s="416"/>
      <c r="WA21" s="416"/>
      <c r="WB21" s="416"/>
      <c r="WC21" s="416"/>
      <c r="WD21" s="416"/>
      <c r="WE21" s="416"/>
      <c r="WF21" s="416"/>
      <c r="WG21" s="416"/>
      <c r="WH21" s="416"/>
      <c r="WI21" s="416"/>
      <c r="WJ21" s="416"/>
      <c r="WK21" s="416"/>
      <c r="WL21" s="416"/>
      <c r="WM21" s="416"/>
      <c r="WN21" s="416"/>
      <c r="WO21" s="416"/>
      <c r="WP21" s="416"/>
      <c r="WQ21" s="416"/>
      <c r="WR21" s="416"/>
      <c r="WS21" s="416"/>
      <c r="WT21" s="416"/>
      <c r="WU21" s="416"/>
      <c r="WV21" s="416"/>
      <c r="WW21" s="416"/>
      <c r="WX21" s="416"/>
      <c r="WY21" s="416"/>
      <c r="WZ21" s="416"/>
      <c r="XA21" s="416"/>
      <c r="XB21" s="416"/>
      <c r="XC21" s="416"/>
      <c r="XD21" s="416"/>
      <c r="XE21" s="416"/>
      <c r="XF21" s="416"/>
      <c r="XG21" s="416"/>
      <c r="XH21" s="416"/>
      <c r="XI21" s="416"/>
      <c r="XJ21" s="416"/>
      <c r="XK21" s="416"/>
      <c r="XL21" s="416"/>
      <c r="XM21" s="416"/>
      <c r="XN21" s="416"/>
      <c r="XO21" s="416"/>
      <c r="XP21" s="416"/>
      <c r="XQ21" s="416"/>
      <c r="XR21" s="416"/>
      <c r="XS21" s="416"/>
      <c r="XT21" s="416"/>
    </row>
    <row r="22" spans="1:644" customFormat="1">
      <c r="A22" s="217"/>
      <c r="B22" s="122"/>
      <c r="C22" s="221"/>
      <c r="D22" s="222"/>
      <c r="E22" s="222"/>
      <c r="F22" s="220"/>
      <c r="G22" s="221"/>
      <c r="H22" s="222"/>
      <c r="I22" s="222"/>
      <c r="J22" s="220"/>
      <c r="K22" s="416"/>
      <c r="L22" s="416"/>
      <c r="M22" s="217"/>
      <c r="N22" s="122"/>
      <c r="O22" s="221"/>
      <c r="P22" s="222"/>
      <c r="Q22" s="222"/>
      <c r="R22" s="220"/>
      <c r="S22" s="221"/>
      <c r="T22" s="222"/>
      <c r="U22" s="222"/>
      <c r="V22" s="220"/>
      <c r="W22" s="416"/>
      <c r="X22" s="416"/>
      <c r="Y22" s="416"/>
      <c r="Z22" s="416"/>
      <c r="AA22" s="416"/>
      <c r="AB22" s="416"/>
      <c r="AC22" s="416"/>
      <c r="AD22" s="416"/>
      <c r="AE22" s="416"/>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c r="BL22" s="416"/>
      <c r="BM22" s="416"/>
      <c r="BN22" s="416"/>
      <c r="BO22" s="416"/>
      <c r="BP22" s="416"/>
      <c r="BQ22" s="416"/>
      <c r="BR22" s="416"/>
      <c r="BS22" s="416"/>
      <c r="BT22" s="416"/>
      <c r="BU22" s="416"/>
      <c r="BV22" s="416"/>
      <c r="BW22" s="416"/>
      <c r="BX22" s="416"/>
      <c r="BY22" s="416"/>
      <c r="BZ22" s="416"/>
      <c r="CA22" s="416"/>
      <c r="CB22" s="416"/>
      <c r="CC22" s="416"/>
      <c r="CD22" s="416"/>
      <c r="CE22" s="416"/>
      <c r="CF22" s="416"/>
      <c r="CG22" s="416"/>
      <c r="CH22" s="416"/>
      <c r="CI22" s="416"/>
      <c r="CJ22" s="416"/>
      <c r="CK22" s="416"/>
      <c r="CL22" s="416"/>
      <c r="CM22" s="416"/>
      <c r="CN22" s="416"/>
      <c r="CO22" s="416"/>
      <c r="CP22" s="416"/>
      <c r="CQ22" s="416"/>
      <c r="CR22" s="416"/>
      <c r="CS22" s="416"/>
      <c r="CT22" s="416"/>
      <c r="CU22" s="416"/>
      <c r="CV22" s="416"/>
      <c r="CW22" s="416"/>
      <c r="CX22" s="416"/>
      <c r="CY22" s="416"/>
      <c r="CZ22" s="416"/>
      <c r="DA22" s="416"/>
      <c r="DB22" s="416"/>
      <c r="DC22" s="416"/>
      <c r="DD22" s="416"/>
      <c r="DE22" s="416"/>
      <c r="DF22" s="416"/>
      <c r="DG22" s="416"/>
      <c r="DH22" s="416"/>
      <c r="DI22" s="416"/>
      <c r="DJ22" s="416"/>
      <c r="DK22" s="416"/>
      <c r="DL22" s="416"/>
      <c r="DM22" s="416"/>
      <c r="DN22" s="416"/>
      <c r="DO22" s="416"/>
      <c r="DP22" s="416"/>
      <c r="DQ22" s="416"/>
      <c r="DR22" s="416"/>
      <c r="DS22" s="416"/>
      <c r="DT22" s="416"/>
      <c r="DU22" s="416"/>
      <c r="DV22" s="416"/>
      <c r="DW22" s="416"/>
      <c r="DX22" s="416"/>
      <c r="DY22" s="416"/>
      <c r="DZ22" s="416"/>
      <c r="EA22" s="416"/>
      <c r="EB22" s="416"/>
      <c r="EC22" s="416"/>
      <c r="ED22" s="416"/>
      <c r="EE22" s="416"/>
      <c r="EF22" s="416"/>
      <c r="EG22" s="416"/>
      <c r="EH22" s="416"/>
      <c r="EI22" s="416"/>
      <c r="EJ22" s="416"/>
      <c r="EK22" s="416"/>
      <c r="EL22" s="416"/>
      <c r="EM22" s="416"/>
      <c r="EN22" s="416"/>
      <c r="EO22" s="416"/>
      <c r="EP22" s="416"/>
      <c r="EQ22" s="416"/>
      <c r="ER22" s="416"/>
      <c r="ES22" s="416"/>
      <c r="ET22" s="416"/>
      <c r="EU22" s="416"/>
      <c r="EV22" s="416"/>
      <c r="EW22" s="416"/>
      <c r="EX22" s="416"/>
      <c r="EY22" s="416"/>
      <c r="EZ22" s="416"/>
      <c r="FA22" s="416"/>
      <c r="FB22" s="416"/>
      <c r="FC22" s="416"/>
      <c r="FD22" s="416"/>
      <c r="FE22" s="416"/>
      <c r="FF22" s="416"/>
      <c r="FG22" s="416"/>
      <c r="FH22" s="416"/>
      <c r="FI22" s="416"/>
      <c r="FJ22" s="416"/>
      <c r="FK22" s="416"/>
      <c r="FL22" s="416"/>
      <c r="FM22" s="416"/>
      <c r="FN22" s="416"/>
      <c r="FO22" s="416"/>
      <c r="FP22" s="416"/>
      <c r="FQ22" s="416"/>
      <c r="FR22" s="416"/>
      <c r="FS22" s="416"/>
      <c r="FT22" s="416"/>
      <c r="FU22" s="416"/>
      <c r="FV22" s="416"/>
      <c r="FW22" s="416"/>
      <c r="FX22" s="416"/>
      <c r="FY22" s="416"/>
      <c r="FZ22" s="416"/>
      <c r="GA22" s="416"/>
      <c r="GB22" s="416"/>
      <c r="GC22" s="416"/>
      <c r="GD22" s="416"/>
      <c r="GE22" s="416"/>
      <c r="GF22" s="416"/>
      <c r="GG22" s="416"/>
      <c r="GH22" s="416"/>
      <c r="GI22" s="416"/>
      <c r="GJ22" s="416"/>
      <c r="GK22" s="416"/>
      <c r="GL22" s="416"/>
      <c r="GM22" s="416"/>
      <c r="GN22" s="416"/>
      <c r="GO22" s="416"/>
      <c r="GP22" s="416"/>
      <c r="GQ22" s="416"/>
      <c r="GR22" s="416"/>
      <c r="GS22" s="416"/>
      <c r="GT22" s="416"/>
      <c r="GU22" s="416"/>
      <c r="GV22" s="416"/>
      <c r="GW22" s="416"/>
      <c r="GX22" s="416"/>
      <c r="GY22" s="416"/>
      <c r="GZ22" s="416"/>
      <c r="HA22" s="416"/>
      <c r="HB22" s="416"/>
      <c r="HC22" s="416"/>
      <c r="HD22" s="416"/>
      <c r="HE22" s="416"/>
      <c r="HF22" s="416"/>
      <c r="HG22" s="416"/>
      <c r="HH22" s="416"/>
      <c r="HI22" s="416"/>
      <c r="HJ22" s="416"/>
      <c r="HK22" s="416"/>
      <c r="HL22" s="416"/>
      <c r="HM22" s="416"/>
      <c r="HN22" s="416"/>
      <c r="HO22" s="416"/>
      <c r="HP22" s="416"/>
      <c r="HQ22" s="416"/>
      <c r="HR22" s="416"/>
      <c r="HS22" s="416"/>
      <c r="HT22" s="416"/>
      <c r="HU22" s="416"/>
      <c r="HV22" s="416"/>
      <c r="HW22" s="416"/>
      <c r="HX22" s="416"/>
      <c r="HY22" s="416"/>
      <c r="HZ22" s="416"/>
      <c r="IA22" s="416"/>
      <c r="IB22" s="416"/>
      <c r="IC22" s="416"/>
      <c r="ID22" s="416"/>
      <c r="IE22" s="416"/>
      <c r="IF22" s="416"/>
      <c r="IG22" s="416"/>
      <c r="IH22" s="416"/>
      <c r="II22" s="416"/>
      <c r="IJ22" s="416"/>
      <c r="IK22" s="416"/>
      <c r="IL22" s="416"/>
      <c r="IM22" s="416"/>
      <c r="IN22" s="416"/>
      <c r="IO22" s="416"/>
      <c r="IP22" s="416"/>
      <c r="IQ22" s="416"/>
      <c r="IR22" s="416"/>
      <c r="IS22" s="416"/>
      <c r="IT22" s="416"/>
      <c r="IU22" s="416"/>
      <c r="IV22" s="416"/>
      <c r="IW22" s="416"/>
      <c r="IX22" s="416"/>
      <c r="IY22" s="416"/>
      <c r="IZ22" s="416"/>
      <c r="JA22" s="416"/>
      <c r="JB22" s="416"/>
      <c r="JC22" s="416"/>
      <c r="JD22" s="416"/>
      <c r="JE22" s="416"/>
      <c r="JF22" s="416"/>
      <c r="JG22" s="416"/>
      <c r="JH22" s="416"/>
      <c r="JI22" s="416"/>
      <c r="JJ22" s="416"/>
      <c r="JK22" s="416"/>
      <c r="JL22" s="416"/>
      <c r="JM22" s="416"/>
      <c r="JN22" s="416"/>
      <c r="JO22" s="416"/>
      <c r="JP22" s="416"/>
      <c r="JQ22" s="416"/>
      <c r="JR22" s="416"/>
      <c r="JS22" s="416"/>
      <c r="JT22" s="416"/>
      <c r="JU22" s="416"/>
      <c r="JV22" s="416"/>
      <c r="JW22" s="416"/>
      <c r="JX22" s="416"/>
      <c r="JY22" s="416"/>
      <c r="JZ22" s="416"/>
      <c r="KA22" s="416"/>
      <c r="KB22" s="416"/>
      <c r="KC22" s="416"/>
      <c r="KD22" s="416"/>
      <c r="KE22" s="416"/>
      <c r="KF22" s="416"/>
      <c r="KG22" s="416"/>
      <c r="KH22" s="416"/>
      <c r="KI22" s="416"/>
      <c r="KJ22" s="416"/>
      <c r="KK22" s="416"/>
      <c r="KL22" s="416"/>
      <c r="KM22" s="416"/>
      <c r="KN22" s="416"/>
      <c r="KO22" s="416"/>
      <c r="KP22" s="416"/>
      <c r="KQ22" s="416"/>
      <c r="KR22" s="416"/>
      <c r="KS22" s="416"/>
      <c r="KT22" s="416"/>
      <c r="KU22" s="416"/>
      <c r="KV22" s="416"/>
      <c r="KW22" s="416"/>
      <c r="KX22" s="416"/>
      <c r="KY22" s="416"/>
      <c r="KZ22" s="416"/>
      <c r="LA22" s="416"/>
      <c r="LB22" s="416"/>
      <c r="LC22" s="416"/>
      <c r="LD22" s="416"/>
      <c r="LE22" s="416"/>
      <c r="LF22" s="416"/>
      <c r="LG22" s="416"/>
      <c r="LH22" s="416"/>
      <c r="LI22" s="416"/>
      <c r="LJ22" s="416"/>
      <c r="LK22" s="416"/>
      <c r="LL22" s="416"/>
      <c r="LM22" s="416"/>
      <c r="LN22" s="416"/>
      <c r="LO22" s="416"/>
      <c r="LP22" s="416"/>
      <c r="LQ22" s="416"/>
      <c r="LR22" s="416"/>
      <c r="LS22" s="416"/>
      <c r="LT22" s="416"/>
      <c r="LU22" s="416"/>
      <c r="LV22" s="416"/>
      <c r="LW22" s="416"/>
      <c r="LX22" s="416"/>
      <c r="LY22" s="416"/>
      <c r="LZ22" s="416"/>
      <c r="MA22" s="416"/>
      <c r="MB22" s="416"/>
      <c r="MC22" s="416"/>
      <c r="MD22" s="416"/>
      <c r="ME22" s="416"/>
      <c r="MF22" s="416"/>
      <c r="MG22" s="416"/>
      <c r="MH22" s="416"/>
      <c r="MI22" s="416"/>
      <c r="MJ22" s="416"/>
      <c r="MK22" s="416"/>
      <c r="ML22" s="416"/>
      <c r="MM22" s="416"/>
      <c r="MN22" s="416"/>
      <c r="MO22" s="416"/>
      <c r="MP22" s="416"/>
      <c r="MQ22" s="416"/>
      <c r="MR22" s="416"/>
      <c r="MS22" s="416"/>
      <c r="MT22" s="416"/>
      <c r="MU22" s="416"/>
      <c r="MV22" s="416"/>
      <c r="MW22" s="416"/>
      <c r="MX22" s="416"/>
      <c r="MY22" s="416"/>
      <c r="MZ22" s="416"/>
      <c r="NA22" s="416"/>
      <c r="NB22" s="416"/>
      <c r="NC22" s="416"/>
      <c r="ND22" s="416"/>
      <c r="NE22" s="416"/>
      <c r="NF22" s="416"/>
      <c r="NG22" s="416"/>
      <c r="NH22" s="416"/>
      <c r="NI22" s="416"/>
      <c r="NJ22" s="416"/>
      <c r="NK22" s="416"/>
      <c r="NL22" s="416"/>
      <c r="NM22" s="416"/>
      <c r="NN22" s="416"/>
      <c r="NO22" s="416"/>
      <c r="NP22" s="416"/>
      <c r="NQ22" s="416"/>
      <c r="NR22" s="416"/>
      <c r="NS22" s="416"/>
      <c r="NT22" s="416"/>
      <c r="NU22" s="416"/>
      <c r="NV22" s="416"/>
      <c r="NW22" s="416"/>
      <c r="NX22" s="416"/>
      <c r="NY22" s="416"/>
      <c r="NZ22" s="416"/>
      <c r="OA22" s="416"/>
      <c r="OB22" s="416"/>
      <c r="OC22" s="416"/>
      <c r="OD22" s="416"/>
      <c r="OE22" s="416"/>
      <c r="OF22" s="416"/>
      <c r="OG22" s="416"/>
      <c r="OH22" s="416"/>
      <c r="OI22" s="416"/>
      <c r="OJ22" s="416"/>
      <c r="OK22" s="416"/>
      <c r="OL22" s="416"/>
      <c r="OM22" s="416"/>
      <c r="ON22" s="416"/>
      <c r="OO22" s="416"/>
      <c r="OP22" s="416"/>
      <c r="OQ22" s="416"/>
      <c r="OR22" s="416"/>
      <c r="OS22" s="416"/>
      <c r="OT22" s="416"/>
      <c r="OU22" s="416"/>
      <c r="OV22" s="416"/>
      <c r="OW22" s="416"/>
      <c r="OX22" s="416"/>
      <c r="OY22" s="416"/>
      <c r="OZ22" s="416"/>
      <c r="PA22" s="416"/>
      <c r="PB22" s="416"/>
      <c r="PC22" s="416"/>
      <c r="PD22" s="416"/>
      <c r="PE22" s="416"/>
      <c r="PF22" s="416"/>
      <c r="PG22" s="416"/>
      <c r="PH22" s="416"/>
      <c r="PI22" s="416"/>
      <c r="PJ22" s="416"/>
      <c r="PK22" s="416"/>
      <c r="PL22" s="416"/>
      <c r="PM22" s="416"/>
      <c r="PN22" s="416"/>
      <c r="PO22" s="416"/>
      <c r="PP22" s="416"/>
      <c r="PQ22" s="416"/>
      <c r="PR22" s="416"/>
      <c r="PS22" s="416"/>
      <c r="PT22" s="416"/>
      <c r="PU22" s="416"/>
      <c r="PV22" s="416"/>
      <c r="PW22" s="416"/>
      <c r="PX22" s="416"/>
      <c r="PY22" s="416"/>
      <c r="PZ22" s="416"/>
      <c r="QA22" s="416"/>
      <c r="QB22" s="416"/>
      <c r="QC22" s="416"/>
      <c r="QD22" s="416"/>
      <c r="QE22" s="416"/>
      <c r="QF22" s="416"/>
      <c r="QG22" s="416"/>
      <c r="QH22" s="416"/>
      <c r="QI22" s="416"/>
      <c r="QJ22" s="416"/>
      <c r="QK22" s="416"/>
      <c r="QL22" s="416"/>
      <c r="QM22" s="416"/>
      <c r="QN22" s="416"/>
      <c r="QO22" s="416"/>
      <c r="QP22" s="416"/>
      <c r="QQ22" s="416"/>
      <c r="QR22" s="416"/>
      <c r="QS22" s="416"/>
      <c r="QT22" s="416"/>
      <c r="QU22" s="416"/>
      <c r="QV22" s="416"/>
      <c r="QW22" s="416"/>
      <c r="QX22" s="416"/>
      <c r="QY22" s="416"/>
      <c r="QZ22" s="416"/>
      <c r="RA22" s="416"/>
      <c r="RB22" s="416"/>
      <c r="RC22" s="416"/>
      <c r="RD22" s="416"/>
      <c r="RE22" s="416"/>
      <c r="RF22" s="416"/>
      <c r="RG22" s="416"/>
      <c r="RH22" s="416"/>
      <c r="RI22" s="416"/>
      <c r="RJ22" s="416"/>
      <c r="RK22" s="416"/>
      <c r="RL22" s="416"/>
      <c r="RM22" s="416"/>
      <c r="RN22" s="416"/>
      <c r="RO22" s="416"/>
      <c r="RP22" s="416"/>
      <c r="RQ22" s="416"/>
      <c r="RR22" s="416"/>
      <c r="RS22" s="416"/>
      <c r="RT22" s="416"/>
      <c r="RU22" s="416"/>
      <c r="RV22" s="416"/>
      <c r="RW22" s="416"/>
      <c r="RX22" s="416"/>
      <c r="RY22" s="416"/>
      <c r="RZ22" s="416"/>
      <c r="SA22" s="416"/>
      <c r="SB22" s="416"/>
      <c r="SC22" s="416"/>
      <c r="SD22" s="416"/>
      <c r="SE22" s="416"/>
      <c r="SF22" s="416"/>
      <c r="SG22" s="416"/>
      <c r="SH22" s="416"/>
      <c r="SI22" s="416"/>
      <c r="SJ22" s="416"/>
      <c r="SK22" s="416"/>
      <c r="SL22" s="416"/>
      <c r="SM22" s="416"/>
      <c r="SN22" s="416"/>
      <c r="SO22" s="416"/>
      <c r="SP22" s="416"/>
      <c r="SQ22" s="416"/>
      <c r="SR22" s="416"/>
      <c r="SS22" s="416"/>
      <c r="ST22" s="416"/>
      <c r="SU22" s="416"/>
      <c r="SV22" s="416"/>
      <c r="SW22" s="416"/>
      <c r="SX22" s="416"/>
      <c r="SY22" s="416"/>
      <c r="SZ22" s="416"/>
      <c r="TA22" s="416"/>
      <c r="TB22" s="416"/>
      <c r="TC22" s="416"/>
      <c r="TD22" s="416"/>
      <c r="TE22" s="416"/>
      <c r="TF22" s="416"/>
      <c r="TG22" s="416"/>
      <c r="TH22" s="416"/>
      <c r="TI22" s="416"/>
      <c r="TJ22" s="416"/>
      <c r="TK22" s="416"/>
      <c r="TL22" s="416"/>
      <c r="TM22" s="416"/>
      <c r="TN22" s="416"/>
      <c r="TO22" s="416"/>
      <c r="TP22" s="416"/>
      <c r="TQ22" s="416"/>
      <c r="TR22" s="416"/>
      <c r="TS22" s="416"/>
      <c r="TT22" s="416"/>
      <c r="TU22" s="416"/>
      <c r="TV22" s="416"/>
      <c r="TW22" s="416"/>
      <c r="TX22" s="416"/>
      <c r="TY22" s="416"/>
      <c r="TZ22" s="416"/>
      <c r="UA22" s="416"/>
      <c r="UB22" s="416"/>
      <c r="UC22" s="416"/>
      <c r="UD22" s="416"/>
      <c r="UE22" s="416"/>
      <c r="UF22" s="416"/>
      <c r="UG22" s="416"/>
      <c r="UH22" s="416"/>
      <c r="UI22" s="416"/>
      <c r="UJ22" s="416"/>
      <c r="UK22" s="416"/>
      <c r="UL22" s="416"/>
      <c r="UM22" s="416"/>
      <c r="UN22" s="416"/>
      <c r="UO22" s="416"/>
      <c r="UP22" s="416"/>
      <c r="UQ22" s="416"/>
      <c r="UR22" s="416"/>
      <c r="US22" s="416"/>
      <c r="UT22" s="416"/>
      <c r="UU22" s="416"/>
      <c r="UV22" s="416"/>
      <c r="UW22" s="416"/>
      <c r="UX22" s="416"/>
      <c r="UY22" s="416"/>
      <c r="UZ22" s="416"/>
      <c r="VA22" s="416"/>
      <c r="VB22" s="416"/>
      <c r="VC22" s="416"/>
      <c r="VD22" s="416"/>
      <c r="VE22" s="416"/>
      <c r="VF22" s="416"/>
      <c r="VG22" s="416"/>
      <c r="VH22" s="416"/>
      <c r="VI22" s="416"/>
      <c r="VJ22" s="416"/>
      <c r="VK22" s="416"/>
      <c r="VL22" s="416"/>
      <c r="VM22" s="416"/>
      <c r="VN22" s="416"/>
      <c r="VO22" s="416"/>
      <c r="VP22" s="416"/>
      <c r="VQ22" s="416"/>
      <c r="VR22" s="416"/>
      <c r="VS22" s="416"/>
      <c r="VT22" s="416"/>
      <c r="VU22" s="416"/>
      <c r="VV22" s="416"/>
      <c r="VW22" s="416"/>
      <c r="VX22" s="416"/>
      <c r="VY22" s="416"/>
      <c r="VZ22" s="416"/>
      <c r="WA22" s="416"/>
      <c r="WB22" s="416"/>
      <c r="WC22" s="416"/>
      <c r="WD22" s="416"/>
      <c r="WE22" s="416"/>
      <c r="WF22" s="416"/>
      <c r="WG22" s="416"/>
      <c r="WH22" s="416"/>
      <c r="WI22" s="416"/>
      <c r="WJ22" s="416"/>
      <c r="WK22" s="416"/>
      <c r="WL22" s="416"/>
      <c r="WM22" s="416"/>
      <c r="WN22" s="416"/>
      <c r="WO22" s="416"/>
      <c r="WP22" s="416"/>
      <c r="WQ22" s="416"/>
      <c r="WR22" s="416"/>
      <c r="WS22" s="416"/>
      <c r="WT22" s="416"/>
      <c r="WU22" s="416"/>
      <c r="WV22" s="416"/>
      <c r="WW22" s="416"/>
      <c r="WX22" s="416"/>
      <c r="WY22" s="416"/>
      <c r="WZ22" s="416"/>
      <c r="XA22" s="416"/>
      <c r="XB22" s="416"/>
      <c r="XC22" s="416"/>
      <c r="XD22" s="416"/>
      <c r="XE22" s="416"/>
      <c r="XF22" s="416"/>
      <c r="XG22" s="416"/>
      <c r="XH22" s="416"/>
      <c r="XI22" s="416"/>
      <c r="XJ22" s="416"/>
      <c r="XK22" s="416"/>
      <c r="XL22" s="416"/>
      <c r="XM22" s="416"/>
      <c r="XN22" s="416"/>
      <c r="XO22" s="416"/>
      <c r="XP22" s="416"/>
      <c r="XQ22" s="416"/>
      <c r="XR22" s="416"/>
      <c r="XS22" s="416"/>
      <c r="XT22" s="416"/>
    </row>
    <row r="23" spans="1:644" customFormat="1">
      <c r="A23" s="217"/>
      <c r="B23" s="122"/>
      <c r="C23" s="221"/>
      <c r="D23" s="222"/>
      <c r="E23" s="222"/>
      <c r="F23" s="220"/>
      <c r="G23" s="221"/>
      <c r="H23" s="222"/>
      <c r="I23" s="222"/>
      <c r="J23" s="220"/>
      <c r="K23" s="416"/>
      <c r="L23" s="416"/>
      <c r="M23" s="217"/>
      <c r="N23" s="122"/>
      <c r="O23" s="221"/>
      <c r="P23" s="222"/>
      <c r="Q23" s="222"/>
      <c r="R23" s="220"/>
      <c r="S23" s="221"/>
      <c r="T23" s="222"/>
      <c r="U23" s="222"/>
      <c r="V23" s="220"/>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Q23" s="416"/>
      <c r="BR23" s="416"/>
      <c r="BS23" s="416"/>
      <c r="BT23" s="416"/>
      <c r="BU23" s="416"/>
      <c r="BV23" s="416"/>
      <c r="BW23" s="416"/>
      <c r="BX23" s="416"/>
      <c r="BY23" s="416"/>
      <c r="BZ23" s="416"/>
      <c r="CA23" s="416"/>
      <c r="CB23" s="416"/>
      <c r="CC23" s="416"/>
      <c r="CD23" s="416"/>
      <c r="CE23" s="416"/>
      <c r="CF23" s="416"/>
      <c r="CG23" s="416"/>
      <c r="CH23" s="416"/>
      <c r="CI23" s="416"/>
      <c r="CJ23" s="416"/>
      <c r="CK23" s="416"/>
      <c r="CL23" s="416"/>
      <c r="CM23" s="416"/>
      <c r="CN23" s="416"/>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6"/>
      <c r="DL23" s="416"/>
      <c r="DM23" s="416"/>
      <c r="DN23" s="416"/>
      <c r="DO23" s="416"/>
      <c r="DP23" s="416"/>
      <c r="DQ23" s="416"/>
      <c r="DR23" s="416"/>
      <c r="DS23" s="416"/>
      <c r="DT23" s="416"/>
      <c r="DU23" s="416"/>
      <c r="DV23" s="416"/>
      <c r="DW23" s="416"/>
      <c r="DX23" s="416"/>
      <c r="DY23" s="416"/>
      <c r="DZ23" s="416"/>
      <c r="EA23" s="416"/>
      <c r="EB23" s="416"/>
      <c r="EC23" s="416"/>
      <c r="ED23" s="416"/>
      <c r="EE23" s="416"/>
      <c r="EF23" s="416"/>
      <c r="EG23" s="416"/>
      <c r="EH23" s="416"/>
      <c r="EI23" s="416"/>
      <c r="EJ23" s="416"/>
      <c r="EK23" s="416"/>
      <c r="EL23" s="416"/>
      <c r="EM23" s="416"/>
      <c r="EN23" s="416"/>
      <c r="EO23" s="416"/>
      <c r="EP23" s="416"/>
      <c r="EQ23" s="416"/>
      <c r="ER23" s="416"/>
      <c r="ES23" s="416"/>
      <c r="ET23" s="416"/>
      <c r="EU23" s="416"/>
      <c r="EV23" s="416"/>
      <c r="EW23" s="416"/>
      <c r="EX23" s="416"/>
      <c r="EY23" s="416"/>
      <c r="EZ23" s="416"/>
      <c r="FA23" s="416"/>
      <c r="FB23" s="416"/>
      <c r="FC23" s="416"/>
      <c r="FD23" s="416"/>
      <c r="FE23" s="416"/>
      <c r="FF23" s="416"/>
      <c r="FG23" s="416"/>
      <c r="FH23" s="416"/>
      <c r="FI23" s="416"/>
      <c r="FJ23" s="416"/>
      <c r="FK23" s="416"/>
      <c r="FL23" s="416"/>
      <c r="FM23" s="416"/>
      <c r="FN23" s="416"/>
      <c r="FO23" s="416"/>
      <c r="FP23" s="416"/>
      <c r="FQ23" s="416"/>
      <c r="FR23" s="416"/>
      <c r="FS23" s="416"/>
      <c r="FT23" s="416"/>
      <c r="FU23" s="416"/>
      <c r="FV23" s="416"/>
      <c r="FW23" s="416"/>
      <c r="FX23" s="416"/>
      <c r="FY23" s="416"/>
      <c r="FZ23" s="416"/>
      <c r="GA23" s="416"/>
      <c r="GB23" s="416"/>
      <c r="GC23" s="416"/>
      <c r="GD23" s="416"/>
      <c r="GE23" s="416"/>
      <c r="GF23" s="416"/>
      <c r="GG23" s="416"/>
      <c r="GH23" s="416"/>
      <c r="GI23" s="416"/>
      <c r="GJ23" s="416"/>
      <c r="GK23" s="416"/>
      <c r="GL23" s="416"/>
      <c r="GM23" s="416"/>
      <c r="GN23" s="416"/>
      <c r="GO23" s="416"/>
      <c r="GP23" s="416"/>
      <c r="GQ23" s="416"/>
      <c r="GR23" s="416"/>
      <c r="GS23" s="416"/>
      <c r="GT23" s="416"/>
      <c r="GU23" s="416"/>
      <c r="GV23" s="416"/>
      <c r="GW23" s="416"/>
      <c r="GX23" s="416"/>
      <c r="GY23" s="416"/>
      <c r="GZ23" s="416"/>
      <c r="HA23" s="416"/>
      <c r="HB23" s="416"/>
      <c r="HC23" s="416"/>
      <c r="HD23" s="416"/>
      <c r="HE23" s="416"/>
      <c r="HF23" s="416"/>
      <c r="HG23" s="416"/>
      <c r="HH23" s="416"/>
      <c r="HI23" s="416"/>
      <c r="HJ23" s="416"/>
      <c r="HK23" s="416"/>
      <c r="HL23" s="416"/>
      <c r="HM23" s="416"/>
      <c r="HN23" s="416"/>
      <c r="HO23" s="416"/>
      <c r="HP23" s="416"/>
      <c r="HQ23" s="416"/>
      <c r="HR23" s="416"/>
      <c r="HS23" s="416"/>
      <c r="HT23" s="416"/>
      <c r="HU23" s="416"/>
      <c r="HV23" s="416"/>
      <c r="HW23" s="416"/>
      <c r="HX23" s="416"/>
      <c r="HY23" s="416"/>
      <c r="HZ23" s="416"/>
      <c r="IA23" s="416"/>
      <c r="IB23" s="416"/>
      <c r="IC23" s="416"/>
      <c r="ID23" s="416"/>
      <c r="IE23" s="416"/>
      <c r="IF23" s="416"/>
      <c r="IG23" s="416"/>
      <c r="IH23" s="416"/>
      <c r="II23" s="416"/>
      <c r="IJ23" s="416"/>
      <c r="IK23" s="416"/>
      <c r="IL23" s="416"/>
      <c r="IM23" s="416"/>
      <c r="IN23" s="416"/>
      <c r="IO23" s="416"/>
      <c r="IP23" s="416"/>
      <c r="IQ23" s="416"/>
      <c r="IR23" s="416"/>
      <c r="IS23" s="416"/>
      <c r="IT23" s="416"/>
      <c r="IU23" s="416"/>
      <c r="IV23" s="416"/>
      <c r="IW23" s="416"/>
      <c r="IX23" s="416"/>
      <c r="IY23" s="416"/>
      <c r="IZ23" s="416"/>
      <c r="JA23" s="416"/>
      <c r="JB23" s="416"/>
      <c r="JC23" s="416"/>
      <c r="JD23" s="416"/>
      <c r="JE23" s="416"/>
      <c r="JF23" s="416"/>
      <c r="JG23" s="416"/>
      <c r="JH23" s="416"/>
      <c r="JI23" s="416"/>
      <c r="JJ23" s="416"/>
      <c r="JK23" s="416"/>
      <c r="JL23" s="416"/>
      <c r="JM23" s="416"/>
      <c r="JN23" s="416"/>
      <c r="JO23" s="416"/>
      <c r="JP23" s="416"/>
      <c r="JQ23" s="416"/>
      <c r="JR23" s="416"/>
      <c r="JS23" s="416"/>
      <c r="JT23" s="416"/>
      <c r="JU23" s="416"/>
      <c r="JV23" s="416"/>
      <c r="JW23" s="416"/>
      <c r="JX23" s="416"/>
      <c r="JY23" s="416"/>
      <c r="JZ23" s="416"/>
      <c r="KA23" s="416"/>
      <c r="KB23" s="416"/>
      <c r="KC23" s="416"/>
      <c r="KD23" s="416"/>
      <c r="KE23" s="416"/>
      <c r="KF23" s="416"/>
      <c r="KG23" s="416"/>
      <c r="KH23" s="416"/>
      <c r="KI23" s="416"/>
      <c r="KJ23" s="416"/>
      <c r="KK23" s="416"/>
      <c r="KL23" s="416"/>
      <c r="KM23" s="416"/>
      <c r="KN23" s="416"/>
      <c r="KO23" s="416"/>
      <c r="KP23" s="416"/>
      <c r="KQ23" s="416"/>
      <c r="KR23" s="416"/>
      <c r="KS23" s="416"/>
      <c r="KT23" s="416"/>
      <c r="KU23" s="416"/>
      <c r="KV23" s="416"/>
      <c r="KW23" s="416"/>
      <c r="KX23" s="416"/>
      <c r="KY23" s="416"/>
      <c r="KZ23" s="416"/>
      <c r="LA23" s="416"/>
      <c r="LB23" s="416"/>
      <c r="LC23" s="416"/>
      <c r="LD23" s="416"/>
      <c r="LE23" s="416"/>
      <c r="LF23" s="416"/>
      <c r="LG23" s="416"/>
      <c r="LH23" s="416"/>
      <c r="LI23" s="416"/>
      <c r="LJ23" s="416"/>
      <c r="LK23" s="416"/>
      <c r="LL23" s="416"/>
      <c r="LM23" s="416"/>
      <c r="LN23" s="416"/>
      <c r="LO23" s="416"/>
      <c r="LP23" s="416"/>
      <c r="LQ23" s="416"/>
      <c r="LR23" s="416"/>
      <c r="LS23" s="416"/>
      <c r="LT23" s="416"/>
      <c r="LU23" s="416"/>
      <c r="LV23" s="416"/>
      <c r="LW23" s="416"/>
      <c r="LX23" s="416"/>
      <c r="LY23" s="416"/>
      <c r="LZ23" s="416"/>
      <c r="MA23" s="416"/>
      <c r="MB23" s="416"/>
      <c r="MC23" s="416"/>
      <c r="MD23" s="416"/>
      <c r="ME23" s="416"/>
      <c r="MF23" s="416"/>
      <c r="MG23" s="416"/>
      <c r="MH23" s="416"/>
      <c r="MI23" s="416"/>
      <c r="MJ23" s="416"/>
      <c r="MK23" s="416"/>
      <c r="ML23" s="416"/>
      <c r="MM23" s="416"/>
      <c r="MN23" s="416"/>
      <c r="MO23" s="416"/>
      <c r="MP23" s="416"/>
      <c r="MQ23" s="416"/>
      <c r="MR23" s="416"/>
      <c r="MS23" s="416"/>
      <c r="MT23" s="416"/>
      <c r="MU23" s="416"/>
      <c r="MV23" s="416"/>
      <c r="MW23" s="416"/>
      <c r="MX23" s="416"/>
      <c r="MY23" s="416"/>
      <c r="MZ23" s="416"/>
      <c r="NA23" s="416"/>
      <c r="NB23" s="416"/>
      <c r="NC23" s="416"/>
      <c r="ND23" s="416"/>
      <c r="NE23" s="416"/>
      <c r="NF23" s="416"/>
      <c r="NG23" s="416"/>
      <c r="NH23" s="416"/>
      <c r="NI23" s="416"/>
      <c r="NJ23" s="416"/>
      <c r="NK23" s="416"/>
      <c r="NL23" s="416"/>
      <c r="NM23" s="416"/>
      <c r="NN23" s="416"/>
      <c r="NO23" s="416"/>
      <c r="NP23" s="416"/>
      <c r="NQ23" s="416"/>
      <c r="NR23" s="416"/>
      <c r="NS23" s="416"/>
      <c r="NT23" s="416"/>
      <c r="NU23" s="416"/>
      <c r="NV23" s="416"/>
      <c r="NW23" s="416"/>
      <c r="NX23" s="416"/>
      <c r="NY23" s="416"/>
      <c r="NZ23" s="416"/>
      <c r="OA23" s="416"/>
      <c r="OB23" s="416"/>
      <c r="OC23" s="416"/>
      <c r="OD23" s="416"/>
      <c r="OE23" s="416"/>
      <c r="OF23" s="416"/>
      <c r="OG23" s="416"/>
      <c r="OH23" s="416"/>
      <c r="OI23" s="416"/>
      <c r="OJ23" s="416"/>
      <c r="OK23" s="416"/>
      <c r="OL23" s="416"/>
      <c r="OM23" s="416"/>
      <c r="ON23" s="416"/>
      <c r="OO23" s="416"/>
      <c r="OP23" s="416"/>
      <c r="OQ23" s="416"/>
      <c r="OR23" s="416"/>
      <c r="OS23" s="416"/>
      <c r="OT23" s="416"/>
      <c r="OU23" s="416"/>
      <c r="OV23" s="416"/>
      <c r="OW23" s="416"/>
      <c r="OX23" s="416"/>
      <c r="OY23" s="416"/>
      <c r="OZ23" s="416"/>
      <c r="PA23" s="416"/>
      <c r="PB23" s="416"/>
      <c r="PC23" s="416"/>
      <c r="PD23" s="416"/>
      <c r="PE23" s="416"/>
      <c r="PF23" s="416"/>
      <c r="PG23" s="416"/>
      <c r="PH23" s="416"/>
      <c r="PI23" s="416"/>
      <c r="PJ23" s="416"/>
      <c r="PK23" s="416"/>
      <c r="PL23" s="416"/>
      <c r="PM23" s="416"/>
      <c r="PN23" s="416"/>
      <c r="PO23" s="416"/>
      <c r="PP23" s="416"/>
      <c r="PQ23" s="416"/>
      <c r="PR23" s="416"/>
      <c r="PS23" s="416"/>
      <c r="PT23" s="416"/>
      <c r="PU23" s="416"/>
      <c r="PV23" s="416"/>
      <c r="PW23" s="416"/>
      <c r="PX23" s="416"/>
      <c r="PY23" s="416"/>
      <c r="PZ23" s="416"/>
      <c r="QA23" s="416"/>
      <c r="QB23" s="416"/>
      <c r="QC23" s="416"/>
      <c r="QD23" s="416"/>
      <c r="QE23" s="416"/>
      <c r="QF23" s="416"/>
      <c r="QG23" s="416"/>
      <c r="QH23" s="416"/>
      <c r="QI23" s="416"/>
      <c r="QJ23" s="416"/>
      <c r="QK23" s="416"/>
      <c r="QL23" s="416"/>
      <c r="QM23" s="416"/>
      <c r="QN23" s="416"/>
      <c r="QO23" s="416"/>
      <c r="QP23" s="416"/>
      <c r="QQ23" s="416"/>
      <c r="QR23" s="416"/>
      <c r="QS23" s="416"/>
      <c r="QT23" s="416"/>
      <c r="QU23" s="416"/>
      <c r="QV23" s="416"/>
      <c r="QW23" s="416"/>
      <c r="QX23" s="416"/>
      <c r="QY23" s="416"/>
      <c r="QZ23" s="416"/>
      <c r="RA23" s="416"/>
      <c r="RB23" s="416"/>
      <c r="RC23" s="416"/>
      <c r="RD23" s="416"/>
      <c r="RE23" s="416"/>
      <c r="RF23" s="416"/>
      <c r="RG23" s="416"/>
      <c r="RH23" s="416"/>
      <c r="RI23" s="416"/>
      <c r="RJ23" s="416"/>
      <c r="RK23" s="416"/>
      <c r="RL23" s="416"/>
      <c r="RM23" s="416"/>
      <c r="RN23" s="416"/>
      <c r="RO23" s="416"/>
      <c r="RP23" s="416"/>
      <c r="RQ23" s="416"/>
      <c r="RR23" s="416"/>
      <c r="RS23" s="416"/>
      <c r="RT23" s="416"/>
      <c r="RU23" s="416"/>
      <c r="RV23" s="416"/>
      <c r="RW23" s="416"/>
      <c r="RX23" s="416"/>
      <c r="RY23" s="416"/>
      <c r="RZ23" s="416"/>
      <c r="SA23" s="416"/>
      <c r="SB23" s="416"/>
      <c r="SC23" s="416"/>
      <c r="SD23" s="416"/>
      <c r="SE23" s="416"/>
      <c r="SF23" s="416"/>
      <c r="SG23" s="416"/>
      <c r="SH23" s="416"/>
      <c r="SI23" s="416"/>
      <c r="SJ23" s="416"/>
      <c r="SK23" s="416"/>
      <c r="SL23" s="416"/>
      <c r="SM23" s="416"/>
      <c r="SN23" s="416"/>
      <c r="SO23" s="416"/>
      <c r="SP23" s="416"/>
      <c r="SQ23" s="416"/>
      <c r="SR23" s="416"/>
      <c r="SS23" s="416"/>
      <c r="ST23" s="416"/>
      <c r="SU23" s="416"/>
      <c r="SV23" s="416"/>
      <c r="SW23" s="416"/>
      <c r="SX23" s="416"/>
      <c r="SY23" s="416"/>
      <c r="SZ23" s="416"/>
      <c r="TA23" s="416"/>
      <c r="TB23" s="416"/>
      <c r="TC23" s="416"/>
      <c r="TD23" s="416"/>
      <c r="TE23" s="416"/>
      <c r="TF23" s="416"/>
      <c r="TG23" s="416"/>
      <c r="TH23" s="416"/>
      <c r="TI23" s="416"/>
      <c r="TJ23" s="416"/>
      <c r="TK23" s="416"/>
      <c r="TL23" s="416"/>
      <c r="TM23" s="416"/>
      <c r="TN23" s="416"/>
      <c r="TO23" s="416"/>
      <c r="TP23" s="416"/>
      <c r="TQ23" s="416"/>
      <c r="TR23" s="416"/>
      <c r="TS23" s="416"/>
      <c r="TT23" s="416"/>
      <c r="TU23" s="416"/>
      <c r="TV23" s="416"/>
      <c r="TW23" s="416"/>
      <c r="TX23" s="416"/>
      <c r="TY23" s="416"/>
      <c r="TZ23" s="416"/>
      <c r="UA23" s="416"/>
      <c r="UB23" s="416"/>
      <c r="UC23" s="416"/>
      <c r="UD23" s="416"/>
      <c r="UE23" s="416"/>
      <c r="UF23" s="416"/>
      <c r="UG23" s="416"/>
      <c r="UH23" s="416"/>
      <c r="UI23" s="416"/>
      <c r="UJ23" s="416"/>
      <c r="UK23" s="416"/>
      <c r="UL23" s="416"/>
      <c r="UM23" s="416"/>
      <c r="UN23" s="416"/>
      <c r="UO23" s="416"/>
      <c r="UP23" s="416"/>
      <c r="UQ23" s="416"/>
      <c r="UR23" s="416"/>
      <c r="US23" s="416"/>
      <c r="UT23" s="416"/>
      <c r="UU23" s="416"/>
      <c r="UV23" s="416"/>
      <c r="UW23" s="416"/>
      <c r="UX23" s="416"/>
      <c r="UY23" s="416"/>
      <c r="UZ23" s="416"/>
      <c r="VA23" s="416"/>
      <c r="VB23" s="416"/>
      <c r="VC23" s="416"/>
      <c r="VD23" s="416"/>
      <c r="VE23" s="416"/>
      <c r="VF23" s="416"/>
      <c r="VG23" s="416"/>
      <c r="VH23" s="416"/>
      <c r="VI23" s="416"/>
      <c r="VJ23" s="416"/>
      <c r="VK23" s="416"/>
      <c r="VL23" s="416"/>
      <c r="VM23" s="416"/>
      <c r="VN23" s="416"/>
      <c r="VO23" s="416"/>
      <c r="VP23" s="416"/>
      <c r="VQ23" s="416"/>
      <c r="VR23" s="416"/>
      <c r="VS23" s="416"/>
      <c r="VT23" s="416"/>
      <c r="VU23" s="416"/>
      <c r="VV23" s="416"/>
      <c r="VW23" s="416"/>
      <c r="VX23" s="416"/>
      <c r="VY23" s="416"/>
      <c r="VZ23" s="416"/>
      <c r="WA23" s="416"/>
      <c r="WB23" s="416"/>
      <c r="WC23" s="416"/>
      <c r="WD23" s="416"/>
      <c r="WE23" s="416"/>
      <c r="WF23" s="416"/>
      <c r="WG23" s="416"/>
      <c r="WH23" s="416"/>
      <c r="WI23" s="416"/>
      <c r="WJ23" s="416"/>
      <c r="WK23" s="416"/>
      <c r="WL23" s="416"/>
      <c r="WM23" s="416"/>
      <c r="WN23" s="416"/>
      <c r="WO23" s="416"/>
      <c r="WP23" s="416"/>
      <c r="WQ23" s="416"/>
      <c r="WR23" s="416"/>
      <c r="WS23" s="416"/>
      <c r="WT23" s="416"/>
      <c r="WU23" s="416"/>
      <c r="WV23" s="416"/>
      <c r="WW23" s="416"/>
      <c r="WX23" s="416"/>
      <c r="WY23" s="416"/>
      <c r="WZ23" s="416"/>
      <c r="XA23" s="416"/>
      <c r="XB23" s="416"/>
      <c r="XC23" s="416"/>
      <c r="XD23" s="416"/>
      <c r="XE23" s="416"/>
      <c r="XF23" s="416"/>
      <c r="XG23" s="416"/>
      <c r="XH23" s="416"/>
      <c r="XI23" s="416"/>
      <c r="XJ23" s="416"/>
      <c r="XK23" s="416"/>
      <c r="XL23" s="416"/>
      <c r="XM23" s="416"/>
      <c r="XN23" s="416"/>
      <c r="XO23" s="416"/>
      <c r="XP23" s="416"/>
      <c r="XQ23" s="416"/>
      <c r="XR23" s="416"/>
      <c r="XS23" s="416"/>
      <c r="XT23" s="416"/>
    </row>
    <row r="24" spans="1:644" customFormat="1">
      <c r="A24" s="217"/>
      <c r="B24" s="122"/>
      <c r="C24" s="221"/>
      <c r="D24" s="222"/>
      <c r="E24" s="222"/>
      <c r="F24" s="220"/>
      <c r="G24" s="221"/>
      <c r="H24" s="222"/>
      <c r="I24" s="222"/>
      <c r="J24" s="220"/>
      <c r="K24" s="416"/>
      <c r="L24" s="416"/>
      <c r="M24" s="217"/>
      <c r="N24" s="122"/>
      <c r="O24" s="221"/>
      <c r="P24" s="222"/>
      <c r="Q24" s="222"/>
      <c r="R24" s="220"/>
      <c r="S24" s="221"/>
      <c r="T24" s="222"/>
      <c r="U24" s="222"/>
      <c r="V24" s="220"/>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Q24" s="416"/>
      <c r="BR24" s="416"/>
      <c r="BS24" s="416"/>
      <c r="BT24" s="416"/>
      <c r="BU24" s="416"/>
      <c r="BV24" s="416"/>
      <c r="BW24" s="416"/>
      <c r="BX24" s="416"/>
      <c r="BY24" s="416"/>
      <c r="BZ24" s="416"/>
      <c r="CA24" s="416"/>
      <c r="CB24" s="416"/>
      <c r="CC24" s="416"/>
      <c r="CD24" s="416"/>
      <c r="CE24" s="416"/>
      <c r="CF24" s="416"/>
      <c r="CG24" s="416"/>
      <c r="CH24" s="416"/>
      <c r="CI24" s="416"/>
      <c r="CJ24" s="416"/>
      <c r="CK24" s="416"/>
      <c r="CL24" s="416"/>
      <c r="CM24" s="416"/>
      <c r="CN24" s="416"/>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c r="EU24" s="416"/>
      <c r="EV24" s="416"/>
      <c r="EW24" s="416"/>
      <c r="EX24" s="416"/>
      <c r="EY24" s="416"/>
      <c r="EZ24" s="416"/>
      <c r="FA24" s="416"/>
      <c r="FB24" s="416"/>
      <c r="FC24" s="416"/>
      <c r="FD24" s="416"/>
      <c r="FE24" s="416"/>
      <c r="FF24" s="416"/>
      <c r="FG24" s="416"/>
      <c r="FH24" s="416"/>
      <c r="FI24" s="416"/>
      <c r="FJ24" s="416"/>
      <c r="FK24" s="416"/>
      <c r="FL24" s="416"/>
      <c r="FM24" s="416"/>
      <c r="FN24" s="416"/>
      <c r="FO24" s="416"/>
      <c r="FP24" s="416"/>
      <c r="FQ24" s="416"/>
      <c r="FR24" s="416"/>
      <c r="FS24" s="416"/>
      <c r="FT24" s="416"/>
      <c r="FU24" s="416"/>
      <c r="FV24" s="416"/>
      <c r="FW24" s="416"/>
      <c r="FX24" s="416"/>
      <c r="FY24" s="416"/>
      <c r="FZ24" s="416"/>
      <c r="GA24" s="416"/>
      <c r="GB24" s="416"/>
      <c r="GC24" s="416"/>
      <c r="GD24" s="416"/>
      <c r="GE24" s="416"/>
      <c r="GF24" s="416"/>
      <c r="GG24" s="416"/>
      <c r="GH24" s="416"/>
      <c r="GI24" s="416"/>
      <c r="GJ24" s="416"/>
      <c r="GK24" s="416"/>
      <c r="GL24" s="416"/>
      <c r="GM24" s="416"/>
      <c r="GN24" s="416"/>
      <c r="GO24" s="416"/>
      <c r="GP24" s="416"/>
      <c r="GQ24" s="416"/>
      <c r="GR24" s="416"/>
      <c r="GS24" s="416"/>
      <c r="GT24" s="416"/>
      <c r="GU24" s="416"/>
      <c r="GV24" s="416"/>
      <c r="GW24" s="416"/>
      <c r="GX24" s="416"/>
      <c r="GY24" s="416"/>
      <c r="GZ24" s="416"/>
      <c r="HA24" s="416"/>
      <c r="HB24" s="416"/>
      <c r="HC24" s="416"/>
      <c r="HD24" s="416"/>
      <c r="HE24" s="416"/>
      <c r="HF24" s="416"/>
      <c r="HG24" s="416"/>
      <c r="HH24" s="416"/>
      <c r="HI24" s="416"/>
      <c r="HJ24" s="416"/>
      <c r="HK24" s="416"/>
      <c r="HL24" s="416"/>
      <c r="HM24" s="416"/>
      <c r="HN24" s="416"/>
      <c r="HO24" s="416"/>
      <c r="HP24" s="416"/>
      <c r="HQ24" s="416"/>
      <c r="HR24" s="416"/>
      <c r="HS24" s="416"/>
      <c r="HT24" s="416"/>
      <c r="HU24" s="416"/>
      <c r="HV24" s="416"/>
      <c r="HW24" s="416"/>
      <c r="HX24" s="416"/>
      <c r="HY24" s="416"/>
      <c r="HZ24" s="416"/>
      <c r="IA24" s="416"/>
      <c r="IB24" s="416"/>
      <c r="IC24" s="416"/>
      <c r="ID24" s="416"/>
      <c r="IE24" s="416"/>
      <c r="IF24" s="416"/>
      <c r="IG24" s="416"/>
      <c r="IH24" s="416"/>
      <c r="II24" s="416"/>
      <c r="IJ24" s="416"/>
      <c r="IK24" s="416"/>
      <c r="IL24" s="416"/>
      <c r="IM24" s="416"/>
      <c r="IN24" s="416"/>
      <c r="IO24" s="416"/>
      <c r="IP24" s="416"/>
      <c r="IQ24" s="416"/>
      <c r="IR24" s="416"/>
      <c r="IS24" s="416"/>
      <c r="IT24" s="416"/>
      <c r="IU24" s="416"/>
      <c r="IV24" s="416"/>
      <c r="IW24" s="416"/>
      <c r="IX24" s="416"/>
      <c r="IY24" s="416"/>
      <c r="IZ24" s="416"/>
      <c r="JA24" s="416"/>
      <c r="JB24" s="416"/>
      <c r="JC24" s="416"/>
      <c r="JD24" s="416"/>
      <c r="JE24" s="416"/>
      <c r="JF24" s="416"/>
      <c r="JG24" s="416"/>
      <c r="JH24" s="416"/>
      <c r="JI24" s="416"/>
      <c r="JJ24" s="416"/>
      <c r="JK24" s="416"/>
      <c r="JL24" s="416"/>
      <c r="JM24" s="416"/>
      <c r="JN24" s="416"/>
      <c r="JO24" s="416"/>
      <c r="JP24" s="416"/>
      <c r="JQ24" s="416"/>
      <c r="JR24" s="416"/>
      <c r="JS24" s="416"/>
      <c r="JT24" s="416"/>
      <c r="JU24" s="416"/>
      <c r="JV24" s="416"/>
      <c r="JW24" s="416"/>
      <c r="JX24" s="416"/>
      <c r="JY24" s="416"/>
      <c r="JZ24" s="416"/>
      <c r="KA24" s="416"/>
      <c r="KB24" s="416"/>
      <c r="KC24" s="416"/>
      <c r="KD24" s="416"/>
      <c r="KE24" s="416"/>
      <c r="KF24" s="416"/>
      <c r="KG24" s="416"/>
      <c r="KH24" s="416"/>
      <c r="KI24" s="416"/>
      <c r="KJ24" s="416"/>
      <c r="KK24" s="416"/>
      <c r="KL24" s="416"/>
      <c r="KM24" s="416"/>
      <c r="KN24" s="416"/>
      <c r="KO24" s="416"/>
      <c r="KP24" s="416"/>
      <c r="KQ24" s="416"/>
      <c r="KR24" s="416"/>
      <c r="KS24" s="416"/>
      <c r="KT24" s="416"/>
      <c r="KU24" s="416"/>
      <c r="KV24" s="416"/>
      <c r="KW24" s="416"/>
      <c r="KX24" s="416"/>
      <c r="KY24" s="416"/>
      <c r="KZ24" s="416"/>
      <c r="LA24" s="416"/>
      <c r="LB24" s="416"/>
      <c r="LC24" s="416"/>
      <c r="LD24" s="416"/>
      <c r="LE24" s="416"/>
      <c r="LF24" s="416"/>
      <c r="LG24" s="416"/>
      <c r="LH24" s="416"/>
      <c r="LI24" s="416"/>
      <c r="LJ24" s="416"/>
      <c r="LK24" s="416"/>
      <c r="LL24" s="416"/>
      <c r="LM24" s="416"/>
      <c r="LN24" s="416"/>
      <c r="LO24" s="416"/>
      <c r="LP24" s="416"/>
      <c r="LQ24" s="416"/>
      <c r="LR24" s="416"/>
      <c r="LS24" s="416"/>
      <c r="LT24" s="416"/>
      <c r="LU24" s="416"/>
      <c r="LV24" s="416"/>
      <c r="LW24" s="416"/>
      <c r="LX24" s="416"/>
      <c r="LY24" s="416"/>
      <c r="LZ24" s="416"/>
      <c r="MA24" s="416"/>
      <c r="MB24" s="416"/>
      <c r="MC24" s="416"/>
      <c r="MD24" s="416"/>
      <c r="ME24" s="416"/>
      <c r="MF24" s="416"/>
      <c r="MG24" s="416"/>
      <c r="MH24" s="416"/>
      <c r="MI24" s="416"/>
      <c r="MJ24" s="416"/>
      <c r="MK24" s="416"/>
      <c r="ML24" s="416"/>
      <c r="MM24" s="416"/>
      <c r="MN24" s="416"/>
      <c r="MO24" s="416"/>
      <c r="MP24" s="416"/>
      <c r="MQ24" s="416"/>
      <c r="MR24" s="416"/>
      <c r="MS24" s="416"/>
      <c r="MT24" s="416"/>
      <c r="MU24" s="416"/>
      <c r="MV24" s="416"/>
      <c r="MW24" s="416"/>
      <c r="MX24" s="416"/>
      <c r="MY24" s="416"/>
      <c r="MZ24" s="416"/>
      <c r="NA24" s="416"/>
      <c r="NB24" s="416"/>
      <c r="NC24" s="416"/>
      <c r="ND24" s="416"/>
      <c r="NE24" s="416"/>
      <c r="NF24" s="416"/>
      <c r="NG24" s="416"/>
      <c r="NH24" s="416"/>
      <c r="NI24" s="416"/>
      <c r="NJ24" s="416"/>
      <c r="NK24" s="416"/>
      <c r="NL24" s="416"/>
      <c r="NM24" s="416"/>
      <c r="NN24" s="416"/>
      <c r="NO24" s="416"/>
      <c r="NP24" s="416"/>
      <c r="NQ24" s="416"/>
      <c r="NR24" s="416"/>
      <c r="NS24" s="416"/>
      <c r="NT24" s="416"/>
      <c r="NU24" s="416"/>
      <c r="NV24" s="416"/>
      <c r="NW24" s="416"/>
      <c r="NX24" s="416"/>
      <c r="NY24" s="416"/>
      <c r="NZ24" s="416"/>
      <c r="OA24" s="416"/>
      <c r="OB24" s="416"/>
      <c r="OC24" s="416"/>
      <c r="OD24" s="416"/>
      <c r="OE24" s="416"/>
      <c r="OF24" s="416"/>
      <c r="OG24" s="416"/>
      <c r="OH24" s="416"/>
      <c r="OI24" s="416"/>
      <c r="OJ24" s="416"/>
      <c r="OK24" s="416"/>
      <c r="OL24" s="416"/>
      <c r="OM24" s="416"/>
      <c r="ON24" s="416"/>
      <c r="OO24" s="416"/>
      <c r="OP24" s="416"/>
      <c r="OQ24" s="416"/>
      <c r="OR24" s="416"/>
      <c r="OS24" s="416"/>
      <c r="OT24" s="416"/>
      <c r="OU24" s="416"/>
      <c r="OV24" s="416"/>
      <c r="OW24" s="416"/>
      <c r="OX24" s="416"/>
      <c r="OY24" s="416"/>
      <c r="OZ24" s="416"/>
      <c r="PA24" s="416"/>
      <c r="PB24" s="416"/>
      <c r="PC24" s="416"/>
      <c r="PD24" s="416"/>
      <c r="PE24" s="416"/>
      <c r="PF24" s="416"/>
      <c r="PG24" s="416"/>
      <c r="PH24" s="416"/>
      <c r="PI24" s="416"/>
      <c r="PJ24" s="416"/>
      <c r="PK24" s="416"/>
      <c r="PL24" s="416"/>
      <c r="PM24" s="416"/>
      <c r="PN24" s="416"/>
      <c r="PO24" s="416"/>
      <c r="PP24" s="416"/>
      <c r="PQ24" s="416"/>
      <c r="PR24" s="416"/>
      <c r="PS24" s="416"/>
      <c r="PT24" s="416"/>
      <c r="PU24" s="416"/>
      <c r="PV24" s="416"/>
      <c r="PW24" s="416"/>
      <c r="PX24" s="416"/>
      <c r="PY24" s="416"/>
      <c r="PZ24" s="416"/>
      <c r="QA24" s="416"/>
      <c r="QB24" s="416"/>
      <c r="QC24" s="416"/>
      <c r="QD24" s="416"/>
      <c r="QE24" s="416"/>
      <c r="QF24" s="416"/>
      <c r="QG24" s="416"/>
      <c r="QH24" s="416"/>
      <c r="QI24" s="416"/>
      <c r="QJ24" s="416"/>
      <c r="QK24" s="416"/>
      <c r="QL24" s="416"/>
      <c r="QM24" s="416"/>
      <c r="QN24" s="416"/>
      <c r="QO24" s="416"/>
      <c r="QP24" s="416"/>
      <c r="QQ24" s="416"/>
      <c r="QR24" s="416"/>
      <c r="QS24" s="416"/>
      <c r="QT24" s="416"/>
      <c r="QU24" s="416"/>
      <c r="QV24" s="416"/>
      <c r="QW24" s="416"/>
      <c r="QX24" s="416"/>
      <c r="QY24" s="416"/>
      <c r="QZ24" s="416"/>
      <c r="RA24" s="416"/>
      <c r="RB24" s="416"/>
      <c r="RC24" s="416"/>
      <c r="RD24" s="416"/>
      <c r="RE24" s="416"/>
      <c r="RF24" s="416"/>
      <c r="RG24" s="416"/>
      <c r="RH24" s="416"/>
      <c r="RI24" s="416"/>
      <c r="RJ24" s="416"/>
      <c r="RK24" s="416"/>
      <c r="RL24" s="416"/>
      <c r="RM24" s="416"/>
      <c r="RN24" s="416"/>
      <c r="RO24" s="416"/>
      <c r="RP24" s="416"/>
      <c r="RQ24" s="416"/>
      <c r="RR24" s="416"/>
      <c r="RS24" s="416"/>
      <c r="RT24" s="416"/>
      <c r="RU24" s="416"/>
      <c r="RV24" s="416"/>
      <c r="RW24" s="416"/>
      <c r="RX24" s="416"/>
      <c r="RY24" s="416"/>
      <c r="RZ24" s="416"/>
      <c r="SA24" s="416"/>
      <c r="SB24" s="416"/>
      <c r="SC24" s="416"/>
      <c r="SD24" s="416"/>
      <c r="SE24" s="416"/>
      <c r="SF24" s="416"/>
      <c r="SG24" s="416"/>
      <c r="SH24" s="416"/>
      <c r="SI24" s="416"/>
      <c r="SJ24" s="416"/>
      <c r="SK24" s="416"/>
      <c r="SL24" s="416"/>
      <c r="SM24" s="416"/>
      <c r="SN24" s="416"/>
      <c r="SO24" s="416"/>
      <c r="SP24" s="416"/>
      <c r="SQ24" s="416"/>
      <c r="SR24" s="416"/>
      <c r="SS24" s="416"/>
      <c r="ST24" s="416"/>
      <c r="SU24" s="416"/>
      <c r="SV24" s="416"/>
      <c r="SW24" s="416"/>
      <c r="SX24" s="416"/>
      <c r="SY24" s="416"/>
      <c r="SZ24" s="416"/>
      <c r="TA24" s="416"/>
      <c r="TB24" s="416"/>
      <c r="TC24" s="416"/>
      <c r="TD24" s="416"/>
      <c r="TE24" s="416"/>
      <c r="TF24" s="416"/>
      <c r="TG24" s="416"/>
      <c r="TH24" s="416"/>
      <c r="TI24" s="416"/>
      <c r="TJ24" s="416"/>
      <c r="TK24" s="416"/>
      <c r="TL24" s="416"/>
      <c r="TM24" s="416"/>
      <c r="TN24" s="416"/>
      <c r="TO24" s="416"/>
      <c r="TP24" s="416"/>
      <c r="TQ24" s="416"/>
      <c r="TR24" s="416"/>
      <c r="TS24" s="416"/>
      <c r="TT24" s="416"/>
      <c r="TU24" s="416"/>
      <c r="TV24" s="416"/>
      <c r="TW24" s="416"/>
      <c r="TX24" s="416"/>
      <c r="TY24" s="416"/>
      <c r="TZ24" s="416"/>
      <c r="UA24" s="416"/>
      <c r="UB24" s="416"/>
      <c r="UC24" s="416"/>
      <c r="UD24" s="416"/>
      <c r="UE24" s="416"/>
      <c r="UF24" s="416"/>
      <c r="UG24" s="416"/>
      <c r="UH24" s="416"/>
      <c r="UI24" s="416"/>
      <c r="UJ24" s="416"/>
      <c r="UK24" s="416"/>
      <c r="UL24" s="416"/>
      <c r="UM24" s="416"/>
      <c r="UN24" s="416"/>
      <c r="UO24" s="416"/>
      <c r="UP24" s="416"/>
      <c r="UQ24" s="416"/>
      <c r="UR24" s="416"/>
      <c r="US24" s="416"/>
      <c r="UT24" s="416"/>
      <c r="UU24" s="416"/>
      <c r="UV24" s="416"/>
      <c r="UW24" s="416"/>
      <c r="UX24" s="416"/>
      <c r="UY24" s="416"/>
      <c r="UZ24" s="416"/>
      <c r="VA24" s="416"/>
      <c r="VB24" s="416"/>
      <c r="VC24" s="416"/>
      <c r="VD24" s="416"/>
      <c r="VE24" s="416"/>
      <c r="VF24" s="416"/>
      <c r="VG24" s="416"/>
      <c r="VH24" s="416"/>
      <c r="VI24" s="416"/>
      <c r="VJ24" s="416"/>
      <c r="VK24" s="416"/>
      <c r="VL24" s="416"/>
      <c r="VM24" s="416"/>
      <c r="VN24" s="416"/>
      <c r="VO24" s="416"/>
      <c r="VP24" s="416"/>
      <c r="VQ24" s="416"/>
      <c r="VR24" s="416"/>
      <c r="VS24" s="416"/>
      <c r="VT24" s="416"/>
      <c r="VU24" s="416"/>
      <c r="VV24" s="416"/>
      <c r="VW24" s="416"/>
      <c r="VX24" s="416"/>
      <c r="VY24" s="416"/>
      <c r="VZ24" s="416"/>
      <c r="WA24" s="416"/>
      <c r="WB24" s="416"/>
      <c r="WC24" s="416"/>
      <c r="WD24" s="416"/>
      <c r="WE24" s="416"/>
      <c r="WF24" s="416"/>
      <c r="WG24" s="416"/>
      <c r="WH24" s="416"/>
      <c r="WI24" s="416"/>
      <c r="WJ24" s="416"/>
      <c r="WK24" s="416"/>
      <c r="WL24" s="416"/>
      <c r="WM24" s="416"/>
      <c r="WN24" s="416"/>
      <c r="WO24" s="416"/>
      <c r="WP24" s="416"/>
      <c r="WQ24" s="416"/>
      <c r="WR24" s="416"/>
      <c r="WS24" s="416"/>
      <c r="WT24" s="416"/>
      <c r="WU24" s="416"/>
      <c r="WV24" s="416"/>
      <c r="WW24" s="416"/>
      <c r="WX24" s="416"/>
      <c r="WY24" s="416"/>
      <c r="WZ24" s="416"/>
      <c r="XA24" s="416"/>
      <c r="XB24" s="416"/>
      <c r="XC24" s="416"/>
      <c r="XD24" s="416"/>
      <c r="XE24" s="416"/>
      <c r="XF24" s="416"/>
      <c r="XG24" s="416"/>
      <c r="XH24" s="416"/>
      <c r="XI24" s="416"/>
      <c r="XJ24" s="416"/>
      <c r="XK24" s="416"/>
      <c r="XL24" s="416"/>
      <c r="XM24" s="416"/>
      <c r="XN24" s="416"/>
      <c r="XO24" s="416"/>
      <c r="XP24" s="416"/>
      <c r="XQ24" s="416"/>
      <c r="XR24" s="416"/>
      <c r="XS24" s="416"/>
      <c r="XT24" s="416"/>
    </row>
    <row r="25" spans="1:644" customFormat="1">
      <c r="A25" s="217"/>
      <c r="B25" s="122"/>
      <c r="C25" s="221"/>
      <c r="D25" s="222"/>
      <c r="E25" s="222"/>
      <c r="F25" s="220"/>
      <c r="G25" s="221"/>
      <c r="H25" s="222"/>
      <c r="I25" s="222"/>
      <c r="J25" s="220"/>
      <c r="K25" s="416"/>
      <c r="L25" s="416"/>
      <c r="M25" s="217"/>
      <c r="N25" s="122"/>
      <c r="O25" s="221"/>
      <c r="P25" s="222"/>
      <c r="Q25" s="222"/>
      <c r="R25" s="220"/>
      <c r="S25" s="221"/>
      <c r="T25" s="222"/>
      <c r="U25" s="222"/>
      <c r="V25" s="220"/>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Q25" s="416"/>
      <c r="BR25" s="416"/>
      <c r="BS25" s="416"/>
      <c r="BT25" s="416"/>
      <c r="BU25" s="416"/>
      <c r="BV25" s="416"/>
      <c r="BW25" s="416"/>
      <c r="BX25" s="416"/>
      <c r="BY25" s="416"/>
      <c r="BZ25" s="416"/>
      <c r="CA25" s="416"/>
      <c r="CB25" s="416"/>
      <c r="CC25" s="416"/>
      <c r="CD25" s="416"/>
      <c r="CE25" s="416"/>
      <c r="CF25" s="416"/>
      <c r="CG25" s="416"/>
      <c r="CH25" s="416"/>
      <c r="CI25" s="416"/>
      <c r="CJ25" s="416"/>
      <c r="CK25" s="416"/>
      <c r="CL25" s="416"/>
      <c r="CM25" s="416"/>
      <c r="CN25" s="416"/>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6"/>
      <c r="DL25" s="416"/>
      <c r="DM25" s="416"/>
      <c r="DN25" s="416"/>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6"/>
      <c r="EN25" s="416"/>
      <c r="EO25" s="416"/>
      <c r="EP25" s="416"/>
      <c r="EQ25" s="416"/>
      <c r="ER25" s="416"/>
      <c r="ES25" s="416"/>
      <c r="ET25" s="416"/>
      <c r="EU25" s="416"/>
      <c r="EV25" s="416"/>
      <c r="EW25" s="416"/>
      <c r="EX25" s="416"/>
      <c r="EY25" s="416"/>
      <c r="EZ25" s="416"/>
      <c r="FA25" s="416"/>
      <c r="FB25" s="416"/>
      <c r="FC25" s="416"/>
      <c r="FD25" s="416"/>
      <c r="FE25" s="416"/>
      <c r="FF25" s="416"/>
      <c r="FG25" s="416"/>
      <c r="FH25" s="416"/>
      <c r="FI25" s="416"/>
      <c r="FJ25" s="416"/>
      <c r="FK25" s="416"/>
      <c r="FL25" s="416"/>
      <c r="FM25" s="416"/>
      <c r="FN25" s="416"/>
      <c r="FO25" s="416"/>
      <c r="FP25" s="416"/>
      <c r="FQ25" s="416"/>
      <c r="FR25" s="416"/>
      <c r="FS25" s="416"/>
      <c r="FT25" s="416"/>
      <c r="FU25" s="416"/>
      <c r="FV25" s="416"/>
      <c r="FW25" s="416"/>
      <c r="FX25" s="416"/>
      <c r="FY25" s="416"/>
      <c r="FZ25" s="416"/>
      <c r="GA25" s="416"/>
      <c r="GB25" s="416"/>
      <c r="GC25" s="416"/>
      <c r="GD25" s="416"/>
      <c r="GE25" s="416"/>
      <c r="GF25" s="416"/>
      <c r="GG25" s="416"/>
      <c r="GH25" s="416"/>
      <c r="GI25" s="416"/>
      <c r="GJ25" s="416"/>
      <c r="GK25" s="416"/>
      <c r="GL25" s="416"/>
      <c r="GM25" s="416"/>
      <c r="GN25" s="416"/>
      <c r="GO25" s="416"/>
      <c r="GP25" s="416"/>
      <c r="GQ25" s="416"/>
      <c r="GR25" s="416"/>
      <c r="GS25" s="416"/>
      <c r="GT25" s="416"/>
      <c r="GU25" s="416"/>
      <c r="GV25" s="416"/>
      <c r="GW25" s="416"/>
      <c r="GX25" s="416"/>
      <c r="GY25" s="416"/>
      <c r="GZ25" s="416"/>
      <c r="HA25" s="416"/>
      <c r="HB25" s="416"/>
      <c r="HC25" s="416"/>
      <c r="HD25" s="416"/>
      <c r="HE25" s="416"/>
      <c r="HF25" s="416"/>
      <c r="HG25" s="416"/>
      <c r="HH25" s="416"/>
      <c r="HI25" s="416"/>
      <c r="HJ25" s="416"/>
      <c r="HK25" s="416"/>
      <c r="HL25" s="416"/>
      <c r="HM25" s="416"/>
      <c r="HN25" s="416"/>
      <c r="HO25" s="416"/>
      <c r="HP25" s="416"/>
      <c r="HQ25" s="416"/>
      <c r="HR25" s="416"/>
      <c r="HS25" s="416"/>
      <c r="HT25" s="416"/>
      <c r="HU25" s="416"/>
      <c r="HV25" s="416"/>
      <c r="HW25" s="416"/>
      <c r="HX25" s="416"/>
      <c r="HY25" s="416"/>
      <c r="HZ25" s="416"/>
      <c r="IA25" s="416"/>
      <c r="IB25" s="416"/>
      <c r="IC25" s="416"/>
      <c r="ID25" s="416"/>
      <c r="IE25" s="416"/>
      <c r="IF25" s="416"/>
      <c r="IG25" s="416"/>
      <c r="IH25" s="416"/>
      <c r="II25" s="416"/>
      <c r="IJ25" s="416"/>
      <c r="IK25" s="416"/>
      <c r="IL25" s="416"/>
      <c r="IM25" s="416"/>
      <c r="IN25" s="416"/>
      <c r="IO25" s="416"/>
      <c r="IP25" s="416"/>
      <c r="IQ25" s="416"/>
      <c r="IR25" s="416"/>
      <c r="IS25" s="416"/>
      <c r="IT25" s="416"/>
      <c r="IU25" s="416"/>
      <c r="IV25" s="416"/>
      <c r="IW25" s="416"/>
      <c r="IX25" s="416"/>
      <c r="IY25" s="416"/>
      <c r="IZ25" s="416"/>
      <c r="JA25" s="416"/>
      <c r="JB25" s="416"/>
      <c r="JC25" s="416"/>
      <c r="JD25" s="416"/>
      <c r="JE25" s="416"/>
      <c r="JF25" s="416"/>
      <c r="JG25" s="416"/>
      <c r="JH25" s="416"/>
      <c r="JI25" s="416"/>
      <c r="JJ25" s="416"/>
      <c r="JK25" s="416"/>
      <c r="JL25" s="416"/>
      <c r="JM25" s="416"/>
      <c r="JN25" s="416"/>
      <c r="JO25" s="416"/>
      <c r="JP25" s="416"/>
      <c r="JQ25" s="416"/>
      <c r="JR25" s="416"/>
      <c r="JS25" s="416"/>
      <c r="JT25" s="416"/>
      <c r="JU25" s="416"/>
      <c r="JV25" s="416"/>
      <c r="JW25" s="416"/>
      <c r="JX25" s="416"/>
      <c r="JY25" s="416"/>
      <c r="JZ25" s="416"/>
      <c r="KA25" s="416"/>
      <c r="KB25" s="416"/>
      <c r="KC25" s="416"/>
      <c r="KD25" s="416"/>
      <c r="KE25" s="416"/>
      <c r="KF25" s="416"/>
      <c r="KG25" s="416"/>
      <c r="KH25" s="416"/>
      <c r="KI25" s="416"/>
      <c r="KJ25" s="416"/>
      <c r="KK25" s="416"/>
      <c r="KL25" s="416"/>
      <c r="KM25" s="416"/>
      <c r="KN25" s="416"/>
      <c r="KO25" s="416"/>
      <c r="KP25" s="416"/>
      <c r="KQ25" s="416"/>
      <c r="KR25" s="416"/>
      <c r="KS25" s="416"/>
      <c r="KT25" s="416"/>
      <c r="KU25" s="416"/>
      <c r="KV25" s="416"/>
      <c r="KW25" s="416"/>
      <c r="KX25" s="416"/>
      <c r="KY25" s="416"/>
      <c r="KZ25" s="416"/>
      <c r="LA25" s="416"/>
      <c r="LB25" s="416"/>
      <c r="LC25" s="416"/>
      <c r="LD25" s="416"/>
      <c r="LE25" s="416"/>
      <c r="LF25" s="416"/>
      <c r="LG25" s="416"/>
      <c r="LH25" s="416"/>
      <c r="LI25" s="416"/>
      <c r="LJ25" s="416"/>
      <c r="LK25" s="416"/>
      <c r="LL25" s="416"/>
      <c r="LM25" s="416"/>
      <c r="LN25" s="416"/>
      <c r="LO25" s="416"/>
      <c r="LP25" s="416"/>
      <c r="LQ25" s="416"/>
      <c r="LR25" s="416"/>
      <c r="LS25" s="416"/>
      <c r="LT25" s="416"/>
      <c r="LU25" s="416"/>
      <c r="LV25" s="416"/>
      <c r="LW25" s="416"/>
      <c r="LX25" s="416"/>
      <c r="LY25" s="416"/>
      <c r="LZ25" s="416"/>
      <c r="MA25" s="416"/>
      <c r="MB25" s="416"/>
      <c r="MC25" s="416"/>
      <c r="MD25" s="416"/>
      <c r="ME25" s="416"/>
      <c r="MF25" s="416"/>
      <c r="MG25" s="416"/>
      <c r="MH25" s="416"/>
      <c r="MI25" s="416"/>
      <c r="MJ25" s="416"/>
      <c r="MK25" s="416"/>
      <c r="ML25" s="416"/>
      <c r="MM25" s="416"/>
      <c r="MN25" s="416"/>
      <c r="MO25" s="416"/>
      <c r="MP25" s="416"/>
      <c r="MQ25" s="416"/>
      <c r="MR25" s="416"/>
      <c r="MS25" s="416"/>
      <c r="MT25" s="416"/>
      <c r="MU25" s="416"/>
      <c r="MV25" s="416"/>
      <c r="MW25" s="416"/>
      <c r="MX25" s="416"/>
      <c r="MY25" s="416"/>
      <c r="MZ25" s="416"/>
      <c r="NA25" s="416"/>
      <c r="NB25" s="416"/>
      <c r="NC25" s="416"/>
      <c r="ND25" s="416"/>
      <c r="NE25" s="416"/>
      <c r="NF25" s="416"/>
      <c r="NG25" s="416"/>
      <c r="NH25" s="416"/>
      <c r="NI25" s="416"/>
      <c r="NJ25" s="416"/>
      <c r="NK25" s="416"/>
      <c r="NL25" s="416"/>
      <c r="NM25" s="416"/>
      <c r="NN25" s="416"/>
      <c r="NO25" s="416"/>
      <c r="NP25" s="416"/>
      <c r="NQ25" s="416"/>
      <c r="NR25" s="416"/>
      <c r="NS25" s="416"/>
      <c r="NT25" s="416"/>
      <c r="NU25" s="416"/>
      <c r="NV25" s="416"/>
      <c r="NW25" s="416"/>
      <c r="NX25" s="416"/>
      <c r="NY25" s="416"/>
      <c r="NZ25" s="416"/>
      <c r="OA25" s="416"/>
      <c r="OB25" s="416"/>
      <c r="OC25" s="416"/>
      <c r="OD25" s="416"/>
      <c r="OE25" s="416"/>
      <c r="OF25" s="416"/>
      <c r="OG25" s="416"/>
      <c r="OH25" s="416"/>
      <c r="OI25" s="416"/>
      <c r="OJ25" s="416"/>
      <c r="OK25" s="416"/>
      <c r="OL25" s="416"/>
      <c r="OM25" s="416"/>
      <c r="ON25" s="416"/>
      <c r="OO25" s="416"/>
      <c r="OP25" s="416"/>
      <c r="OQ25" s="416"/>
      <c r="OR25" s="416"/>
      <c r="OS25" s="416"/>
      <c r="OT25" s="416"/>
      <c r="OU25" s="416"/>
      <c r="OV25" s="416"/>
      <c r="OW25" s="416"/>
      <c r="OX25" s="416"/>
      <c r="OY25" s="416"/>
      <c r="OZ25" s="416"/>
      <c r="PA25" s="416"/>
      <c r="PB25" s="416"/>
      <c r="PC25" s="416"/>
      <c r="PD25" s="416"/>
      <c r="PE25" s="416"/>
      <c r="PF25" s="416"/>
      <c r="PG25" s="416"/>
      <c r="PH25" s="416"/>
      <c r="PI25" s="416"/>
      <c r="PJ25" s="416"/>
      <c r="PK25" s="416"/>
      <c r="PL25" s="416"/>
      <c r="PM25" s="416"/>
      <c r="PN25" s="416"/>
      <c r="PO25" s="416"/>
      <c r="PP25" s="416"/>
      <c r="PQ25" s="416"/>
      <c r="PR25" s="416"/>
      <c r="PS25" s="416"/>
      <c r="PT25" s="416"/>
      <c r="PU25" s="416"/>
      <c r="PV25" s="416"/>
      <c r="PW25" s="416"/>
      <c r="PX25" s="416"/>
      <c r="PY25" s="416"/>
      <c r="PZ25" s="416"/>
      <c r="QA25" s="416"/>
      <c r="QB25" s="416"/>
      <c r="QC25" s="416"/>
      <c r="QD25" s="416"/>
      <c r="QE25" s="416"/>
      <c r="QF25" s="416"/>
      <c r="QG25" s="416"/>
      <c r="QH25" s="416"/>
      <c r="QI25" s="416"/>
      <c r="QJ25" s="416"/>
      <c r="QK25" s="416"/>
      <c r="QL25" s="416"/>
      <c r="QM25" s="416"/>
      <c r="QN25" s="416"/>
      <c r="QO25" s="416"/>
      <c r="QP25" s="416"/>
      <c r="QQ25" s="416"/>
      <c r="QR25" s="416"/>
      <c r="QS25" s="416"/>
      <c r="QT25" s="416"/>
      <c r="QU25" s="416"/>
      <c r="QV25" s="416"/>
      <c r="QW25" s="416"/>
      <c r="QX25" s="416"/>
      <c r="QY25" s="416"/>
      <c r="QZ25" s="416"/>
      <c r="RA25" s="416"/>
      <c r="RB25" s="416"/>
      <c r="RC25" s="416"/>
      <c r="RD25" s="416"/>
      <c r="RE25" s="416"/>
      <c r="RF25" s="416"/>
      <c r="RG25" s="416"/>
      <c r="RH25" s="416"/>
      <c r="RI25" s="416"/>
      <c r="RJ25" s="416"/>
      <c r="RK25" s="416"/>
      <c r="RL25" s="416"/>
      <c r="RM25" s="416"/>
      <c r="RN25" s="416"/>
      <c r="RO25" s="416"/>
      <c r="RP25" s="416"/>
      <c r="RQ25" s="416"/>
      <c r="RR25" s="416"/>
      <c r="RS25" s="416"/>
      <c r="RT25" s="416"/>
      <c r="RU25" s="416"/>
      <c r="RV25" s="416"/>
      <c r="RW25" s="416"/>
      <c r="RX25" s="416"/>
      <c r="RY25" s="416"/>
      <c r="RZ25" s="416"/>
      <c r="SA25" s="416"/>
      <c r="SB25" s="416"/>
      <c r="SC25" s="416"/>
      <c r="SD25" s="416"/>
      <c r="SE25" s="416"/>
      <c r="SF25" s="416"/>
      <c r="SG25" s="416"/>
      <c r="SH25" s="416"/>
      <c r="SI25" s="416"/>
      <c r="SJ25" s="416"/>
      <c r="SK25" s="416"/>
      <c r="SL25" s="416"/>
      <c r="SM25" s="416"/>
      <c r="SN25" s="416"/>
      <c r="SO25" s="416"/>
      <c r="SP25" s="416"/>
      <c r="SQ25" s="416"/>
      <c r="SR25" s="416"/>
      <c r="SS25" s="416"/>
      <c r="ST25" s="416"/>
      <c r="SU25" s="416"/>
      <c r="SV25" s="416"/>
      <c r="SW25" s="416"/>
      <c r="SX25" s="416"/>
      <c r="SY25" s="416"/>
      <c r="SZ25" s="416"/>
      <c r="TA25" s="416"/>
      <c r="TB25" s="416"/>
      <c r="TC25" s="416"/>
      <c r="TD25" s="416"/>
      <c r="TE25" s="416"/>
      <c r="TF25" s="416"/>
      <c r="TG25" s="416"/>
      <c r="TH25" s="416"/>
      <c r="TI25" s="416"/>
      <c r="TJ25" s="416"/>
      <c r="TK25" s="416"/>
      <c r="TL25" s="416"/>
      <c r="TM25" s="416"/>
      <c r="TN25" s="416"/>
      <c r="TO25" s="416"/>
      <c r="TP25" s="416"/>
      <c r="TQ25" s="416"/>
      <c r="TR25" s="416"/>
      <c r="TS25" s="416"/>
      <c r="TT25" s="416"/>
      <c r="TU25" s="416"/>
      <c r="TV25" s="416"/>
      <c r="TW25" s="416"/>
      <c r="TX25" s="416"/>
      <c r="TY25" s="416"/>
      <c r="TZ25" s="416"/>
      <c r="UA25" s="416"/>
      <c r="UB25" s="416"/>
      <c r="UC25" s="416"/>
      <c r="UD25" s="416"/>
      <c r="UE25" s="416"/>
      <c r="UF25" s="416"/>
      <c r="UG25" s="416"/>
      <c r="UH25" s="416"/>
      <c r="UI25" s="416"/>
      <c r="UJ25" s="416"/>
      <c r="UK25" s="416"/>
      <c r="UL25" s="416"/>
      <c r="UM25" s="416"/>
      <c r="UN25" s="416"/>
      <c r="UO25" s="416"/>
      <c r="UP25" s="416"/>
      <c r="UQ25" s="416"/>
      <c r="UR25" s="416"/>
      <c r="US25" s="416"/>
      <c r="UT25" s="416"/>
      <c r="UU25" s="416"/>
      <c r="UV25" s="416"/>
      <c r="UW25" s="416"/>
      <c r="UX25" s="416"/>
      <c r="UY25" s="416"/>
      <c r="UZ25" s="416"/>
      <c r="VA25" s="416"/>
      <c r="VB25" s="416"/>
      <c r="VC25" s="416"/>
      <c r="VD25" s="416"/>
      <c r="VE25" s="416"/>
      <c r="VF25" s="416"/>
      <c r="VG25" s="416"/>
      <c r="VH25" s="416"/>
      <c r="VI25" s="416"/>
      <c r="VJ25" s="416"/>
      <c r="VK25" s="416"/>
      <c r="VL25" s="416"/>
      <c r="VM25" s="416"/>
      <c r="VN25" s="416"/>
      <c r="VO25" s="416"/>
      <c r="VP25" s="416"/>
      <c r="VQ25" s="416"/>
      <c r="VR25" s="416"/>
      <c r="VS25" s="416"/>
      <c r="VT25" s="416"/>
      <c r="VU25" s="416"/>
      <c r="VV25" s="416"/>
      <c r="VW25" s="416"/>
      <c r="VX25" s="416"/>
      <c r="VY25" s="416"/>
      <c r="VZ25" s="416"/>
      <c r="WA25" s="416"/>
      <c r="WB25" s="416"/>
      <c r="WC25" s="416"/>
      <c r="WD25" s="416"/>
      <c r="WE25" s="416"/>
      <c r="WF25" s="416"/>
      <c r="WG25" s="416"/>
      <c r="WH25" s="416"/>
      <c r="WI25" s="416"/>
      <c r="WJ25" s="416"/>
      <c r="WK25" s="416"/>
      <c r="WL25" s="416"/>
      <c r="WM25" s="416"/>
      <c r="WN25" s="416"/>
      <c r="WO25" s="416"/>
      <c r="WP25" s="416"/>
      <c r="WQ25" s="416"/>
      <c r="WR25" s="416"/>
      <c r="WS25" s="416"/>
      <c r="WT25" s="416"/>
      <c r="WU25" s="416"/>
      <c r="WV25" s="416"/>
      <c r="WW25" s="416"/>
      <c r="WX25" s="416"/>
      <c r="WY25" s="416"/>
      <c r="WZ25" s="416"/>
      <c r="XA25" s="416"/>
      <c r="XB25" s="416"/>
      <c r="XC25" s="416"/>
      <c r="XD25" s="416"/>
      <c r="XE25" s="416"/>
      <c r="XF25" s="416"/>
      <c r="XG25" s="416"/>
      <c r="XH25" s="416"/>
      <c r="XI25" s="416"/>
      <c r="XJ25" s="416"/>
      <c r="XK25" s="416"/>
      <c r="XL25" s="416"/>
      <c r="XM25" s="416"/>
      <c r="XN25" s="416"/>
      <c r="XO25" s="416"/>
      <c r="XP25" s="416"/>
      <c r="XQ25" s="416"/>
      <c r="XR25" s="416"/>
      <c r="XS25" s="416"/>
      <c r="XT25" s="416"/>
    </row>
    <row r="26" spans="1:644" customFormat="1">
      <c r="A26" s="217"/>
      <c r="B26" s="122"/>
      <c r="C26" s="221"/>
      <c r="D26" s="222"/>
      <c r="E26" s="222"/>
      <c r="F26" s="220"/>
      <c r="G26" s="221"/>
      <c r="H26" s="222"/>
      <c r="I26" s="222"/>
      <c r="J26" s="220"/>
      <c r="K26" s="416"/>
      <c r="L26" s="416"/>
      <c r="M26" s="217"/>
      <c r="N26" s="122"/>
      <c r="O26" s="221"/>
      <c r="P26" s="222"/>
      <c r="Q26" s="222"/>
      <c r="R26" s="220"/>
      <c r="S26" s="221"/>
      <c r="T26" s="222"/>
      <c r="U26" s="222"/>
      <c r="V26" s="220"/>
      <c r="W26" s="416"/>
      <c r="X26" s="416"/>
      <c r="Y26" s="416"/>
      <c r="Z26" s="416"/>
      <c r="AA26" s="416"/>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Q26" s="416"/>
      <c r="BR26" s="416"/>
      <c r="BS26" s="416"/>
      <c r="BT26" s="416"/>
      <c r="BU26" s="416"/>
      <c r="BV26" s="416"/>
      <c r="BW26" s="416"/>
      <c r="BX26" s="416"/>
      <c r="BY26" s="416"/>
      <c r="BZ26" s="416"/>
      <c r="CA26" s="416"/>
      <c r="CB26" s="416"/>
      <c r="CC26" s="416"/>
      <c r="CD26" s="416"/>
      <c r="CE26" s="416"/>
      <c r="CF26" s="416"/>
      <c r="CG26" s="416"/>
      <c r="CH26" s="416"/>
      <c r="CI26" s="416"/>
      <c r="CJ26" s="416"/>
      <c r="CK26" s="416"/>
      <c r="CL26" s="416"/>
      <c r="CM26" s="416"/>
      <c r="CN26" s="416"/>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6"/>
      <c r="DL26" s="416"/>
      <c r="DM26" s="416"/>
      <c r="DN26" s="416"/>
      <c r="DO26" s="416"/>
      <c r="DP26" s="416"/>
      <c r="DQ26" s="416"/>
      <c r="DR26" s="416"/>
      <c r="DS26" s="416"/>
      <c r="DT26" s="416"/>
      <c r="DU26" s="416"/>
      <c r="DV26" s="416"/>
      <c r="DW26" s="416"/>
      <c r="DX26" s="416"/>
      <c r="DY26" s="416"/>
      <c r="DZ26" s="416"/>
      <c r="EA26" s="416"/>
      <c r="EB26" s="416"/>
      <c r="EC26" s="416"/>
      <c r="ED26" s="416"/>
      <c r="EE26" s="416"/>
      <c r="EF26" s="416"/>
      <c r="EG26" s="416"/>
      <c r="EH26" s="416"/>
      <c r="EI26" s="416"/>
      <c r="EJ26" s="416"/>
      <c r="EK26" s="416"/>
      <c r="EL26" s="416"/>
      <c r="EM26" s="416"/>
      <c r="EN26" s="416"/>
      <c r="EO26" s="416"/>
      <c r="EP26" s="416"/>
      <c r="EQ26" s="416"/>
      <c r="ER26" s="416"/>
      <c r="ES26" s="416"/>
      <c r="ET26" s="416"/>
      <c r="EU26" s="416"/>
      <c r="EV26" s="416"/>
      <c r="EW26" s="416"/>
      <c r="EX26" s="416"/>
      <c r="EY26" s="416"/>
      <c r="EZ26" s="416"/>
      <c r="FA26" s="416"/>
      <c r="FB26" s="416"/>
      <c r="FC26" s="416"/>
      <c r="FD26" s="416"/>
      <c r="FE26" s="416"/>
      <c r="FF26" s="416"/>
      <c r="FG26" s="416"/>
      <c r="FH26" s="416"/>
      <c r="FI26" s="416"/>
      <c r="FJ26" s="416"/>
      <c r="FK26" s="416"/>
      <c r="FL26" s="416"/>
      <c r="FM26" s="416"/>
      <c r="FN26" s="416"/>
      <c r="FO26" s="416"/>
      <c r="FP26" s="416"/>
      <c r="FQ26" s="416"/>
      <c r="FR26" s="416"/>
      <c r="FS26" s="416"/>
      <c r="FT26" s="416"/>
      <c r="FU26" s="416"/>
      <c r="FV26" s="416"/>
      <c r="FW26" s="416"/>
      <c r="FX26" s="416"/>
      <c r="FY26" s="416"/>
      <c r="FZ26" s="416"/>
      <c r="GA26" s="416"/>
      <c r="GB26" s="416"/>
      <c r="GC26" s="416"/>
      <c r="GD26" s="416"/>
      <c r="GE26" s="416"/>
      <c r="GF26" s="416"/>
      <c r="GG26" s="416"/>
      <c r="GH26" s="416"/>
      <c r="GI26" s="416"/>
      <c r="GJ26" s="416"/>
      <c r="GK26" s="416"/>
      <c r="GL26" s="416"/>
      <c r="GM26" s="416"/>
      <c r="GN26" s="416"/>
      <c r="GO26" s="416"/>
      <c r="GP26" s="416"/>
      <c r="GQ26" s="416"/>
      <c r="GR26" s="416"/>
      <c r="GS26" s="416"/>
      <c r="GT26" s="416"/>
      <c r="GU26" s="416"/>
      <c r="GV26" s="416"/>
      <c r="GW26" s="416"/>
      <c r="GX26" s="416"/>
      <c r="GY26" s="416"/>
      <c r="GZ26" s="416"/>
      <c r="HA26" s="416"/>
      <c r="HB26" s="416"/>
      <c r="HC26" s="416"/>
      <c r="HD26" s="416"/>
      <c r="HE26" s="416"/>
      <c r="HF26" s="416"/>
      <c r="HG26" s="416"/>
      <c r="HH26" s="416"/>
      <c r="HI26" s="416"/>
      <c r="HJ26" s="416"/>
      <c r="HK26" s="416"/>
      <c r="HL26" s="416"/>
      <c r="HM26" s="416"/>
      <c r="HN26" s="416"/>
      <c r="HO26" s="416"/>
      <c r="HP26" s="416"/>
      <c r="HQ26" s="416"/>
      <c r="HR26" s="416"/>
      <c r="HS26" s="416"/>
      <c r="HT26" s="416"/>
      <c r="HU26" s="416"/>
      <c r="HV26" s="416"/>
      <c r="HW26" s="416"/>
      <c r="HX26" s="416"/>
      <c r="HY26" s="416"/>
      <c r="HZ26" s="416"/>
      <c r="IA26" s="416"/>
      <c r="IB26" s="416"/>
      <c r="IC26" s="416"/>
      <c r="ID26" s="416"/>
      <c r="IE26" s="416"/>
      <c r="IF26" s="416"/>
      <c r="IG26" s="416"/>
      <c r="IH26" s="416"/>
      <c r="II26" s="416"/>
      <c r="IJ26" s="416"/>
      <c r="IK26" s="416"/>
      <c r="IL26" s="416"/>
      <c r="IM26" s="416"/>
      <c r="IN26" s="416"/>
      <c r="IO26" s="416"/>
      <c r="IP26" s="416"/>
      <c r="IQ26" s="416"/>
      <c r="IR26" s="416"/>
      <c r="IS26" s="416"/>
      <c r="IT26" s="416"/>
      <c r="IU26" s="416"/>
      <c r="IV26" s="416"/>
      <c r="IW26" s="416"/>
      <c r="IX26" s="416"/>
      <c r="IY26" s="416"/>
      <c r="IZ26" s="416"/>
      <c r="JA26" s="416"/>
      <c r="JB26" s="416"/>
      <c r="JC26" s="416"/>
      <c r="JD26" s="416"/>
      <c r="JE26" s="416"/>
      <c r="JF26" s="416"/>
      <c r="JG26" s="416"/>
      <c r="JH26" s="416"/>
      <c r="JI26" s="416"/>
      <c r="JJ26" s="416"/>
      <c r="JK26" s="416"/>
      <c r="JL26" s="416"/>
      <c r="JM26" s="416"/>
      <c r="JN26" s="416"/>
      <c r="JO26" s="416"/>
      <c r="JP26" s="416"/>
      <c r="JQ26" s="416"/>
      <c r="JR26" s="416"/>
      <c r="JS26" s="416"/>
      <c r="JT26" s="416"/>
      <c r="JU26" s="416"/>
      <c r="JV26" s="416"/>
      <c r="JW26" s="416"/>
      <c r="JX26" s="416"/>
      <c r="JY26" s="416"/>
      <c r="JZ26" s="416"/>
      <c r="KA26" s="416"/>
      <c r="KB26" s="416"/>
      <c r="KC26" s="416"/>
      <c r="KD26" s="416"/>
      <c r="KE26" s="416"/>
      <c r="KF26" s="416"/>
      <c r="KG26" s="416"/>
      <c r="KH26" s="416"/>
      <c r="KI26" s="416"/>
      <c r="KJ26" s="416"/>
      <c r="KK26" s="416"/>
      <c r="KL26" s="416"/>
      <c r="KM26" s="416"/>
      <c r="KN26" s="416"/>
      <c r="KO26" s="416"/>
      <c r="KP26" s="416"/>
      <c r="KQ26" s="416"/>
      <c r="KR26" s="416"/>
      <c r="KS26" s="416"/>
      <c r="KT26" s="416"/>
      <c r="KU26" s="416"/>
      <c r="KV26" s="416"/>
      <c r="KW26" s="416"/>
      <c r="KX26" s="416"/>
      <c r="KY26" s="416"/>
      <c r="KZ26" s="416"/>
      <c r="LA26" s="416"/>
      <c r="LB26" s="416"/>
      <c r="LC26" s="416"/>
      <c r="LD26" s="416"/>
      <c r="LE26" s="416"/>
      <c r="LF26" s="416"/>
      <c r="LG26" s="416"/>
      <c r="LH26" s="416"/>
      <c r="LI26" s="416"/>
      <c r="LJ26" s="416"/>
      <c r="LK26" s="416"/>
      <c r="LL26" s="416"/>
      <c r="LM26" s="416"/>
      <c r="LN26" s="416"/>
      <c r="LO26" s="416"/>
      <c r="LP26" s="416"/>
      <c r="LQ26" s="416"/>
      <c r="LR26" s="416"/>
      <c r="LS26" s="416"/>
      <c r="LT26" s="416"/>
      <c r="LU26" s="416"/>
      <c r="LV26" s="416"/>
      <c r="LW26" s="416"/>
      <c r="LX26" s="416"/>
      <c r="LY26" s="416"/>
      <c r="LZ26" s="416"/>
      <c r="MA26" s="416"/>
      <c r="MB26" s="416"/>
      <c r="MC26" s="416"/>
      <c r="MD26" s="416"/>
      <c r="ME26" s="416"/>
      <c r="MF26" s="416"/>
      <c r="MG26" s="416"/>
      <c r="MH26" s="416"/>
      <c r="MI26" s="416"/>
      <c r="MJ26" s="416"/>
      <c r="MK26" s="416"/>
      <c r="ML26" s="416"/>
      <c r="MM26" s="416"/>
      <c r="MN26" s="416"/>
      <c r="MO26" s="416"/>
      <c r="MP26" s="416"/>
      <c r="MQ26" s="416"/>
      <c r="MR26" s="416"/>
      <c r="MS26" s="416"/>
      <c r="MT26" s="416"/>
      <c r="MU26" s="416"/>
      <c r="MV26" s="416"/>
      <c r="MW26" s="416"/>
      <c r="MX26" s="416"/>
      <c r="MY26" s="416"/>
      <c r="MZ26" s="416"/>
      <c r="NA26" s="416"/>
      <c r="NB26" s="416"/>
      <c r="NC26" s="416"/>
      <c r="ND26" s="416"/>
      <c r="NE26" s="416"/>
      <c r="NF26" s="416"/>
      <c r="NG26" s="416"/>
      <c r="NH26" s="416"/>
      <c r="NI26" s="416"/>
      <c r="NJ26" s="416"/>
      <c r="NK26" s="416"/>
      <c r="NL26" s="416"/>
      <c r="NM26" s="416"/>
      <c r="NN26" s="416"/>
      <c r="NO26" s="416"/>
      <c r="NP26" s="416"/>
      <c r="NQ26" s="416"/>
      <c r="NR26" s="416"/>
      <c r="NS26" s="416"/>
      <c r="NT26" s="416"/>
      <c r="NU26" s="416"/>
      <c r="NV26" s="416"/>
      <c r="NW26" s="416"/>
      <c r="NX26" s="416"/>
      <c r="NY26" s="416"/>
      <c r="NZ26" s="416"/>
      <c r="OA26" s="416"/>
      <c r="OB26" s="416"/>
      <c r="OC26" s="416"/>
      <c r="OD26" s="416"/>
      <c r="OE26" s="416"/>
      <c r="OF26" s="416"/>
      <c r="OG26" s="416"/>
      <c r="OH26" s="416"/>
      <c r="OI26" s="416"/>
      <c r="OJ26" s="416"/>
      <c r="OK26" s="416"/>
      <c r="OL26" s="416"/>
      <c r="OM26" s="416"/>
      <c r="ON26" s="416"/>
      <c r="OO26" s="416"/>
      <c r="OP26" s="416"/>
      <c r="OQ26" s="416"/>
      <c r="OR26" s="416"/>
      <c r="OS26" s="416"/>
      <c r="OT26" s="416"/>
      <c r="OU26" s="416"/>
      <c r="OV26" s="416"/>
      <c r="OW26" s="416"/>
      <c r="OX26" s="416"/>
      <c r="OY26" s="416"/>
      <c r="OZ26" s="416"/>
      <c r="PA26" s="416"/>
      <c r="PB26" s="416"/>
      <c r="PC26" s="416"/>
      <c r="PD26" s="416"/>
      <c r="PE26" s="416"/>
      <c r="PF26" s="416"/>
      <c r="PG26" s="416"/>
      <c r="PH26" s="416"/>
      <c r="PI26" s="416"/>
      <c r="PJ26" s="416"/>
      <c r="PK26" s="416"/>
      <c r="PL26" s="416"/>
      <c r="PM26" s="416"/>
      <c r="PN26" s="416"/>
      <c r="PO26" s="416"/>
      <c r="PP26" s="416"/>
      <c r="PQ26" s="416"/>
      <c r="PR26" s="416"/>
      <c r="PS26" s="416"/>
      <c r="PT26" s="416"/>
      <c r="PU26" s="416"/>
      <c r="PV26" s="416"/>
      <c r="PW26" s="416"/>
      <c r="PX26" s="416"/>
      <c r="PY26" s="416"/>
      <c r="PZ26" s="416"/>
      <c r="QA26" s="416"/>
      <c r="QB26" s="416"/>
      <c r="QC26" s="416"/>
      <c r="QD26" s="416"/>
      <c r="QE26" s="416"/>
      <c r="QF26" s="416"/>
      <c r="QG26" s="416"/>
      <c r="QH26" s="416"/>
      <c r="QI26" s="416"/>
      <c r="QJ26" s="416"/>
      <c r="QK26" s="416"/>
      <c r="QL26" s="416"/>
      <c r="QM26" s="416"/>
      <c r="QN26" s="416"/>
      <c r="QO26" s="416"/>
      <c r="QP26" s="416"/>
      <c r="QQ26" s="416"/>
      <c r="QR26" s="416"/>
      <c r="QS26" s="416"/>
      <c r="QT26" s="416"/>
      <c r="QU26" s="416"/>
      <c r="QV26" s="416"/>
      <c r="QW26" s="416"/>
      <c r="QX26" s="416"/>
      <c r="QY26" s="416"/>
      <c r="QZ26" s="416"/>
      <c r="RA26" s="416"/>
      <c r="RB26" s="416"/>
      <c r="RC26" s="416"/>
      <c r="RD26" s="416"/>
      <c r="RE26" s="416"/>
      <c r="RF26" s="416"/>
      <c r="RG26" s="416"/>
      <c r="RH26" s="416"/>
      <c r="RI26" s="416"/>
      <c r="RJ26" s="416"/>
      <c r="RK26" s="416"/>
      <c r="RL26" s="416"/>
      <c r="RM26" s="416"/>
      <c r="RN26" s="416"/>
      <c r="RO26" s="416"/>
      <c r="RP26" s="416"/>
      <c r="RQ26" s="416"/>
      <c r="RR26" s="416"/>
      <c r="RS26" s="416"/>
      <c r="RT26" s="416"/>
      <c r="RU26" s="416"/>
      <c r="RV26" s="416"/>
      <c r="RW26" s="416"/>
      <c r="RX26" s="416"/>
      <c r="RY26" s="416"/>
      <c r="RZ26" s="416"/>
      <c r="SA26" s="416"/>
      <c r="SB26" s="416"/>
      <c r="SC26" s="416"/>
      <c r="SD26" s="416"/>
      <c r="SE26" s="416"/>
      <c r="SF26" s="416"/>
      <c r="SG26" s="416"/>
      <c r="SH26" s="416"/>
      <c r="SI26" s="416"/>
      <c r="SJ26" s="416"/>
      <c r="SK26" s="416"/>
      <c r="SL26" s="416"/>
      <c r="SM26" s="416"/>
      <c r="SN26" s="416"/>
      <c r="SO26" s="416"/>
      <c r="SP26" s="416"/>
      <c r="SQ26" s="416"/>
      <c r="SR26" s="416"/>
      <c r="SS26" s="416"/>
      <c r="ST26" s="416"/>
      <c r="SU26" s="416"/>
      <c r="SV26" s="416"/>
      <c r="SW26" s="416"/>
      <c r="SX26" s="416"/>
      <c r="SY26" s="416"/>
      <c r="SZ26" s="416"/>
      <c r="TA26" s="416"/>
      <c r="TB26" s="416"/>
      <c r="TC26" s="416"/>
      <c r="TD26" s="416"/>
      <c r="TE26" s="416"/>
      <c r="TF26" s="416"/>
      <c r="TG26" s="416"/>
      <c r="TH26" s="416"/>
      <c r="TI26" s="416"/>
      <c r="TJ26" s="416"/>
      <c r="TK26" s="416"/>
      <c r="TL26" s="416"/>
      <c r="TM26" s="416"/>
      <c r="TN26" s="416"/>
      <c r="TO26" s="416"/>
      <c r="TP26" s="416"/>
      <c r="TQ26" s="416"/>
      <c r="TR26" s="416"/>
      <c r="TS26" s="416"/>
      <c r="TT26" s="416"/>
      <c r="TU26" s="416"/>
      <c r="TV26" s="416"/>
      <c r="TW26" s="416"/>
      <c r="TX26" s="416"/>
      <c r="TY26" s="416"/>
      <c r="TZ26" s="416"/>
      <c r="UA26" s="416"/>
      <c r="UB26" s="416"/>
      <c r="UC26" s="416"/>
      <c r="UD26" s="416"/>
      <c r="UE26" s="416"/>
      <c r="UF26" s="416"/>
      <c r="UG26" s="416"/>
      <c r="UH26" s="416"/>
      <c r="UI26" s="416"/>
      <c r="UJ26" s="416"/>
      <c r="UK26" s="416"/>
      <c r="UL26" s="416"/>
      <c r="UM26" s="416"/>
      <c r="UN26" s="416"/>
      <c r="UO26" s="416"/>
      <c r="UP26" s="416"/>
      <c r="UQ26" s="416"/>
      <c r="UR26" s="416"/>
      <c r="US26" s="416"/>
      <c r="UT26" s="416"/>
      <c r="UU26" s="416"/>
      <c r="UV26" s="416"/>
      <c r="UW26" s="416"/>
      <c r="UX26" s="416"/>
      <c r="UY26" s="416"/>
      <c r="UZ26" s="416"/>
      <c r="VA26" s="416"/>
      <c r="VB26" s="416"/>
      <c r="VC26" s="416"/>
      <c r="VD26" s="416"/>
      <c r="VE26" s="416"/>
      <c r="VF26" s="416"/>
      <c r="VG26" s="416"/>
      <c r="VH26" s="416"/>
      <c r="VI26" s="416"/>
      <c r="VJ26" s="416"/>
      <c r="VK26" s="416"/>
      <c r="VL26" s="416"/>
      <c r="VM26" s="416"/>
      <c r="VN26" s="416"/>
      <c r="VO26" s="416"/>
      <c r="VP26" s="416"/>
      <c r="VQ26" s="416"/>
      <c r="VR26" s="416"/>
      <c r="VS26" s="416"/>
      <c r="VT26" s="416"/>
      <c r="VU26" s="416"/>
      <c r="VV26" s="416"/>
      <c r="VW26" s="416"/>
      <c r="VX26" s="416"/>
      <c r="VY26" s="416"/>
      <c r="VZ26" s="416"/>
      <c r="WA26" s="416"/>
      <c r="WB26" s="416"/>
      <c r="WC26" s="416"/>
      <c r="WD26" s="416"/>
      <c r="WE26" s="416"/>
      <c r="WF26" s="416"/>
      <c r="WG26" s="416"/>
      <c r="WH26" s="416"/>
      <c r="WI26" s="416"/>
      <c r="WJ26" s="416"/>
      <c r="WK26" s="416"/>
      <c r="WL26" s="416"/>
      <c r="WM26" s="416"/>
      <c r="WN26" s="416"/>
      <c r="WO26" s="416"/>
      <c r="WP26" s="416"/>
      <c r="WQ26" s="416"/>
      <c r="WR26" s="416"/>
      <c r="WS26" s="416"/>
      <c r="WT26" s="416"/>
      <c r="WU26" s="416"/>
      <c r="WV26" s="416"/>
      <c r="WW26" s="416"/>
      <c r="WX26" s="416"/>
      <c r="WY26" s="416"/>
      <c r="WZ26" s="416"/>
      <c r="XA26" s="416"/>
      <c r="XB26" s="416"/>
      <c r="XC26" s="416"/>
      <c r="XD26" s="416"/>
      <c r="XE26" s="416"/>
      <c r="XF26" s="416"/>
      <c r="XG26" s="416"/>
      <c r="XH26" s="416"/>
      <c r="XI26" s="416"/>
      <c r="XJ26" s="416"/>
      <c r="XK26" s="416"/>
      <c r="XL26" s="416"/>
      <c r="XM26" s="416"/>
      <c r="XN26" s="416"/>
      <c r="XO26" s="416"/>
      <c r="XP26" s="416"/>
      <c r="XQ26" s="416"/>
      <c r="XR26" s="416"/>
      <c r="XS26" s="416"/>
      <c r="XT26" s="416"/>
    </row>
    <row r="27" spans="1:644" customFormat="1">
      <c r="A27" s="217"/>
      <c r="B27" s="122"/>
      <c r="C27" s="221"/>
      <c r="D27" s="222"/>
      <c r="E27" s="222"/>
      <c r="F27" s="220"/>
      <c r="G27" s="221"/>
      <c r="H27" s="222"/>
      <c r="I27" s="222"/>
      <c r="J27" s="220"/>
      <c r="K27" s="416"/>
      <c r="L27" s="416"/>
      <c r="M27" s="217"/>
      <c r="N27" s="122"/>
      <c r="O27" s="221"/>
      <c r="P27" s="222"/>
      <c r="Q27" s="222"/>
      <c r="R27" s="220"/>
      <c r="S27" s="221"/>
      <c r="T27" s="222"/>
      <c r="U27" s="222"/>
      <c r="V27" s="220"/>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Q27" s="416"/>
      <c r="BR27" s="416"/>
      <c r="BS27" s="416"/>
      <c r="BT27" s="416"/>
      <c r="BU27" s="416"/>
      <c r="BV27" s="416"/>
      <c r="BW27" s="416"/>
      <c r="BX27" s="416"/>
      <c r="BY27" s="416"/>
      <c r="BZ27" s="416"/>
      <c r="CA27" s="416"/>
      <c r="CB27" s="416"/>
      <c r="CC27" s="416"/>
      <c r="CD27" s="416"/>
      <c r="CE27" s="416"/>
      <c r="CF27" s="416"/>
      <c r="CG27" s="416"/>
      <c r="CH27" s="416"/>
      <c r="CI27" s="416"/>
      <c r="CJ27" s="416"/>
      <c r="CK27" s="416"/>
      <c r="CL27" s="416"/>
      <c r="CM27" s="416"/>
      <c r="CN27" s="416"/>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6"/>
      <c r="DL27" s="416"/>
      <c r="DM27" s="416"/>
      <c r="DN27" s="416"/>
      <c r="DO27" s="416"/>
      <c r="DP27" s="416"/>
      <c r="DQ27" s="416"/>
      <c r="DR27" s="416"/>
      <c r="DS27" s="416"/>
      <c r="DT27" s="416"/>
      <c r="DU27" s="416"/>
      <c r="DV27" s="416"/>
      <c r="DW27" s="416"/>
      <c r="DX27" s="416"/>
      <c r="DY27" s="416"/>
      <c r="DZ27" s="416"/>
      <c r="EA27" s="416"/>
      <c r="EB27" s="416"/>
      <c r="EC27" s="416"/>
      <c r="ED27" s="416"/>
      <c r="EE27" s="416"/>
      <c r="EF27" s="416"/>
      <c r="EG27" s="416"/>
      <c r="EH27" s="416"/>
      <c r="EI27" s="416"/>
      <c r="EJ27" s="416"/>
      <c r="EK27" s="416"/>
      <c r="EL27" s="416"/>
      <c r="EM27" s="416"/>
      <c r="EN27" s="416"/>
      <c r="EO27" s="416"/>
      <c r="EP27" s="416"/>
      <c r="EQ27" s="416"/>
      <c r="ER27" s="416"/>
      <c r="ES27" s="416"/>
      <c r="ET27" s="416"/>
      <c r="EU27" s="416"/>
      <c r="EV27" s="416"/>
      <c r="EW27" s="416"/>
      <c r="EX27" s="416"/>
      <c r="EY27" s="416"/>
      <c r="EZ27" s="416"/>
      <c r="FA27" s="416"/>
      <c r="FB27" s="416"/>
      <c r="FC27" s="416"/>
      <c r="FD27" s="416"/>
      <c r="FE27" s="416"/>
      <c r="FF27" s="416"/>
      <c r="FG27" s="416"/>
      <c r="FH27" s="416"/>
      <c r="FI27" s="416"/>
      <c r="FJ27" s="416"/>
      <c r="FK27" s="416"/>
      <c r="FL27" s="416"/>
      <c r="FM27" s="416"/>
      <c r="FN27" s="416"/>
      <c r="FO27" s="416"/>
      <c r="FP27" s="416"/>
      <c r="FQ27" s="416"/>
      <c r="FR27" s="416"/>
      <c r="FS27" s="416"/>
      <c r="FT27" s="416"/>
      <c r="FU27" s="416"/>
      <c r="FV27" s="416"/>
      <c r="FW27" s="416"/>
      <c r="FX27" s="416"/>
      <c r="FY27" s="416"/>
      <c r="FZ27" s="416"/>
      <c r="GA27" s="416"/>
      <c r="GB27" s="416"/>
      <c r="GC27" s="416"/>
      <c r="GD27" s="416"/>
      <c r="GE27" s="416"/>
      <c r="GF27" s="416"/>
      <c r="GG27" s="416"/>
      <c r="GH27" s="416"/>
      <c r="GI27" s="416"/>
      <c r="GJ27" s="416"/>
      <c r="GK27" s="416"/>
      <c r="GL27" s="416"/>
      <c r="GM27" s="416"/>
      <c r="GN27" s="416"/>
      <c r="GO27" s="416"/>
      <c r="GP27" s="416"/>
      <c r="GQ27" s="416"/>
      <c r="GR27" s="416"/>
      <c r="GS27" s="416"/>
      <c r="GT27" s="416"/>
      <c r="GU27" s="416"/>
      <c r="GV27" s="416"/>
      <c r="GW27" s="416"/>
      <c r="GX27" s="416"/>
      <c r="GY27" s="416"/>
      <c r="GZ27" s="416"/>
      <c r="HA27" s="416"/>
      <c r="HB27" s="416"/>
      <c r="HC27" s="416"/>
      <c r="HD27" s="416"/>
      <c r="HE27" s="416"/>
      <c r="HF27" s="416"/>
      <c r="HG27" s="416"/>
      <c r="HH27" s="416"/>
      <c r="HI27" s="416"/>
      <c r="HJ27" s="416"/>
      <c r="HK27" s="416"/>
      <c r="HL27" s="416"/>
      <c r="HM27" s="416"/>
      <c r="HN27" s="416"/>
      <c r="HO27" s="416"/>
      <c r="HP27" s="416"/>
      <c r="HQ27" s="416"/>
      <c r="HR27" s="416"/>
      <c r="HS27" s="416"/>
      <c r="HT27" s="416"/>
      <c r="HU27" s="416"/>
      <c r="HV27" s="416"/>
      <c r="HW27" s="416"/>
      <c r="HX27" s="416"/>
      <c r="HY27" s="416"/>
      <c r="HZ27" s="416"/>
      <c r="IA27" s="416"/>
      <c r="IB27" s="416"/>
      <c r="IC27" s="416"/>
      <c r="ID27" s="416"/>
      <c r="IE27" s="416"/>
      <c r="IF27" s="416"/>
      <c r="IG27" s="416"/>
      <c r="IH27" s="416"/>
      <c r="II27" s="416"/>
      <c r="IJ27" s="416"/>
      <c r="IK27" s="416"/>
      <c r="IL27" s="416"/>
      <c r="IM27" s="416"/>
      <c r="IN27" s="416"/>
      <c r="IO27" s="416"/>
      <c r="IP27" s="416"/>
      <c r="IQ27" s="416"/>
      <c r="IR27" s="416"/>
      <c r="IS27" s="416"/>
      <c r="IT27" s="416"/>
      <c r="IU27" s="416"/>
      <c r="IV27" s="416"/>
      <c r="IW27" s="416"/>
      <c r="IX27" s="416"/>
      <c r="IY27" s="416"/>
      <c r="IZ27" s="416"/>
      <c r="JA27" s="416"/>
      <c r="JB27" s="416"/>
      <c r="JC27" s="416"/>
      <c r="JD27" s="416"/>
      <c r="JE27" s="416"/>
      <c r="JF27" s="416"/>
      <c r="JG27" s="416"/>
      <c r="JH27" s="416"/>
      <c r="JI27" s="416"/>
      <c r="JJ27" s="416"/>
      <c r="JK27" s="416"/>
      <c r="JL27" s="416"/>
      <c r="JM27" s="416"/>
      <c r="JN27" s="416"/>
      <c r="JO27" s="416"/>
      <c r="JP27" s="416"/>
      <c r="JQ27" s="416"/>
      <c r="JR27" s="416"/>
      <c r="JS27" s="416"/>
      <c r="JT27" s="416"/>
      <c r="JU27" s="416"/>
      <c r="JV27" s="416"/>
      <c r="JW27" s="416"/>
      <c r="JX27" s="416"/>
      <c r="JY27" s="416"/>
      <c r="JZ27" s="416"/>
      <c r="KA27" s="416"/>
      <c r="KB27" s="416"/>
      <c r="KC27" s="416"/>
      <c r="KD27" s="416"/>
      <c r="KE27" s="416"/>
      <c r="KF27" s="416"/>
      <c r="KG27" s="416"/>
      <c r="KH27" s="416"/>
      <c r="KI27" s="416"/>
      <c r="KJ27" s="416"/>
      <c r="KK27" s="416"/>
      <c r="KL27" s="416"/>
      <c r="KM27" s="416"/>
      <c r="KN27" s="416"/>
      <c r="KO27" s="416"/>
      <c r="KP27" s="416"/>
      <c r="KQ27" s="416"/>
      <c r="KR27" s="416"/>
      <c r="KS27" s="416"/>
      <c r="KT27" s="416"/>
      <c r="KU27" s="416"/>
      <c r="KV27" s="416"/>
      <c r="KW27" s="416"/>
      <c r="KX27" s="416"/>
      <c r="KY27" s="416"/>
      <c r="KZ27" s="416"/>
      <c r="LA27" s="416"/>
      <c r="LB27" s="416"/>
      <c r="LC27" s="416"/>
      <c r="LD27" s="416"/>
      <c r="LE27" s="416"/>
      <c r="LF27" s="416"/>
      <c r="LG27" s="416"/>
      <c r="LH27" s="416"/>
      <c r="LI27" s="416"/>
      <c r="LJ27" s="416"/>
      <c r="LK27" s="416"/>
      <c r="LL27" s="416"/>
      <c r="LM27" s="416"/>
      <c r="LN27" s="416"/>
      <c r="LO27" s="416"/>
      <c r="LP27" s="416"/>
      <c r="LQ27" s="416"/>
      <c r="LR27" s="416"/>
      <c r="LS27" s="416"/>
      <c r="LT27" s="416"/>
      <c r="LU27" s="416"/>
      <c r="LV27" s="416"/>
      <c r="LW27" s="416"/>
      <c r="LX27" s="416"/>
      <c r="LY27" s="416"/>
      <c r="LZ27" s="416"/>
      <c r="MA27" s="416"/>
      <c r="MB27" s="416"/>
      <c r="MC27" s="416"/>
      <c r="MD27" s="416"/>
      <c r="ME27" s="416"/>
      <c r="MF27" s="416"/>
      <c r="MG27" s="416"/>
      <c r="MH27" s="416"/>
      <c r="MI27" s="416"/>
      <c r="MJ27" s="416"/>
      <c r="MK27" s="416"/>
      <c r="ML27" s="416"/>
      <c r="MM27" s="416"/>
      <c r="MN27" s="416"/>
      <c r="MO27" s="416"/>
      <c r="MP27" s="416"/>
      <c r="MQ27" s="416"/>
      <c r="MR27" s="416"/>
      <c r="MS27" s="416"/>
      <c r="MT27" s="416"/>
      <c r="MU27" s="416"/>
      <c r="MV27" s="416"/>
      <c r="MW27" s="416"/>
      <c r="MX27" s="416"/>
      <c r="MY27" s="416"/>
      <c r="MZ27" s="416"/>
      <c r="NA27" s="416"/>
      <c r="NB27" s="416"/>
      <c r="NC27" s="416"/>
      <c r="ND27" s="416"/>
      <c r="NE27" s="416"/>
      <c r="NF27" s="416"/>
      <c r="NG27" s="416"/>
      <c r="NH27" s="416"/>
      <c r="NI27" s="416"/>
      <c r="NJ27" s="416"/>
      <c r="NK27" s="416"/>
      <c r="NL27" s="416"/>
      <c r="NM27" s="416"/>
      <c r="NN27" s="416"/>
      <c r="NO27" s="416"/>
      <c r="NP27" s="416"/>
      <c r="NQ27" s="416"/>
      <c r="NR27" s="416"/>
      <c r="NS27" s="416"/>
      <c r="NT27" s="416"/>
      <c r="NU27" s="416"/>
      <c r="NV27" s="416"/>
      <c r="NW27" s="416"/>
      <c r="NX27" s="416"/>
      <c r="NY27" s="416"/>
      <c r="NZ27" s="416"/>
      <c r="OA27" s="416"/>
      <c r="OB27" s="416"/>
      <c r="OC27" s="416"/>
      <c r="OD27" s="416"/>
      <c r="OE27" s="416"/>
      <c r="OF27" s="416"/>
      <c r="OG27" s="416"/>
      <c r="OH27" s="416"/>
      <c r="OI27" s="416"/>
      <c r="OJ27" s="416"/>
      <c r="OK27" s="416"/>
      <c r="OL27" s="416"/>
      <c r="OM27" s="416"/>
      <c r="ON27" s="416"/>
      <c r="OO27" s="416"/>
      <c r="OP27" s="416"/>
      <c r="OQ27" s="416"/>
      <c r="OR27" s="416"/>
      <c r="OS27" s="416"/>
      <c r="OT27" s="416"/>
      <c r="OU27" s="416"/>
      <c r="OV27" s="416"/>
      <c r="OW27" s="416"/>
      <c r="OX27" s="416"/>
      <c r="OY27" s="416"/>
      <c r="OZ27" s="416"/>
      <c r="PA27" s="416"/>
      <c r="PB27" s="416"/>
      <c r="PC27" s="416"/>
      <c r="PD27" s="416"/>
      <c r="PE27" s="416"/>
      <c r="PF27" s="416"/>
      <c r="PG27" s="416"/>
      <c r="PH27" s="416"/>
      <c r="PI27" s="416"/>
      <c r="PJ27" s="416"/>
      <c r="PK27" s="416"/>
      <c r="PL27" s="416"/>
      <c r="PM27" s="416"/>
      <c r="PN27" s="416"/>
      <c r="PO27" s="416"/>
      <c r="PP27" s="416"/>
      <c r="PQ27" s="416"/>
      <c r="PR27" s="416"/>
      <c r="PS27" s="416"/>
      <c r="PT27" s="416"/>
      <c r="PU27" s="416"/>
      <c r="PV27" s="416"/>
      <c r="PW27" s="416"/>
      <c r="PX27" s="416"/>
      <c r="PY27" s="416"/>
      <c r="PZ27" s="416"/>
      <c r="QA27" s="416"/>
      <c r="QB27" s="416"/>
      <c r="QC27" s="416"/>
      <c r="QD27" s="416"/>
      <c r="QE27" s="416"/>
      <c r="QF27" s="416"/>
      <c r="QG27" s="416"/>
      <c r="QH27" s="416"/>
      <c r="QI27" s="416"/>
      <c r="QJ27" s="416"/>
      <c r="QK27" s="416"/>
      <c r="QL27" s="416"/>
      <c r="QM27" s="416"/>
      <c r="QN27" s="416"/>
      <c r="QO27" s="416"/>
      <c r="QP27" s="416"/>
      <c r="QQ27" s="416"/>
      <c r="QR27" s="416"/>
      <c r="QS27" s="416"/>
      <c r="QT27" s="416"/>
      <c r="QU27" s="416"/>
      <c r="QV27" s="416"/>
      <c r="QW27" s="416"/>
      <c r="QX27" s="416"/>
      <c r="QY27" s="416"/>
      <c r="QZ27" s="416"/>
      <c r="RA27" s="416"/>
      <c r="RB27" s="416"/>
      <c r="RC27" s="416"/>
      <c r="RD27" s="416"/>
      <c r="RE27" s="416"/>
      <c r="RF27" s="416"/>
      <c r="RG27" s="416"/>
      <c r="RH27" s="416"/>
      <c r="RI27" s="416"/>
      <c r="RJ27" s="416"/>
      <c r="RK27" s="416"/>
      <c r="RL27" s="416"/>
      <c r="RM27" s="416"/>
      <c r="RN27" s="416"/>
      <c r="RO27" s="416"/>
      <c r="RP27" s="416"/>
      <c r="RQ27" s="416"/>
      <c r="RR27" s="416"/>
      <c r="RS27" s="416"/>
      <c r="RT27" s="416"/>
      <c r="RU27" s="416"/>
      <c r="RV27" s="416"/>
      <c r="RW27" s="416"/>
      <c r="RX27" s="416"/>
      <c r="RY27" s="416"/>
      <c r="RZ27" s="416"/>
      <c r="SA27" s="416"/>
      <c r="SB27" s="416"/>
      <c r="SC27" s="416"/>
      <c r="SD27" s="416"/>
      <c r="SE27" s="416"/>
      <c r="SF27" s="416"/>
      <c r="SG27" s="416"/>
      <c r="SH27" s="416"/>
      <c r="SI27" s="416"/>
      <c r="SJ27" s="416"/>
      <c r="SK27" s="416"/>
      <c r="SL27" s="416"/>
      <c r="SM27" s="416"/>
      <c r="SN27" s="416"/>
      <c r="SO27" s="416"/>
      <c r="SP27" s="416"/>
      <c r="SQ27" s="416"/>
      <c r="SR27" s="416"/>
      <c r="SS27" s="416"/>
      <c r="ST27" s="416"/>
      <c r="SU27" s="416"/>
      <c r="SV27" s="416"/>
      <c r="SW27" s="416"/>
      <c r="SX27" s="416"/>
      <c r="SY27" s="416"/>
      <c r="SZ27" s="416"/>
      <c r="TA27" s="416"/>
      <c r="TB27" s="416"/>
      <c r="TC27" s="416"/>
      <c r="TD27" s="416"/>
      <c r="TE27" s="416"/>
      <c r="TF27" s="416"/>
      <c r="TG27" s="416"/>
      <c r="TH27" s="416"/>
      <c r="TI27" s="416"/>
      <c r="TJ27" s="416"/>
      <c r="TK27" s="416"/>
      <c r="TL27" s="416"/>
      <c r="TM27" s="416"/>
      <c r="TN27" s="416"/>
      <c r="TO27" s="416"/>
      <c r="TP27" s="416"/>
      <c r="TQ27" s="416"/>
      <c r="TR27" s="416"/>
      <c r="TS27" s="416"/>
      <c r="TT27" s="416"/>
      <c r="TU27" s="416"/>
      <c r="TV27" s="416"/>
      <c r="TW27" s="416"/>
      <c r="TX27" s="416"/>
      <c r="TY27" s="416"/>
      <c r="TZ27" s="416"/>
      <c r="UA27" s="416"/>
      <c r="UB27" s="416"/>
      <c r="UC27" s="416"/>
      <c r="UD27" s="416"/>
      <c r="UE27" s="416"/>
      <c r="UF27" s="416"/>
      <c r="UG27" s="416"/>
      <c r="UH27" s="416"/>
      <c r="UI27" s="416"/>
      <c r="UJ27" s="416"/>
      <c r="UK27" s="416"/>
      <c r="UL27" s="416"/>
      <c r="UM27" s="416"/>
      <c r="UN27" s="416"/>
      <c r="UO27" s="416"/>
      <c r="UP27" s="416"/>
      <c r="UQ27" s="416"/>
      <c r="UR27" s="416"/>
      <c r="US27" s="416"/>
      <c r="UT27" s="416"/>
      <c r="UU27" s="416"/>
      <c r="UV27" s="416"/>
      <c r="UW27" s="416"/>
      <c r="UX27" s="416"/>
      <c r="UY27" s="416"/>
      <c r="UZ27" s="416"/>
      <c r="VA27" s="416"/>
      <c r="VB27" s="416"/>
      <c r="VC27" s="416"/>
      <c r="VD27" s="416"/>
      <c r="VE27" s="416"/>
      <c r="VF27" s="416"/>
      <c r="VG27" s="416"/>
      <c r="VH27" s="416"/>
      <c r="VI27" s="416"/>
      <c r="VJ27" s="416"/>
      <c r="VK27" s="416"/>
      <c r="VL27" s="416"/>
      <c r="VM27" s="416"/>
      <c r="VN27" s="416"/>
      <c r="VO27" s="416"/>
      <c r="VP27" s="416"/>
      <c r="VQ27" s="416"/>
      <c r="VR27" s="416"/>
      <c r="VS27" s="416"/>
      <c r="VT27" s="416"/>
      <c r="VU27" s="416"/>
      <c r="VV27" s="416"/>
      <c r="VW27" s="416"/>
      <c r="VX27" s="416"/>
      <c r="VY27" s="416"/>
      <c r="VZ27" s="416"/>
      <c r="WA27" s="416"/>
      <c r="WB27" s="416"/>
      <c r="WC27" s="416"/>
      <c r="WD27" s="416"/>
      <c r="WE27" s="416"/>
      <c r="WF27" s="416"/>
      <c r="WG27" s="416"/>
      <c r="WH27" s="416"/>
      <c r="WI27" s="416"/>
      <c r="WJ27" s="416"/>
      <c r="WK27" s="416"/>
      <c r="WL27" s="416"/>
      <c r="WM27" s="416"/>
      <c r="WN27" s="416"/>
      <c r="WO27" s="416"/>
      <c r="WP27" s="416"/>
      <c r="WQ27" s="416"/>
      <c r="WR27" s="416"/>
      <c r="WS27" s="416"/>
      <c r="WT27" s="416"/>
      <c r="WU27" s="416"/>
      <c r="WV27" s="416"/>
      <c r="WW27" s="416"/>
      <c r="WX27" s="416"/>
      <c r="WY27" s="416"/>
      <c r="WZ27" s="416"/>
      <c r="XA27" s="416"/>
      <c r="XB27" s="416"/>
      <c r="XC27" s="416"/>
      <c r="XD27" s="416"/>
      <c r="XE27" s="416"/>
      <c r="XF27" s="416"/>
      <c r="XG27" s="416"/>
      <c r="XH27" s="416"/>
      <c r="XI27" s="416"/>
      <c r="XJ27" s="416"/>
      <c r="XK27" s="416"/>
      <c r="XL27" s="416"/>
      <c r="XM27" s="416"/>
      <c r="XN27" s="416"/>
      <c r="XO27" s="416"/>
      <c r="XP27" s="416"/>
      <c r="XQ27" s="416"/>
      <c r="XR27" s="416"/>
      <c r="XS27" s="416"/>
      <c r="XT27" s="416"/>
    </row>
    <row r="28" spans="1:644" customFormat="1">
      <c r="A28" s="217"/>
      <c r="B28" s="122"/>
      <c r="C28" s="221"/>
      <c r="D28" s="222"/>
      <c r="E28" s="222"/>
      <c r="F28" s="220"/>
      <c r="G28" s="221"/>
      <c r="H28" s="222"/>
      <c r="I28" s="222"/>
      <c r="J28" s="220"/>
      <c r="K28" s="416"/>
      <c r="L28" s="416"/>
      <c r="M28" s="217"/>
      <c r="N28" s="122"/>
      <c r="O28" s="221"/>
      <c r="P28" s="222"/>
      <c r="Q28" s="222"/>
      <c r="R28" s="220"/>
      <c r="S28" s="221"/>
      <c r="T28" s="222"/>
      <c r="U28" s="222"/>
      <c r="V28" s="220"/>
      <c r="W28" s="416"/>
      <c r="X28" s="416"/>
      <c r="Y28" s="416"/>
      <c r="Z28" s="416"/>
      <c r="AA28" s="416"/>
      <c r="AB28" s="416"/>
      <c r="AC28" s="416"/>
      <c r="AD28" s="416"/>
      <c r="AE28" s="416"/>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6"/>
      <c r="BD28" s="416"/>
      <c r="BE28" s="416"/>
      <c r="BF28" s="416"/>
      <c r="BG28" s="416"/>
      <c r="BH28" s="416"/>
      <c r="BI28" s="416"/>
      <c r="BJ28" s="416"/>
      <c r="BK28" s="416"/>
      <c r="BL28" s="416"/>
      <c r="BM28" s="416"/>
      <c r="BN28" s="416"/>
      <c r="BO28" s="416"/>
      <c r="BP28" s="416"/>
      <c r="BQ28" s="416"/>
      <c r="BR28" s="416"/>
      <c r="BS28" s="416"/>
      <c r="BT28" s="416"/>
      <c r="BU28" s="416"/>
      <c r="BV28" s="416"/>
      <c r="BW28" s="416"/>
      <c r="BX28" s="416"/>
      <c r="BY28" s="416"/>
      <c r="BZ28" s="416"/>
      <c r="CA28" s="416"/>
      <c r="CB28" s="416"/>
      <c r="CC28" s="416"/>
      <c r="CD28" s="416"/>
      <c r="CE28" s="416"/>
      <c r="CF28" s="416"/>
      <c r="CG28" s="416"/>
      <c r="CH28" s="416"/>
      <c r="CI28" s="416"/>
      <c r="CJ28" s="416"/>
      <c r="CK28" s="416"/>
      <c r="CL28" s="416"/>
      <c r="CM28" s="416"/>
      <c r="CN28" s="416"/>
      <c r="CO28" s="416"/>
      <c r="CP28" s="416"/>
      <c r="CQ28" s="416"/>
      <c r="CR28" s="416"/>
      <c r="CS28" s="416"/>
      <c r="CT28" s="416"/>
      <c r="CU28" s="416"/>
      <c r="CV28" s="416"/>
      <c r="CW28" s="416"/>
      <c r="CX28" s="416"/>
      <c r="CY28" s="416"/>
      <c r="CZ28" s="416"/>
      <c r="DA28" s="416"/>
      <c r="DB28" s="416"/>
      <c r="DC28" s="416"/>
      <c r="DD28" s="416"/>
      <c r="DE28" s="416"/>
      <c r="DF28" s="416"/>
      <c r="DG28" s="416"/>
      <c r="DH28" s="416"/>
      <c r="DI28" s="416"/>
      <c r="DJ28" s="416"/>
      <c r="DK28" s="416"/>
      <c r="DL28" s="416"/>
      <c r="DM28" s="416"/>
      <c r="DN28" s="416"/>
      <c r="DO28" s="416"/>
      <c r="DP28" s="416"/>
      <c r="DQ28" s="416"/>
      <c r="DR28" s="416"/>
      <c r="DS28" s="416"/>
      <c r="DT28" s="416"/>
      <c r="DU28" s="416"/>
      <c r="DV28" s="416"/>
      <c r="DW28" s="416"/>
      <c r="DX28" s="416"/>
      <c r="DY28" s="416"/>
      <c r="DZ28" s="416"/>
      <c r="EA28" s="416"/>
      <c r="EB28" s="416"/>
      <c r="EC28" s="416"/>
      <c r="ED28" s="416"/>
      <c r="EE28" s="416"/>
      <c r="EF28" s="416"/>
      <c r="EG28" s="416"/>
      <c r="EH28" s="416"/>
      <c r="EI28" s="416"/>
      <c r="EJ28" s="416"/>
      <c r="EK28" s="416"/>
      <c r="EL28" s="416"/>
      <c r="EM28" s="416"/>
      <c r="EN28" s="416"/>
      <c r="EO28" s="416"/>
      <c r="EP28" s="416"/>
      <c r="EQ28" s="416"/>
      <c r="ER28" s="416"/>
      <c r="ES28" s="416"/>
      <c r="ET28" s="416"/>
      <c r="EU28" s="416"/>
      <c r="EV28" s="416"/>
      <c r="EW28" s="416"/>
      <c r="EX28" s="416"/>
      <c r="EY28" s="416"/>
      <c r="EZ28" s="416"/>
      <c r="FA28" s="416"/>
      <c r="FB28" s="416"/>
      <c r="FC28" s="416"/>
      <c r="FD28" s="416"/>
      <c r="FE28" s="416"/>
      <c r="FF28" s="416"/>
      <c r="FG28" s="416"/>
      <c r="FH28" s="416"/>
      <c r="FI28" s="416"/>
      <c r="FJ28" s="416"/>
      <c r="FK28" s="416"/>
      <c r="FL28" s="416"/>
      <c r="FM28" s="416"/>
      <c r="FN28" s="416"/>
      <c r="FO28" s="416"/>
      <c r="FP28" s="416"/>
      <c r="FQ28" s="416"/>
      <c r="FR28" s="416"/>
      <c r="FS28" s="416"/>
      <c r="FT28" s="416"/>
      <c r="FU28" s="416"/>
      <c r="FV28" s="416"/>
      <c r="FW28" s="416"/>
      <c r="FX28" s="416"/>
      <c r="FY28" s="416"/>
      <c r="FZ28" s="416"/>
      <c r="GA28" s="416"/>
      <c r="GB28" s="416"/>
      <c r="GC28" s="416"/>
      <c r="GD28" s="416"/>
      <c r="GE28" s="416"/>
      <c r="GF28" s="416"/>
      <c r="GG28" s="416"/>
      <c r="GH28" s="416"/>
      <c r="GI28" s="416"/>
      <c r="GJ28" s="416"/>
      <c r="GK28" s="416"/>
      <c r="GL28" s="416"/>
      <c r="GM28" s="416"/>
      <c r="GN28" s="416"/>
      <c r="GO28" s="416"/>
      <c r="GP28" s="416"/>
      <c r="GQ28" s="416"/>
      <c r="GR28" s="416"/>
      <c r="GS28" s="416"/>
      <c r="GT28" s="416"/>
      <c r="GU28" s="416"/>
      <c r="GV28" s="416"/>
      <c r="GW28" s="416"/>
      <c r="GX28" s="416"/>
      <c r="GY28" s="416"/>
      <c r="GZ28" s="416"/>
      <c r="HA28" s="416"/>
      <c r="HB28" s="416"/>
      <c r="HC28" s="416"/>
      <c r="HD28" s="416"/>
      <c r="HE28" s="416"/>
      <c r="HF28" s="416"/>
      <c r="HG28" s="416"/>
      <c r="HH28" s="416"/>
      <c r="HI28" s="416"/>
      <c r="HJ28" s="416"/>
      <c r="HK28" s="416"/>
      <c r="HL28" s="416"/>
      <c r="HM28" s="416"/>
      <c r="HN28" s="416"/>
      <c r="HO28" s="416"/>
      <c r="HP28" s="416"/>
      <c r="HQ28" s="416"/>
      <c r="HR28" s="416"/>
      <c r="HS28" s="416"/>
      <c r="HT28" s="416"/>
      <c r="HU28" s="416"/>
      <c r="HV28" s="416"/>
      <c r="HW28" s="416"/>
      <c r="HX28" s="416"/>
      <c r="HY28" s="416"/>
      <c r="HZ28" s="416"/>
      <c r="IA28" s="416"/>
      <c r="IB28" s="416"/>
      <c r="IC28" s="416"/>
      <c r="ID28" s="416"/>
      <c r="IE28" s="416"/>
      <c r="IF28" s="416"/>
      <c r="IG28" s="416"/>
      <c r="IH28" s="416"/>
      <c r="II28" s="416"/>
      <c r="IJ28" s="416"/>
      <c r="IK28" s="416"/>
      <c r="IL28" s="416"/>
      <c r="IM28" s="416"/>
      <c r="IN28" s="416"/>
      <c r="IO28" s="416"/>
      <c r="IP28" s="416"/>
      <c r="IQ28" s="416"/>
      <c r="IR28" s="416"/>
      <c r="IS28" s="416"/>
      <c r="IT28" s="416"/>
      <c r="IU28" s="416"/>
      <c r="IV28" s="416"/>
      <c r="IW28" s="416"/>
      <c r="IX28" s="416"/>
      <c r="IY28" s="416"/>
      <c r="IZ28" s="416"/>
      <c r="JA28" s="416"/>
      <c r="JB28" s="416"/>
      <c r="JC28" s="416"/>
      <c r="JD28" s="416"/>
      <c r="JE28" s="416"/>
      <c r="JF28" s="416"/>
      <c r="JG28" s="416"/>
      <c r="JH28" s="416"/>
      <c r="JI28" s="416"/>
      <c r="JJ28" s="416"/>
      <c r="JK28" s="416"/>
      <c r="JL28" s="416"/>
      <c r="JM28" s="416"/>
      <c r="JN28" s="416"/>
      <c r="JO28" s="416"/>
      <c r="JP28" s="416"/>
      <c r="JQ28" s="416"/>
      <c r="JR28" s="416"/>
      <c r="JS28" s="416"/>
      <c r="JT28" s="416"/>
      <c r="JU28" s="416"/>
      <c r="JV28" s="416"/>
      <c r="JW28" s="416"/>
      <c r="JX28" s="416"/>
      <c r="JY28" s="416"/>
      <c r="JZ28" s="416"/>
      <c r="KA28" s="416"/>
      <c r="KB28" s="416"/>
      <c r="KC28" s="416"/>
      <c r="KD28" s="416"/>
      <c r="KE28" s="416"/>
      <c r="KF28" s="416"/>
      <c r="KG28" s="416"/>
      <c r="KH28" s="416"/>
      <c r="KI28" s="416"/>
      <c r="KJ28" s="416"/>
      <c r="KK28" s="416"/>
      <c r="KL28" s="416"/>
      <c r="KM28" s="416"/>
      <c r="KN28" s="416"/>
      <c r="KO28" s="416"/>
      <c r="KP28" s="416"/>
      <c r="KQ28" s="416"/>
      <c r="KR28" s="416"/>
      <c r="KS28" s="416"/>
      <c r="KT28" s="416"/>
      <c r="KU28" s="416"/>
      <c r="KV28" s="416"/>
      <c r="KW28" s="416"/>
      <c r="KX28" s="416"/>
      <c r="KY28" s="416"/>
      <c r="KZ28" s="416"/>
      <c r="LA28" s="416"/>
      <c r="LB28" s="416"/>
      <c r="LC28" s="416"/>
      <c r="LD28" s="416"/>
      <c r="LE28" s="416"/>
      <c r="LF28" s="416"/>
      <c r="LG28" s="416"/>
      <c r="LH28" s="416"/>
      <c r="LI28" s="416"/>
      <c r="LJ28" s="416"/>
      <c r="LK28" s="416"/>
      <c r="LL28" s="416"/>
      <c r="LM28" s="416"/>
      <c r="LN28" s="416"/>
      <c r="LO28" s="416"/>
      <c r="LP28" s="416"/>
      <c r="LQ28" s="416"/>
      <c r="LR28" s="416"/>
      <c r="LS28" s="416"/>
      <c r="LT28" s="416"/>
      <c r="LU28" s="416"/>
      <c r="LV28" s="416"/>
      <c r="LW28" s="416"/>
      <c r="LX28" s="416"/>
      <c r="LY28" s="416"/>
      <c r="LZ28" s="416"/>
      <c r="MA28" s="416"/>
      <c r="MB28" s="416"/>
      <c r="MC28" s="416"/>
      <c r="MD28" s="416"/>
      <c r="ME28" s="416"/>
      <c r="MF28" s="416"/>
      <c r="MG28" s="416"/>
      <c r="MH28" s="416"/>
      <c r="MI28" s="416"/>
      <c r="MJ28" s="416"/>
      <c r="MK28" s="416"/>
      <c r="ML28" s="416"/>
      <c r="MM28" s="416"/>
      <c r="MN28" s="416"/>
      <c r="MO28" s="416"/>
      <c r="MP28" s="416"/>
      <c r="MQ28" s="416"/>
      <c r="MR28" s="416"/>
      <c r="MS28" s="416"/>
      <c r="MT28" s="416"/>
      <c r="MU28" s="416"/>
      <c r="MV28" s="416"/>
      <c r="MW28" s="416"/>
      <c r="MX28" s="416"/>
      <c r="MY28" s="416"/>
      <c r="MZ28" s="416"/>
      <c r="NA28" s="416"/>
      <c r="NB28" s="416"/>
      <c r="NC28" s="416"/>
      <c r="ND28" s="416"/>
      <c r="NE28" s="416"/>
      <c r="NF28" s="416"/>
      <c r="NG28" s="416"/>
      <c r="NH28" s="416"/>
      <c r="NI28" s="416"/>
      <c r="NJ28" s="416"/>
      <c r="NK28" s="416"/>
      <c r="NL28" s="416"/>
      <c r="NM28" s="416"/>
      <c r="NN28" s="416"/>
      <c r="NO28" s="416"/>
      <c r="NP28" s="416"/>
      <c r="NQ28" s="416"/>
      <c r="NR28" s="416"/>
      <c r="NS28" s="416"/>
      <c r="NT28" s="416"/>
      <c r="NU28" s="416"/>
      <c r="NV28" s="416"/>
      <c r="NW28" s="416"/>
      <c r="NX28" s="416"/>
      <c r="NY28" s="416"/>
      <c r="NZ28" s="416"/>
      <c r="OA28" s="416"/>
      <c r="OB28" s="416"/>
      <c r="OC28" s="416"/>
      <c r="OD28" s="416"/>
      <c r="OE28" s="416"/>
      <c r="OF28" s="416"/>
      <c r="OG28" s="416"/>
      <c r="OH28" s="416"/>
      <c r="OI28" s="416"/>
      <c r="OJ28" s="416"/>
      <c r="OK28" s="416"/>
      <c r="OL28" s="416"/>
      <c r="OM28" s="416"/>
      <c r="ON28" s="416"/>
      <c r="OO28" s="416"/>
      <c r="OP28" s="416"/>
      <c r="OQ28" s="416"/>
      <c r="OR28" s="416"/>
      <c r="OS28" s="416"/>
      <c r="OT28" s="416"/>
      <c r="OU28" s="416"/>
      <c r="OV28" s="416"/>
      <c r="OW28" s="416"/>
      <c r="OX28" s="416"/>
      <c r="OY28" s="416"/>
      <c r="OZ28" s="416"/>
      <c r="PA28" s="416"/>
      <c r="PB28" s="416"/>
      <c r="PC28" s="416"/>
      <c r="PD28" s="416"/>
      <c r="PE28" s="416"/>
      <c r="PF28" s="416"/>
      <c r="PG28" s="416"/>
      <c r="PH28" s="416"/>
      <c r="PI28" s="416"/>
      <c r="PJ28" s="416"/>
      <c r="PK28" s="416"/>
      <c r="PL28" s="416"/>
      <c r="PM28" s="416"/>
      <c r="PN28" s="416"/>
      <c r="PO28" s="416"/>
      <c r="PP28" s="416"/>
      <c r="PQ28" s="416"/>
      <c r="PR28" s="416"/>
      <c r="PS28" s="416"/>
      <c r="PT28" s="416"/>
      <c r="PU28" s="416"/>
      <c r="PV28" s="416"/>
      <c r="PW28" s="416"/>
      <c r="PX28" s="416"/>
      <c r="PY28" s="416"/>
      <c r="PZ28" s="416"/>
      <c r="QA28" s="416"/>
      <c r="QB28" s="416"/>
      <c r="QC28" s="416"/>
      <c r="QD28" s="416"/>
      <c r="QE28" s="416"/>
      <c r="QF28" s="416"/>
      <c r="QG28" s="416"/>
      <c r="QH28" s="416"/>
      <c r="QI28" s="416"/>
      <c r="QJ28" s="416"/>
      <c r="QK28" s="416"/>
      <c r="QL28" s="416"/>
      <c r="QM28" s="416"/>
      <c r="QN28" s="416"/>
      <c r="QO28" s="416"/>
      <c r="QP28" s="416"/>
      <c r="QQ28" s="416"/>
      <c r="QR28" s="416"/>
      <c r="QS28" s="416"/>
      <c r="QT28" s="416"/>
      <c r="QU28" s="416"/>
      <c r="QV28" s="416"/>
      <c r="QW28" s="416"/>
      <c r="QX28" s="416"/>
      <c r="QY28" s="416"/>
      <c r="QZ28" s="416"/>
      <c r="RA28" s="416"/>
      <c r="RB28" s="416"/>
      <c r="RC28" s="416"/>
      <c r="RD28" s="416"/>
      <c r="RE28" s="416"/>
      <c r="RF28" s="416"/>
      <c r="RG28" s="416"/>
      <c r="RH28" s="416"/>
      <c r="RI28" s="416"/>
      <c r="RJ28" s="416"/>
      <c r="RK28" s="416"/>
      <c r="RL28" s="416"/>
      <c r="RM28" s="416"/>
      <c r="RN28" s="416"/>
      <c r="RO28" s="416"/>
      <c r="RP28" s="416"/>
      <c r="RQ28" s="416"/>
      <c r="RR28" s="416"/>
      <c r="RS28" s="416"/>
      <c r="RT28" s="416"/>
      <c r="RU28" s="416"/>
      <c r="RV28" s="416"/>
      <c r="RW28" s="416"/>
      <c r="RX28" s="416"/>
      <c r="RY28" s="416"/>
      <c r="RZ28" s="416"/>
      <c r="SA28" s="416"/>
      <c r="SB28" s="416"/>
      <c r="SC28" s="416"/>
      <c r="SD28" s="416"/>
      <c r="SE28" s="416"/>
      <c r="SF28" s="416"/>
      <c r="SG28" s="416"/>
      <c r="SH28" s="416"/>
      <c r="SI28" s="416"/>
      <c r="SJ28" s="416"/>
      <c r="SK28" s="416"/>
      <c r="SL28" s="416"/>
      <c r="SM28" s="416"/>
      <c r="SN28" s="416"/>
      <c r="SO28" s="416"/>
      <c r="SP28" s="416"/>
      <c r="SQ28" s="416"/>
      <c r="SR28" s="416"/>
      <c r="SS28" s="416"/>
      <c r="ST28" s="416"/>
      <c r="SU28" s="416"/>
      <c r="SV28" s="416"/>
      <c r="SW28" s="416"/>
      <c r="SX28" s="416"/>
      <c r="SY28" s="416"/>
      <c r="SZ28" s="416"/>
      <c r="TA28" s="416"/>
      <c r="TB28" s="416"/>
      <c r="TC28" s="416"/>
      <c r="TD28" s="416"/>
      <c r="TE28" s="416"/>
      <c r="TF28" s="416"/>
      <c r="TG28" s="416"/>
      <c r="TH28" s="416"/>
      <c r="TI28" s="416"/>
      <c r="TJ28" s="416"/>
      <c r="TK28" s="416"/>
      <c r="TL28" s="416"/>
      <c r="TM28" s="416"/>
      <c r="TN28" s="416"/>
      <c r="TO28" s="416"/>
      <c r="TP28" s="416"/>
      <c r="TQ28" s="416"/>
      <c r="TR28" s="416"/>
      <c r="TS28" s="416"/>
      <c r="TT28" s="416"/>
      <c r="TU28" s="416"/>
      <c r="TV28" s="416"/>
      <c r="TW28" s="416"/>
      <c r="TX28" s="416"/>
      <c r="TY28" s="416"/>
      <c r="TZ28" s="416"/>
      <c r="UA28" s="416"/>
      <c r="UB28" s="416"/>
      <c r="UC28" s="416"/>
      <c r="UD28" s="416"/>
      <c r="UE28" s="416"/>
      <c r="UF28" s="416"/>
      <c r="UG28" s="416"/>
      <c r="UH28" s="416"/>
      <c r="UI28" s="416"/>
      <c r="UJ28" s="416"/>
      <c r="UK28" s="416"/>
      <c r="UL28" s="416"/>
      <c r="UM28" s="416"/>
      <c r="UN28" s="416"/>
      <c r="UO28" s="416"/>
      <c r="UP28" s="416"/>
      <c r="UQ28" s="416"/>
      <c r="UR28" s="416"/>
      <c r="US28" s="416"/>
      <c r="UT28" s="416"/>
      <c r="UU28" s="416"/>
      <c r="UV28" s="416"/>
      <c r="UW28" s="416"/>
      <c r="UX28" s="416"/>
      <c r="UY28" s="416"/>
      <c r="UZ28" s="416"/>
      <c r="VA28" s="416"/>
      <c r="VB28" s="416"/>
      <c r="VC28" s="416"/>
      <c r="VD28" s="416"/>
      <c r="VE28" s="416"/>
      <c r="VF28" s="416"/>
      <c r="VG28" s="416"/>
      <c r="VH28" s="416"/>
      <c r="VI28" s="416"/>
      <c r="VJ28" s="416"/>
      <c r="VK28" s="416"/>
      <c r="VL28" s="416"/>
      <c r="VM28" s="416"/>
      <c r="VN28" s="416"/>
      <c r="VO28" s="416"/>
      <c r="VP28" s="416"/>
      <c r="VQ28" s="416"/>
      <c r="VR28" s="416"/>
      <c r="VS28" s="416"/>
      <c r="VT28" s="416"/>
      <c r="VU28" s="416"/>
      <c r="VV28" s="416"/>
      <c r="VW28" s="416"/>
      <c r="VX28" s="416"/>
      <c r="VY28" s="416"/>
      <c r="VZ28" s="416"/>
      <c r="WA28" s="416"/>
      <c r="WB28" s="416"/>
      <c r="WC28" s="416"/>
      <c r="WD28" s="416"/>
      <c r="WE28" s="416"/>
      <c r="WF28" s="416"/>
      <c r="WG28" s="416"/>
      <c r="WH28" s="416"/>
      <c r="WI28" s="416"/>
      <c r="WJ28" s="416"/>
      <c r="WK28" s="416"/>
      <c r="WL28" s="416"/>
      <c r="WM28" s="416"/>
      <c r="WN28" s="416"/>
      <c r="WO28" s="416"/>
      <c r="WP28" s="416"/>
      <c r="WQ28" s="416"/>
      <c r="WR28" s="416"/>
      <c r="WS28" s="416"/>
      <c r="WT28" s="416"/>
      <c r="WU28" s="416"/>
      <c r="WV28" s="416"/>
      <c r="WW28" s="416"/>
      <c r="WX28" s="416"/>
      <c r="WY28" s="416"/>
      <c r="WZ28" s="416"/>
      <c r="XA28" s="416"/>
      <c r="XB28" s="416"/>
      <c r="XC28" s="416"/>
      <c r="XD28" s="416"/>
      <c r="XE28" s="416"/>
      <c r="XF28" s="416"/>
      <c r="XG28" s="416"/>
      <c r="XH28" s="416"/>
      <c r="XI28" s="416"/>
      <c r="XJ28" s="416"/>
      <c r="XK28" s="416"/>
      <c r="XL28" s="416"/>
      <c r="XM28" s="416"/>
      <c r="XN28" s="416"/>
      <c r="XO28" s="416"/>
      <c r="XP28" s="416"/>
      <c r="XQ28" s="416"/>
      <c r="XR28" s="416"/>
      <c r="XS28" s="416"/>
      <c r="XT28" s="416"/>
    </row>
    <row r="29" spans="1:644" customFormat="1">
      <c r="A29" s="217"/>
      <c r="B29" s="122"/>
      <c r="C29" s="221"/>
      <c r="D29" s="222"/>
      <c r="E29" s="222"/>
      <c r="F29" s="220"/>
      <c r="G29" s="221"/>
      <c r="H29" s="222"/>
      <c r="I29" s="222"/>
      <c r="J29" s="220"/>
      <c r="K29" s="416"/>
      <c r="L29" s="416"/>
      <c r="M29" s="217"/>
      <c r="N29" s="122"/>
      <c r="O29" s="221"/>
      <c r="P29" s="222"/>
      <c r="Q29" s="222"/>
      <c r="R29" s="220"/>
      <c r="S29" s="221"/>
      <c r="T29" s="222"/>
      <c r="U29" s="222"/>
      <c r="V29" s="220"/>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6"/>
      <c r="BI29" s="416"/>
      <c r="BJ29" s="416"/>
      <c r="BK29" s="416"/>
      <c r="BL29" s="416"/>
      <c r="BM29" s="416"/>
      <c r="BN29" s="416"/>
      <c r="BO29" s="416"/>
      <c r="BP29" s="416"/>
      <c r="BQ29" s="416"/>
      <c r="BR29" s="416"/>
      <c r="BS29" s="416"/>
      <c r="BT29" s="416"/>
      <c r="BU29" s="416"/>
      <c r="BV29" s="416"/>
      <c r="BW29" s="416"/>
      <c r="BX29" s="416"/>
      <c r="BY29" s="416"/>
      <c r="BZ29" s="416"/>
      <c r="CA29" s="416"/>
      <c r="CB29" s="416"/>
      <c r="CC29" s="416"/>
      <c r="CD29" s="416"/>
      <c r="CE29" s="416"/>
      <c r="CF29" s="416"/>
      <c r="CG29" s="416"/>
      <c r="CH29" s="416"/>
      <c r="CI29" s="416"/>
      <c r="CJ29" s="416"/>
      <c r="CK29" s="416"/>
      <c r="CL29" s="416"/>
      <c r="CM29" s="416"/>
      <c r="CN29" s="416"/>
      <c r="CO29" s="416"/>
      <c r="CP29" s="416"/>
      <c r="CQ29" s="416"/>
      <c r="CR29" s="416"/>
      <c r="CS29" s="416"/>
      <c r="CT29" s="416"/>
      <c r="CU29" s="416"/>
      <c r="CV29" s="416"/>
      <c r="CW29" s="416"/>
      <c r="CX29" s="416"/>
      <c r="CY29" s="416"/>
      <c r="CZ29" s="416"/>
      <c r="DA29" s="416"/>
      <c r="DB29" s="416"/>
      <c r="DC29" s="416"/>
      <c r="DD29" s="416"/>
      <c r="DE29" s="416"/>
      <c r="DF29" s="416"/>
      <c r="DG29" s="416"/>
      <c r="DH29" s="416"/>
      <c r="DI29" s="416"/>
      <c r="DJ29" s="416"/>
      <c r="DK29" s="416"/>
      <c r="DL29" s="416"/>
      <c r="DM29" s="416"/>
      <c r="DN29" s="416"/>
      <c r="DO29" s="416"/>
      <c r="DP29" s="416"/>
      <c r="DQ29" s="416"/>
      <c r="DR29" s="416"/>
      <c r="DS29" s="416"/>
      <c r="DT29" s="416"/>
      <c r="DU29" s="416"/>
      <c r="DV29" s="416"/>
      <c r="DW29" s="416"/>
      <c r="DX29" s="416"/>
      <c r="DY29" s="416"/>
      <c r="DZ29" s="416"/>
      <c r="EA29" s="416"/>
      <c r="EB29" s="416"/>
      <c r="EC29" s="416"/>
      <c r="ED29" s="416"/>
      <c r="EE29" s="416"/>
      <c r="EF29" s="416"/>
      <c r="EG29" s="416"/>
      <c r="EH29" s="416"/>
      <c r="EI29" s="416"/>
      <c r="EJ29" s="416"/>
      <c r="EK29" s="416"/>
      <c r="EL29" s="416"/>
      <c r="EM29" s="416"/>
      <c r="EN29" s="416"/>
      <c r="EO29" s="416"/>
      <c r="EP29" s="416"/>
      <c r="EQ29" s="416"/>
      <c r="ER29" s="416"/>
      <c r="ES29" s="416"/>
      <c r="ET29" s="416"/>
      <c r="EU29" s="416"/>
      <c r="EV29" s="416"/>
      <c r="EW29" s="416"/>
      <c r="EX29" s="416"/>
      <c r="EY29" s="416"/>
      <c r="EZ29" s="416"/>
      <c r="FA29" s="416"/>
      <c r="FB29" s="416"/>
      <c r="FC29" s="416"/>
      <c r="FD29" s="416"/>
      <c r="FE29" s="416"/>
      <c r="FF29" s="416"/>
      <c r="FG29" s="416"/>
      <c r="FH29" s="416"/>
      <c r="FI29" s="416"/>
      <c r="FJ29" s="416"/>
      <c r="FK29" s="416"/>
      <c r="FL29" s="416"/>
      <c r="FM29" s="416"/>
      <c r="FN29" s="416"/>
      <c r="FO29" s="416"/>
      <c r="FP29" s="416"/>
      <c r="FQ29" s="416"/>
      <c r="FR29" s="416"/>
      <c r="FS29" s="416"/>
      <c r="FT29" s="416"/>
      <c r="FU29" s="416"/>
      <c r="FV29" s="416"/>
      <c r="FW29" s="416"/>
      <c r="FX29" s="416"/>
      <c r="FY29" s="416"/>
      <c r="FZ29" s="416"/>
      <c r="GA29" s="416"/>
      <c r="GB29" s="416"/>
      <c r="GC29" s="416"/>
      <c r="GD29" s="416"/>
      <c r="GE29" s="416"/>
      <c r="GF29" s="416"/>
      <c r="GG29" s="416"/>
      <c r="GH29" s="416"/>
      <c r="GI29" s="416"/>
      <c r="GJ29" s="416"/>
      <c r="GK29" s="416"/>
      <c r="GL29" s="416"/>
      <c r="GM29" s="416"/>
      <c r="GN29" s="416"/>
      <c r="GO29" s="416"/>
      <c r="GP29" s="416"/>
      <c r="GQ29" s="416"/>
      <c r="GR29" s="416"/>
      <c r="GS29" s="416"/>
      <c r="GT29" s="416"/>
      <c r="GU29" s="416"/>
      <c r="GV29" s="416"/>
      <c r="GW29" s="416"/>
      <c r="GX29" s="416"/>
      <c r="GY29" s="416"/>
      <c r="GZ29" s="416"/>
      <c r="HA29" s="416"/>
      <c r="HB29" s="416"/>
      <c r="HC29" s="416"/>
      <c r="HD29" s="416"/>
      <c r="HE29" s="416"/>
      <c r="HF29" s="416"/>
      <c r="HG29" s="416"/>
      <c r="HH29" s="416"/>
      <c r="HI29" s="416"/>
      <c r="HJ29" s="416"/>
      <c r="HK29" s="416"/>
      <c r="HL29" s="416"/>
      <c r="HM29" s="416"/>
      <c r="HN29" s="416"/>
      <c r="HO29" s="416"/>
      <c r="HP29" s="416"/>
      <c r="HQ29" s="416"/>
      <c r="HR29" s="416"/>
      <c r="HS29" s="416"/>
      <c r="HT29" s="416"/>
      <c r="HU29" s="416"/>
      <c r="HV29" s="416"/>
      <c r="HW29" s="416"/>
      <c r="HX29" s="416"/>
      <c r="HY29" s="416"/>
      <c r="HZ29" s="416"/>
      <c r="IA29" s="416"/>
      <c r="IB29" s="416"/>
      <c r="IC29" s="416"/>
      <c r="ID29" s="416"/>
      <c r="IE29" s="416"/>
      <c r="IF29" s="416"/>
      <c r="IG29" s="416"/>
      <c r="IH29" s="416"/>
      <c r="II29" s="416"/>
      <c r="IJ29" s="416"/>
      <c r="IK29" s="416"/>
      <c r="IL29" s="416"/>
      <c r="IM29" s="416"/>
      <c r="IN29" s="416"/>
      <c r="IO29" s="416"/>
      <c r="IP29" s="416"/>
      <c r="IQ29" s="416"/>
      <c r="IR29" s="416"/>
      <c r="IS29" s="416"/>
      <c r="IT29" s="416"/>
      <c r="IU29" s="416"/>
      <c r="IV29" s="416"/>
      <c r="IW29" s="416"/>
      <c r="IX29" s="416"/>
      <c r="IY29" s="416"/>
      <c r="IZ29" s="416"/>
      <c r="JA29" s="416"/>
      <c r="JB29" s="416"/>
      <c r="JC29" s="416"/>
      <c r="JD29" s="416"/>
      <c r="JE29" s="416"/>
      <c r="JF29" s="416"/>
      <c r="JG29" s="416"/>
      <c r="JH29" s="416"/>
      <c r="JI29" s="416"/>
      <c r="JJ29" s="416"/>
      <c r="JK29" s="416"/>
      <c r="JL29" s="416"/>
      <c r="JM29" s="416"/>
      <c r="JN29" s="416"/>
      <c r="JO29" s="416"/>
      <c r="JP29" s="416"/>
      <c r="JQ29" s="416"/>
      <c r="JR29" s="416"/>
      <c r="JS29" s="416"/>
      <c r="JT29" s="416"/>
      <c r="JU29" s="416"/>
      <c r="JV29" s="416"/>
      <c r="JW29" s="416"/>
      <c r="JX29" s="416"/>
      <c r="JY29" s="416"/>
      <c r="JZ29" s="416"/>
      <c r="KA29" s="416"/>
      <c r="KB29" s="416"/>
      <c r="KC29" s="416"/>
      <c r="KD29" s="416"/>
      <c r="KE29" s="416"/>
      <c r="KF29" s="416"/>
      <c r="KG29" s="416"/>
      <c r="KH29" s="416"/>
      <c r="KI29" s="416"/>
      <c r="KJ29" s="416"/>
      <c r="KK29" s="416"/>
      <c r="KL29" s="416"/>
      <c r="KM29" s="416"/>
      <c r="KN29" s="416"/>
      <c r="KO29" s="416"/>
      <c r="KP29" s="416"/>
      <c r="KQ29" s="416"/>
      <c r="KR29" s="416"/>
      <c r="KS29" s="416"/>
      <c r="KT29" s="416"/>
      <c r="KU29" s="416"/>
      <c r="KV29" s="416"/>
      <c r="KW29" s="416"/>
      <c r="KX29" s="416"/>
      <c r="KY29" s="416"/>
      <c r="KZ29" s="416"/>
      <c r="LA29" s="416"/>
      <c r="LB29" s="416"/>
      <c r="LC29" s="416"/>
      <c r="LD29" s="416"/>
      <c r="LE29" s="416"/>
      <c r="LF29" s="416"/>
      <c r="LG29" s="416"/>
      <c r="LH29" s="416"/>
      <c r="LI29" s="416"/>
      <c r="LJ29" s="416"/>
      <c r="LK29" s="416"/>
      <c r="LL29" s="416"/>
      <c r="LM29" s="416"/>
      <c r="LN29" s="416"/>
      <c r="LO29" s="416"/>
      <c r="LP29" s="416"/>
      <c r="LQ29" s="416"/>
      <c r="LR29" s="416"/>
      <c r="LS29" s="416"/>
      <c r="LT29" s="416"/>
      <c r="LU29" s="416"/>
      <c r="LV29" s="416"/>
      <c r="LW29" s="416"/>
      <c r="LX29" s="416"/>
      <c r="LY29" s="416"/>
      <c r="LZ29" s="416"/>
      <c r="MA29" s="416"/>
      <c r="MB29" s="416"/>
      <c r="MC29" s="416"/>
      <c r="MD29" s="416"/>
      <c r="ME29" s="416"/>
      <c r="MF29" s="416"/>
      <c r="MG29" s="416"/>
      <c r="MH29" s="416"/>
      <c r="MI29" s="416"/>
      <c r="MJ29" s="416"/>
      <c r="MK29" s="416"/>
      <c r="ML29" s="416"/>
      <c r="MM29" s="416"/>
      <c r="MN29" s="416"/>
      <c r="MO29" s="416"/>
      <c r="MP29" s="416"/>
      <c r="MQ29" s="416"/>
      <c r="MR29" s="416"/>
      <c r="MS29" s="416"/>
      <c r="MT29" s="416"/>
      <c r="MU29" s="416"/>
      <c r="MV29" s="416"/>
      <c r="MW29" s="416"/>
      <c r="MX29" s="416"/>
      <c r="MY29" s="416"/>
      <c r="MZ29" s="416"/>
      <c r="NA29" s="416"/>
      <c r="NB29" s="416"/>
      <c r="NC29" s="416"/>
      <c r="ND29" s="416"/>
      <c r="NE29" s="416"/>
      <c r="NF29" s="416"/>
      <c r="NG29" s="416"/>
      <c r="NH29" s="416"/>
      <c r="NI29" s="416"/>
      <c r="NJ29" s="416"/>
      <c r="NK29" s="416"/>
      <c r="NL29" s="416"/>
      <c r="NM29" s="416"/>
      <c r="NN29" s="416"/>
      <c r="NO29" s="416"/>
      <c r="NP29" s="416"/>
      <c r="NQ29" s="416"/>
      <c r="NR29" s="416"/>
      <c r="NS29" s="416"/>
      <c r="NT29" s="416"/>
      <c r="NU29" s="416"/>
      <c r="NV29" s="416"/>
      <c r="NW29" s="416"/>
      <c r="NX29" s="416"/>
      <c r="NY29" s="416"/>
      <c r="NZ29" s="416"/>
      <c r="OA29" s="416"/>
      <c r="OB29" s="416"/>
      <c r="OC29" s="416"/>
      <c r="OD29" s="416"/>
      <c r="OE29" s="416"/>
      <c r="OF29" s="416"/>
      <c r="OG29" s="416"/>
      <c r="OH29" s="416"/>
      <c r="OI29" s="416"/>
      <c r="OJ29" s="416"/>
      <c r="OK29" s="416"/>
      <c r="OL29" s="416"/>
      <c r="OM29" s="416"/>
      <c r="ON29" s="416"/>
      <c r="OO29" s="416"/>
      <c r="OP29" s="416"/>
      <c r="OQ29" s="416"/>
      <c r="OR29" s="416"/>
      <c r="OS29" s="416"/>
      <c r="OT29" s="416"/>
      <c r="OU29" s="416"/>
      <c r="OV29" s="416"/>
      <c r="OW29" s="416"/>
      <c r="OX29" s="416"/>
      <c r="OY29" s="416"/>
      <c r="OZ29" s="416"/>
      <c r="PA29" s="416"/>
      <c r="PB29" s="416"/>
      <c r="PC29" s="416"/>
      <c r="PD29" s="416"/>
      <c r="PE29" s="416"/>
      <c r="PF29" s="416"/>
      <c r="PG29" s="416"/>
      <c r="PH29" s="416"/>
      <c r="PI29" s="416"/>
      <c r="PJ29" s="416"/>
      <c r="PK29" s="416"/>
      <c r="PL29" s="416"/>
      <c r="PM29" s="416"/>
      <c r="PN29" s="416"/>
      <c r="PO29" s="416"/>
      <c r="PP29" s="416"/>
      <c r="PQ29" s="416"/>
      <c r="PR29" s="416"/>
      <c r="PS29" s="416"/>
      <c r="PT29" s="416"/>
      <c r="PU29" s="416"/>
      <c r="PV29" s="416"/>
      <c r="PW29" s="416"/>
      <c r="PX29" s="416"/>
      <c r="PY29" s="416"/>
      <c r="PZ29" s="416"/>
      <c r="QA29" s="416"/>
      <c r="QB29" s="416"/>
      <c r="QC29" s="416"/>
      <c r="QD29" s="416"/>
      <c r="QE29" s="416"/>
      <c r="QF29" s="416"/>
      <c r="QG29" s="416"/>
      <c r="QH29" s="416"/>
      <c r="QI29" s="416"/>
      <c r="QJ29" s="416"/>
      <c r="QK29" s="416"/>
      <c r="QL29" s="416"/>
      <c r="QM29" s="416"/>
      <c r="QN29" s="416"/>
      <c r="QO29" s="416"/>
      <c r="QP29" s="416"/>
      <c r="QQ29" s="416"/>
      <c r="QR29" s="416"/>
      <c r="QS29" s="416"/>
      <c r="QT29" s="416"/>
      <c r="QU29" s="416"/>
      <c r="QV29" s="416"/>
      <c r="QW29" s="416"/>
      <c r="QX29" s="416"/>
      <c r="QY29" s="416"/>
      <c r="QZ29" s="416"/>
      <c r="RA29" s="416"/>
      <c r="RB29" s="416"/>
      <c r="RC29" s="416"/>
      <c r="RD29" s="416"/>
      <c r="RE29" s="416"/>
      <c r="RF29" s="416"/>
      <c r="RG29" s="416"/>
      <c r="RH29" s="416"/>
      <c r="RI29" s="416"/>
      <c r="RJ29" s="416"/>
      <c r="RK29" s="416"/>
      <c r="RL29" s="416"/>
      <c r="RM29" s="416"/>
      <c r="RN29" s="416"/>
      <c r="RO29" s="416"/>
      <c r="RP29" s="416"/>
      <c r="RQ29" s="416"/>
      <c r="RR29" s="416"/>
      <c r="RS29" s="416"/>
      <c r="RT29" s="416"/>
      <c r="RU29" s="416"/>
      <c r="RV29" s="416"/>
      <c r="RW29" s="416"/>
      <c r="RX29" s="416"/>
      <c r="RY29" s="416"/>
      <c r="RZ29" s="416"/>
      <c r="SA29" s="416"/>
      <c r="SB29" s="416"/>
      <c r="SC29" s="416"/>
      <c r="SD29" s="416"/>
      <c r="SE29" s="416"/>
      <c r="SF29" s="416"/>
      <c r="SG29" s="416"/>
      <c r="SH29" s="416"/>
      <c r="SI29" s="416"/>
      <c r="SJ29" s="416"/>
      <c r="SK29" s="416"/>
      <c r="SL29" s="416"/>
      <c r="SM29" s="416"/>
      <c r="SN29" s="416"/>
      <c r="SO29" s="416"/>
      <c r="SP29" s="416"/>
      <c r="SQ29" s="416"/>
      <c r="SR29" s="416"/>
      <c r="SS29" s="416"/>
      <c r="ST29" s="416"/>
      <c r="SU29" s="416"/>
      <c r="SV29" s="416"/>
      <c r="SW29" s="416"/>
      <c r="SX29" s="416"/>
      <c r="SY29" s="416"/>
      <c r="SZ29" s="416"/>
      <c r="TA29" s="416"/>
      <c r="TB29" s="416"/>
      <c r="TC29" s="416"/>
      <c r="TD29" s="416"/>
      <c r="TE29" s="416"/>
      <c r="TF29" s="416"/>
      <c r="TG29" s="416"/>
      <c r="TH29" s="416"/>
      <c r="TI29" s="416"/>
      <c r="TJ29" s="416"/>
      <c r="TK29" s="416"/>
      <c r="TL29" s="416"/>
      <c r="TM29" s="416"/>
      <c r="TN29" s="416"/>
      <c r="TO29" s="416"/>
      <c r="TP29" s="416"/>
      <c r="TQ29" s="416"/>
      <c r="TR29" s="416"/>
      <c r="TS29" s="416"/>
      <c r="TT29" s="416"/>
      <c r="TU29" s="416"/>
      <c r="TV29" s="416"/>
      <c r="TW29" s="416"/>
      <c r="TX29" s="416"/>
      <c r="TY29" s="416"/>
      <c r="TZ29" s="416"/>
      <c r="UA29" s="416"/>
      <c r="UB29" s="416"/>
      <c r="UC29" s="416"/>
      <c r="UD29" s="416"/>
      <c r="UE29" s="416"/>
      <c r="UF29" s="416"/>
      <c r="UG29" s="416"/>
      <c r="UH29" s="416"/>
      <c r="UI29" s="416"/>
      <c r="UJ29" s="416"/>
      <c r="UK29" s="416"/>
      <c r="UL29" s="416"/>
      <c r="UM29" s="416"/>
      <c r="UN29" s="416"/>
      <c r="UO29" s="416"/>
      <c r="UP29" s="416"/>
      <c r="UQ29" s="416"/>
      <c r="UR29" s="416"/>
      <c r="US29" s="416"/>
      <c r="UT29" s="416"/>
      <c r="UU29" s="416"/>
      <c r="UV29" s="416"/>
      <c r="UW29" s="416"/>
      <c r="UX29" s="416"/>
      <c r="UY29" s="416"/>
      <c r="UZ29" s="416"/>
      <c r="VA29" s="416"/>
      <c r="VB29" s="416"/>
      <c r="VC29" s="416"/>
      <c r="VD29" s="416"/>
      <c r="VE29" s="416"/>
      <c r="VF29" s="416"/>
      <c r="VG29" s="416"/>
      <c r="VH29" s="416"/>
      <c r="VI29" s="416"/>
      <c r="VJ29" s="416"/>
      <c r="VK29" s="416"/>
      <c r="VL29" s="416"/>
      <c r="VM29" s="416"/>
      <c r="VN29" s="416"/>
      <c r="VO29" s="416"/>
      <c r="VP29" s="416"/>
      <c r="VQ29" s="416"/>
      <c r="VR29" s="416"/>
      <c r="VS29" s="416"/>
      <c r="VT29" s="416"/>
      <c r="VU29" s="416"/>
      <c r="VV29" s="416"/>
      <c r="VW29" s="416"/>
      <c r="VX29" s="416"/>
      <c r="VY29" s="416"/>
      <c r="VZ29" s="416"/>
      <c r="WA29" s="416"/>
      <c r="WB29" s="416"/>
      <c r="WC29" s="416"/>
      <c r="WD29" s="416"/>
      <c r="WE29" s="416"/>
      <c r="WF29" s="416"/>
      <c r="WG29" s="416"/>
      <c r="WH29" s="416"/>
      <c r="WI29" s="416"/>
      <c r="WJ29" s="416"/>
      <c r="WK29" s="416"/>
      <c r="WL29" s="416"/>
      <c r="WM29" s="416"/>
      <c r="WN29" s="416"/>
      <c r="WO29" s="416"/>
      <c r="WP29" s="416"/>
      <c r="WQ29" s="416"/>
      <c r="WR29" s="416"/>
      <c r="WS29" s="416"/>
      <c r="WT29" s="416"/>
      <c r="WU29" s="416"/>
      <c r="WV29" s="416"/>
      <c r="WW29" s="416"/>
      <c r="WX29" s="416"/>
      <c r="WY29" s="416"/>
      <c r="WZ29" s="416"/>
      <c r="XA29" s="416"/>
      <c r="XB29" s="416"/>
      <c r="XC29" s="416"/>
      <c r="XD29" s="416"/>
      <c r="XE29" s="416"/>
      <c r="XF29" s="416"/>
      <c r="XG29" s="416"/>
      <c r="XH29" s="416"/>
      <c r="XI29" s="416"/>
      <c r="XJ29" s="416"/>
      <c r="XK29" s="416"/>
      <c r="XL29" s="416"/>
      <c r="XM29" s="416"/>
      <c r="XN29" s="416"/>
      <c r="XO29" s="416"/>
      <c r="XP29" s="416"/>
      <c r="XQ29" s="416"/>
      <c r="XR29" s="416"/>
      <c r="XS29" s="416"/>
      <c r="XT29" s="416"/>
    </row>
    <row r="30" spans="1:644" customFormat="1">
      <c r="A30" s="217"/>
      <c r="B30" s="122"/>
      <c r="C30" s="221"/>
      <c r="D30" s="222"/>
      <c r="E30" s="222"/>
      <c r="F30" s="220"/>
      <c r="G30" s="221"/>
      <c r="H30" s="222"/>
      <c r="I30" s="222"/>
      <c r="J30" s="220"/>
      <c r="K30" s="416"/>
      <c r="L30" s="416"/>
      <c r="M30" s="217"/>
      <c r="N30" s="122"/>
      <c r="O30" s="221"/>
      <c r="P30" s="222"/>
      <c r="Q30" s="222"/>
      <c r="R30" s="220"/>
      <c r="S30" s="221"/>
      <c r="T30" s="222"/>
      <c r="U30" s="222"/>
      <c r="V30" s="220"/>
      <c r="W30" s="416"/>
      <c r="X30" s="416"/>
      <c r="Y30" s="416"/>
      <c r="Z30" s="416"/>
      <c r="AA30" s="416"/>
      <c r="AB30" s="416"/>
      <c r="AC30" s="416"/>
      <c r="AD30" s="416"/>
      <c r="AE30" s="416"/>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c r="BM30" s="416"/>
      <c r="BN30" s="416"/>
      <c r="BO30" s="416"/>
      <c r="BP30" s="416"/>
      <c r="BQ30" s="416"/>
      <c r="BR30" s="416"/>
      <c r="BS30" s="416"/>
      <c r="BT30" s="416"/>
      <c r="BU30" s="416"/>
      <c r="BV30" s="416"/>
      <c r="BW30" s="416"/>
      <c r="BX30" s="416"/>
      <c r="BY30" s="416"/>
      <c r="BZ30" s="416"/>
      <c r="CA30" s="416"/>
      <c r="CB30" s="416"/>
      <c r="CC30" s="416"/>
      <c r="CD30" s="416"/>
      <c r="CE30" s="416"/>
      <c r="CF30" s="416"/>
      <c r="CG30" s="416"/>
      <c r="CH30" s="416"/>
      <c r="CI30" s="416"/>
      <c r="CJ30" s="416"/>
      <c r="CK30" s="416"/>
      <c r="CL30" s="416"/>
      <c r="CM30" s="416"/>
      <c r="CN30" s="416"/>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6"/>
      <c r="DL30" s="416"/>
      <c r="DM30" s="416"/>
      <c r="DN30" s="416"/>
      <c r="DO30" s="416"/>
      <c r="DP30" s="416"/>
      <c r="DQ30" s="416"/>
      <c r="DR30" s="416"/>
      <c r="DS30" s="416"/>
      <c r="DT30" s="416"/>
      <c r="DU30" s="416"/>
      <c r="DV30" s="416"/>
      <c r="DW30" s="416"/>
      <c r="DX30" s="416"/>
      <c r="DY30" s="416"/>
      <c r="DZ30" s="416"/>
      <c r="EA30" s="416"/>
      <c r="EB30" s="416"/>
      <c r="EC30" s="416"/>
      <c r="ED30" s="416"/>
      <c r="EE30" s="416"/>
      <c r="EF30" s="416"/>
      <c r="EG30" s="416"/>
      <c r="EH30" s="416"/>
      <c r="EI30" s="416"/>
      <c r="EJ30" s="416"/>
      <c r="EK30" s="416"/>
      <c r="EL30" s="416"/>
      <c r="EM30" s="416"/>
      <c r="EN30" s="416"/>
      <c r="EO30" s="416"/>
      <c r="EP30" s="416"/>
      <c r="EQ30" s="416"/>
      <c r="ER30" s="416"/>
      <c r="ES30" s="416"/>
      <c r="ET30" s="416"/>
      <c r="EU30" s="416"/>
      <c r="EV30" s="416"/>
      <c r="EW30" s="416"/>
      <c r="EX30" s="416"/>
      <c r="EY30" s="416"/>
      <c r="EZ30" s="416"/>
      <c r="FA30" s="416"/>
      <c r="FB30" s="416"/>
      <c r="FC30" s="416"/>
      <c r="FD30" s="416"/>
      <c r="FE30" s="416"/>
      <c r="FF30" s="416"/>
      <c r="FG30" s="416"/>
      <c r="FH30" s="416"/>
      <c r="FI30" s="416"/>
      <c r="FJ30" s="416"/>
      <c r="FK30" s="416"/>
      <c r="FL30" s="416"/>
      <c r="FM30" s="416"/>
      <c r="FN30" s="416"/>
      <c r="FO30" s="416"/>
      <c r="FP30" s="416"/>
      <c r="FQ30" s="416"/>
      <c r="FR30" s="416"/>
      <c r="FS30" s="416"/>
      <c r="FT30" s="416"/>
      <c r="FU30" s="416"/>
      <c r="FV30" s="416"/>
      <c r="FW30" s="416"/>
      <c r="FX30" s="416"/>
      <c r="FY30" s="416"/>
      <c r="FZ30" s="416"/>
      <c r="GA30" s="416"/>
      <c r="GB30" s="416"/>
      <c r="GC30" s="416"/>
      <c r="GD30" s="416"/>
      <c r="GE30" s="416"/>
      <c r="GF30" s="416"/>
      <c r="GG30" s="416"/>
      <c r="GH30" s="416"/>
      <c r="GI30" s="416"/>
      <c r="GJ30" s="416"/>
      <c r="GK30" s="416"/>
      <c r="GL30" s="416"/>
      <c r="GM30" s="416"/>
      <c r="GN30" s="416"/>
      <c r="GO30" s="416"/>
      <c r="GP30" s="416"/>
      <c r="GQ30" s="416"/>
      <c r="GR30" s="416"/>
      <c r="GS30" s="416"/>
      <c r="GT30" s="416"/>
      <c r="GU30" s="416"/>
      <c r="GV30" s="416"/>
      <c r="GW30" s="416"/>
      <c r="GX30" s="416"/>
      <c r="GY30" s="416"/>
      <c r="GZ30" s="416"/>
      <c r="HA30" s="416"/>
      <c r="HB30" s="416"/>
      <c r="HC30" s="416"/>
      <c r="HD30" s="416"/>
      <c r="HE30" s="416"/>
      <c r="HF30" s="416"/>
      <c r="HG30" s="416"/>
      <c r="HH30" s="416"/>
      <c r="HI30" s="416"/>
      <c r="HJ30" s="416"/>
      <c r="HK30" s="416"/>
      <c r="HL30" s="416"/>
      <c r="HM30" s="416"/>
      <c r="HN30" s="416"/>
      <c r="HO30" s="416"/>
      <c r="HP30" s="416"/>
      <c r="HQ30" s="416"/>
      <c r="HR30" s="416"/>
      <c r="HS30" s="416"/>
      <c r="HT30" s="416"/>
      <c r="HU30" s="416"/>
      <c r="HV30" s="416"/>
      <c r="HW30" s="416"/>
      <c r="HX30" s="416"/>
      <c r="HY30" s="416"/>
      <c r="HZ30" s="416"/>
      <c r="IA30" s="416"/>
      <c r="IB30" s="416"/>
      <c r="IC30" s="416"/>
      <c r="ID30" s="416"/>
      <c r="IE30" s="416"/>
      <c r="IF30" s="416"/>
      <c r="IG30" s="416"/>
      <c r="IH30" s="416"/>
      <c r="II30" s="416"/>
      <c r="IJ30" s="416"/>
      <c r="IK30" s="416"/>
      <c r="IL30" s="416"/>
      <c r="IM30" s="416"/>
      <c r="IN30" s="416"/>
      <c r="IO30" s="416"/>
      <c r="IP30" s="416"/>
      <c r="IQ30" s="416"/>
      <c r="IR30" s="416"/>
      <c r="IS30" s="416"/>
      <c r="IT30" s="416"/>
      <c r="IU30" s="416"/>
      <c r="IV30" s="416"/>
      <c r="IW30" s="416"/>
      <c r="IX30" s="416"/>
      <c r="IY30" s="416"/>
      <c r="IZ30" s="416"/>
      <c r="JA30" s="416"/>
      <c r="JB30" s="416"/>
      <c r="JC30" s="416"/>
      <c r="JD30" s="416"/>
      <c r="JE30" s="416"/>
      <c r="JF30" s="416"/>
      <c r="JG30" s="416"/>
      <c r="JH30" s="416"/>
      <c r="JI30" s="416"/>
      <c r="JJ30" s="416"/>
      <c r="JK30" s="416"/>
      <c r="JL30" s="416"/>
      <c r="JM30" s="416"/>
      <c r="JN30" s="416"/>
      <c r="JO30" s="416"/>
      <c r="JP30" s="416"/>
      <c r="JQ30" s="416"/>
      <c r="JR30" s="416"/>
      <c r="JS30" s="416"/>
      <c r="JT30" s="416"/>
      <c r="JU30" s="416"/>
      <c r="JV30" s="416"/>
      <c r="JW30" s="416"/>
      <c r="JX30" s="416"/>
      <c r="JY30" s="416"/>
      <c r="JZ30" s="416"/>
      <c r="KA30" s="416"/>
      <c r="KB30" s="416"/>
      <c r="KC30" s="416"/>
      <c r="KD30" s="416"/>
      <c r="KE30" s="416"/>
      <c r="KF30" s="416"/>
      <c r="KG30" s="416"/>
      <c r="KH30" s="416"/>
      <c r="KI30" s="416"/>
      <c r="KJ30" s="416"/>
      <c r="KK30" s="416"/>
      <c r="KL30" s="416"/>
      <c r="KM30" s="416"/>
      <c r="KN30" s="416"/>
      <c r="KO30" s="416"/>
      <c r="KP30" s="416"/>
      <c r="KQ30" s="416"/>
      <c r="KR30" s="416"/>
      <c r="KS30" s="416"/>
      <c r="KT30" s="416"/>
      <c r="KU30" s="416"/>
      <c r="KV30" s="416"/>
      <c r="KW30" s="416"/>
      <c r="KX30" s="416"/>
      <c r="KY30" s="416"/>
      <c r="KZ30" s="416"/>
      <c r="LA30" s="416"/>
      <c r="LB30" s="416"/>
      <c r="LC30" s="416"/>
      <c r="LD30" s="416"/>
      <c r="LE30" s="416"/>
      <c r="LF30" s="416"/>
      <c r="LG30" s="416"/>
      <c r="LH30" s="416"/>
      <c r="LI30" s="416"/>
      <c r="LJ30" s="416"/>
      <c r="LK30" s="416"/>
      <c r="LL30" s="416"/>
      <c r="LM30" s="416"/>
      <c r="LN30" s="416"/>
      <c r="LO30" s="416"/>
      <c r="LP30" s="416"/>
      <c r="LQ30" s="416"/>
      <c r="LR30" s="416"/>
      <c r="LS30" s="416"/>
      <c r="LT30" s="416"/>
      <c r="LU30" s="416"/>
      <c r="LV30" s="416"/>
      <c r="LW30" s="416"/>
      <c r="LX30" s="416"/>
      <c r="LY30" s="416"/>
      <c r="LZ30" s="416"/>
      <c r="MA30" s="416"/>
      <c r="MB30" s="416"/>
      <c r="MC30" s="416"/>
      <c r="MD30" s="416"/>
      <c r="ME30" s="416"/>
      <c r="MF30" s="416"/>
      <c r="MG30" s="416"/>
      <c r="MH30" s="416"/>
      <c r="MI30" s="416"/>
      <c r="MJ30" s="416"/>
      <c r="MK30" s="416"/>
      <c r="ML30" s="416"/>
      <c r="MM30" s="416"/>
      <c r="MN30" s="416"/>
      <c r="MO30" s="416"/>
      <c r="MP30" s="416"/>
      <c r="MQ30" s="416"/>
      <c r="MR30" s="416"/>
      <c r="MS30" s="416"/>
      <c r="MT30" s="416"/>
      <c r="MU30" s="416"/>
      <c r="MV30" s="416"/>
      <c r="MW30" s="416"/>
      <c r="MX30" s="416"/>
      <c r="MY30" s="416"/>
      <c r="MZ30" s="416"/>
      <c r="NA30" s="416"/>
      <c r="NB30" s="416"/>
      <c r="NC30" s="416"/>
      <c r="ND30" s="416"/>
      <c r="NE30" s="416"/>
      <c r="NF30" s="416"/>
      <c r="NG30" s="416"/>
      <c r="NH30" s="416"/>
      <c r="NI30" s="416"/>
      <c r="NJ30" s="416"/>
      <c r="NK30" s="416"/>
      <c r="NL30" s="416"/>
      <c r="NM30" s="416"/>
      <c r="NN30" s="416"/>
      <c r="NO30" s="416"/>
      <c r="NP30" s="416"/>
      <c r="NQ30" s="416"/>
      <c r="NR30" s="416"/>
      <c r="NS30" s="416"/>
      <c r="NT30" s="416"/>
      <c r="NU30" s="416"/>
      <c r="NV30" s="416"/>
      <c r="NW30" s="416"/>
      <c r="NX30" s="416"/>
      <c r="NY30" s="416"/>
      <c r="NZ30" s="416"/>
      <c r="OA30" s="416"/>
      <c r="OB30" s="416"/>
      <c r="OC30" s="416"/>
      <c r="OD30" s="416"/>
      <c r="OE30" s="416"/>
      <c r="OF30" s="416"/>
      <c r="OG30" s="416"/>
      <c r="OH30" s="416"/>
      <c r="OI30" s="416"/>
      <c r="OJ30" s="416"/>
      <c r="OK30" s="416"/>
      <c r="OL30" s="416"/>
      <c r="OM30" s="416"/>
      <c r="ON30" s="416"/>
      <c r="OO30" s="416"/>
      <c r="OP30" s="416"/>
      <c r="OQ30" s="416"/>
      <c r="OR30" s="416"/>
      <c r="OS30" s="416"/>
      <c r="OT30" s="416"/>
      <c r="OU30" s="416"/>
      <c r="OV30" s="416"/>
      <c r="OW30" s="416"/>
      <c r="OX30" s="416"/>
      <c r="OY30" s="416"/>
      <c r="OZ30" s="416"/>
      <c r="PA30" s="416"/>
      <c r="PB30" s="416"/>
      <c r="PC30" s="416"/>
      <c r="PD30" s="416"/>
      <c r="PE30" s="416"/>
      <c r="PF30" s="416"/>
      <c r="PG30" s="416"/>
      <c r="PH30" s="416"/>
      <c r="PI30" s="416"/>
      <c r="PJ30" s="416"/>
      <c r="PK30" s="416"/>
      <c r="PL30" s="416"/>
      <c r="PM30" s="416"/>
      <c r="PN30" s="416"/>
      <c r="PO30" s="416"/>
      <c r="PP30" s="416"/>
      <c r="PQ30" s="416"/>
      <c r="PR30" s="416"/>
      <c r="PS30" s="416"/>
      <c r="PT30" s="416"/>
      <c r="PU30" s="416"/>
      <c r="PV30" s="416"/>
      <c r="PW30" s="416"/>
      <c r="PX30" s="416"/>
      <c r="PY30" s="416"/>
      <c r="PZ30" s="416"/>
      <c r="QA30" s="416"/>
      <c r="QB30" s="416"/>
      <c r="QC30" s="416"/>
      <c r="QD30" s="416"/>
      <c r="QE30" s="416"/>
      <c r="QF30" s="416"/>
      <c r="QG30" s="416"/>
      <c r="QH30" s="416"/>
      <c r="QI30" s="416"/>
      <c r="QJ30" s="416"/>
      <c r="QK30" s="416"/>
      <c r="QL30" s="416"/>
      <c r="QM30" s="416"/>
      <c r="QN30" s="416"/>
      <c r="QO30" s="416"/>
      <c r="QP30" s="416"/>
      <c r="QQ30" s="416"/>
      <c r="QR30" s="416"/>
      <c r="QS30" s="416"/>
      <c r="QT30" s="416"/>
      <c r="QU30" s="416"/>
      <c r="QV30" s="416"/>
      <c r="QW30" s="416"/>
      <c r="QX30" s="416"/>
      <c r="QY30" s="416"/>
      <c r="QZ30" s="416"/>
      <c r="RA30" s="416"/>
      <c r="RB30" s="416"/>
      <c r="RC30" s="416"/>
      <c r="RD30" s="416"/>
      <c r="RE30" s="416"/>
      <c r="RF30" s="416"/>
      <c r="RG30" s="416"/>
      <c r="RH30" s="416"/>
      <c r="RI30" s="416"/>
      <c r="RJ30" s="416"/>
      <c r="RK30" s="416"/>
      <c r="RL30" s="416"/>
      <c r="RM30" s="416"/>
      <c r="RN30" s="416"/>
      <c r="RO30" s="416"/>
      <c r="RP30" s="416"/>
      <c r="RQ30" s="416"/>
      <c r="RR30" s="416"/>
      <c r="RS30" s="416"/>
      <c r="RT30" s="416"/>
      <c r="RU30" s="416"/>
      <c r="RV30" s="416"/>
      <c r="RW30" s="416"/>
      <c r="RX30" s="416"/>
      <c r="RY30" s="416"/>
      <c r="RZ30" s="416"/>
      <c r="SA30" s="416"/>
      <c r="SB30" s="416"/>
      <c r="SC30" s="416"/>
      <c r="SD30" s="416"/>
      <c r="SE30" s="416"/>
      <c r="SF30" s="416"/>
      <c r="SG30" s="416"/>
      <c r="SH30" s="416"/>
      <c r="SI30" s="416"/>
      <c r="SJ30" s="416"/>
      <c r="SK30" s="416"/>
      <c r="SL30" s="416"/>
      <c r="SM30" s="416"/>
      <c r="SN30" s="416"/>
      <c r="SO30" s="416"/>
      <c r="SP30" s="416"/>
      <c r="SQ30" s="416"/>
      <c r="SR30" s="416"/>
      <c r="SS30" s="416"/>
      <c r="ST30" s="416"/>
      <c r="SU30" s="416"/>
      <c r="SV30" s="416"/>
      <c r="SW30" s="416"/>
      <c r="SX30" s="416"/>
      <c r="SY30" s="416"/>
      <c r="SZ30" s="416"/>
      <c r="TA30" s="416"/>
      <c r="TB30" s="416"/>
      <c r="TC30" s="416"/>
      <c r="TD30" s="416"/>
      <c r="TE30" s="416"/>
      <c r="TF30" s="416"/>
      <c r="TG30" s="416"/>
      <c r="TH30" s="416"/>
      <c r="TI30" s="416"/>
      <c r="TJ30" s="416"/>
      <c r="TK30" s="416"/>
      <c r="TL30" s="416"/>
      <c r="TM30" s="416"/>
      <c r="TN30" s="416"/>
      <c r="TO30" s="416"/>
      <c r="TP30" s="416"/>
      <c r="TQ30" s="416"/>
      <c r="TR30" s="416"/>
      <c r="TS30" s="416"/>
      <c r="TT30" s="416"/>
      <c r="TU30" s="416"/>
      <c r="TV30" s="416"/>
      <c r="TW30" s="416"/>
      <c r="TX30" s="416"/>
      <c r="TY30" s="416"/>
      <c r="TZ30" s="416"/>
      <c r="UA30" s="416"/>
      <c r="UB30" s="416"/>
      <c r="UC30" s="416"/>
      <c r="UD30" s="416"/>
      <c r="UE30" s="416"/>
      <c r="UF30" s="416"/>
      <c r="UG30" s="416"/>
      <c r="UH30" s="416"/>
      <c r="UI30" s="416"/>
      <c r="UJ30" s="416"/>
      <c r="UK30" s="416"/>
      <c r="UL30" s="416"/>
      <c r="UM30" s="416"/>
      <c r="UN30" s="416"/>
      <c r="UO30" s="416"/>
      <c r="UP30" s="416"/>
      <c r="UQ30" s="416"/>
      <c r="UR30" s="416"/>
      <c r="US30" s="416"/>
      <c r="UT30" s="416"/>
      <c r="UU30" s="416"/>
      <c r="UV30" s="416"/>
      <c r="UW30" s="416"/>
      <c r="UX30" s="416"/>
      <c r="UY30" s="416"/>
      <c r="UZ30" s="416"/>
      <c r="VA30" s="416"/>
      <c r="VB30" s="416"/>
      <c r="VC30" s="416"/>
      <c r="VD30" s="416"/>
      <c r="VE30" s="416"/>
      <c r="VF30" s="416"/>
      <c r="VG30" s="416"/>
      <c r="VH30" s="416"/>
      <c r="VI30" s="416"/>
      <c r="VJ30" s="416"/>
      <c r="VK30" s="416"/>
      <c r="VL30" s="416"/>
      <c r="VM30" s="416"/>
      <c r="VN30" s="416"/>
      <c r="VO30" s="416"/>
      <c r="VP30" s="416"/>
      <c r="VQ30" s="416"/>
      <c r="VR30" s="416"/>
      <c r="VS30" s="416"/>
      <c r="VT30" s="416"/>
      <c r="VU30" s="416"/>
      <c r="VV30" s="416"/>
      <c r="VW30" s="416"/>
      <c r="VX30" s="416"/>
      <c r="VY30" s="416"/>
      <c r="VZ30" s="416"/>
      <c r="WA30" s="416"/>
      <c r="WB30" s="416"/>
      <c r="WC30" s="416"/>
      <c r="WD30" s="416"/>
      <c r="WE30" s="416"/>
      <c r="WF30" s="416"/>
      <c r="WG30" s="416"/>
      <c r="WH30" s="416"/>
      <c r="WI30" s="416"/>
      <c r="WJ30" s="416"/>
      <c r="WK30" s="416"/>
      <c r="WL30" s="416"/>
      <c r="WM30" s="416"/>
      <c r="WN30" s="416"/>
      <c r="WO30" s="416"/>
      <c r="WP30" s="416"/>
      <c r="WQ30" s="416"/>
      <c r="WR30" s="416"/>
      <c r="WS30" s="416"/>
      <c r="WT30" s="416"/>
      <c r="WU30" s="416"/>
      <c r="WV30" s="416"/>
      <c r="WW30" s="416"/>
      <c r="WX30" s="416"/>
      <c r="WY30" s="416"/>
      <c r="WZ30" s="416"/>
      <c r="XA30" s="416"/>
      <c r="XB30" s="416"/>
      <c r="XC30" s="416"/>
      <c r="XD30" s="416"/>
      <c r="XE30" s="416"/>
      <c r="XF30" s="416"/>
      <c r="XG30" s="416"/>
      <c r="XH30" s="416"/>
      <c r="XI30" s="416"/>
      <c r="XJ30" s="416"/>
      <c r="XK30" s="416"/>
      <c r="XL30" s="416"/>
      <c r="XM30" s="416"/>
      <c r="XN30" s="416"/>
      <c r="XO30" s="416"/>
      <c r="XP30" s="416"/>
      <c r="XQ30" s="416"/>
      <c r="XR30" s="416"/>
      <c r="XS30" s="416"/>
      <c r="XT30" s="416"/>
    </row>
    <row r="31" spans="1:644" customFormat="1">
      <c r="A31" s="217"/>
      <c r="B31" s="122"/>
      <c r="C31" s="221"/>
      <c r="D31" s="222"/>
      <c r="E31" s="222"/>
      <c r="F31" s="220"/>
      <c r="G31" s="221"/>
      <c r="H31" s="222"/>
      <c r="I31" s="222"/>
      <c r="J31" s="220"/>
      <c r="K31" s="416"/>
      <c r="L31" s="416"/>
      <c r="M31" s="217"/>
      <c r="N31" s="122"/>
      <c r="O31" s="221"/>
      <c r="P31" s="222"/>
      <c r="Q31" s="222"/>
      <c r="R31" s="220"/>
      <c r="S31" s="221"/>
      <c r="T31" s="222"/>
      <c r="U31" s="222"/>
      <c r="V31" s="220"/>
      <c r="W31" s="416"/>
      <c r="X31" s="416"/>
      <c r="Y31" s="416"/>
      <c r="Z31" s="416"/>
      <c r="AA31" s="416"/>
      <c r="AB31" s="416"/>
      <c r="AC31" s="416"/>
      <c r="AD31" s="416"/>
      <c r="AE31" s="416"/>
      <c r="AF31" s="416"/>
      <c r="AG31" s="416"/>
      <c r="AH31" s="416"/>
      <c r="AI31" s="416"/>
      <c r="AJ31" s="416"/>
      <c r="AK31" s="416"/>
      <c r="AL31" s="416"/>
      <c r="AM31" s="416"/>
      <c r="AN31" s="416"/>
      <c r="AO31" s="416"/>
      <c r="AP31" s="416"/>
      <c r="AQ31" s="416"/>
      <c r="AR31" s="416"/>
      <c r="AS31" s="416"/>
      <c r="AT31" s="416"/>
      <c r="AU31" s="416"/>
      <c r="AV31" s="416"/>
      <c r="AW31" s="416"/>
      <c r="AX31" s="416"/>
      <c r="AY31" s="416"/>
      <c r="AZ31" s="416"/>
      <c r="BA31" s="416"/>
      <c r="BB31" s="416"/>
      <c r="BC31" s="416"/>
      <c r="BD31" s="416"/>
      <c r="BE31" s="416"/>
      <c r="BF31" s="416"/>
      <c r="BG31" s="416"/>
      <c r="BH31" s="416"/>
      <c r="BI31" s="416"/>
      <c r="BJ31" s="416"/>
      <c r="BK31" s="416"/>
      <c r="BL31" s="416"/>
      <c r="BM31" s="416"/>
      <c r="BN31" s="416"/>
      <c r="BO31" s="416"/>
      <c r="BP31" s="416"/>
      <c r="BQ31" s="416"/>
      <c r="BR31" s="416"/>
      <c r="BS31" s="416"/>
      <c r="BT31" s="416"/>
      <c r="BU31" s="416"/>
      <c r="BV31" s="416"/>
      <c r="BW31" s="416"/>
      <c r="BX31" s="416"/>
      <c r="BY31" s="416"/>
      <c r="BZ31" s="416"/>
      <c r="CA31" s="416"/>
      <c r="CB31" s="416"/>
      <c r="CC31" s="416"/>
      <c r="CD31" s="416"/>
      <c r="CE31" s="416"/>
      <c r="CF31" s="416"/>
      <c r="CG31" s="416"/>
      <c r="CH31" s="416"/>
      <c r="CI31" s="416"/>
      <c r="CJ31" s="416"/>
      <c r="CK31" s="416"/>
      <c r="CL31" s="416"/>
      <c r="CM31" s="416"/>
      <c r="CN31" s="416"/>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6"/>
      <c r="DL31" s="416"/>
      <c r="DM31" s="416"/>
      <c r="DN31" s="416"/>
      <c r="DO31" s="416"/>
      <c r="DP31" s="416"/>
      <c r="DQ31" s="416"/>
      <c r="DR31" s="416"/>
      <c r="DS31" s="416"/>
      <c r="DT31" s="416"/>
      <c r="DU31" s="416"/>
      <c r="DV31" s="416"/>
      <c r="DW31" s="416"/>
      <c r="DX31" s="416"/>
      <c r="DY31" s="416"/>
      <c r="DZ31" s="416"/>
      <c r="EA31" s="416"/>
      <c r="EB31" s="416"/>
      <c r="EC31" s="416"/>
      <c r="ED31" s="416"/>
      <c r="EE31" s="416"/>
      <c r="EF31" s="416"/>
      <c r="EG31" s="416"/>
      <c r="EH31" s="416"/>
      <c r="EI31" s="416"/>
      <c r="EJ31" s="416"/>
      <c r="EK31" s="416"/>
      <c r="EL31" s="416"/>
      <c r="EM31" s="416"/>
      <c r="EN31" s="416"/>
      <c r="EO31" s="416"/>
      <c r="EP31" s="416"/>
      <c r="EQ31" s="416"/>
      <c r="ER31" s="416"/>
      <c r="ES31" s="416"/>
      <c r="ET31" s="416"/>
      <c r="EU31" s="416"/>
      <c r="EV31" s="416"/>
      <c r="EW31" s="416"/>
      <c r="EX31" s="416"/>
      <c r="EY31" s="416"/>
      <c r="EZ31" s="416"/>
      <c r="FA31" s="416"/>
      <c r="FB31" s="416"/>
      <c r="FC31" s="416"/>
      <c r="FD31" s="416"/>
      <c r="FE31" s="416"/>
      <c r="FF31" s="416"/>
      <c r="FG31" s="416"/>
      <c r="FH31" s="416"/>
      <c r="FI31" s="416"/>
      <c r="FJ31" s="416"/>
      <c r="FK31" s="416"/>
      <c r="FL31" s="416"/>
      <c r="FM31" s="416"/>
      <c r="FN31" s="416"/>
      <c r="FO31" s="416"/>
      <c r="FP31" s="416"/>
      <c r="FQ31" s="416"/>
      <c r="FR31" s="416"/>
      <c r="FS31" s="416"/>
      <c r="FT31" s="416"/>
      <c r="FU31" s="416"/>
      <c r="FV31" s="416"/>
      <c r="FW31" s="416"/>
      <c r="FX31" s="416"/>
      <c r="FY31" s="416"/>
      <c r="FZ31" s="416"/>
      <c r="GA31" s="416"/>
      <c r="GB31" s="416"/>
      <c r="GC31" s="416"/>
      <c r="GD31" s="416"/>
      <c r="GE31" s="416"/>
      <c r="GF31" s="416"/>
      <c r="GG31" s="416"/>
      <c r="GH31" s="416"/>
      <c r="GI31" s="416"/>
      <c r="GJ31" s="416"/>
      <c r="GK31" s="416"/>
      <c r="GL31" s="416"/>
      <c r="GM31" s="416"/>
      <c r="GN31" s="416"/>
      <c r="GO31" s="416"/>
      <c r="GP31" s="416"/>
      <c r="GQ31" s="416"/>
      <c r="GR31" s="416"/>
      <c r="GS31" s="416"/>
      <c r="GT31" s="416"/>
      <c r="GU31" s="416"/>
      <c r="GV31" s="416"/>
      <c r="GW31" s="416"/>
      <c r="GX31" s="416"/>
      <c r="GY31" s="416"/>
      <c r="GZ31" s="416"/>
      <c r="HA31" s="416"/>
      <c r="HB31" s="416"/>
      <c r="HC31" s="416"/>
      <c r="HD31" s="416"/>
      <c r="HE31" s="416"/>
      <c r="HF31" s="416"/>
      <c r="HG31" s="416"/>
      <c r="HH31" s="416"/>
      <c r="HI31" s="416"/>
      <c r="HJ31" s="416"/>
      <c r="HK31" s="416"/>
      <c r="HL31" s="416"/>
      <c r="HM31" s="416"/>
      <c r="HN31" s="416"/>
      <c r="HO31" s="416"/>
      <c r="HP31" s="416"/>
      <c r="HQ31" s="416"/>
      <c r="HR31" s="416"/>
      <c r="HS31" s="416"/>
      <c r="HT31" s="416"/>
      <c r="HU31" s="416"/>
      <c r="HV31" s="416"/>
      <c r="HW31" s="416"/>
      <c r="HX31" s="416"/>
      <c r="HY31" s="416"/>
      <c r="HZ31" s="416"/>
      <c r="IA31" s="416"/>
      <c r="IB31" s="416"/>
      <c r="IC31" s="416"/>
      <c r="ID31" s="416"/>
      <c r="IE31" s="416"/>
      <c r="IF31" s="416"/>
      <c r="IG31" s="416"/>
      <c r="IH31" s="416"/>
      <c r="II31" s="416"/>
      <c r="IJ31" s="416"/>
      <c r="IK31" s="416"/>
      <c r="IL31" s="416"/>
      <c r="IM31" s="416"/>
      <c r="IN31" s="416"/>
      <c r="IO31" s="416"/>
      <c r="IP31" s="416"/>
      <c r="IQ31" s="416"/>
      <c r="IR31" s="416"/>
      <c r="IS31" s="416"/>
      <c r="IT31" s="416"/>
      <c r="IU31" s="416"/>
      <c r="IV31" s="416"/>
      <c r="IW31" s="416"/>
      <c r="IX31" s="416"/>
      <c r="IY31" s="416"/>
      <c r="IZ31" s="416"/>
      <c r="JA31" s="416"/>
      <c r="JB31" s="416"/>
      <c r="JC31" s="416"/>
      <c r="JD31" s="416"/>
      <c r="JE31" s="416"/>
      <c r="JF31" s="416"/>
      <c r="JG31" s="416"/>
      <c r="JH31" s="416"/>
      <c r="JI31" s="416"/>
      <c r="JJ31" s="416"/>
      <c r="JK31" s="416"/>
      <c r="JL31" s="416"/>
      <c r="JM31" s="416"/>
      <c r="JN31" s="416"/>
      <c r="JO31" s="416"/>
      <c r="JP31" s="416"/>
      <c r="JQ31" s="416"/>
      <c r="JR31" s="416"/>
      <c r="JS31" s="416"/>
      <c r="JT31" s="416"/>
      <c r="JU31" s="416"/>
      <c r="JV31" s="416"/>
      <c r="JW31" s="416"/>
      <c r="JX31" s="416"/>
      <c r="JY31" s="416"/>
      <c r="JZ31" s="416"/>
      <c r="KA31" s="416"/>
      <c r="KB31" s="416"/>
      <c r="KC31" s="416"/>
      <c r="KD31" s="416"/>
      <c r="KE31" s="416"/>
      <c r="KF31" s="416"/>
      <c r="KG31" s="416"/>
      <c r="KH31" s="416"/>
      <c r="KI31" s="416"/>
      <c r="KJ31" s="416"/>
      <c r="KK31" s="416"/>
      <c r="KL31" s="416"/>
      <c r="KM31" s="416"/>
      <c r="KN31" s="416"/>
      <c r="KO31" s="416"/>
      <c r="KP31" s="416"/>
      <c r="KQ31" s="416"/>
      <c r="KR31" s="416"/>
      <c r="KS31" s="416"/>
      <c r="KT31" s="416"/>
      <c r="KU31" s="416"/>
      <c r="KV31" s="416"/>
      <c r="KW31" s="416"/>
      <c r="KX31" s="416"/>
      <c r="KY31" s="416"/>
      <c r="KZ31" s="416"/>
      <c r="LA31" s="416"/>
      <c r="LB31" s="416"/>
      <c r="LC31" s="416"/>
      <c r="LD31" s="416"/>
      <c r="LE31" s="416"/>
      <c r="LF31" s="416"/>
      <c r="LG31" s="416"/>
      <c r="LH31" s="416"/>
      <c r="LI31" s="416"/>
      <c r="LJ31" s="416"/>
      <c r="LK31" s="416"/>
      <c r="LL31" s="416"/>
      <c r="LM31" s="416"/>
      <c r="LN31" s="416"/>
      <c r="LO31" s="416"/>
      <c r="LP31" s="416"/>
      <c r="LQ31" s="416"/>
      <c r="LR31" s="416"/>
      <c r="LS31" s="416"/>
      <c r="LT31" s="416"/>
      <c r="LU31" s="416"/>
      <c r="LV31" s="416"/>
      <c r="LW31" s="416"/>
      <c r="LX31" s="416"/>
      <c r="LY31" s="416"/>
      <c r="LZ31" s="416"/>
      <c r="MA31" s="416"/>
      <c r="MB31" s="416"/>
      <c r="MC31" s="416"/>
      <c r="MD31" s="416"/>
      <c r="ME31" s="416"/>
      <c r="MF31" s="416"/>
      <c r="MG31" s="416"/>
      <c r="MH31" s="416"/>
      <c r="MI31" s="416"/>
      <c r="MJ31" s="416"/>
      <c r="MK31" s="416"/>
      <c r="ML31" s="416"/>
      <c r="MM31" s="416"/>
      <c r="MN31" s="416"/>
      <c r="MO31" s="416"/>
      <c r="MP31" s="416"/>
      <c r="MQ31" s="416"/>
      <c r="MR31" s="416"/>
      <c r="MS31" s="416"/>
      <c r="MT31" s="416"/>
      <c r="MU31" s="416"/>
      <c r="MV31" s="416"/>
      <c r="MW31" s="416"/>
      <c r="MX31" s="416"/>
      <c r="MY31" s="416"/>
      <c r="MZ31" s="416"/>
      <c r="NA31" s="416"/>
      <c r="NB31" s="416"/>
      <c r="NC31" s="416"/>
      <c r="ND31" s="416"/>
      <c r="NE31" s="416"/>
      <c r="NF31" s="416"/>
      <c r="NG31" s="416"/>
      <c r="NH31" s="416"/>
      <c r="NI31" s="416"/>
      <c r="NJ31" s="416"/>
      <c r="NK31" s="416"/>
      <c r="NL31" s="416"/>
      <c r="NM31" s="416"/>
      <c r="NN31" s="416"/>
      <c r="NO31" s="416"/>
      <c r="NP31" s="416"/>
      <c r="NQ31" s="416"/>
      <c r="NR31" s="416"/>
      <c r="NS31" s="416"/>
      <c r="NT31" s="416"/>
      <c r="NU31" s="416"/>
      <c r="NV31" s="416"/>
      <c r="NW31" s="416"/>
      <c r="NX31" s="416"/>
      <c r="NY31" s="416"/>
      <c r="NZ31" s="416"/>
      <c r="OA31" s="416"/>
      <c r="OB31" s="416"/>
      <c r="OC31" s="416"/>
      <c r="OD31" s="416"/>
      <c r="OE31" s="416"/>
      <c r="OF31" s="416"/>
      <c r="OG31" s="416"/>
      <c r="OH31" s="416"/>
      <c r="OI31" s="416"/>
      <c r="OJ31" s="416"/>
      <c r="OK31" s="416"/>
      <c r="OL31" s="416"/>
      <c r="OM31" s="416"/>
      <c r="ON31" s="416"/>
      <c r="OO31" s="416"/>
      <c r="OP31" s="416"/>
      <c r="OQ31" s="416"/>
      <c r="OR31" s="416"/>
      <c r="OS31" s="416"/>
      <c r="OT31" s="416"/>
      <c r="OU31" s="416"/>
      <c r="OV31" s="416"/>
      <c r="OW31" s="416"/>
      <c r="OX31" s="416"/>
      <c r="OY31" s="416"/>
      <c r="OZ31" s="416"/>
      <c r="PA31" s="416"/>
      <c r="PB31" s="416"/>
      <c r="PC31" s="416"/>
      <c r="PD31" s="416"/>
      <c r="PE31" s="416"/>
      <c r="PF31" s="416"/>
      <c r="PG31" s="416"/>
      <c r="PH31" s="416"/>
      <c r="PI31" s="416"/>
      <c r="PJ31" s="416"/>
      <c r="PK31" s="416"/>
      <c r="PL31" s="416"/>
      <c r="PM31" s="416"/>
      <c r="PN31" s="416"/>
      <c r="PO31" s="416"/>
      <c r="PP31" s="416"/>
      <c r="PQ31" s="416"/>
      <c r="PR31" s="416"/>
      <c r="PS31" s="416"/>
      <c r="PT31" s="416"/>
      <c r="PU31" s="416"/>
      <c r="PV31" s="416"/>
      <c r="PW31" s="416"/>
      <c r="PX31" s="416"/>
      <c r="PY31" s="416"/>
      <c r="PZ31" s="416"/>
      <c r="QA31" s="416"/>
      <c r="QB31" s="416"/>
      <c r="QC31" s="416"/>
      <c r="QD31" s="416"/>
      <c r="QE31" s="416"/>
      <c r="QF31" s="416"/>
      <c r="QG31" s="416"/>
      <c r="QH31" s="416"/>
      <c r="QI31" s="416"/>
      <c r="QJ31" s="416"/>
      <c r="QK31" s="416"/>
      <c r="QL31" s="416"/>
      <c r="QM31" s="416"/>
      <c r="QN31" s="416"/>
      <c r="QO31" s="416"/>
      <c r="QP31" s="416"/>
      <c r="QQ31" s="416"/>
      <c r="QR31" s="416"/>
      <c r="QS31" s="416"/>
      <c r="QT31" s="416"/>
      <c r="QU31" s="416"/>
      <c r="QV31" s="416"/>
      <c r="QW31" s="416"/>
      <c r="QX31" s="416"/>
      <c r="QY31" s="416"/>
      <c r="QZ31" s="416"/>
      <c r="RA31" s="416"/>
      <c r="RB31" s="416"/>
      <c r="RC31" s="416"/>
      <c r="RD31" s="416"/>
      <c r="RE31" s="416"/>
      <c r="RF31" s="416"/>
      <c r="RG31" s="416"/>
      <c r="RH31" s="416"/>
      <c r="RI31" s="416"/>
      <c r="RJ31" s="416"/>
      <c r="RK31" s="416"/>
      <c r="RL31" s="416"/>
      <c r="RM31" s="416"/>
      <c r="RN31" s="416"/>
      <c r="RO31" s="416"/>
      <c r="RP31" s="416"/>
      <c r="RQ31" s="416"/>
      <c r="RR31" s="416"/>
      <c r="RS31" s="416"/>
      <c r="RT31" s="416"/>
      <c r="RU31" s="416"/>
      <c r="RV31" s="416"/>
      <c r="RW31" s="416"/>
      <c r="RX31" s="416"/>
      <c r="RY31" s="416"/>
      <c r="RZ31" s="416"/>
      <c r="SA31" s="416"/>
      <c r="SB31" s="416"/>
      <c r="SC31" s="416"/>
      <c r="SD31" s="416"/>
      <c r="SE31" s="416"/>
      <c r="SF31" s="416"/>
      <c r="SG31" s="416"/>
      <c r="SH31" s="416"/>
      <c r="SI31" s="416"/>
      <c r="SJ31" s="416"/>
      <c r="SK31" s="416"/>
      <c r="SL31" s="416"/>
      <c r="SM31" s="416"/>
      <c r="SN31" s="416"/>
      <c r="SO31" s="416"/>
      <c r="SP31" s="416"/>
      <c r="SQ31" s="416"/>
      <c r="SR31" s="416"/>
      <c r="SS31" s="416"/>
      <c r="ST31" s="416"/>
      <c r="SU31" s="416"/>
      <c r="SV31" s="416"/>
      <c r="SW31" s="416"/>
      <c r="SX31" s="416"/>
      <c r="SY31" s="416"/>
      <c r="SZ31" s="416"/>
      <c r="TA31" s="416"/>
      <c r="TB31" s="416"/>
      <c r="TC31" s="416"/>
      <c r="TD31" s="416"/>
      <c r="TE31" s="416"/>
      <c r="TF31" s="416"/>
      <c r="TG31" s="416"/>
      <c r="TH31" s="416"/>
      <c r="TI31" s="416"/>
      <c r="TJ31" s="416"/>
      <c r="TK31" s="416"/>
      <c r="TL31" s="416"/>
      <c r="TM31" s="416"/>
      <c r="TN31" s="416"/>
      <c r="TO31" s="416"/>
      <c r="TP31" s="416"/>
      <c r="TQ31" s="416"/>
      <c r="TR31" s="416"/>
      <c r="TS31" s="416"/>
      <c r="TT31" s="416"/>
      <c r="TU31" s="416"/>
      <c r="TV31" s="416"/>
      <c r="TW31" s="416"/>
      <c r="TX31" s="416"/>
      <c r="TY31" s="416"/>
      <c r="TZ31" s="416"/>
      <c r="UA31" s="416"/>
      <c r="UB31" s="416"/>
      <c r="UC31" s="416"/>
      <c r="UD31" s="416"/>
      <c r="UE31" s="416"/>
      <c r="UF31" s="416"/>
      <c r="UG31" s="416"/>
      <c r="UH31" s="416"/>
      <c r="UI31" s="416"/>
      <c r="UJ31" s="416"/>
      <c r="UK31" s="416"/>
      <c r="UL31" s="416"/>
      <c r="UM31" s="416"/>
      <c r="UN31" s="416"/>
      <c r="UO31" s="416"/>
      <c r="UP31" s="416"/>
      <c r="UQ31" s="416"/>
      <c r="UR31" s="416"/>
      <c r="US31" s="416"/>
      <c r="UT31" s="416"/>
      <c r="UU31" s="416"/>
      <c r="UV31" s="416"/>
      <c r="UW31" s="416"/>
      <c r="UX31" s="416"/>
      <c r="UY31" s="416"/>
      <c r="UZ31" s="416"/>
      <c r="VA31" s="416"/>
      <c r="VB31" s="416"/>
      <c r="VC31" s="416"/>
      <c r="VD31" s="416"/>
      <c r="VE31" s="416"/>
      <c r="VF31" s="416"/>
      <c r="VG31" s="416"/>
      <c r="VH31" s="416"/>
      <c r="VI31" s="416"/>
      <c r="VJ31" s="416"/>
      <c r="VK31" s="416"/>
      <c r="VL31" s="416"/>
      <c r="VM31" s="416"/>
      <c r="VN31" s="416"/>
      <c r="VO31" s="416"/>
      <c r="VP31" s="416"/>
      <c r="VQ31" s="416"/>
      <c r="VR31" s="416"/>
      <c r="VS31" s="416"/>
      <c r="VT31" s="416"/>
      <c r="VU31" s="416"/>
      <c r="VV31" s="416"/>
      <c r="VW31" s="416"/>
      <c r="VX31" s="416"/>
      <c r="VY31" s="416"/>
      <c r="VZ31" s="416"/>
      <c r="WA31" s="416"/>
      <c r="WB31" s="416"/>
      <c r="WC31" s="416"/>
      <c r="WD31" s="416"/>
      <c r="WE31" s="416"/>
      <c r="WF31" s="416"/>
      <c r="WG31" s="416"/>
      <c r="WH31" s="416"/>
      <c r="WI31" s="416"/>
      <c r="WJ31" s="416"/>
      <c r="WK31" s="416"/>
      <c r="WL31" s="416"/>
      <c r="WM31" s="416"/>
      <c r="WN31" s="416"/>
      <c r="WO31" s="416"/>
      <c r="WP31" s="416"/>
      <c r="WQ31" s="416"/>
      <c r="WR31" s="416"/>
      <c r="WS31" s="416"/>
      <c r="WT31" s="416"/>
      <c r="WU31" s="416"/>
      <c r="WV31" s="416"/>
      <c r="WW31" s="416"/>
      <c r="WX31" s="416"/>
      <c r="WY31" s="416"/>
      <c r="WZ31" s="416"/>
      <c r="XA31" s="416"/>
      <c r="XB31" s="416"/>
      <c r="XC31" s="416"/>
      <c r="XD31" s="416"/>
      <c r="XE31" s="416"/>
      <c r="XF31" s="416"/>
      <c r="XG31" s="416"/>
      <c r="XH31" s="416"/>
      <c r="XI31" s="416"/>
      <c r="XJ31" s="416"/>
      <c r="XK31" s="416"/>
      <c r="XL31" s="416"/>
      <c r="XM31" s="416"/>
      <c r="XN31" s="416"/>
      <c r="XO31" s="416"/>
      <c r="XP31" s="416"/>
      <c r="XQ31" s="416"/>
      <c r="XR31" s="416"/>
      <c r="XS31" s="416"/>
      <c r="XT31" s="416"/>
    </row>
    <row r="32" spans="1:644" customFormat="1">
      <c r="A32" s="217"/>
      <c r="B32" s="122"/>
      <c r="C32" s="221"/>
      <c r="D32" s="222"/>
      <c r="E32" s="222"/>
      <c r="F32" s="220"/>
      <c r="G32" s="221"/>
      <c r="H32" s="222"/>
      <c r="I32" s="222"/>
      <c r="J32" s="220"/>
      <c r="K32" s="416"/>
      <c r="L32" s="416"/>
      <c r="M32" s="217"/>
      <c r="N32" s="122"/>
      <c r="O32" s="221"/>
      <c r="P32" s="222"/>
      <c r="Q32" s="222"/>
      <c r="R32" s="220"/>
      <c r="S32" s="221"/>
      <c r="T32" s="222"/>
      <c r="U32" s="222"/>
      <c r="V32" s="220"/>
      <c r="W32" s="416"/>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16"/>
      <c r="BZ32" s="416"/>
      <c r="CA32" s="416"/>
      <c r="CB32" s="416"/>
      <c r="CC32" s="416"/>
      <c r="CD32" s="416"/>
      <c r="CE32" s="416"/>
      <c r="CF32" s="416"/>
      <c r="CG32" s="416"/>
      <c r="CH32" s="416"/>
      <c r="CI32" s="416"/>
      <c r="CJ32" s="416"/>
      <c r="CK32" s="416"/>
      <c r="CL32" s="416"/>
      <c r="CM32" s="416"/>
      <c r="CN32" s="416"/>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6"/>
      <c r="DL32" s="416"/>
      <c r="DM32" s="416"/>
      <c r="DN32" s="416"/>
      <c r="DO32" s="416"/>
      <c r="DP32" s="416"/>
      <c r="DQ32" s="416"/>
      <c r="DR32" s="416"/>
      <c r="DS32" s="416"/>
      <c r="DT32" s="416"/>
      <c r="DU32" s="416"/>
      <c r="DV32" s="416"/>
      <c r="DW32" s="416"/>
      <c r="DX32" s="416"/>
      <c r="DY32" s="416"/>
      <c r="DZ32" s="416"/>
      <c r="EA32" s="416"/>
      <c r="EB32" s="416"/>
      <c r="EC32" s="416"/>
      <c r="ED32" s="416"/>
      <c r="EE32" s="416"/>
      <c r="EF32" s="416"/>
      <c r="EG32" s="416"/>
      <c r="EH32" s="416"/>
      <c r="EI32" s="416"/>
      <c r="EJ32" s="416"/>
      <c r="EK32" s="416"/>
      <c r="EL32" s="416"/>
      <c r="EM32" s="416"/>
      <c r="EN32" s="416"/>
      <c r="EO32" s="416"/>
      <c r="EP32" s="416"/>
      <c r="EQ32" s="416"/>
      <c r="ER32" s="416"/>
      <c r="ES32" s="416"/>
      <c r="ET32" s="416"/>
      <c r="EU32" s="416"/>
      <c r="EV32" s="416"/>
      <c r="EW32" s="416"/>
      <c r="EX32" s="416"/>
      <c r="EY32" s="416"/>
      <c r="EZ32" s="416"/>
      <c r="FA32" s="416"/>
      <c r="FB32" s="416"/>
      <c r="FC32" s="416"/>
      <c r="FD32" s="416"/>
      <c r="FE32" s="416"/>
      <c r="FF32" s="416"/>
      <c r="FG32" s="416"/>
      <c r="FH32" s="416"/>
      <c r="FI32" s="416"/>
      <c r="FJ32" s="416"/>
      <c r="FK32" s="416"/>
      <c r="FL32" s="416"/>
      <c r="FM32" s="416"/>
      <c r="FN32" s="416"/>
      <c r="FO32" s="416"/>
      <c r="FP32" s="416"/>
      <c r="FQ32" s="416"/>
      <c r="FR32" s="416"/>
      <c r="FS32" s="416"/>
      <c r="FT32" s="416"/>
      <c r="FU32" s="416"/>
      <c r="FV32" s="416"/>
      <c r="FW32" s="416"/>
      <c r="FX32" s="416"/>
      <c r="FY32" s="416"/>
      <c r="FZ32" s="416"/>
      <c r="GA32" s="416"/>
      <c r="GB32" s="416"/>
      <c r="GC32" s="416"/>
      <c r="GD32" s="416"/>
      <c r="GE32" s="416"/>
      <c r="GF32" s="416"/>
      <c r="GG32" s="416"/>
      <c r="GH32" s="416"/>
      <c r="GI32" s="416"/>
      <c r="GJ32" s="416"/>
      <c r="GK32" s="416"/>
      <c r="GL32" s="416"/>
      <c r="GM32" s="416"/>
      <c r="GN32" s="416"/>
      <c r="GO32" s="416"/>
      <c r="GP32" s="416"/>
      <c r="GQ32" s="416"/>
      <c r="GR32" s="416"/>
      <c r="GS32" s="416"/>
      <c r="GT32" s="416"/>
      <c r="GU32" s="416"/>
      <c r="GV32" s="416"/>
      <c r="GW32" s="416"/>
      <c r="GX32" s="416"/>
      <c r="GY32" s="416"/>
      <c r="GZ32" s="416"/>
      <c r="HA32" s="416"/>
      <c r="HB32" s="416"/>
      <c r="HC32" s="416"/>
      <c r="HD32" s="416"/>
      <c r="HE32" s="416"/>
      <c r="HF32" s="416"/>
      <c r="HG32" s="416"/>
      <c r="HH32" s="416"/>
      <c r="HI32" s="416"/>
      <c r="HJ32" s="416"/>
      <c r="HK32" s="416"/>
      <c r="HL32" s="416"/>
      <c r="HM32" s="416"/>
      <c r="HN32" s="416"/>
      <c r="HO32" s="416"/>
      <c r="HP32" s="416"/>
      <c r="HQ32" s="416"/>
      <c r="HR32" s="416"/>
      <c r="HS32" s="416"/>
      <c r="HT32" s="416"/>
      <c r="HU32" s="416"/>
      <c r="HV32" s="416"/>
      <c r="HW32" s="416"/>
      <c r="HX32" s="416"/>
      <c r="HY32" s="416"/>
      <c r="HZ32" s="416"/>
      <c r="IA32" s="416"/>
      <c r="IB32" s="416"/>
      <c r="IC32" s="416"/>
      <c r="ID32" s="416"/>
      <c r="IE32" s="416"/>
      <c r="IF32" s="416"/>
      <c r="IG32" s="416"/>
      <c r="IH32" s="416"/>
      <c r="II32" s="416"/>
      <c r="IJ32" s="416"/>
      <c r="IK32" s="416"/>
      <c r="IL32" s="416"/>
      <c r="IM32" s="416"/>
      <c r="IN32" s="416"/>
      <c r="IO32" s="416"/>
      <c r="IP32" s="416"/>
      <c r="IQ32" s="416"/>
      <c r="IR32" s="416"/>
      <c r="IS32" s="416"/>
      <c r="IT32" s="416"/>
      <c r="IU32" s="416"/>
      <c r="IV32" s="416"/>
      <c r="IW32" s="416"/>
      <c r="IX32" s="416"/>
      <c r="IY32" s="416"/>
      <c r="IZ32" s="416"/>
      <c r="JA32" s="416"/>
      <c r="JB32" s="416"/>
      <c r="JC32" s="416"/>
      <c r="JD32" s="416"/>
      <c r="JE32" s="416"/>
      <c r="JF32" s="416"/>
      <c r="JG32" s="416"/>
      <c r="JH32" s="416"/>
      <c r="JI32" s="416"/>
      <c r="JJ32" s="416"/>
      <c r="JK32" s="416"/>
      <c r="JL32" s="416"/>
      <c r="JM32" s="416"/>
      <c r="JN32" s="416"/>
      <c r="JO32" s="416"/>
      <c r="JP32" s="416"/>
      <c r="JQ32" s="416"/>
      <c r="JR32" s="416"/>
      <c r="JS32" s="416"/>
      <c r="JT32" s="416"/>
      <c r="JU32" s="416"/>
      <c r="JV32" s="416"/>
      <c r="JW32" s="416"/>
      <c r="JX32" s="416"/>
      <c r="JY32" s="416"/>
      <c r="JZ32" s="416"/>
      <c r="KA32" s="416"/>
      <c r="KB32" s="416"/>
      <c r="KC32" s="416"/>
      <c r="KD32" s="416"/>
      <c r="KE32" s="416"/>
      <c r="KF32" s="416"/>
      <c r="KG32" s="416"/>
      <c r="KH32" s="416"/>
      <c r="KI32" s="416"/>
      <c r="KJ32" s="416"/>
      <c r="KK32" s="416"/>
      <c r="KL32" s="416"/>
      <c r="KM32" s="416"/>
      <c r="KN32" s="416"/>
      <c r="KO32" s="416"/>
      <c r="KP32" s="416"/>
      <c r="KQ32" s="416"/>
      <c r="KR32" s="416"/>
      <c r="KS32" s="416"/>
      <c r="KT32" s="416"/>
      <c r="KU32" s="416"/>
      <c r="KV32" s="416"/>
      <c r="KW32" s="416"/>
      <c r="KX32" s="416"/>
      <c r="KY32" s="416"/>
      <c r="KZ32" s="416"/>
      <c r="LA32" s="416"/>
      <c r="LB32" s="416"/>
      <c r="LC32" s="416"/>
      <c r="LD32" s="416"/>
      <c r="LE32" s="416"/>
      <c r="LF32" s="416"/>
      <c r="LG32" s="416"/>
      <c r="LH32" s="416"/>
      <c r="LI32" s="416"/>
      <c r="LJ32" s="416"/>
      <c r="LK32" s="416"/>
      <c r="LL32" s="416"/>
      <c r="LM32" s="416"/>
      <c r="LN32" s="416"/>
      <c r="LO32" s="416"/>
      <c r="LP32" s="416"/>
      <c r="LQ32" s="416"/>
      <c r="LR32" s="416"/>
      <c r="LS32" s="416"/>
      <c r="LT32" s="416"/>
      <c r="LU32" s="416"/>
      <c r="LV32" s="416"/>
      <c r="LW32" s="416"/>
      <c r="LX32" s="416"/>
      <c r="LY32" s="416"/>
      <c r="LZ32" s="416"/>
      <c r="MA32" s="416"/>
      <c r="MB32" s="416"/>
      <c r="MC32" s="416"/>
      <c r="MD32" s="416"/>
      <c r="ME32" s="416"/>
      <c r="MF32" s="416"/>
      <c r="MG32" s="416"/>
      <c r="MH32" s="416"/>
      <c r="MI32" s="416"/>
      <c r="MJ32" s="416"/>
      <c r="MK32" s="416"/>
      <c r="ML32" s="416"/>
      <c r="MM32" s="416"/>
      <c r="MN32" s="416"/>
      <c r="MO32" s="416"/>
      <c r="MP32" s="416"/>
      <c r="MQ32" s="416"/>
      <c r="MR32" s="416"/>
      <c r="MS32" s="416"/>
      <c r="MT32" s="416"/>
      <c r="MU32" s="416"/>
      <c r="MV32" s="416"/>
      <c r="MW32" s="416"/>
      <c r="MX32" s="416"/>
      <c r="MY32" s="416"/>
      <c r="MZ32" s="416"/>
      <c r="NA32" s="416"/>
      <c r="NB32" s="416"/>
      <c r="NC32" s="416"/>
      <c r="ND32" s="416"/>
      <c r="NE32" s="416"/>
      <c r="NF32" s="416"/>
      <c r="NG32" s="416"/>
      <c r="NH32" s="416"/>
      <c r="NI32" s="416"/>
      <c r="NJ32" s="416"/>
      <c r="NK32" s="416"/>
      <c r="NL32" s="416"/>
      <c r="NM32" s="416"/>
      <c r="NN32" s="416"/>
      <c r="NO32" s="416"/>
      <c r="NP32" s="416"/>
      <c r="NQ32" s="416"/>
      <c r="NR32" s="416"/>
      <c r="NS32" s="416"/>
      <c r="NT32" s="416"/>
      <c r="NU32" s="416"/>
      <c r="NV32" s="416"/>
      <c r="NW32" s="416"/>
      <c r="NX32" s="416"/>
      <c r="NY32" s="416"/>
      <c r="NZ32" s="416"/>
      <c r="OA32" s="416"/>
      <c r="OB32" s="416"/>
      <c r="OC32" s="416"/>
      <c r="OD32" s="416"/>
      <c r="OE32" s="416"/>
      <c r="OF32" s="416"/>
      <c r="OG32" s="416"/>
      <c r="OH32" s="416"/>
      <c r="OI32" s="416"/>
      <c r="OJ32" s="416"/>
      <c r="OK32" s="416"/>
      <c r="OL32" s="416"/>
      <c r="OM32" s="416"/>
      <c r="ON32" s="416"/>
      <c r="OO32" s="416"/>
      <c r="OP32" s="416"/>
      <c r="OQ32" s="416"/>
      <c r="OR32" s="416"/>
      <c r="OS32" s="416"/>
      <c r="OT32" s="416"/>
      <c r="OU32" s="416"/>
      <c r="OV32" s="416"/>
      <c r="OW32" s="416"/>
      <c r="OX32" s="416"/>
      <c r="OY32" s="416"/>
      <c r="OZ32" s="416"/>
      <c r="PA32" s="416"/>
      <c r="PB32" s="416"/>
      <c r="PC32" s="416"/>
      <c r="PD32" s="416"/>
      <c r="PE32" s="416"/>
      <c r="PF32" s="416"/>
      <c r="PG32" s="416"/>
      <c r="PH32" s="416"/>
      <c r="PI32" s="416"/>
      <c r="PJ32" s="416"/>
      <c r="PK32" s="416"/>
      <c r="PL32" s="416"/>
      <c r="PM32" s="416"/>
      <c r="PN32" s="416"/>
      <c r="PO32" s="416"/>
      <c r="PP32" s="416"/>
      <c r="PQ32" s="416"/>
      <c r="PR32" s="416"/>
      <c r="PS32" s="416"/>
      <c r="PT32" s="416"/>
      <c r="PU32" s="416"/>
      <c r="PV32" s="416"/>
      <c r="PW32" s="416"/>
      <c r="PX32" s="416"/>
      <c r="PY32" s="416"/>
      <c r="PZ32" s="416"/>
      <c r="QA32" s="416"/>
      <c r="QB32" s="416"/>
      <c r="QC32" s="416"/>
      <c r="QD32" s="416"/>
      <c r="QE32" s="416"/>
      <c r="QF32" s="416"/>
      <c r="QG32" s="416"/>
      <c r="QH32" s="416"/>
      <c r="QI32" s="416"/>
      <c r="QJ32" s="416"/>
      <c r="QK32" s="416"/>
      <c r="QL32" s="416"/>
      <c r="QM32" s="416"/>
      <c r="QN32" s="416"/>
      <c r="QO32" s="416"/>
      <c r="QP32" s="416"/>
      <c r="QQ32" s="416"/>
      <c r="QR32" s="416"/>
      <c r="QS32" s="416"/>
      <c r="QT32" s="416"/>
      <c r="QU32" s="416"/>
      <c r="QV32" s="416"/>
      <c r="QW32" s="416"/>
      <c r="QX32" s="416"/>
      <c r="QY32" s="416"/>
      <c r="QZ32" s="416"/>
      <c r="RA32" s="416"/>
      <c r="RB32" s="416"/>
      <c r="RC32" s="416"/>
      <c r="RD32" s="416"/>
      <c r="RE32" s="416"/>
      <c r="RF32" s="416"/>
      <c r="RG32" s="416"/>
      <c r="RH32" s="416"/>
      <c r="RI32" s="416"/>
      <c r="RJ32" s="416"/>
      <c r="RK32" s="416"/>
      <c r="RL32" s="416"/>
      <c r="RM32" s="416"/>
      <c r="RN32" s="416"/>
      <c r="RO32" s="416"/>
      <c r="RP32" s="416"/>
      <c r="RQ32" s="416"/>
      <c r="RR32" s="416"/>
      <c r="RS32" s="416"/>
      <c r="RT32" s="416"/>
      <c r="RU32" s="416"/>
      <c r="RV32" s="416"/>
      <c r="RW32" s="416"/>
      <c r="RX32" s="416"/>
      <c r="RY32" s="416"/>
      <c r="RZ32" s="416"/>
      <c r="SA32" s="416"/>
      <c r="SB32" s="416"/>
      <c r="SC32" s="416"/>
      <c r="SD32" s="416"/>
      <c r="SE32" s="416"/>
      <c r="SF32" s="416"/>
      <c r="SG32" s="416"/>
      <c r="SH32" s="416"/>
      <c r="SI32" s="416"/>
      <c r="SJ32" s="416"/>
      <c r="SK32" s="416"/>
      <c r="SL32" s="416"/>
      <c r="SM32" s="416"/>
      <c r="SN32" s="416"/>
      <c r="SO32" s="416"/>
      <c r="SP32" s="416"/>
      <c r="SQ32" s="416"/>
      <c r="SR32" s="416"/>
      <c r="SS32" s="416"/>
      <c r="ST32" s="416"/>
      <c r="SU32" s="416"/>
      <c r="SV32" s="416"/>
      <c r="SW32" s="416"/>
      <c r="SX32" s="416"/>
      <c r="SY32" s="416"/>
      <c r="SZ32" s="416"/>
      <c r="TA32" s="416"/>
      <c r="TB32" s="416"/>
      <c r="TC32" s="416"/>
      <c r="TD32" s="416"/>
      <c r="TE32" s="416"/>
      <c r="TF32" s="416"/>
      <c r="TG32" s="416"/>
      <c r="TH32" s="416"/>
      <c r="TI32" s="416"/>
      <c r="TJ32" s="416"/>
      <c r="TK32" s="416"/>
      <c r="TL32" s="416"/>
      <c r="TM32" s="416"/>
      <c r="TN32" s="416"/>
      <c r="TO32" s="416"/>
      <c r="TP32" s="416"/>
      <c r="TQ32" s="416"/>
      <c r="TR32" s="416"/>
      <c r="TS32" s="416"/>
      <c r="TT32" s="416"/>
      <c r="TU32" s="416"/>
      <c r="TV32" s="416"/>
      <c r="TW32" s="416"/>
      <c r="TX32" s="416"/>
      <c r="TY32" s="416"/>
      <c r="TZ32" s="416"/>
      <c r="UA32" s="416"/>
      <c r="UB32" s="416"/>
      <c r="UC32" s="416"/>
      <c r="UD32" s="416"/>
      <c r="UE32" s="416"/>
      <c r="UF32" s="416"/>
      <c r="UG32" s="416"/>
      <c r="UH32" s="416"/>
      <c r="UI32" s="416"/>
      <c r="UJ32" s="416"/>
      <c r="UK32" s="416"/>
      <c r="UL32" s="416"/>
      <c r="UM32" s="416"/>
      <c r="UN32" s="416"/>
      <c r="UO32" s="416"/>
      <c r="UP32" s="416"/>
      <c r="UQ32" s="416"/>
      <c r="UR32" s="416"/>
      <c r="US32" s="416"/>
      <c r="UT32" s="416"/>
      <c r="UU32" s="416"/>
      <c r="UV32" s="416"/>
      <c r="UW32" s="416"/>
      <c r="UX32" s="416"/>
      <c r="UY32" s="416"/>
      <c r="UZ32" s="416"/>
      <c r="VA32" s="416"/>
      <c r="VB32" s="416"/>
      <c r="VC32" s="416"/>
      <c r="VD32" s="416"/>
      <c r="VE32" s="416"/>
      <c r="VF32" s="416"/>
      <c r="VG32" s="416"/>
      <c r="VH32" s="416"/>
      <c r="VI32" s="416"/>
      <c r="VJ32" s="416"/>
      <c r="VK32" s="416"/>
      <c r="VL32" s="416"/>
      <c r="VM32" s="416"/>
      <c r="VN32" s="416"/>
      <c r="VO32" s="416"/>
      <c r="VP32" s="416"/>
      <c r="VQ32" s="416"/>
      <c r="VR32" s="416"/>
      <c r="VS32" s="416"/>
      <c r="VT32" s="416"/>
      <c r="VU32" s="416"/>
      <c r="VV32" s="416"/>
      <c r="VW32" s="416"/>
      <c r="VX32" s="416"/>
      <c r="VY32" s="416"/>
      <c r="VZ32" s="416"/>
      <c r="WA32" s="416"/>
      <c r="WB32" s="416"/>
      <c r="WC32" s="416"/>
      <c r="WD32" s="416"/>
      <c r="WE32" s="416"/>
      <c r="WF32" s="416"/>
      <c r="WG32" s="416"/>
      <c r="WH32" s="416"/>
      <c r="WI32" s="416"/>
      <c r="WJ32" s="416"/>
      <c r="WK32" s="416"/>
      <c r="WL32" s="416"/>
      <c r="WM32" s="416"/>
      <c r="WN32" s="416"/>
      <c r="WO32" s="416"/>
      <c r="WP32" s="416"/>
      <c r="WQ32" s="416"/>
      <c r="WR32" s="416"/>
      <c r="WS32" s="416"/>
      <c r="WT32" s="416"/>
      <c r="WU32" s="416"/>
      <c r="WV32" s="416"/>
      <c r="WW32" s="416"/>
      <c r="WX32" s="416"/>
      <c r="WY32" s="416"/>
      <c r="WZ32" s="416"/>
      <c r="XA32" s="416"/>
      <c r="XB32" s="416"/>
      <c r="XC32" s="416"/>
      <c r="XD32" s="416"/>
      <c r="XE32" s="416"/>
      <c r="XF32" s="416"/>
      <c r="XG32" s="416"/>
      <c r="XH32" s="416"/>
      <c r="XI32" s="416"/>
      <c r="XJ32" s="416"/>
      <c r="XK32" s="416"/>
      <c r="XL32" s="416"/>
      <c r="XM32" s="416"/>
      <c r="XN32" s="416"/>
      <c r="XO32" s="416"/>
      <c r="XP32" s="416"/>
      <c r="XQ32" s="416"/>
      <c r="XR32" s="416"/>
      <c r="XS32" s="416"/>
      <c r="XT32" s="416"/>
    </row>
    <row r="33" spans="1:644" customFormat="1">
      <c r="A33" s="217"/>
      <c r="B33" s="122"/>
      <c r="C33" s="221"/>
      <c r="D33" s="222"/>
      <c r="E33" s="222"/>
      <c r="F33" s="220"/>
      <c r="G33" s="221"/>
      <c r="H33" s="222"/>
      <c r="I33" s="222"/>
      <c r="J33" s="220"/>
      <c r="K33" s="416"/>
      <c r="L33" s="416"/>
      <c r="M33" s="217"/>
      <c r="N33" s="122"/>
      <c r="O33" s="221"/>
      <c r="P33" s="222"/>
      <c r="Q33" s="222"/>
      <c r="R33" s="220"/>
      <c r="S33" s="221"/>
      <c r="T33" s="222"/>
      <c r="U33" s="222"/>
      <c r="V33" s="220"/>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6"/>
      <c r="BR33" s="416"/>
      <c r="BS33" s="416"/>
      <c r="BT33" s="416"/>
      <c r="BU33" s="416"/>
      <c r="BV33" s="416"/>
      <c r="BW33" s="416"/>
      <c r="BX33" s="416"/>
      <c r="BY33" s="416"/>
      <c r="BZ33" s="416"/>
      <c r="CA33" s="416"/>
      <c r="CB33" s="416"/>
      <c r="CC33" s="416"/>
      <c r="CD33" s="416"/>
      <c r="CE33" s="416"/>
      <c r="CF33" s="416"/>
      <c r="CG33" s="416"/>
      <c r="CH33" s="416"/>
      <c r="CI33" s="416"/>
      <c r="CJ33" s="416"/>
      <c r="CK33" s="416"/>
      <c r="CL33" s="416"/>
      <c r="CM33" s="416"/>
      <c r="CN33" s="416"/>
      <c r="CO33" s="416"/>
      <c r="CP33" s="416"/>
      <c r="CQ33" s="416"/>
      <c r="CR33" s="416"/>
      <c r="CS33" s="416"/>
      <c r="CT33" s="416"/>
      <c r="CU33" s="416"/>
      <c r="CV33" s="416"/>
      <c r="CW33" s="416"/>
      <c r="CX33" s="416"/>
      <c r="CY33" s="416"/>
      <c r="CZ33" s="416"/>
      <c r="DA33" s="416"/>
      <c r="DB33" s="416"/>
      <c r="DC33" s="416"/>
      <c r="DD33" s="416"/>
      <c r="DE33" s="416"/>
      <c r="DF33" s="416"/>
      <c r="DG33" s="416"/>
      <c r="DH33" s="416"/>
      <c r="DI33" s="416"/>
      <c r="DJ33" s="416"/>
      <c r="DK33" s="416"/>
      <c r="DL33" s="416"/>
      <c r="DM33" s="416"/>
      <c r="DN33" s="416"/>
      <c r="DO33" s="416"/>
      <c r="DP33" s="416"/>
      <c r="DQ33" s="416"/>
      <c r="DR33" s="416"/>
      <c r="DS33" s="416"/>
      <c r="DT33" s="416"/>
      <c r="DU33" s="416"/>
      <c r="DV33" s="416"/>
      <c r="DW33" s="416"/>
      <c r="DX33" s="416"/>
      <c r="DY33" s="416"/>
      <c r="DZ33" s="416"/>
      <c r="EA33" s="416"/>
      <c r="EB33" s="416"/>
      <c r="EC33" s="416"/>
      <c r="ED33" s="416"/>
      <c r="EE33" s="416"/>
      <c r="EF33" s="416"/>
      <c r="EG33" s="416"/>
      <c r="EH33" s="416"/>
      <c r="EI33" s="416"/>
      <c r="EJ33" s="416"/>
      <c r="EK33" s="416"/>
      <c r="EL33" s="416"/>
      <c r="EM33" s="416"/>
      <c r="EN33" s="416"/>
      <c r="EO33" s="416"/>
      <c r="EP33" s="416"/>
      <c r="EQ33" s="416"/>
      <c r="ER33" s="416"/>
      <c r="ES33" s="416"/>
      <c r="ET33" s="416"/>
      <c r="EU33" s="416"/>
      <c r="EV33" s="416"/>
      <c r="EW33" s="416"/>
      <c r="EX33" s="416"/>
      <c r="EY33" s="416"/>
      <c r="EZ33" s="416"/>
      <c r="FA33" s="416"/>
      <c r="FB33" s="416"/>
      <c r="FC33" s="416"/>
      <c r="FD33" s="416"/>
      <c r="FE33" s="416"/>
      <c r="FF33" s="416"/>
      <c r="FG33" s="416"/>
      <c r="FH33" s="416"/>
      <c r="FI33" s="416"/>
      <c r="FJ33" s="416"/>
      <c r="FK33" s="416"/>
      <c r="FL33" s="416"/>
      <c r="FM33" s="416"/>
      <c r="FN33" s="416"/>
      <c r="FO33" s="416"/>
      <c r="FP33" s="416"/>
      <c r="FQ33" s="416"/>
      <c r="FR33" s="416"/>
      <c r="FS33" s="416"/>
      <c r="FT33" s="416"/>
      <c r="FU33" s="416"/>
      <c r="FV33" s="416"/>
      <c r="FW33" s="416"/>
      <c r="FX33" s="416"/>
      <c r="FY33" s="416"/>
      <c r="FZ33" s="416"/>
      <c r="GA33" s="416"/>
      <c r="GB33" s="416"/>
      <c r="GC33" s="416"/>
      <c r="GD33" s="416"/>
      <c r="GE33" s="416"/>
      <c r="GF33" s="416"/>
      <c r="GG33" s="416"/>
      <c r="GH33" s="416"/>
      <c r="GI33" s="416"/>
      <c r="GJ33" s="416"/>
      <c r="GK33" s="416"/>
      <c r="GL33" s="416"/>
      <c r="GM33" s="416"/>
      <c r="GN33" s="416"/>
      <c r="GO33" s="416"/>
      <c r="GP33" s="416"/>
      <c r="GQ33" s="416"/>
      <c r="GR33" s="416"/>
      <c r="GS33" s="416"/>
      <c r="GT33" s="416"/>
      <c r="GU33" s="416"/>
      <c r="GV33" s="416"/>
      <c r="GW33" s="416"/>
      <c r="GX33" s="416"/>
      <c r="GY33" s="416"/>
      <c r="GZ33" s="416"/>
      <c r="HA33" s="416"/>
      <c r="HB33" s="416"/>
      <c r="HC33" s="416"/>
      <c r="HD33" s="416"/>
      <c r="HE33" s="416"/>
      <c r="HF33" s="416"/>
      <c r="HG33" s="416"/>
      <c r="HH33" s="416"/>
      <c r="HI33" s="416"/>
      <c r="HJ33" s="416"/>
      <c r="HK33" s="416"/>
      <c r="HL33" s="416"/>
      <c r="HM33" s="416"/>
      <c r="HN33" s="416"/>
      <c r="HO33" s="416"/>
      <c r="HP33" s="416"/>
      <c r="HQ33" s="416"/>
      <c r="HR33" s="416"/>
      <c r="HS33" s="416"/>
      <c r="HT33" s="416"/>
      <c r="HU33" s="416"/>
      <c r="HV33" s="416"/>
      <c r="HW33" s="416"/>
      <c r="HX33" s="416"/>
      <c r="HY33" s="416"/>
      <c r="HZ33" s="416"/>
      <c r="IA33" s="416"/>
      <c r="IB33" s="416"/>
      <c r="IC33" s="416"/>
      <c r="ID33" s="416"/>
      <c r="IE33" s="416"/>
      <c r="IF33" s="416"/>
      <c r="IG33" s="416"/>
      <c r="IH33" s="416"/>
      <c r="II33" s="416"/>
      <c r="IJ33" s="416"/>
      <c r="IK33" s="416"/>
      <c r="IL33" s="416"/>
      <c r="IM33" s="416"/>
      <c r="IN33" s="416"/>
      <c r="IO33" s="416"/>
      <c r="IP33" s="416"/>
      <c r="IQ33" s="416"/>
      <c r="IR33" s="416"/>
      <c r="IS33" s="416"/>
      <c r="IT33" s="416"/>
      <c r="IU33" s="416"/>
      <c r="IV33" s="416"/>
      <c r="IW33" s="416"/>
      <c r="IX33" s="416"/>
      <c r="IY33" s="416"/>
      <c r="IZ33" s="416"/>
      <c r="JA33" s="416"/>
      <c r="JB33" s="416"/>
      <c r="JC33" s="416"/>
      <c r="JD33" s="416"/>
      <c r="JE33" s="416"/>
      <c r="JF33" s="416"/>
      <c r="JG33" s="416"/>
      <c r="JH33" s="416"/>
      <c r="JI33" s="416"/>
      <c r="JJ33" s="416"/>
      <c r="JK33" s="416"/>
      <c r="JL33" s="416"/>
      <c r="JM33" s="416"/>
      <c r="JN33" s="416"/>
      <c r="JO33" s="416"/>
      <c r="JP33" s="416"/>
      <c r="JQ33" s="416"/>
      <c r="JR33" s="416"/>
      <c r="JS33" s="416"/>
      <c r="JT33" s="416"/>
      <c r="JU33" s="416"/>
      <c r="JV33" s="416"/>
      <c r="JW33" s="416"/>
      <c r="JX33" s="416"/>
      <c r="JY33" s="416"/>
      <c r="JZ33" s="416"/>
      <c r="KA33" s="416"/>
      <c r="KB33" s="416"/>
      <c r="KC33" s="416"/>
      <c r="KD33" s="416"/>
      <c r="KE33" s="416"/>
      <c r="KF33" s="416"/>
      <c r="KG33" s="416"/>
      <c r="KH33" s="416"/>
      <c r="KI33" s="416"/>
      <c r="KJ33" s="416"/>
      <c r="KK33" s="416"/>
      <c r="KL33" s="416"/>
      <c r="KM33" s="416"/>
      <c r="KN33" s="416"/>
      <c r="KO33" s="416"/>
      <c r="KP33" s="416"/>
      <c r="KQ33" s="416"/>
      <c r="KR33" s="416"/>
      <c r="KS33" s="416"/>
      <c r="KT33" s="416"/>
      <c r="KU33" s="416"/>
      <c r="KV33" s="416"/>
      <c r="KW33" s="416"/>
      <c r="KX33" s="416"/>
      <c r="KY33" s="416"/>
      <c r="KZ33" s="416"/>
      <c r="LA33" s="416"/>
      <c r="LB33" s="416"/>
      <c r="LC33" s="416"/>
      <c r="LD33" s="416"/>
      <c r="LE33" s="416"/>
      <c r="LF33" s="416"/>
      <c r="LG33" s="416"/>
      <c r="LH33" s="416"/>
      <c r="LI33" s="416"/>
      <c r="LJ33" s="416"/>
      <c r="LK33" s="416"/>
      <c r="LL33" s="416"/>
      <c r="LM33" s="416"/>
      <c r="LN33" s="416"/>
      <c r="LO33" s="416"/>
      <c r="LP33" s="416"/>
      <c r="LQ33" s="416"/>
      <c r="LR33" s="416"/>
      <c r="LS33" s="416"/>
      <c r="LT33" s="416"/>
      <c r="LU33" s="416"/>
      <c r="LV33" s="416"/>
      <c r="LW33" s="416"/>
      <c r="LX33" s="416"/>
      <c r="LY33" s="416"/>
      <c r="LZ33" s="416"/>
      <c r="MA33" s="416"/>
      <c r="MB33" s="416"/>
      <c r="MC33" s="416"/>
      <c r="MD33" s="416"/>
      <c r="ME33" s="416"/>
      <c r="MF33" s="416"/>
      <c r="MG33" s="416"/>
      <c r="MH33" s="416"/>
      <c r="MI33" s="416"/>
      <c r="MJ33" s="416"/>
      <c r="MK33" s="416"/>
      <c r="ML33" s="416"/>
      <c r="MM33" s="416"/>
      <c r="MN33" s="416"/>
      <c r="MO33" s="416"/>
      <c r="MP33" s="416"/>
      <c r="MQ33" s="416"/>
      <c r="MR33" s="416"/>
      <c r="MS33" s="416"/>
      <c r="MT33" s="416"/>
      <c r="MU33" s="416"/>
      <c r="MV33" s="416"/>
      <c r="MW33" s="416"/>
      <c r="MX33" s="416"/>
      <c r="MY33" s="416"/>
      <c r="MZ33" s="416"/>
      <c r="NA33" s="416"/>
      <c r="NB33" s="416"/>
      <c r="NC33" s="416"/>
      <c r="ND33" s="416"/>
      <c r="NE33" s="416"/>
      <c r="NF33" s="416"/>
      <c r="NG33" s="416"/>
      <c r="NH33" s="416"/>
      <c r="NI33" s="416"/>
      <c r="NJ33" s="416"/>
      <c r="NK33" s="416"/>
      <c r="NL33" s="416"/>
      <c r="NM33" s="416"/>
      <c r="NN33" s="416"/>
      <c r="NO33" s="416"/>
      <c r="NP33" s="416"/>
      <c r="NQ33" s="416"/>
      <c r="NR33" s="416"/>
      <c r="NS33" s="416"/>
      <c r="NT33" s="416"/>
      <c r="NU33" s="416"/>
      <c r="NV33" s="416"/>
      <c r="NW33" s="416"/>
      <c r="NX33" s="416"/>
      <c r="NY33" s="416"/>
      <c r="NZ33" s="416"/>
      <c r="OA33" s="416"/>
      <c r="OB33" s="416"/>
      <c r="OC33" s="416"/>
      <c r="OD33" s="416"/>
      <c r="OE33" s="416"/>
      <c r="OF33" s="416"/>
      <c r="OG33" s="416"/>
      <c r="OH33" s="416"/>
      <c r="OI33" s="416"/>
      <c r="OJ33" s="416"/>
      <c r="OK33" s="416"/>
      <c r="OL33" s="416"/>
      <c r="OM33" s="416"/>
      <c r="ON33" s="416"/>
      <c r="OO33" s="416"/>
      <c r="OP33" s="416"/>
      <c r="OQ33" s="416"/>
      <c r="OR33" s="416"/>
      <c r="OS33" s="416"/>
      <c r="OT33" s="416"/>
      <c r="OU33" s="416"/>
      <c r="OV33" s="416"/>
      <c r="OW33" s="416"/>
      <c r="OX33" s="416"/>
      <c r="OY33" s="416"/>
      <c r="OZ33" s="416"/>
      <c r="PA33" s="416"/>
      <c r="PB33" s="416"/>
      <c r="PC33" s="416"/>
      <c r="PD33" s="416"/>
      <c r="PE33" s="416"/>
      <c r="PF33" s="416"/>
      <c r="PG33" s="416"/>
      <c r="PH33" s="416"/>
      <c r="PI33" s="416"/>
      <c r="PJ33" s="416"/>
      <c r="PK33" s="416"/>
      <c r="PL33" s="416"/>
      <c r="PM33" s="416"/>
      <c r="PN33" s="416"/>
      <c r="PO33" s="416"/>
      <c r="PP33" s="416"/>
      <c r="PQ33" s="416"/>
      <c r="PR33" s="416"/>
      <c r="PS33" s="416"/>
      <c r="PT33" s="416"/>
      <c r="PU33" s="416"/>
      <c r="PV33" s="416"/>
      <c r="PW33" s="416"/>
      <c r="PX33" s="416"/>
      <c r="PY33" s="416"/>
      <c r="PZ33" s="416"/>
      <c r="QA33" s="416"/>
      <c r="QB33" s="416"/>
      <c r="QC33" s="416"/>
      <c r="QD33" s="416"/>
      <c r="QE33" s="416"/>
      <c r="QF33" s="416"/>
      <c r="QG33" s="416"/>
      <c r="QH33" s="416"/>
      <c r="QI33" s="416"/>
      <c r="QJ33" s="416"/>
      <c r="QK33" s="416"/>
      <c r="QL33" s="416"/>
      <c r="QM33" s="416"/>
      <c r="QN33" s="416"/>
      <c r="QO33" s="416"/>
      <c r="QP33" s="416"/>
      <c r="QQ33" s="416"/>
      <c r="QR33" s="416"/>
      <c r="QS33" s="416"/>
      <c r="QT33" s="416"/>
      <c r="QU33" s="416"/>
      <c r="QV33" s="416"/>
      <c r="QW33" s="416"/>
      <c r="QX33" s="416"/>
      <c r="QY33" s="416"/>
      <c r="QZ33" s="416"/>
      <c r="RA33" s="416"/>
      <c r="RB33" s="416"/>
      <c r="RC33" s="416"/>
      <c r="RD33" s="416"/>
      <c r="RE33" s="416"/>
      <c r="RF33" s="416"/>
      <c r="RG33" s="416"/>
      <c r="RH33" s="416"/>
      <c r="RI33" s="416"/>
      <c r="RJ33" s="416"/>
      <c r="RK33" s="416"/>
      <c r="RL33" s="416"/>
      <c r="RM33" s="416"/>
      <c r="RN33" s="416"/>
      <c r="RO33" s="416"/>
      <c r="RP33" s="416"/>
      <c r="RQ33" s="416"/>
      <c r="RR33" s="416"/>
      <c r="RS33" s="416"/>
      <c r="RT33" s="416"/>
      <c r="RU33" s="416"/>
      <c r="RV33" s="416"/>
      <c r="RW33" s="416"/>
      <c r="RX33" s="416"/>
      <c r="RY33" s="416"/>
      <c r="RZ33" s="416"/>
      <c r="SA33" s="416"/>
      <c r="SB33" s="416"/>
      <c r="SC33" s="416"/>
      <c r="SD33" s="416"/>
      <c r="SE33" s="416"/>
      <c r="SF33" s="416"/>
      <c r="SG33" s="416"/>
      <c r="SH33" s="416"/>
      <c r="SI33" s="416"/>
      <c r="SJ33" s="416"/>
      <c r="SK33" s="416"/>
      <c r="SL33" s="416"/>
      <c r="SM33" s="416"/>
      <c r="SN33" s="416"/>
      <c r="SO33" s="416"/>
      <c r="SP33" s="416"/>
      <c r="SQ33" s="416"/>
      <c r="SR33" s="416"/>
      <c r="SS33" s="416"/>
      <c r="ST33" s="416"/>
      <c r="SU33" s="416"/>
      <c r="SV33" s="416"/>
      <c r="SW33" s="416"/>
      <c r="SX33" s="416"/>
      <c r="SY33" s="416"/>
      <c r="SZ33" s="416"/>
      <c r="TA33" s="416"/>
      <c r="TB33" s="416"/>
      <c r="TC33" s="416"/>
      <c r="TD33" s="416"/>
      <c r="TE33" s="416"/>
      <c r="TF33" s="416"/>
      <c r="TG33" s="416"/>
      <c r="TH33" s="416"/>
      <c r="TI33" s="416"/>
      <c r="TJ33" s="416"/>
      <c r="TK33" s="416"/>
      <c r="TL33" s="416"/>
      <c r="TM33" s="416"/>
      <c r="TN33" s="416"/>
      <c r="TO33" s="416"/>
      <c r="TP33" s="416"/>
      <c r="TQ33" s="416"/>
      <c r="TR33" s="416"/>
      <c r="TS33" s="416"/>
      <c r="TT33" s="416"/>
      <c r="TU33" s="416"/>
      <c r="TV33" s="416"/>
      <c r="TW33" s="416"/>
      <c r="TX33" s="416"/>
      <c r="TY33" s="416"/>
      <c r="TZ33" s="416"/>
      <c r="UA33" s="416"/>
      <c r="UB33" s="416"/>
      <c r="UC33" s="416"/>
      <c r="UD33" s="416"/>
      <c r="UE33" s="416"/>
      <c r="UF33" s="416"/>
      <c r="UG33" s="416"/>
      <c r="UH33" s="416"/>
      <c r="UI33" s="416"/>
      <c r="UJ33" s="416"/>
      <c r="UK33" s="416"/>
      <c r="UL33" s="416"/>
      <c r="UM33" s="416"/>
      <c r="UN33" s="416"/>
      <c r="UO33" s="416"/>
      <c r="UP33" s="416"/>
      <c r="UQ33" s="416"/>
      <c r="UR33" s="416"/>
      <c r="US33" s="416"/>
      <c r="UT33" s="416"/>
      <c r="UU33" s="416"/>
      <c r="UV33" s="416"/>
      <c r="UW33" s="416"/>
      <c r="UX33" s="416"/>
      <c r="UY33" s="416"/>
      <c r="UZ33" s="416"/>
      <c r="VA33" s="416"/>
      <c r="VB33" s="416"/>
      <c r="VC33" s="416"/>
      <c r="VD33" s="416"/>
      <c r="VE33" s="416"/>
      <c r="VF33" s="416"/>
      <c r="VG33" s="416"/>
      <c r="VH33" s="416"/>
      <c r="VI33" s="416"/>
      <c r="VJ33" s="416"/>
      <c r="VK33" s="416"/>
      <c r="VL33" s="416"/>
      <c r="VM33" s="416"/>
      <c r="VN33" s="416"/>
      <c r="VO33" s="416"/>
      <c r="VP33" s="416"/>
      <c r="VQ33" s="416"/>
      <c r="VR33" s="416"/>
      <c r="VS33" s="416"/>
      <c r="VT33" s="416"/>
      <c r="VU33" s="416"/>
      <c r="VV33" s="416"/>
      <c r="VW33" s="416"/>
      <c r="VX33" s="416"/>
      <c r="VY33" s="416"/>
      <c r="VZ33" s="416"/>
      <c r="WA33" s="416"/>
      <c r="WB33" s="416"/>
      <c r="WC33" s="416"/>
      <c r="WD33" s="416"/>
      <c r="WE33" s="416"/>
      <c r="WF33" s="416"/>
      <c r="WG33" s="416"/>
      <c r="WH33" s="416"/>
      <c r="WI33" s="416"/>
      <c r="WJ33" s="416"/>
      <c r="WK33" s="416"/>
      <c r="WL33" s="416"/>
      <c r="WM33" s="416"/>
      <c r="WN33" s="416"/>
      <c r="WO33" s="416"/>
      <c r="WP33" s="416"/>
      <c r="WQ33" s="416"/>
      <c r="WR33" s="416"/>
      <c r="WS33" s="416"/>
      <c r="WT33" s="416"/>
      <c r="WU33" s="416"/>
      <c r="WV33" s="416"/>
      <c r="WW33" s="416"/>
      <c r="WX33" s="416"/>
      <c r="WY33" s="416"/>
      <c r="WZ33" s="416"/>
      <c r="XA33" s="416"/>
      <c r="XB33" s="416"/>
      <c r="XC33" s="416"/>
      <c r="XD33" s="416"/>
      <c r="XE33" s="416"/>
      <c r="XF33" s="416"/>
      <c r="XG33" s="416"/>
      <c r="XH33" s="416"/>
      <c r="XI33" s="416"/>
      <c r="XJ33" s="416"/>
      <c r="XK33" s="416"/>
      <c r="XL33" s="416"/>
      <c r="XM33" s="416"/>
      <c r="XN33" s="416"/>
      <c r="XO33" s="416"/>
      <c r="XP33" s="416"/>
      <c r="XQ33" s="416"/>
      <c r="XR33" s="416"/>
      <c r="XS33" s="416"/>
      <c r="XT33" s="416"/>
    </row>
    <row r="34" spans="1:644" customFormat="1">
      <c r="A34" s="217"/>
      <c r="B34" s="122"/>
      <c r="C34" s="221"/>
      <c r="D34" s="222"/>
      <c r="E34" s="222"/>
      <c r="F34" s="220"/>
      <c r="G34" s="221"/>
      <c r="H34" s="222"/>
      <c r="I34" s="222"/>
      <c r="J34" s="220"/>
      <c r="K34" s="416"/>
      <c r="L34" s="416"/>
      <c r="M34" s="217"/>
      <c r="N34" s="122"/>
      <c r="O34" s="221"/>
      <c r="P34" s="222"/>
      <c r="Q34" s="222"/>
      <c r="R34" s="220"/>
      <c r="S34" s="221"/>
      <c r="T34" s="222"/>
      <c r="U34" s="222"/>
      <c r="V34" s="220"/>
      <c r="W34" s="416"/>
      <c r="X34" s="416"/>
      <c r="Y34" s="416"/>
      <c r="Z34" s="416"/>
      <c r="AA34" s="416"/>
      <c r="AB34" s="416"/>
      <c r="AC34" s="416"/>
      <c r="AD34" s="416"/>
      <c r="AE34" s="416"/>
      <c r="AF34" s="416"/>
      <c r="AG34" s="416"/>
      <c r="AH34" s="416"/>
      <c r="AI34" s="416"/>
      <c r="AJ34" s="416"/>
      <c r="AK34" s="416"/>
      <c r="AL34" s="416"/>
      <c r="AM34" s="416"/>
      <c r="AN34" s="416"/>
      <c r="AO34" s="416"/>
      <c r="AP34" s="416"/>
      <c r="AQ34" s="416"/>
      <c r="AR34" s="416"/>
      <c r="AS34" s="416"/>
      <c r="AT34" s="416"/>
      <c r="AU34" s="416"/>
      <c r="AV34" s="416"/>
      <c r="AW34" s="416"/>
      <c r="AX34" s="416"/>
      <c r="AY34" s="416"/>
      <c r="AZ34" s="416"/>
      <c r="BA34" s="416"/>
      <c r="BB34" s="416"/>
      <c r="BC34" s="416"/>
      <c r="BD34" s="416"/>
      <c r="BE34" s="416"/>
      <c r="BF34" s="416"/>
      <c r="BG34" s="416"/>
      <c r="BH34" s="416"/>
      <c r="BI34" s="416"/>
      <c r="BJ34" s="416"/>
      <c r="BK34" s="416"/>
      <c r="BL34" s="416"/>
      <c r="BM34" s="416"/>
      <c r="BN34" s="416"/>
      <c r="BO34" s="416"/>
      <c r="BP34" s="416"/>
      <c r="BQ34" s="416"/>
      <c r="BR34" s="416"/>
      <c r="BS34" s="416"/>
      <c r="BT34" s="416"/>
      <c r="BU34" s="416"/>
      <c r="BV34" s="416"/>
      <c r="BW34" s="416"/>
      <c r="BX34" s="416"/>
      <c r="BY34" s="416"/>
      <c r="BZ34" s="416"/>
      <c r="CA34" s="416"/>
      <c r="CB34" s="416"/>
      <c r="CC34" s="416"/>
      <c r="CD34" s="416"/>
      <c r="CE34" s="416"/>
      <c r="CF34" s="416"/>
      <c r="CG34" s="416"/>
      <c r="CH34" s="416"/>
      <c r="CI34" s="416"/>
      <c r="CJ34" s="416"/>
      <c r="CK34" s="416"/>
      <c r="CL34" s="416"/>
      <c r="CM34" s="416"/>
      <c r="CN34" s="416"/>
      <c r="CO34" s="416"/>
      <c r="CP34" s="416"/>
      <c r="CQ34" s="416"/>
      <c r="CR34" s="416"/>
      <c r="CS34" s="416"/>
      <c r="CT34" s="416"/>
      <c r="CU34" s="416"/>
      <c r="CV34" s="416"/>
      <c r="CW34" s="416"/>
      <c r="CX34" s="416"/>
      <c r="CY34" s="416"/>
      <c r="CZ34" s="416"/>
      <c r="DA34" s="416"/>
      <c r="DB34" s="416"/>
      <c r="DC34" s="416"/>
      <c r="DD34" s="416"/>
      <c r="DE34" s="416"/>
      <c r="DF34" s="416"/>
      <c r="DG34" s="416"/>
      <c r="DH34" s="416"/>
      <c r="DI34" s="416"/>
      <c r="DJ34" s="416"/>
      <c r="DK34" s="416"/>
      <c r="DL34" s="416"/>
      <c r="DM34" s="416"/>
      <c r="DN34" s="416"/>
      <c r="DO34" s="416"/>
      <c r="DP34" s="416"/>
      <c r="DQ34" s="416"/>
      <c r="DR34" s="416"/>
      <c r="DS34" s="416"/>
      <c r="DT34" s="416"/>
      <c r="DU34" s="416"/>
      <c r="DV34" s="416"/>
      <c r="DW34" s="416"/>
      <c r="DX34" s="416"/>
      <c r="DY34" s="416"/>
      <c r="DZ34" s="416"/>
      <c r="EA34" s="416"/>
      <c r="EB34" s="416"/>
      <c r="EC34" s="416"/>
      <c r="ED34" s="416"/>
      <c r="EE34" s="416"/>
      <c r="EF34" s="416"/>
      <c r="EG34" s="416"/>
      <c r="EH34" s="416"/>
      <c r="EI34" s="416"/>
      <c r="EJ34" s="416"/>
      <c r="EK34" s="416"/>
      <c r="EL34" s="416"/>
      <c r="EM34" s="416"/>
      <c r="EN34" s="416"/>
      <c r="EO34" s="416"/>
      <c r="EP34" s="416"/>
      <c r="EQ34" s="416"/>
      <c r="ER34" s="416"/>
      <c r="ES34" s="416"/>
      <c r="ET34" s="416"/>
      <c r="EU34" s="416"/>
      <c r="EV34" s="416"/>
      <c r="EW34" s="416"/>
      <c r="EX34" s="416"/>
      <c r="EY34" s="416"/>
      <c r="EZ34" s="416"/>
      <c r="FA34" s="416"/>
      <c r="FB34" s="416"/>
      <c r="FC34" s="416"/>
      <c r="FD34" s="416"/>
      <c r="FE34" s="416"/>
      <c r="FF34" s="416"/>
      <c r="FG34" s="416"/>
      <c r="FH34" s="416"/>
      <c r="FI34" s="416"/>
      <c r="FJ34" s="416"/>
      <c r="FK34" s="416"/>
      <c r="FL34" s="416"/>
      <c r="FM34" s="416"/>
      <c r="FN34" s="416"/>
      <c r="FO34" s="416"/>
      <c r="FP34" s="416"/>
      <c r="FQ34" s="416"/>
      <c r="FR34" s="416"/>
      <c r="FS34" s="416"/>
      <c r="FT34" s="416"/>
      <c r="FU34" s="416"/>
      <c r="FV34" s="416"/>
      <c r="FW34" s="416"/>
      <c r="FX34" s="416"/>
      <c r="FY34" s="416"/>
      <c r="FZ34" s="416"/>
      <c r="GA34" s="416"/>
      <c r="GB34" s="416"/>
      <c r="GC34" s="416"/>
      <c r="GD34" s="416"/>
      <c r="GE34" s="416"/>
      <c r="GF34" s="416"/>
      <c r="GG34" s="416"/>
      <c r="GH34" s="416"/>
      <c r="GI34" s="416"/>
      <c r="GJ34" s="416"/>
      <c r="GK34" s="416"/>
      <c r="GL34" s="416"/>
      <c r="GM34" s="416"/>
      <c r="GN34" s="416"/>
      <c r="GO34" s="416"/>
      <c r="GP34" s="416"/>
      <c r="GQ34" s="416"/>
      <c r="GR34" s="416"/>
      <c r="GS34" s="416"/>
      <c r="GT34" s="416"/>
      <c r="GU34" s="416"/>
      <c r="GV34" s="416"/>
      <c r="GW34" s="416"/>
      <c r="GX34" s="416"/>
      <c r="GY34" s="416"/>
      <c r="GZ34" s="416"/>
      <c r="HA34" s="416"/>
      <c r="HB34" s="416"/>
      <c r="HC34" s="416"/>
      <c r="HD34" s="416"/>
      <c r="HE34" s="416"/>
      <c r="HF34" s="416"/>
      <c r="HG34" s="416"/>
      <c r="HH34" s="416"/>
      <c r="HI34" s="416"/>
      <c r="HJ34" s="416"/>
      <c r="HK34" s="416"/>
      <c r="HL34" s="416"/>
      <c r="HM34" s="416"/>
      <c r="HN34" s="416"/>
      <c r="HO34" s="416"/>
      <c r="HP34" s="416"/>
      <c r="HQ34" s="416"/>
      <c r="HR34" s="416"/>
      <c r="HS34" s="416"/>
      <c r="HT34" s="416"/>
      <c r="HU34" s="416"/>
      <c r="HV34" s="416"/>
      <c r="HW34" s="416"/>
      <c r="HX34" s="416"/>
      <c r="HY34" s="416"/>
      <c r="HZ34" s="416"/>
      <c r="IA34" s="416"/>
      <c r="IB34" s="416"/>
      <c r="IC34" s="416"/>
      <c r="ID34" s="416"/>
      <c r="IE34" s="416"/>
      <c r="IF34" s="416"/>
      <c r="IG34" s="416"/>
      <c r="IH34" s="416"/>
      <c r="II34" s="416"/>
      <c r="IJ34" s="416"/>
      <c r="IK34" s="416"/>
      <c r="IL34" s="416"/>
      <c r="IM34" s="416"/>
      <c r="IN34" s="416"/>
      <c r="IO34" s="416"/>
      <c r="IP34" s="416"/>
      <c r="IQ34" s="416"/>
      <c r="IR34" s="416"/>
      <c r="IS34" s="416"/>
      <c r="IT34" s="416"/>
      <c r="IU34" s="416"/>
      <c r="IV34" s="416"/>
      <c r="IW34" s="416"/>
      <c r="IX34" s="416"/>
      <c r="IY34" s="416"/>
      <c r="IZ34" s="416"/>
      <c r="JA34" s="416"/>
      <c r="JB34" s="416"/>
      <c r="JC34" s="416"/>
      <c r="JD34" s="416"/>
      <c r="JE34" s="416"/>
      <c r="JF34" s="416"/>
      <c r="JG34" s="416"/>
      <c r="JH34" s="416"/>
      <c r="JI34" s="416"/>
      <c r="JJ34" s="416"/>
      <c r="JK34" s="416"/>
      <c r="JL34" s="416"/>
      <c r="JM34" s="416"/>
      <c r="JN34" s="416"/>
      <c r="JO34" s="416"/>
      <c r="JP34" s="416"/>
      <c r="JQ34" s="416"/>
      <c r="JR34" s="416"/>
      <c r="JS34" s="416"/>
      <c r="JT34" s="416"/>
      <c r="JU34" s="416"/>
      <c r="JV34" s="416"/>
      <c r="JW34" s="416"/>
      <c r="JX34" s="416"/>
      <c r="JY34" s="416"/>
      <c r="JZ34" s="416"/>
      <c r="KA34" s="416"/>
      <c r="KB34" s="416"/>
      <c r="KC34" s="416"/>
      <c r="KD34" s="416"/>
      <c r="KE34" s="416"/>
      <c r="KF34" s="416"/>
      <c r="KG34" s="416"/>
      <c r="KH34" s="416"/>
      <c r="KI34" s="416"/>
      <c r="KJ34" s="416"/>
      <c r="KK34" s="416"/>
      <c r="KL34" s="416"/>
      <c r="KM34" s="416"/>
      <c r="KN34" s="416"/>
      <c r="KO34" s="416"/>
      <c r="KP34" s="416"/>
      <c r="KQ34" s="416"/>
      <c r="KR34" s="416"/>
      <c r="KS34" s="416"/>
      <c r="KT34" s="416"/>
      <c r="KU34" s="416"/>
      <c r="KV34" s="416"/>
      <c r="KW34" s="416"/>
      <c r="KX34" s="416"/>
      <c r="KY34" s="416"/>
      <c r="KZ34" s="416"/>
      <c r="LA34" s="416"/>
      <c r="LB34" s="416"/>
      <c r="LC34" s="416"/>
      <c r="LD34" s="416"/>
      <c r="LE34" s="416"/>
      <c r="LF34" s="416"/>
      <c r="LG34" s="416"/>
      <c r="LH34" s="416"/>
      <c r="LI34" s="416"/>
      <c r="LJ34" s="416"/>
      <c r="LK34" s="416"/>
      <c r="LL34" s="416"/>
      <c r="LM34" s="416"/>
      <c r="LN34" s="416"/>
      <c r="LO34" s="416"/>
      <c r="LP34" s="416"/>
      <c r="LQ34" s="416"/>
      <c r="LR34" s="416"/>
      <c r="LS34" s="416"/>
      <c r="LT34" s="416"/>
      <c r="LU34" s="416"/>
      <c r="LV34" s="416"/>
      <c r="LW34" s="416"/>
      <c r="LX34" s="416"/>
      <c r="LY34" s="416"/>
      <c r="LZ34" s="416"/>
      <c r="MA34" s="416"/>
      <c r="MB34" s="416"/>
      <c r="MC34" s="416"/>
      <c r="MD34" s="416"/>
      <c r="ME34" s="416"/>
      <c r="MF34" s="416"/>
      <c r="MG34" s="416"/>
      <c r="MH34" s="416"/>
      <c r="MI34" s="416"/>
      <c r="MJ34" s="416"/>
      <c r="MK34" s="416"/>
      <c r="ML34" s="416"/>
      <c r="MM34" s="416"/>
      <c r="MN34" s="416"/>
      <c r="MO34" s="416"/>
      <c r="MP34" s="416"/>
      <c r="MQ34" s="416"/>
      <c r="MR34" s="416"/>
      <c r="MS34" s="416"/>
      <c r="MT34" s="416"/>
      <c r="MU34" s="416"/>
      <c r="MV34" s="416"/>
      <c r="MW34" s="416"/>
      <c r="MX34" s="416"/>
      <c r="MY34" s="416"/>
      <c r="MZ34" s="416"/>
      <c r="NA34" s="416"/>
      <c r="NB34" s="416"/>
      <c r="NC34" s="416"/>
      <c r="ND34" s="416"/>
      <c r="NE34" s="416"/>
      <c r="NF34" s="416"/>
      <c r="NG34" s="416"/>
      <c r="NH34" s="416"/>
      <c r="NI34" s="416"/>
      <c r="NJ34" s="416"/>
      <c r="NK34" s="416"/>
      <c r="NL34" s="416"/>
      <c r="NM34" s="416"/>
      <c r="NN34" s="416"/>
      <c r="NO34" s="416"/>
      <c r="NP34" s="416"/>
      <c r="NQ34" s="416"/>
      <c r="NR34" s="416"/>
      <c r="NS34" s="416"/>
      <c r="NT34" s="416"/>
      <c r="NU34" s="416"/>
      <c r="NV34" s="416"/>
      <c r="NW34" s="416"/>
      <c r="NX34" s="416"/>
      <c r="NY34" s="416"/>
      <c r="NZ34" s="416"/>
      <c r="OA34" s="416"/>
      <c r="OB34" s="416"/>
      <c r="OC34" s="416"/>
      <c r="OD34" s="416"/>
      <c r="OE34" s="416"/>
      <c r="OF34" s="416"/>
      <c r="OG34" s="416"/>
      <c r="OH34" s="416"/>
      <c r="OI34" s="416"/>
      <c r="OJ34" s="416"/>
      <c r="OK34" s="416"/>
      <c r="OL34" s="416"/>
      <c r="OM34" s="416"/>
      <c r="ON34" s="416"/>
      <c r="OO34" s="416"/>
      <c r="OP34" s="416"/>
      <c r="OQ34" s="416"/>
      <c r="OR34" s="416"/>
      <c r="OS34" s="416"/>
      <c r="OT34" s="416"/>
      <c r="OU34" s="416"/>
      <c r="OV34" s="416"/>
      <c r="OW34" s="416"/>
      <c r="OX34" s="416"/>
      <c r="OY34" s="416"/>
      <c r="OZ34" s="416"/>
      <c r="PA34" s="416"/>
      <c r="PB34" s="416"/>
      <c r="PC34" s="416"/>
      <c r="PD34" s="416"/>
      <c r="PE34" s="416"/>
      <c r="PF34" s="416"/>
      <c r="PG34" s="416"/>
      <c r="PH34" s="416"/>
      <c r="PI34" s="416"/>
      <c r="PJ34" s="416"/>
      <c r="PK34" s="416"/>
      <c r="PL34" s="416"/>
      <c r="PM34" s="416"/>
      <c r="PN34" s="416"/>
      <c r="PO34" s="416"/>
      <c r="PP34" s="416"/>
      <c r="PQ34" s="416"/>
      <c r="PR34" s="416"/>
      <c r="PS34" s="416"/>
      <c r="PT34" s="416"/>
      <c r="PU34" s="416"/>
      <c r="PV34" s="416"/>
      <c r="PW34" s="416"/>
      <c r="PX34" s="416"/>
      <c r="PY34" s="416"/>
      <c r="PZ34" s="416"/>
      <c r="QA34" s="416"/>
      <c r="QB34" s="416"/>
      <c r="QC34" s="416"/>
      <c r="QD34" s="416"/>
      <c r="QE34" s="416"/>
      <c r="QF34" s="416"/>
      <c r="QG34" s="416"/>
      <c r="QH34" s="416"/>
      <c r="QI34" s="416"/>
      <c r="QJ34" s="416"/>
      <c r="QK34" s="416"/>
      <c r="QL34" s="416"/>
      <c r="QM34" s="416"/>
      <c r="QN34" s="416"/>
      <c r="QO34" s="416"/>
      <c r="QP34" s="416"/>
      <c r="QQ34" s="416"/>
      <c r="QR34" s="416"/>
      <c r="QS34" s="416"/>
      <c r="QT34" s="416"/>
      <c r="QU34" s="416"/>
      <c r="QV34" s="416"/>
      <c r="QW34" s="416"/>
      <c r="QX34" s="416"/>
      <c r="QY34" s="416"/>
      <c r="QZ34" s="416"/>
      <c r="RA34" s="416"/>
      <c r="RB34" s="416"/>
      <c r="RC34" s="416"/>
      <c r="RD34" s="416"/>
      <c r="RE34" s="416"/>
      <c r="RF34" s="416"/>
      <c r="RG34" s="416"/>
      <c r="RH34" s="416"/>
      <c r="RI34" s="416"/>
      <c r="RJ34" s="416"/>
      <c r="RK34" s="416"/>
      <c r="RL34" s="416"/>
      <c r="RM34" s="416"/>
      <c r="RN34" s="416"/>
      <c r="RO34" s="416"/>
      <c r="RP34" s="416"/>
      <c r="RQ34" s="416"/>
      <c r="RR34" s="416"/>
      <c r="RS34" s="416"/>
      <c r="RT34" s="416"/>
      <c r="RU34" s="416"/>
      <c r="RV34" s="416"/>
      <c r="RW34" s="416"/>
      <c r="RX34" s="416"/>
      <c r="RY34" s="416"/>
      <c r="RZ34" s="416"/>
      <c r="SA34" s="416"/>
      <c r="SB34" s="416"/>
      <c r="SC34" s="416"/>
      <c r="SD34" s="416"/>
      <c r="SE34" s="416"/>
      <c r="SF34" s="416"/>
      <c r="SG34" s="416"/>
      <c r="SH34" s="416"/>
      <c r="SI34" s="416"/>
      <c r="SJ34" s="416"/>
      <c r="SK34" s="416"/>
      <c r="SL34" s="416"/>
      <c r="SM34" s="416"/>
      <c r="SN34" s="416"/>
      <c r="SO34" s="416"/>
      <c r="SP34" s="416"/>
      <c r="SQ34" s="416"/>
      <c r="SR34" s="416"/>
      <c r="SS34" s="416"/>
      <c r="ST34" s="416"/>
      <c r="SU34" s="416"/>
      <c r="SV34" s="416"/>
      <c r="SW34" s="416"/>
      <c r="SX34" s="416"/>
      <c r="SY34" s="416"/>
      <c r="SZ34" s="416"/>
      <c r="TA34" s="416"/>
      <c r="TB34" s="416"/>
      <c r="TC34" s="416"/>
      <c r="TD34" s="416"/>
      <c r="TE34" s="416"/>
      <c r="TF34" s="416"/>
      <c r="TG34" s="416"/>
      <c r="TH34" s="416"/>
      <c r="TI34" s="416"/>
      <c r="TJ34" s="416"/>
      <c r="TK34" s="416"/>
      <c r="TL34" s="416"/>
      <c r="TM34" s="416"/>
      <c r="TN34" s="416"/>
      <c r="TO34" s="416"/>
      <c r="TP34" s="416"/>
      <c r="TQ34" s="416"/>
      <c r="TR34" s="416"/>
      <c r="TS34" s="416"/>
      <c r="TT34" s="416"/>
      <c r="TU34" s="416"/>
      <c r="TV34" s="416"/>
      <c r="TW34" s="416"/>
      <c r="TX34" s="416"/>
      <c r="TY34" s="416"/>
      <c r="TZ34" s="416"/>
      <c r="UA34" s="416"/>
      <c r="UB34" s="416"/>
      <c r="UC34" s="416"/>
      <c r="UD34" s="416"/>
      <c r="UE34" s="416"/>
      <c r="UF34" s="416"/>
      <c r="UG34" s="416"/>
      <c r="UH34" s="416"/>
      <c r="UI34" s="416"/>
      <c r="UJ34" s="416"/>
      <c r="UK34" s="416"/>
      <c r="UL34" s="416"/>
      <c r="UM34" s="416"/>
      <c r="UN34" s="416"/>
      <c r="UO34" s="416"/>
      <c r="UP34" s="416"/>
      <c r="UQ34" s="416"/>
      <c r="UR34" s="416"/>
      <c r="US34" s="416"/>
      <c r="UT34" s="416"/>
      <c r="UU34" s="416"/>
      <c r="UV34" s="416"/>
      <c r="UW34" s="416"/>
      <c r="UX34" s="416"/>
      <c r="UY34" s="416"/>
      <c r="UZ34" s="416"/>
      <c r="VA34" s="416"/>
      <c r="VB34" s="416"/>
      <c r="VC34" s="416"/>
      <c r="VD34" s="416"/>
      <c r="VE34" s="416"/>
      <c r="VF34" s="416"/>
      <c r="VG34" s="416"/>
      <c r="VH34" s="416"/>
      <c r="VI34" s="416"/>
      <c r="VJ34" s="416"/>
      <c r="VK34" s="416"/>
      <c r="VL34" s="416"/>
      <c r="VM34" s="416"/>
      <c r="VN34" s="416"/>
      <c r="VO34" s="416"/>
      <c r="VP34" s="416"/>
      <c r="VQ34" s="416"/>
      <c r="VR34" s="416"/>
      <c r="VS34" s="416"/>
      <c r="VT34" s="416"/>
      <c r="VU34" s="416"/>
      <c r="VV34" s="416"/>
      <c r="VW34" s="416"/>
      <c r="VX34" s="416"/>
      <c r="VY34" s="416"/>
      <c r="VZ34" s="416"/>
      <c r="WA34" s="416"/>
      <c r="WB34" s="416"/>
      <c r="WC34" s="416"/>
      <c r="WD34" s="416"/>
      <c r="WE34" s="416"/>
      <c r="WF34" s="416"/>
      <c r="WG34" s="416"/>
      <c r="WH34" s="416"/>
      <c r="WI34" s="416"/>
      <c r="WJ34" s="416"/>
      <c r="WK34" s="416"/>
      <c r="WL34" s="416"/>
      <c r="WM34" s="416"/>
      <c r="WN34" s="416"/>
      <c r="WO34" s="416"/>
      <c r="WP34" s="416"/>
      <c r="WQ34" s="416"/>
      <c r="WR34" s="416"/>
      <c r="WS34" s="416"/>
      <c r="WT34" s="416"/>
      <c r="WU34" s="416"/>
      <c r="WV34" s="416"/>
      <c r="WW34" s="416"/>
      <c r="WX34" s="416"/>
      <c r="WY34" s="416"/>
      <c r="WZ34" s="416"/>
      <c r="XA34" s="416"/>
      <c r="XB34" s="416"/>
      <c r="XC34" s="416"/>
      <c r="XD34" s="416"/>
      <c r="XE34" s="416"/>
      <c r="XF34" s="416"/>
      <c r="XG34" s="416"/>
      <c r="XH34" s="416"/>
      <c r="XI34" s="416"/>
      <c r="XJ34" s="416"/>
      <c r="XK34" s="416"/>
      <c r="XL34" s="416"/>
      <c r="XM34" s="416"/>
      <c r="XN34" s="416"/>
      <c r="XO34" s="416"/>
      <c r="XP34" s="416"/>
      <c r="XQ34" s="416"/>
      <c r="XR34" s="416"/>
      <c r="XS34" s="416"/>
      <c r="XT34" s="416"/>
    </row>
    <row r="35" spans="1:644" customFormat="1">
      <c r="A35" s="223"/>
      <c r="B35" s="224" t="s">
        <v>68</v>
      </c>
      <c r="C35" s="225"/>
      <c r="D35" s="226"/>
      <c r="E35" s="226"/>
      <c r="F35" s="227"/>
      <c r="G35" s="225"/>
      <c r="H35" s="226"/>
      <c r="I35" s="226"/>
      <c r="J35" s="227"/>
      <c r="K35" s="416"/>
      <c r="L35" s="416"/>
      <c r="M35" s="223"/>
      <c r="N35" s="224" t="s">
        <v>68</v>
      </c>
      <c r="O35" s="225"/>
      <c r="P35" s="226"/>
      <c r="Q35" s="226"/>
      <c r="R35" s="227"/>
      <c r="S35" s="225"/>
      <c r="T35" s="226"/>
      <c r="U35" s="226"/>
      <c r="V35" s="227"/>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6"/>
      <c r="BP35" s="416"/>
      <c r="BQ35" s="416"/>
      <c r="BR35" s="416"/>
      <c r="BS35" s="416"/>
      <c r="BT35" s="416"/>
      <c r="BU35" s="416"/>
      <c r="BV35" s="416"/>
      <c r="BW35" s="416"/>
      <c r="BX35" s="416"/>
      <c r="BY35" s="416"/>
      <c r="BZ35" s="416"/>
      <c r="CA35" s="416"/>
      <c r="CB35" s="416"/>
      <c r="CC35" s="416"/>
      <c r="CD35" s="416"/>
      <c r="CE35" s="416"/>
      <c r="CF35" s="416"/>
      <c r="CG35" s="416"/>
      <c r="CH35" s="416"/>
      <c r="CI35" s="416"/>
      <c r="CJ35" s="416"/>
      <c r="CK35" s="416"/>
      <c r="CL35" s="416"/>
      <c r="CM35" s="416"/>
      <c r="CN35" s="416"/>
      <c r="CO35" s="416"/>
      <c r="CP35" s="416"/>
      <c r="CQ35" s="416"/>
      <c r="CR35" s="416"/>
      <c r="CS35" s="416"/>
      <c r="CT35" s="416"/>
      <c r="CU35" s="416"/>
      <c r="CV35" s="416"/>
      <c r="CW35" s="416"/>
      <c r="CX35" s="416"/>
      <c r="CY35" s="416"/>
      <c r="CZ35" s="416"/>
      <c r="DA35" s="416"/>
      <c r="DB35" s="416"/>
      <c r="DC35" s="416"/>
      <c r="DD35" s="416"/>
      <c r="DE35" s="416"/>
      <c r="DF35" s="416"/>
      <c r="DG35" s="416"/>
      <c r="DH35" s="416"/>
      <c r="DI35" s="416"/>
      <c r="DJ35" s="416"/>
      <c r="DK35" s="416"/>
      <c r="DL35" s="416"/>
      <c r="DM35" s="416"/>
      <c r="DN35" s="416"/>
      <c r="DO35" s="416"/>
      <c r="DP35" s="416"/>
      <c r="DQ35" s="416"/>
      <c r="DR35" s="416"/>
      <c r="DS35" s="416"/>
      <c r="DT35" s="416"/>
      <c r="DU35" s="416"/>
      <c r="DV35" s="416"/>
      <c r="DW35" s="416"/>
      <c r="DX35" s="416"/>
      <c r="DY35" s="416"/>
      <c r="DZ35" s="416"/>
      <c r="EA35" s="416"/>
      <c r="EB35" s="416"/>
      <c r="EC35" s="416"/>
      <c r="ED35" s="416"/>
      <c r="EE35" s="416"/>
      <c r="EF35" s="416"/>
      <c r="EG35" s="416"/>
      <c r="EH35" s="416"/>
      <c r="EI35" s="416"/>
      <c r="EJ35" s="416"/>
      <c r="EK35" s="416"/>
      <c r="EL35" s="416"/>
      <c r="EM35" s="416"/>
      <c r="EN35" s="416"/>
      <c r="EO35" s="416"/>
      <c r="EP35" s="416"/>
      <c r="EQ35" s="416"/>
      <c r="ER35" s="416"/>
      <c r="ES35" s="416"/>
      <c r="ET35" s="416"/>
      <c r="EU35" s="416"/>
      <c r="EV35" s="416"/>
      <c r="EW35" s="416"/>
      <c r="EX35" s="416"/>
      <c r="EY35" s="416"/>
      <c r="EZ35" s="416"/>
      <c r="FA35" s="416"/>
      <c r="FB35" s="416"/>
      <c r="FC35" s="416"/>
      <c r="FD35" s="416"/>
      <c r="FE35" s="416"/>
      <c r="FF35" s="416"/>
      <c r="FG35" s="416"/>
      <c r="FH35" s="416"/>
      <c r="FI35" s="416"/>
      <c r="FJ35" s="416"/>
      <c r="FK35" s="416"/>
      <c r="FL35" s="416"/>
      <c r="FM35" s="416"/>
      <c r="FN35" s="416"/>
      <c r="FO35" s="416"/>
      <c r="FP35" s="416"/>
      <c r="FQ35" s="416"/>
      <c r="FR35" s="416"/>
      <c r="FS35" s="416"/>
      <c r="FT35" s="416"/>
      <c r="FU35" s="416"/>
      <c r="FV35" s="416"/>
      <c r="FW35" s="416"/>
      <c r="FX35" s="416"/>
      <c r="FY35" s="416"/>
      <c r="FZ35" s="416"/>
      <c r="GA35" s="416"/>
      <c r="GB35" s="416"/>
      <c r="GC35" s="416"/>
      <c r="GD35" s="416"/>
      <c r="GE35" s="416"/>
      <c r="GF35" s="416"/>
      <c r="GG35" s="416"/>
      <c r="GH35" s="416"/>
      <c r="GI35" s="416"/>
      <c r="GJ35" s="416"/>
      <c r="GK35" s="416"/>
      <c r="GL35" s="416"/>
      <c r="GM35" s="416"/>
      <c r="GN35" s="416"/>
      <c r="GO35" s="416"/>
      <c r="GP35" s="416"/>
      <c r="GQ35" s="416"/>
      <c r="GR35" s="416"/>
      <c r="GS35" s="416"/>
      <c r="GT35" s="416"/>
      <c r="GU35" s="416"/>
      <c r="GV35" s="416"/>
      <c r="GW35" s="416"/>
      <c r="GX35" s="416"/>
      <c r="GY35" s="416"/>
      <c r="GZ35" s="416"/>
      <c r="HA35" s="416"/>
      <c r="HB35" s="416"/>
      <c r="HC35" s="416"/>
      <c r="HD35" s="416"/>
      <c r="HE35" s="416"/>
      <c r="HF35" s="416"/>
      <c r="HG35" s="416"/>
      <c r="HH35" s="416"/>
      <c r="HI35" s="416"/>
      <c r="HJ35" s="416"/>
      <c r="HK35" s="416"/>
      <c r="HL35" s="416"/>
      <c r="HM35" s="416"/>
      <c r="HN35" s="416"/>
      <c r="HO35" s="416"/>
      <c r="HP35" s="416"/>
      <c r="HQ35" s="416"/>
      <c r="HR35" s="416"/>
      <c r="HS35" s="416"/>
      <c r="HT35" s="416"/>
      <c r="HU35" s="416"/>
      <c r="HV35" s="416"/>
      <c r="HW35" s="416"/>
      <c r="HX35" s="416"/>
      <c r="HY35" s="416"/>
      <c r="HZ35" s="416"/>
      <c r="IA35" s="416"/>
      <c r="IB35" s="416"/>
      <c r="IC35" s="416"/>
      <c r="ID35" s="416"/>
      <c r="IE35" s="416"/>
      <c r="IF35" s="416"/>
      <c r="IG35" s="416"/>
      <c r="IH35" s="416"/>
      <c r="II35" s="416"/>
      <c r="IJ35" s="416"/>
      <c r="IK35" s="416"/>
      <c r="IL35" s="416"/>
      <c r="IM35" s="416"/>
      <c r="IN35" s="416"/>
      <c r="IO35" s="416"/>
      <c r="IP35" s="416"/>
      <c r="IQ35" s="416"/>
      <c r="IR35" s="416"/>
      <c r="IS35" s="416"/>
      <c r="IT35" s="416"/>
      <c r="IU35" s="416"/>
      <c r="IV35" s="416"/>
      <c r="IW35" s="416"/>
      <c r="IX35" s="416"/>
      <c r="IY35" s="416"/>
      <c r="IZ35" s="416"/>
      <c r="JA35" s="416"/>
      <c r="JB35" s="416"/>
      <c r="JC35" s="416"/>
      <c r="JD35" s="416"/>
      <c r="JE35" s="416"/>
      <c r="JF35" s="416"/>
      <c r="JG35" s="416"/>
      <c r="JH35" s="416"/>
      <c r="JI35" s="416"/>
      <c r="JJ35" s="416"/>
      <c r="JK35" s="416"/>
      <c r="JL35" s="416"/>
      <c r="JM35" s="416"/>
      <c r="JN35" s="416"/>
      <c r="JO35" s="416"/>
      <c r="JP35" s="416"/>
      <c r="JQ35" s="416"/>
      <c r="JR35" s="416"/>
      <c r="JS35" s="416"/>
      <c r="JT35" s="416"/>
      <c r="JU35" s="416"/>
      <c r="JV35" s="416"/>
      <c r="JW35" s="416"/>
      <c r="JX35" s="416"/>
      <c r="JY35" s="416"/>
      <c r="JZ35" s="416"/>
      <c r="KA35" s="416"/>
      <c r="KB35" s="416"/>
      <c r="KC35" s="416"/>
      <c r="KD35" s="416"/>
      <c r="KE35" s="416"/>
      <c r="KF35" s="416"/>
      <c r="KG35" s="416"/>
      <c r="KH35" s="416"/>
      <c r="KI35" s="416"/>
      <c r="KJ35" s="416"/>
      <c r="KK35" s="416"/>
      <c r="KL35" s="416"/>
      <c r="KM35" s="416"/>
      <c r="KN35" s="416"/>
      <c r="KO35" s="416"/>
      <c r="KP35" s="416"/>
      <c r="KQ35" s="416"/>
      <c r="KR35" s="416"/>
      <c r="KS35" s="416"/>
      <c r="KT35" s="416"/>
      <c r="KU35" s="416"/>
      <c r="KV35" s="416"/>
      <c r="KW35" s="416"/>
      <c r="KX35" s="416"/>
      <c r="KY35" s="416"/>
      <c r="KZ35" s="416"/>
      <c r="LA35" s="416"/>
      <c r="LB35" s="416"/>
      <c r="LC35" s="416"/>
      <c r="LD35" s="416"/>
      <c r="LE35" s="416"/>
      <c r="LF35" s="416"/>
      <c r="LG35" s="416"/>
      <c r="LH35" s="416"/>
      <c r="LI35" s="416"/>
      <c r="LJ35" s="416"/>
      <c r="LK35" s="416"/>
      <c r="LL35" s="416"/>
      <c r="LM35" s="416"/>
      <c r="LN35" s="416"/>
      <c r="LO35" s="416"/>
      <c r="LP35" s="416"/>
      <c r="LQ35" s="416"/>
      <c r="LR35" s="416"/>
      <c r="LS35" s="416"/>
      <c r="LT35" s="416"/>
      <c r="LU35" s="416"/>
      <c r="LV35" s="416"/>
      <c r="LW35" s="416"/>
      <c r="LX35" s="416"/>
      <c r="LY35" s="416"/>
      <c r="LZ35" s="416"/>
      <c r="MA35" s="416"/>
      <c r="MB35" s="416"/>
      <c r="MC35" s="416"/>
      <c r="MD35" s="416"/>
      <c r="ME35" s="416"/>
      <c r="MF35" s="416"/>
      <c r="MG35" s="416"/>
      <c r="MH35" s="416"/>
      <c r="MI35" s="416"/>
      <c r="MJ35" s="416"/>
      <c r="MK35" s="416"/>
      <c r="ML35" s="416"/>
      <c r="MM35" s="416"/>
      <c r="MN35" s="416"/>
      <c r="MO35" s="416"/>
      <c r="MP35" s="416"/>
      <c r="MQ35" s="416"/>
      <c r="MR35" s="416"/>
      <c r="MS35" s="416"/>
      <c r="MT35" s="416"/>
      <c r="MU35" s="416"/>
      <c r="MV35" s="416"/>
      <c r="MW35" s="416"/>
      <c r="MX35" s="416"/>
      <c r="MY35" s="416"/>
      <c r="MZ35" s="416"/>
      <c r="NA35" s="416"/>
      <c r="NB35" s="416"/>
      <c r="NC35" s="416"/>
      <c r="ND35" s="416"/>
      <c r="NE35" s="416"/>
      <c r="NF35" s="416"/>
      <c r="NG35" s="416"/>
      <c r="NH35" s="416"/>
      <c r="NI35" s="416"/>
      <c r="NJ35" s="416"/>
      <c r="NK35" s="416"/>
      <c r="NL35" s="416"/>
      <c r="NM35" s="416"/>
      <c r="NN35" s="416"/>
      <c r="NO35" s="416"/>
      <c r="NP35" s="416"/>
      <c r="NQ35" s="416"/>
      <c r="NR35" s="416"/>
      <c r="NS35" s="416"/>
      <c r="NT35" s="416"/>
      <c r="NU35" s="416"/>
      <c r="NV35" s="416"/>
      <c r="NW35" s="416"/>
      <c r="NX35" s="416"/>
      <c r="NY35" s="416"/>
      <c r="NZ35" s="416"/>
      <c r="OA35" s="416"/>
      <c r="OB35" s="416"/>
      <c r="OC35" s="416"/>
      <c r="OD35" s="416"/>
      <c r="OE35" s="416"/>
      <c r="OF35" s="416"/>
      <c r="OG35" s="416"/>
      <c r="OH35" s="416"/>
      <c r="OI35" s="416"/>
      <c r="OJ35" s="416"/>
      <c r="OK35" s="416"/>
      <c r="OL35" s="416"/>
      <c r="OM35" s="416"/>
      <c r="ON35" s="416"/>
      <c r="OO35" s="416"/>
      <c r="OP35" s="416"/>
      <c r="OQ35" s="416"/>
      <c r="OR35" s="416"/>
      <c r="OS35" s="416"/>
      <c r="OT35" s="416"/>
      <c r="OU35" s="416"/>
      <c r="OV35" s="416"/>
      <c r="OW35" s="416"/>
      <c r="OX35" s="416"/>
      <c r="OY35" s="416"/>
      <c r="OZ35" s="416"/>
      <c r="PA35" s="416"/>
      <c r="PB35" s="416"/>
      <c r="PC35" s="416"/>
      <c r="PD35" s="416"/>
      <c r="PE35" s="416"/>
      <c r="PF35" s="416"/>
      <c r="PG35" s="416"/>
      <c r="PH35" s="416"/>
      <c r="PI35" s="416"/>
      <c r="PJ35" s="416"/>
      <c r="PK35" s="416"/>
      <c r="PL35" s="416"/>
      <c r="PM35" s="416"/>
      <c r="PN35" s="416"/>
      <c r="PO35" s="416"/>
      <c r="PP35" s="416"/>
      <c r="PQ35" s="416"/>
      <c r="PR35" s="416"/>
      <c r="PS35" s="416"/>
      <c r="PT35" s="416"/>
      <c r="PU35" s="416"/>
      <c r="PV35" s="416"/>
      <c r="PW35" s="416"/>
      <c r="PX35" s="416"/>
      <c r="PY35" s="416"/>
      <c r="PZ35" s="416"/>
      <c r="QA35" s="416"/>
      <c r="QB35" s="416"/>
      <c r="QC35" s="416"/>
      <c r="QD35" s="416"/>
      <c r="QE35" s="416"/>
      <c r="QF35" s="416"/>
      <c r="QG35" s="416"/>
      <c r="QH35" s="416"/>
      <c r="QI35" s="416"/>
      <c r="QJ35" s="416"/>
      <c r="QK35" s="416"/>
      <c r="QL35" s="416"/>
      <c r="QM35" s="416"/>
      <c r="QN35" s="416"/>
      <c r="QO35" s="416"/>
      <c r="QP35" s="416"/>
      <c r="QQ35" s="416"/>
      <c r="QR35" s="416"/>
      <c r="QS35" s="416"/>
      <c r="QT35" s="416"/>
      <c r="QU35" s="416"/>
      <c r="QV35" s="416"/>
      <c r="QW35" s="416"/>
      <c r="QX35" s="416"/>
      <c r="QY35" s="416"/>
      <c r="QZ35" s="416"/>
      <c r="RA35" s="416"/>
      <c r="RB35" s="416"/>
      <c r="RC35" s="416"/>
      <c r="RD35" s="416"/>
      <c r="RE35" s="416"/>
      <c r="RF35" s="416"/>
      <c r="RG35" s="416"/>
      <c r="RH35" s="416"/>
      <c r="RI35" s="416"/>
      <c r="RJ35" s="416"/>
      <c r="RK35" s="416"/>
      <c r="RL35" s="416"/>
      <c r="RM35" s="416"/>
      <c r="RN35" s="416"/>
      <c r="RO35" s="416"/>
      <c r="RP35" s="416"/>
      <c r="RQ35" s="416"/>
      <c r="RR35" s="416"/>
      <c r="RS35" s="416"/>
      <c r="RT35" s="416"/>
      <c r="RU35" s="416"/>
      <c r="RV35" s="416"/>
      <c r="RW35" s="416"/>
      <c r="RX35" s="416"/>
      <c r="RY35" s="416"/>
      <c r="RZ35" s="416"/>
      <c r="SA35" s="416"/>
      <c r="SB35" s="416"/>
      <c r="SC35" s="416"/>
      <c r="SD35" s="416"/>
      <c r="SE35" s="416"/>
      <c r="SF35" s="416"/>
      <c r="SG35" s="416"/>
      <c r="SH35" s="416"/>
      <c r="SI35" s="416"/>
      <c r="SJ35" s="416"/>
      <c r="SK35" s="416"/>
      <c r="SL35" s="416"/>
      <c r="SM35" s="416"/>
      <c r="SN35" s="416"/>
      <c r="SO35" s="416"/>
      <c r="SP35" s="416"/>
      <c r="SQ35" s="416"/>
      <c r="SR35" s="416"/>
      <c r="SS35" s="416"/>
      <c r="ST35" s="416"/>
      <c r="SU35" s="416"/>
      <c r="SV35" s="416"/>
      <c r="SW35" s="416"/>
      <c r="SX35" s="416"/>
      <c r="SY35" s="416"/>
      <c r="SZ35" s="416"/>
      <c r="TA35" s="416"/>
      <c r="TB35" s="416"/>
      <c r="TC35" s="416"/>
      <c r="TD35" s="416"/>
      <c r="TE35" s="416"/>
      <c r="TF35" s="416"/>
      <c r="TG35" s="416"/>
      <c r="TH35" s="416"/>
      <c r="TI35" s="416"/>
      <c r="TJ35" s="416"/>
      <c r="TK35" s="416"/>
      <c r="TL35" s="416"/>
      <c r="TM35" s="416"/>
      <c r="TN35" s="416"/>
      <c r="TO35" s="416"/>
      <c r="TP35" s="416"/>
      <c r="TQ35" s="416"/>
      <c r="TR35" s="416"/>
      <c r="TS35" s="416"/>
      <c r="TT35" s="416"/>
      <c r="TU35" s="416"/>
      <c r="TV35" s="416"/>
      <c r="TW35" s="416"/>
      <c r="TX35" s="416"/>
      <c r="TY35" s="416"/>
      <c r="TZ35" s="416"/>
      <c r="UA35" s="416"/>
      <c r="UB35" s="416"/>
      <c r="UC35" s="416"/>
      <c r="UD35" s="416"/>
      <c r="UE35" s="416"/>
      <c r="UF35" s="416"/>
      <c r="UG35" s="416"/>
      <c r="UH35" s="416"/>
      <c r="UI35" s="416"/>
      <c r="UJ35" s="416"/>
      <c r="UK35" s="416"/>
      <c r="UL35" s="416"/>
      <c r="UM35" s="416"/>
      <c r="UN35" s="416"/>
      <c r="UO35" s="416"/>
      <c r="UP35" s="416"/>
      <c r="UQ35" s="416"/>
      <c r="UR35" s="416"/>
      <c r="US35" s="416"/>
      <c r="UT35" s="416"/>
      <c r="UU35" s="416"/>
      <c r="UV35" s="416"/>
      <c r="UW35" s="416"/>
      <c r="UX35" s="416"/>
      <c r="UY35" s="416"/>
      <c r="UZ35" s="416"/>
      <c r="VA35" s="416"/>
      <c r="VB35" s="416"/>
      <c r="VC35" s="416"/>
      <c r="VD35" s="416"/>
      <c r="VE35" s="416"/>
      <c r="VF35" s="416"/>
      <c r="VG35" s="416"/>
      <c r="VH35" s="416"/>
      <c r="VI35" s="416"/>
      <c r="VJ35" s="416"/>
      <c r="VK35" s="416"/>
      <c r="VL35" s="416"/>
      <c r="VM35" s="416"/>
      <c r="VN35" s="416"/>
      <c r="VO35" s="416"/>
      <c r="VP35" s="416"/>
      <c r="VQ35" s="416"/>
      <c r="VR35" s="416"/>
      <c r="VS35" s="416"/>
      <c r="VT35" s="416"/>
      <c r="VU35" s="416"/>
      <c r="VV35" s="416"/>
      <c r="VW35" s="416"/>
      <c r="VX35" s="416"/>
      <c r="VY35" s="416"/>
      <c r="VZ35" s="416"/>
      <c r="WA35" s="416"/>
      <c r="WB35" s="416"/>
      <c r="WC35" s="416"/>
      <c r="WD35" s="416"/>
      <c r="WE35" s="416"/>
      <c r="WF35" s="416"/>
      <c r="WG35" s="416"/>
      <c r="WH35" s="416"/>
      <c r="WI35" s="416"/>
      <c r="WJ35" s="416"/>
      <c r="WK35" s="416"/>
      <c r="WL35" s="416"/>
      <c r="WM35" s="416"/>
      <c r="WN35" s="416"/>
      <c r="WO35" s="416"/>
      <c r="WP35" s="416"/>
      <c r="WQ35" s="416"/>
      <c r="WR35" s="416"/>
      <c r="WS35" s="416"/>
      <c r="WT35" s="416"/>
      <c r="WU35" s="416"/>
      <c r="WV35" s="416"/>
      <c r="WW35" s="416"/>
      <c r="WX35" s="416"/>
      <c r="WY35" s="416"/>
      <c r="WZ35" s="416"/>
      <c r="XA35" s="416"/>
      <c r="XB35" s="416"/>
      <c r="XC35" s="416"/>
      <c r="XD35" s="416"/>
      <c r="XE35" s="416"/>
      <c r="XF35" s="416"/>
      <c r="XG35" s="416"/>
      <c r="XH35" s="416"/>
      <c r="XI35" s="416"/>
      <c r="XJ35" s="416"/>
      <c r="XK35" s="416"/>
      <c r="XL35" s="416"/>
      <c r="XM35" s="416"/>
      <c r="XN35" s="416"/>
      <c r="XO35" s="416"/>
      <c r="XP35" s="416"/>
      <c r="XQ35" s="416"/>
      <c r="XR35" s="416"/>
      <c r="XS35" s="416"/>
      <c r="XT35" s="416"/>
    </row>
    <row r="36" spans="1:644" customFormat="1">
      <c r="A36" s="228"/>
      <c r="B36" s="83"/>
      <c r="C36" s="229"/>
      <c r="D36" s="230"/>
      <c r="E36" s="230"/>
      <c r="F36" s="231"/>
      <c r="G36" s="229"/>
      <c r="H36" s="230"/>
      <c r="I36" s="230"/>
      <c r="J36" s="231"/>
      <c r="K36" s="416"/>
      <c r="L36" s="416"/>
      <c r="M36" s="228"/>
      <c r="N36" s="83"/>
      <c r="O36" s="229"/>
      <c r="P36" s="230"/>
      <c r="Q36" s="230"/>
      <c r="R36" s="231"/>
      <c r="S36" s="229"/>
      <c r="T36" s="230"/>
      <c r="U36" s="230"/>
      <c r="V36" s="231"/>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c r="AY36" s="416"/>
      <c r="AZ36" s="416"/>
      <c r="BA36" s="416"/>
      <c r="BB36" s="416"/>
      <c r="BC36" s="416"/>
      <c r="BD36" s="416"/>
      <c r="BE36" s="416"/>
      <c r="BF36" s="416"/>
      <c r="BG36" s="416"/>
      <c r="BH36" s="416"/>
      <c r="BI36" s="416"/>
      <c r="BJ36" s="416"/>
      <c r="BK36" s="416"/>
      <c r="BL36" s="416"/>
      <c r="BM36" s="416"/>
      <c r="BN36" s="416"/>
      <c r="BO36" s="416"/>
      <c r="BP36" s="416"/>
      <c r="BQ36" s="416"/>
      <c r="BR36" s="416"/>
      <c r="BS36" s="416"/>
      <c r="BT36" s="416"/>
      <c r="BU36" s="416"/>
      <c r="BV36" s="416"/>
      <c r="BW36" s="416"/>
      <c r="BX36" s="416"/>
      <c r="BY36" s="416"/>
      <c r="BZ36" s="416"/>
      <c r="CA36" s="416"/>
      <c r="CB36" s="416"/>
      <c r="CC36" s="416"/>
      <c r="CD36" s="416"/>
      <c r="CE36" s="416"/>
      <c r="CF36" s="416"/>
      <c r="CG36" s="416"/>
      <c r="CH36" s="416"/>
      <c r="CI36" s="416"/>
      <c r="CJ36" s="416"/>
      <c r="CK36" s="416"/>
      <c r="CL36" s="416"/>
      <c r="CM36" s="416"/>
      <c r="CN36" s="416"/>
      <c r="CO36" s="416"/>
      <c r="CP36" s="416"/>
      <c r="CQ36" s="416"/>
      <c r="CR36" s="416"/>
      <c r="CS36" s="416"/>
      <c r="CT36" s="416"/>
      <c r="CU36" s="416"/>
      <c r="CV36" s="416"/>
      <c r="CW36" s="416"/>
      <c r="CX36" s="416"/>
      <c r="CY36" s="416"/>
      <c r="CZ36" s="416"/>
      <c r="DA36" s="416"/>
      <c r="DB36" s="416"/>
      <c r="DC36" s="416"/>
      <c r="DD36" s="416"/>
      <c r="DE36" s="416"/>
      <c r="DF36" s="416"/>
      <c r="DG36" s="416"/>
      <c r="DH36" s="416"/>
      <c r="DI36" s="416"/>
      <c r="DJ36" s="416"/>
      <c r="DK36" s="416"/>
      <c r="DL36" s="416"/>
      <c r="DM36" s="416"/>
      <c r="DN36" s="416"/>
      <c r="DO36" s="416"/>
      <c r="DP36" s="416"/>
      <c r="DQ36" s="416"/>
      <c r="DR36" s="416"/>
      <c r="DS36" s="416"/>
      <c r="DT36" s="416"/>
      <c r="DU36" s="416"/>
      <c r="DV36" s="416"/>
      <c r="DW36" s="416"/>
      <c r="DX36" s="416"/>
      <c r="DY36" s="416"/>
      <c r="DZ36" s="416"/>
      <c r="EA36" s="416"/>
      <c r="EB36" s="416"/>
      <c r="EC36" s="416"/>
      <c r="ED36" s="416"/>
      <c r="EE36" s="416"/>
      <c r="EF36" s="416"/>
      <c r="EG36" s="416"/>
      <c r="EH36" s="416"/>
      <c r="EI36" s="416"/>
      <c r="EJ36" s="416"/>
      <c r="EK36" s="416"/>
      <c r="EL36" s="416"/>
      <c r="EM36" s="416"/>
      <c r="EN36" s="416"/>
      <c r="EO36" s="416"/>
      <c r="EP36" s="416"/>
      <c r="EQ36" s="416"/>
      <c r="ER36" s="416"/>
      <c r="ES36" s="416"/>
      <c r="ET36" s="416"/>
      <c r="EU36" s="416"/>
      <c r="EV36" s="416"/>
      <c r="EW36" s="416"/>
      <c r="EX36" s="416"/>
      <c r="EY36" s="416"/>
      <c r="EZ36" s="416"/>
      <c r="FA36" s="416"/>
      <c r="FB36" s="416"/>
      <c r="FC36" s="416"/>
      <c r="FD36" s="416"/>
      <c r="FE36" s="416"/>
      <c r="FF36" s="416"/>
      <c r="FG36" s="416"/>
      <c r="FH36" s="416"/>
      <c r="FI36" s="416"/>
      <c r="FJ36" s="416"/>
      <c r="FK36" s="416"/>
      <c r="FL36" s="416"/>
      <c r="FM36" s="416"/>
      <c r="FN36" s="416"/>
      <c r="FO36" s="416"/>
      <c r="FP36" s="416"/>
      <c r="FQ36" s="416"/>
      <c r="FR36" s="416"/>
      <c r="FS36" s="416"/>
      <c r="FT36" s="416"/>
      <c r="FU36" s="416"/>
      <c r="FV36" s="416"/>
      <c r="FW36" s="416"/>
      <c r="FX36" s="416"/>
      <c r="FY36" s="416"/>
      <c r="FZ36" s="416"/>
      <c r="GA36" s="416"/>
      <c r="GB36" s="416"/>
      <c r="GC36" s="416"/>
      <c r="GD36" s="416"/>
      <c r="GE36" s="416"/>
      <c r="GF36" s="416"/>
      <c r="GG36" s="416"/>
      <c r="GH36" s="416"/>
      <c r="GI36" s="416"/>
      <c r="GJ36" s="416"/>
      <c r="GK36" s="416"/>
      <c r="GL36" s="416"/>
      <c r="GM36" s="416"/>
      <c r="GN36" s="416"/>
      <c r="GO36" s="416"/>
      <c r="GP36" s="416"/>
      <c r="GQ36" s="416"/>
      <c r="GR36" s="416"/>
      <c r="GS36" s="416"/>
      <c r="GT36" s="416"/>
      <c r="GU36" s="416"/>
      <c r="GV36" s="416"/>
      <c r="GW36" s="416"/>
      <c r="GX36" s="416"/>
      <c r="GY36" s="416"/>
      <c r="GZ36" s="416"/>
      <c r="HA36" s="416"/>
      <c r="HB36" s="416"/>
      <c r="HC36" s="416"/>
      <c r="HD36" s="416"/>
      <c r="HE36" s="416"/>
      <c r="HF36" s="416"/>
      <c r="HG36" s="416"/>
      <c r="HH36" s="416"/>
      <c r="HI36" s="416"/>
      <c r="HJ36" s="416"/>
      <c r="HK36" s="416"/>
      <c r="HL36" s="416"/>
      <c r="HM36" s="416"/>
      <c r="HN36" s="416"/>
      <c r="HO36" s="416"/>
      <c r="HP36" s="416"/>
      <c r="HQ36" s="416"/>
      <c r="HR36" s="416"/>
      <c r="HS36" s="416"/>
      <c r="HT36" s="416"/>
      <c r="HU36" s="416"/>
      <c r="HV36" s="416"/>
      <c r="HW36" s="416"/>
      <c r="HX36" s="416"/>
      <c r="HY36" s="416"/>
      <c r="HZ36" s="416"/>
      <c r="IA36" s="416"/>
      <c r="IB36" s="416"/>
      <c r="IC36" s="416"/>
      <c r="ID36" s="416"/>
      <c r="IE36" s="416"/>
      <c r="IF36" s="416"/>
      <c r="IG36" s="416"/>
      <c r="IH36" s="416"/>
      <c r="II36" s="416"/>
      <c r="IJ36" s="416"/>
      <c r="IK36" s="416"/>
      <c r="IL36" s="416"/>
      <c r="IM36" s="416"/>
      <c r="IN36" s="416"/>
      <c r="IO36" s="416"/>
      <c r="IP36" s="416"/>
      <c r="IQ36" s="416"/>
      <c r="IR36" s="416"/>
      <c r="IS36" s="416"/>
      <c r="IT36" s="416"/>
      <c r="IU36" s="416"/>
      <c r="IV36" s="416"/>
      <c r="IW36" s="416"/>
      <c r="IX36" s="416"/>
      <c r="IY36" s="416"/>
      <c r="IZ36" s="416"/>
      <c r="JA36" s="416"/>
      <c r="JB36" s="416"/>
      <c r="JC36" s="416"/>
      <c r="JD36" s="416"/>
      <c r="JE36" s="416"/>
      <c r="JF36" s="416"/>
      <c r="JG36" s="416"/>
      <c r="JH36" s="416"/>
      <c r="JI36" s="416"/>
      <c r="JJ36" s="416"/>
      <c r="JK36" s="416"/>
      <c r="JL36" s="416"/>
      <c r="JM36" s="416"/>
      <c r="JN36" s="416"/>
      <c r="JO36" s="416"/>
      <c r="JP36" s="416"/>
      <c r="JQ36" s="416"/>
      <c r="JR36" s="416"/>
      <c r="JS36" s="416"/>
      <c r="JT36" s="416"/>
      <c r="JU36" s="416"/>
      <c r="JV36" s="416"/>
      <c r="JW36" s="416"/>
      <c r="JX36" s="416"/>
      <c r="JY36" s="416"/>
      <c r="JZ36" s="416"/>
      <c r="KA36" s="416"/>
      <c r="KB36" s="416"/>
      <c r="KC36" s="416"/>
      <c r="KD36" s="416"/>
      <c r="KE36" s="416"/>
      <c r="KF36" s="416"/>
      <c r="KG36" s="416"/>
      <c r="KH36" s="416"/>
      <c r="KI36" s="416"/>
      <c r="KJ36" s="416"/>
      <c r="KK36" s="416"/>
      <c r="KL36" s="416"/>
      <c r="KM36" s="416"/>
      <c r="KN36" s="416"/>
      <c r="KO36" s="416"/>
      <c r="KP36" s="416"/>
      <c r="KQ36" s="416"/>
      <c r="KR36" s="416"/>
      <c r="KS36" s="416"/>
      <c r="KT36" s="416"/>
      <c r="KU36" s="416"/>
      <c r="KV36" s="416"/>
      <c r="KW36" s="416"/>
      <c r="KX36" s="416"/>
      <c r="KY36" s="416"/>
      <c r="KZ36" s="416"/>
      <c r="LA36" s="416"/>
      <c r="LB36" s="416"/>
      <c r="LC36" s="416"/>
      <c r="LD36" s="416"/>
      <c r="LE36" s="416"/>
      <c r="LF36" s="416"/>
      <c r="LG36" s="416"/>
      <c r="LH36" s="416"/>
      <c r="LI36" s="416"/>
      <c r="LJ36" s="416"/>
      <c r="LK36" s="416"/>
      <c r="LL36" s="416"/>
      <c r="LM36" s="416"/>
      <c r="LN36" s="416"/>
      <c r="LO36" s="416"/>
      <c r="LP36" s="416"/>
      <c r="LQ36" s="416"/>
      <c r="LR36" s="416"/>
      <c r="LS36" s="416"/>
      <c r="LT36" s="416"/>
      <c r="LU36" s="416"/>
      <c r="LV36" s="416"/>
      <c r="LW36" s="416"/>
      <c r="LX36" s="416"/>
      <c r="LY36" s="416"/>
      <c r="LZ36" s="416"/>
      <c r="MA36" s="416"/>
      <c r="MB36" s="416"/>
      <c r="MC36" s="416"/>
      <c r="MD36" s="416"/>
      <c r="ME36" s="416"/>
      <c r="MF36" s="416"/>
      <c r="MG36" s="416"/>
      <c r="MH36" s="416"/>
      <c r="MI36" s="416"/>
      <c r="MJ36" s="416"/>
      <c r="MK36" s="416"/>
      <c r="ML36" s="416"/>
      <c r="MM36" s="416"/>
      <c r="MN36" s="416"/>
      <c r="MO36" s="416"/>
      <c r="MP36" s="416"/>
      <c r="MQ36" s="416"/>
      <c r="MR36" s="416"/>
      <c r="MS36" s="416"/>
      <c r="MT36" s="416"/>
      <c r="MU36" s="416"/>
      <c r="MV36" s="416"/>
      <c r="MW36" s="416"/>
      <c r="MX36" s="416"/>
      <c r="MY36" s="416"/>
      <c r="MZ36" s="416"/>
      <c r="NA36" s="416"/>
      <c r="NB36" s="416"/>
      <c r="NC36" s="416"/>
      <c r="ND36" s="416"/>
      <c r="NE36" s="416"/>
      <c r="NF36" s="416"/>
      <c r="NG36" s="416"/>
      <c r="NH36" s="416"/>
      <c r="NI36" s="416"/>
      <c r="NJ36" s="416"/>
      <c r="NK36" s="416"/>
      <c r="NL36" s="416"/>
      <c r="NM36" s="416"/>
      <c r="NN36" s="416"/>
      <c r="NO36" s="416"/>
      <c r="NP36" s="416"/>
      <c r="NQ36" s="416"/>
      <c r="NR36" s="416"/>
      <c r="NS36" s="416"/>
      <c r="NT36" s="416"/>
      <c r="NU36" s="416"/>
      <c r="NV36" s="416"/>
      <c r="NW36" s="416"/>
      <c r="NX36" s="416"/>
      <c r="NY36" s="416"/>
      <c r="NZ36" s="416"/>
      <c r="OA36" s="416"/>
      <c r="OB36" s="416"/>
      <c r="OC36" s="416"/>
      <c r="OD36" s="416"/>
      <c r="OE36" s="416"/>
      <c r="OF36" s="416"/>
      <c r="OG36" s="416"/>
      <c r="OH36" s="416"/>
      <c r="OI36" s="416"/>
      <c r="OJ36" s="416"/>
      <c r="OK36" s="416"/>
      <c r="OL36" s="416"/>
      <c r="OM36" s="416"/>
      <c r="ON36" s="416"/>
      <c r="OO36" s="416"/>
      <c r="OP36" s="416"/>
      <c r="OQ36" s="416"/>
      <c r="OR36" s="416"/>
      <c r="OS36" s="416"/>
      <c r="OT36" s="416"/>
      <c r="OU36" s="416"/>
      <c r="OV36" s="416"/>
      <c r="OW36" s="416"/>
      <c r="OX36" s="416"/>
      <c r="OY36" s="416"/>
      <c r="OZ36" s="416"/>
      <c r="PA36" s="416"/>
      <c r="PB36" s="416"/>
      <c r="PC36" s="416"/>
      <c r="PD36" s="416"/>
      <c r="PE36" s="416"/>
      <c r="PF36" s="416"/>
      <c r="PG36" s="416"/>
      <c r="PH36" s="416"/>
      <c r="PI36" s="416"/>
      <c r="PJ36" s="416"/>
      <c r="PK36" s="416"/>
      <c r="PL36" s="416"/>
      <c r="PM36" s="416"/>
      <c r="PN36" s="416"/>
      <c r="PO36" s="416"/>
      <c r="PP36" s="416"/>
      <c r="PQ36" s="416"/>
      <c r="PR36" s="416"/>
      <c r="PS36" s="416"/>
      <c r="PT36" s="416"/>
      <c r="PU36" s="416"/>
      <c r="PV36" s="416"/>
      <c r="PW36" s="416"/>
      <c r="PX36" s="416"/>
      <c r="PY36" s="416"/>
      <c r="PZ36" s="416"/>
      <c r="QA36" s="416"/>
      <c r="QB36" s="416"/>
      <c r="QC36" s="416"/>
      <c r="QD36" s="416"/>
      <c r="QE36" s="416"/>
      <c r="QF36" s="416"/>
      <c r="QG36" s="416"/>
      <c r="QH36" s="416"/>
      <c r="QI36" s="416"/>
      <c r="QJ36" s="416"/>
      <c r="QK36" s="416"/>
      <c r="QL36" s="416"/>
      <c r="QM36" s="416"/>
      <c r="QN36" s="416"/>
      <c r="QO36" s="416"/>
      <c r="QP36" s="416"/>
      <c r="QQ36" s="416"/>
      <c r="QR36" s="416"/>
      <c r="QS36" s="416"/>
      <c r="QT36" s="416"/>
      <c r="QU36" s="416"/>
      <c r="QV36" s="416"/>
      <c r="QW36" s="416"/>
      <c r="QX36" s="416"/>
      <c r="QY36" s="416"/>
      <c r="QZ36" s="416"/>
      <c r="RA36" s="416"/>
      <c r="RB36" s="416"/>
      <c r="RC36" s="416"/>
      <c r="RD36" s="416"/>
      <c r="RE36" s="416"/>
      <c r="RF36" s="416"/>
      <c r="RG36" s="416"/>
      <c r="RH36" s="416"/>
      <c r="RI36" s="416"/>
      <c r="RJ36" s="416"/>
      <c r="RK36" s="416"/>
      <c r="RL36" s="416"/>
      <c r="RM36" s="416"/>
      <c r="RN36" s="416"/>
      <c r="RO36" s="416"/>
      <c r="RP36" s="416"/>
      <c r="RQ36" s="416"/>
      <c r="RR36" s="416"/>
      <c r="RS36" s="416"/>
      <c r="RT36" s="416"/>
      <c r="RU36" s="416"/>
      <c r="RV36" s="416"/>
      <c r="RW36" s="416"/>
      <c r="RX36" s="416"/>
      <c r="RY36" s="416"/>
      <c r="RZ36" s="416"/>
      <c r="SA36" s="416"/>
      <c r="SB36" s="416"/>
      <c r="SC36" s="416"/>
      <c r="SD36" s="416"/>
      <c r="SE36" s="416"/>
      <c r="SF36" s="416"/>
      <c r="SG36" s="416"/>
      <c r="SH36" s="416"/>
      <c r="SI36" s="416"/>
      <c r="SJ36" s="416"/>
      <c r="SK36" s="416"/>
      <c r="SL36" s="416"/>
      <c r="SM36" s="416"/>
      <c r="SN36" s="416"/>
      <c r="SO36" s="416"/>
      <c r="SP36" s="416"/>
      <c r="SQ36" s="416"/>
      <c r="SR36" s="416"/>
      <c r="SS36" s="416"/>
      <c r="ST36" s="416"/>
      <c r="SU36" s="416"/>
      <c r="SV36" s="416"/>
      <c r="SW36" s="416"/>
      <c r="SX36" s="416"/>
      <c r="SY36" s="416"/>
      <c r="SZ36" s="416"/>
      <c r="TA36" s="416"/>
      <c r="TB36" s="416"/>
      <c r="TC36" s="416"/>
      <c r="TD36" s="416"/>
      <c r="TE36" s="416"/>
      <c r="TF36" s="416"/>
      <c r="TG36" s="416"/>
      <c r="TH36" s="416"/>
      <c r="TI36" s="416"/>
      <c r="TJ36" s="416"/>
      <c r="TK36" s="416"/>
      <c r="TL36" s="416"/>
      <c r="TM36" s="416"/>
      <c r="TN36" s="416"/>
      <c r="TO36" s="416"/>
      <c r="TP36" s="416"/>
      <c r="TQ36" s="416"/>
      <c r="TR36" s="416"/>
      <c r="TS36" s="416"/>
      <c r="TT36" s="416"/>
      <c r="TU36" s="416"/>
      <c r="TV36" s="416"/>
      <c r="TW36" s="416"/>
      <c r="TX36" s="416"/>
      <c r="TY36" s="416"/>
      <c r="TZ36" s="416"/>
      <c r="UA36" s="416"/>
      <c r="UB36" s="416"/>
      <c r="UC36" s="416"/>
      <c r="UD36" s="416"/>
      <c r="UE36" s="416"/>
      <c r="UF36" s="416"/>
      <c r="UG36" s="416"/>
      <c r="UH36" s="416"/>
      <c r="UI36" s="416"/>
      <c r="UJ36" s="416"/>
      <c r="UK36" s="416"/>
      <c r="UL36" s="416"/>
      <c r="UM36" s="416"/>
      <c r="UN36" s="416"/>
      <c r="UO36" s="416"/>
      <c r="UP36" s="416"/>
      <c r="UQ36" s="416"/>
      <c r="UR36" s="416"/>
      <c r="US36" s="416"/>
      <c r="UT36" s="416"/>
      <c r="UU36" s="416"/>
      <c r="UV36" s="416"/>
      <c r="UW36" s="416"/>
      <c r="UX36" s="416"/>
      <c r="UY36" s="416"/>
      <c r="UZ36" s="416"/>
      <c r="VA36" s="416"/>
      <c r="VB36" s="416"/>
      <c r="VC36" s="416"/>
      <c r="VD36" s="416"/>
      <c r="VE36" s="416"/>
      <c r="VF36" s="416"/>
      <c r="VG36" s="416"/>
      <c r="VH36" s="416"/>
      <c r="VI36" s="416"/>
      <c r="VJ36" s="416"/>
      <c r="VK36" s="416"/>
      <c r="VL36" s="416"/>
      <c r="VM36" s="416"/>
      <c r="VN36" s="416"/>
      <c r="VO36" s="416"/>
      <c r="VP36" s="416"/>
      <c r="VQ36" s="416"/>
      <c r="VR36" s="416"/>
      <c r="VS36" s="416"/>
      <c r="VT36" s="416"/>
      <c r="VU36" s="416"/>
      <c r="VV36" s="416"/>
      <c r="VW36" s="416"/>
      <c r="VX36" s="416"/>
      <c r="VY36" s="416"/>
      <c r="VZ36" s="416"/>
      <c r="WA36" s="416"/>
      <c r="WB36" s="416"/>
      <c r="WC36" s="416"/>
      <c r="WD36" s="416"/>
      <c r="WE36" s="416"/>
      <c r="WF36" s="416"/>
      <c r="WG36" s="416"/>
      <c r="WH36" s="416"/>
      <c r="WI36" s="416"/>
      <c r="WJ36" s="416"/>
      <c r="WK36" s="416"/>
      <c r="WL36" s="416"/>
      <c r="WM36" s="416"/>
      <c r="WN36" s="416"/>
      <c r="WO36" s="416"/>
      <c r="WP36" s="416"/>
      <c r="WQ36" s="416"/>
      <c r="WR36" s="416"/>
      <c r="WS36" s="416"/>
      <c r="WT36" s="416"/>
      <c r="WU36" s="416"/>
      <c r="WV36" s="416"/>
      <c r="WW36" s="416"/>
      <c r="WX36" s="416"/>
      <c r="WY36" s="416"/>
      <c r="WZ36" s="416"/>
      <c r="XA36" s="416"/>
      <c r="XB36" s="416"/>
      <c r="XC36" s="416"/>
      <c r="XD36" s="416"/>
      <c r="XE36" s="416"/>
      <c r="XF36" s="416"/>
      <c r="XG36" s="416"/>
      <c r="XH36" s="416"/>
      <c r="XI36" s="416"/>
      <c r="XJ36" s="416"/>
      <c r="XK36" s="416"/>
      <c r="XL36" s="416"/>
      <c r="XM36" s="416"/>
      <c r="XN36" s="416"/>
      <c r="XO36" s="416"/>
      <c r="XP36" s="416"/>
      <c r="XQ36" s="416"/>
      <c r="XR36" s="416"/>
      <c r="XS36" s="416"/>
      <c r="XT36" s="416"/>
    </row>
    <row r="37" spans="1:644" customFormat="1" ht="13.5" thickBot="1">
      <c r="A37" s="232"/>
      <c r="B37" s="233" t="s">
        <v>69</v>
      </c>
      <c r="C37" s="234"/>
      <c r="D37" s="235"/>
      <c r="E37" s="235"/>
      <c r="F37" s="236"/>
      <c r="G37" s="234"/>
      <c r="H37" s="235"/>
      <c r="I37" s="235"/>
      <c r="J37" s="236"/>
      <c r="K37" s="416"/>
      <c r="L37" s="416"/>
      <c r="M37" s="232"/>
      <c r="N37" s="233" t="s">
        <v>69</v>
      </c>
      <c r="O37" s="234"/>
      <c r="P37" s="235"/>
      <c r="Q37" s="235"/>
      <c r="R37" s="236"/>
      <c r="S37" s="234"/>
      <c r="T37" s="235"/>
      <c r="U37" s="235"/>
      <c r="V37" s="23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c r="AY37" s="416"/>
      <c r="AZ37" s="416"/>
      <c r="BA37" s="416"/>
      <c r="BB37" s="416"/>
      <c r="BC37" s="416"/>
      <c r="BD37" s="416"/>
      <c r="BE37" s="416"/>
      <c r="BF37" s="416"/>
      <c r="BG37" s="416"/>
      <c r="BH37" s="416"/>
      <c r="BI37" s="416"/>
      <c r="BJ37" s="416"/>
      <c r="BK37" s="416"/>
      <c r="BL37" s="416"/>
      <c r="BM37" s="416"/>
      <c r="BN37" s="416"/>
      <c r="BO37" s="416"/>
      <c r="BP37" s="416"/>
      <c r="BQ37" s="416"/>
      <c r="BR37" s="416"/>
      <c r="BS37" s="416"/>
      <c r="BT37" s="416"/>
      <c r="BU37" s="416"/>
      <c r="BV37" s="416"/>
      <c r="BW37" s="416"/>
      <c r="BX37" s="416"/>
      <c r="BY37" s="416"/>
      <c r="BZ37" s="416"/>
      <c r="CA37" s="416"/>
      <c r="CB37" s="416"/>
      <c r="CC37" s="416"/>
      <c r="CD37" s="416"/>
      <c r="CE37" s="416"/>
      <c r="CF37" s="416"/>
      <c r="CG37" s="416"/>
      <c r="CH37" s="416"/>
      <c r="CI37" s="416"/>
      <c r="CJ37" s="416"/>
      <c r="CK37" s="416"/>
      <c r="CL37" s="416"/>
      <c r="CM37" s="416"/>
      <c r="CN37" s="416"/>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6"/>
      <c r="DL37" s="416"/>
      <c r="DM37" s="416"/>
      <c r="DN37" s="416"/>
      <c r="DO37" s="416"/>
      <c r="DP37" s="416"/>
      <c r="DQ37" s="416"/>
      <c r="DR37" s="416"/>
      <c r="DS37" s="416"/>
      <c r="DT37" s="416"/>
      <c r="DU37" s="416"/>
      <c r="DV37" s="416"/>
      <c r="DW37" s="416"/>
      <c r="DX37" s="416"/>
      <c r="DY37" s="416"/>
      <c r="DZ37" s="416"/>
      <c r="EA37" s="416"/>
      <c r="EB37" s="416"/>
      <c r="EC37" s="416"/>
      <c r="ED37" s="416"/>
      <c r="EE37" s="416"/>
      <c r="EF37" s="416"/>
      <c r="EG37" s="416"/>
      <c r="EH37" s="416"/>
      <c r="EI37" s="416"/>
      <c r="EJ37" s="416"/>
      <c r="EK37" s="416"/>
      <c r="EL37" s="416"/>
      <c r="EM37" s="416"/>
      <c r="EN37" s="416"/>
      <c r="EO37" s="416"/>
      <c r="EP37" s="416"/>
      <c r="EQ37" s="416"/>
      <c r="ER37" s="416"/>
      <c r="ES37" s="416"/>
      <c r="ET37" s="416"/>
      <c r="EU37" s="416"/>
      <c r="EV37" s="416"/>
      <c r="EW37" s="416"/>
      <c r="EX37" s="416"/>
      <c r="EY37" s="416"/>
      <c r="EZ37" s="416"/>
      <c r="FA37" s="416"/>
      <c r="FB37" s="416"/>
      <c r="FC37" s="416"/>
      <c r="FD37" s="416"/>
      <c r="FE37" s="416"/>
      <c r="FF37" s="416"/>
      <c r="FG37" s="416"/>
      <c r="FH37" s="416"/>
      <c r="FI37" s="416"/>
      <c r="FJ37" s="416"/>
      <c r="FK37" s="416"/>
      <c r="FL37" s="416"/>
      <c r="FM37" s="416"/>
      <c r="FN37" s="416"/>
      <c r="FO37" s="416"/>
      <c r="FP37" s="416"/>
      <c r="FQ37" s="416"/>
      <c r="FR37" s="416"/>
      <c r="FS37" s="416"/>
      <c r="FT37" s="416"/>
      <c r="FU37" s="416"/>
      <c r="FV37" s="416"/>
      <c r="FW37" s="416"/>
      <c r="FX37" s="416"/>
      <c r="FY37" s="416"/>
      <c r="FZ37" s="416"/>
      <c r="GA37" s="416"/>
      <c r="GB37" s="416"/>
      <c r="GC37" s="416"/>
      <c r="GD37" s="416"/>
      <c r="GE37" s="416"/>
      <c r="GF37" s="416"/>
      <c r="GG37" s="416"/>
      <c r="GH37" s="416"/>
      <c r="GI37" s="416"/>
      <c r="GJ37" s="416"/>
      <c r="GK37" s="416"/>
      <c r="GL37" s="416"/>
      <c r="GM37" s="416"/>
      <c r="GN37" s="416"/>
      <c r="GO37" s="416"/>
      <c r="GP37" s="416"/>
      <c r="GQ37" s="416"/>
      <c r="GR37" s="416"/>
      <c r="GS37" s="416"/>
      <c r="GT37" s="416"/>
      <c r="GU37" s="416"/>
      <c r="GV37" s="416"/>
      <c r="GW37" s="416"/>
      <c r="GX37" s="416"/>
      <c r="GY37" s="416"/>
      <c r="GZ37" s="416"/>
      <c r="HA37" s="416"/>
      <c r="HB37" s="416"/>
      <c r="HC37" s="416"/>
      <c r="HD37" s="416"/>
      <c r="HE37" s="416"/>
      <c r="HF37" s="416"/>
      <c r="HG37" s="416"/>
      <c r="HH37" s="416"/>
      <c r="HI37" s="416"/>
      <c r="HJ37" s="416"/>
      <c r="HK37" s="416"/>
      <c r="HL37" s="416"/>
      <c r="HM37" s="416"/>
      <c r="HN37" s="416"/>
      <c r="HO37" s="416"/>
      <c r="HP37" s="416"/>
      <c r="HQ37" s="416"/>
      <c r="HR37" s="416"/>
      <c r="HS37" s="416"/>
      <c r="HT37" s="416"/>
      <c r="HU37" s="416"/>
      <c r="HV37" s="416"/>
      <c r="HW37" s="416"/>
      <c r="HX37" s="416"/>
      <c r="HY37" s="416"/>
      <c r="HZ37" s="416"/>
      <c r="IA37" s="416"/>
      <c r="IB37" s="416"/>
      <c r="IC37" s="416"/>
      <c r="ID37" s="416"/>
      <c r="IE37" s="416"/>
      <c r="IF37" s="416"/>
      <c r="IG37" s="416"/>
      <c r="IH37" s="416"/>
      <c r="II37" s="416"/>
      <c r="IJ37" s="416"/>
      <c r="IK37" s="416"/>
      <c r="IL37" s="416"/>
      <c r="IM37" s="416"/>
      <c r="IN37" s="416"/>
      <c r="IO37" s="416"/>
      <c r="IP37" s="416"/>
      <c r="IQ37" s="416"/>
      <c r="IR37" s="416"/>
      <c r="IS37" s="416"/>
      <c r="IT37" s="416"/>
      <c r="IU37" s="416"/>
      <c r="IV37" s="416"/>
      <c r="IW37" s="416"/>
      <c r="IX37" s="416"/>
      <c r="IY37" s="416"/>
      <c r="IZ37" s="416"/>
      <c r="JA37" s="416"/>
      <c r="JB37" s="416"/>
      <c r="JC37" s="416"/>
      <c r="JD37" s="416"/>
      <c r="JE37" s="416"/>
      <c r="JF37" s="416"/>
      <c r="JG37" s="416"/>
      <c r="JH37" s="416"/>
      <c r="JI37" s="416"/>
      <c r="JJ37" s="416"/>
      <c r="JK37" s="416"/>
      <c r="JL37" s="416"/>
      <c r="JM37" s="416"/>
      <c r="JN37" s="416"/>
      <c r="JO37" s="416"/>
      <c r="JP37" s="416"/>
      <c r="JQ37" s="416"/>
      <c r="JR37" s="416"/>
      <c r="JS37" s="416"/>
      <c r="JT37" s="416"/>
      <c r="JU37" s="416"/>
      <c r="JV37" s="416"/>
      <c r="JW37" s="416"/>
      <c r="JX37" s="416"/>
      <c r="JY37" s="416"/>
      <c r="JZ37" s="416"/>
      <c r="KA37" s="416"/>
      <c r="KB37" s="416"/>
      <c r="KC37" s="416"/>
      <c r="KD37" s="416"/>
      <c r="KE37" s="416"/>
      <c r="KF37" s="416"/>
      <c r="KG37" s="416"/>
      <c r="KH37" s="416"/>
      <c r="KI37" s="416"/>
      <c r="KJ37" s="416"/>
      <c r="KK37" s="416"/>
      <c r="KL37" s="416"/>
      <c r="KM37" s="416"/>
      <c r="KN37" s="416"/>
      <c r="KO37" s="416"/>
      <c r="KP37" s="416"/>
      <c r="KQ37" s="416"/>
      <c r="KR37" s="416"/>
      <c r="KS37" s="416"/>
      <c r="KT37" s="416"/>
      <c r="KU37" s="416"/>
      <c r="KV37" s="416"/>
      <c r="KW37" s="416"/>
      <c r="KX37" s="416"/>
      <c r="KY37" s="416"/>
      <c r="KZ37" s="416"/>
      <c r="LA37" s="416"/>
      <c r="LB37" s="416"/>
      <c r="LC37" s="416"/>
      <c r="LD37" s="416"/>
      <c r="LE37" s="416"/>
      <c r="LF37" s="416"/>
      <c r="LG37" s="416"/>
      <c r="LH37" s="416"/>
      <c r="LI37" s="416"/>
      <c r="LJ37" s="416"/>
      <c r="LK37" s="416"/>
      <c r="LL37" s="416"/>
      <c r="LM37" s="416"/>
      <c r="LN37" s="416"/>
      <c r="LO37" s="416"/>
      <c r="LP37" s="416"/>
      <c r="LQ37" s="416"/>
      <c r="LR37" s="416"/>
      <c r="LS37" s="416"/>
      <c r="LT37" s="416"/>
      <c r="LU37" s="416"/>
      <c r="LV37" s="416"/>
      <c r="LW37" s="416"/>
      <c r="LX37" s="416"/>
      <c r="LY37" s="416"/>
      <c r="LZ37" s="416"/>
      <c r="MA37" s="416"/>
      <c r="MB37" s="416"/>
      <c r="MC37" s="416"/>
      <c r="MD37" s="416"/>
      <c r="ME37" s="416"/>
      <c r="MF37" s="416"/>
      <c r="MG37" s="416"/>
      <c r="MH37" s="416"/>
      <c r="MI37" s="416"/>
      <c r="MJ37" s="416"/>
      <c r="MK37" s="416"/>
      <c r="ML37" s="416"/>
      <c r="MM37" s="416"/>
      <c r="MN37" s="416"/>
      <c r="MO37" s="416"/>
      <c r="MP37" s="416"/>
      <c r="MQ37" s="416"/>
      <c r="MR37" s="416"/>
      <c r="MS37" s="416"/>
      <c r="MT37" s="416"/>
      <c r="MU37" s="416"/>
      <c r="MV37" s="416"/>
      <c r="MW37" s="416"/>
      <c r="MX37" s="416"/>
      <c r="MY37" s="416"/>
      <c r="MZ37" s="416"/>
      <c r="NA37" s="416"/>
      <c r="NB37" s="416"/>
      <c r="NC37" s="416"/>
      <c r="ND37" s="416"/>
      <c r="NE37" s="416"/>
      <c r="NF37" s="416"/>
      <c r="NG37" s="416"/>
      <c r="NH37" s="416"/>
      <c r="NI37" s="416"/>
      <c r="NJ37" s="416"/>
      <c r="NK37" s="416"/>
      <c r="NL37" s="416"/>
      <c r="NM37" s="416"/>
      <c r="NN37" s="416"/>
      <c r="NO37" s="416"/>
      <c r="NP37" s="416"/>
      <c r="NQ37" s="416"/>
      <c r="NR37" s="416"/>
      <c r="NS37" s="416"/>
      <c r="NT37" s="416"/>
      <c r="NU37" s="416"/>
      <c r="NV37" s="416"/>
      <c r="NW37" s="416"/>
      <c r="NX37" s="416"/>
      <c r="NY37" s="416"/>
      <c r="NZ37" s="416"/>
      <c r="OA37" s="416"/>
      <c r="OB37" s="416"/>
      <c r="OC37" s="416"/>
      <c r="OD37" s="416"/>
      <c r="OE37" s="416"/>
      <c r="OF37" s="416"/>
      <c r="OG37" s="416"/>
      <c r="OH37" s="416"/>
      <c r="OI37" s="416"/>
      <c r="OJ37" s="416"/>
      <c r="OK37" s="416"/>
      <c r="OL37" s="416"/>
      <c r="OM37" s="416"/>
      <c r="ON37" s="416"/>
      <c r="OO37" s="416"/>
      <c r="OP37" s="416"/>
      <c r="OQ37" s="416"/>
      <c r="OR37" s="416"/>
      <c r="OS37" s="416"/>
      <c r="OT37" s="416"/>
      <c r="OU37" s="416"/>
      <c r="OV37" s="416"/>
      <c r="OW37" s="416"/>
      <c r="OX37" s="416"/>
      <c r="OY37" s="416"/>
      <c r="OZ37" s="416"/>
      <c r="PA37" s="416"/>
      <c r="PB37" s="416"/>
      <c r="PC37" s="416"/>
      <c r="PD37" s="416"/>
      <c r="PE37" s="416"/>
      <c r="PF37" s="416"/>
      <c r="PG37" s="416"/>
      <c r="PH37" s="416"/>
      <c r="PI37" s="416"/>
      <c r="PJ37" s="416"/>
      <c r="PK37" s="416"/>
      <c r="PL37" s="416"/>
      <c r="PM37" s="416"/>
      <c r="PN37" s="416"/>
      <c r="PO37" s="416"/>
      <c r="PP37" s="416"/>
      <c r="PQ37" s="416"/>
      <c r="PR37" s="416"/>
      <c r="PS37" s="416"/>
      <c r="PT37" s="416"/>
      <c r="PU37" s="416"/>
      <c r="PV37" s="416"/>
      <c r="PW37" s="416"/>
      <c r="PX37" s="416"/>
      <c r="PY37" s="416"/>
      <c r="PZ37" s="416"/>
      <c r="QA37" s="416"/>
      <c r="QB37" s="416"/>
      <c r="QC37" s="416"/>
      <c r="QD37" s="416"/>
      <c r="QE37" s="416"/>
      <c r="QF37" s="416"/>
      <c r="QG37" s="416"/>
      <c r="QH37" s="416"/>
      <c r="QI37" s="416"/>
      <c r="QJ37" s="416"/>
      <c r="QK37" s="416"/>
      <c r="QL37" s="416"/>
      <c r="QM37" s="416"/>
      <c r="QN37" s="416"/>
      <c r="QO37" s="416"/>
      <c r="QP37" s="416"/>
      <c r="QQ37" s="416"/>
      <c r="QR37" s="416"/>
      <c r="QS37" s="416"/>
      <c r="QT37" s="416"/>
      <c r="QU37" s="416"/>
      <c r="QV37" s="416"/>
      <c r="QW37" s="416"/>
      <c r="QX37" s="416"/>
      <c r="QY37" s="416"/>
      <c r="QZ37" s="416"/>
      <c r="RA37" s="416"/>
      <c r="RB37" s="416"/>
      <c r="RC37" s="416"/>
      <c r="RD37" s="416"/>
      <c r="RE37" s="416"/>
      <c r="RF37" s="416"/>
      <c r="RG37" s="416"/>
      <c r="RH37" s="416"/>
      <c r="RI37" s="416"/>
      <c r="RJ37" s="416"/>
      <c r="RK37" s="416"/>
      <c r="RL37" s="416"/>
      <c r="RM37" s="416"/>
      <c r="RN37" s="416"/>
      <c r="RO37" s="416"/>
      <c r="RP37" s="416"/>
      <c r="RQ37" s="416"/>
      <c r="RR37" s="416"/>
      <c r="RS37" s="416"/>
      <c r="RT37" s="416"/>
      <c r="RU37" s="416"/>
      <c r="RV37" s="416"/>
      <c r="RW37" s="416"/>
      <c r="RX37" s="416"/>
      <c r="RY37" s="416"/>
      <c r="RZ37" s="416"/>
      <c r="SA37" s="416"/>
      <c r="SB37" s="416"/>
      <c r="SC37" s="416"/>
      <c r="SD37" s="416"/>
      <c r="SE37" s="416"/>
      <c r="SF37" s="416"/>
      <c r="SG37" s="416"/>
      <c r="SH37" s="416"/>
      <c r="SI37" s="416"/>
      <c r="SJ37" s="416"/>
      <c r="SK37" s="416"/>
      <c r="SL37" s="416"/>
      <c r="SM37" s="416"/>
      <c r="SN37" s="416"/>
      <c r="SO37" s="416"/>
      <c r="SP37" s="416"/>
      <c r="SQ37" s="416"/>
      <c r="SR37" s="416"/>
      <c r="SS37" s="416"/>
      <c r="ST37" s="416"/>
      <c r="SU37" s="416"/>
      <c r="SV37" s="416"/>
      <c r="SW37" s="416"/>
      <c r="SX37" s="416"/>
      <c r="SY37" s="416"/>
      <c r="SZ37" s="416"/>
      <c r="TA37" s="416"/>
      <c r="TB37" s="416"/>
      <c r="TC37" s="416"/>
      <c r="TD37" s="416"/>
      <c r="TE37" s="416"/>
      <c r="TF37" s="416"/>
      <c r="TG37" s="416"/>
      <c r="TH37" s="416"/>
      <c r="TI37" s="416"/>
      <c r="TJ37" s="416"/>
      <c r="TK37" s="416"/>
      <c r="TL37" s="416"/>
      <c r="TM37" s="416"/>
      <c r="TN37" s="416"/>
      <c r="TO37" s="416"/>
      <c r="TP37" s="416"/>
      <c r="TQ37" s="416"/>
      <c r="TR37" s="416"/>
      <c r="TS37" s="416"/>
      <c r="TT37" s="416"/>
      <c r="TU37" s="416"/>
      <c r="TV37" s="416"/>
      <c r="TW37" s="416"/>
      <c r="TX37" s="416"/>
      <c r="TY37" s="416"/>
      <c r="TZ37" s="416"/>
      <c r="UA37" s="416"/>
      <c r="UB37" s="416"/>
      <c r="UC37" s="416"/>
      <c r="UD37" s="416"/>
      <c r="UE37" s="416"/>
      <c r="UF37" s="416"/>
      <c r="UG37" s="416"/>
      <c r="UH37" s="416"/>
      <c r="UI37" s="416"/>
      <c r="UJ37" s="416"/>
      <c r="UK37" s="416"/>
      <c r="UL37" s="416"/>
      <c r="UM37" s="416"/>
      <c r="UN37" s="416"/>
      <c r="UO37" s="416"/>
      <c r="UP37" s="416"/>
      <c r="UQ37" s="416"/>
      <c r="UR37" s="416"/>
      <c r="US37" s="416"/>
      <c r="UT37" s="416"/>
      <c r="UU37" s="416"/>
      <c r="UV37" s="416"/>
      <c r="UW37" s="416"/>
      <c r="UX37" s="416"/>
      <c r="UY37" s="416"/>
      <c r="UZ37" s="416"/>
      <c r="VA37" s="416"/>
      <c r="VB37" s="416"/>
      <c r="VC37" s="416"/>
      <c r="VD37" s="416"/>
      <c r="VE37" s="416"/>
      <c r="VF37" s="416"/>
      <c r="VG37" s="416"/>
      <c r="VH37" s="416"/>
      <c r="VI37" s="416"/>
      <c r="VJ37" s="416"/>
      <c r="VK37" s="416"/>
      <c r="VL37" s="416"/>
      <c r="VM37" s="416"/>
      <c r="VN37" s="416"/>
      <c r="VO37" s="416"/>
      <c r="VP37" s="416"/>
      <c r="VQ37" s="416"/>
      <c r="VR37" s="416"/>
      <c r="VS37" s="416"/>
      <c r="VT37" s="416"/>
      <c r="VU37" s="416"/>
      <c r="VV37" s="416"/>
      <c r="VW37" s="416"/>
      <c r="VX37" s="416"/>
      <c r="VY37" s="416"/>
      <c r="VZ37" s="416"/>
      <c r="WA37" s="416"/>
      <c r="WB37" s="416"/>
      <c r="WC37" s="416"/>
      <c r="WD37" s="416"/>
      <c r="WE37" s="416"/>
      <c r="WF37" s="416"/>
      <c r="WG37" s="416"/>
      <c r="WH37" s="416"/>
      <c r="WI37" s="416"/>
      <c r="WJ37" s="416"/>
      <c r="WK37" s="416"/>
      <c r="WL37" s="416"/>
      <c r="WM37" s="416"/>
      <c r="WN37" s="416"/>
      <c r="WO37" s="416"/>
      <c r="WP37" s="416"/>
      <c r="WQ37" s="416"/>
      <c r="WR37" s="416"/>
      <c r="WS37" s="416"/>
      <c r="WT37" s="416"/>
      <c r="WU37" s="416"/>
      <c r="WV37" s="416"/>
      <c r="WW37" s="416"/>
      <c r="WX37" s="416"/>
      <c r="WY37" s="416"/>
      <c r="WZ37" s="416"/>
      <c r="XA37" s="416"/>
      <c r="XB37" s="416"/>
      <c r="XC37" s="416"/>
      <c r="XD37" s="416"/>
      <c r="XE37" s="416"/>
      <c r="XF37" s="416"/>
      <c r="XG37" s="416"/>
      <c r="XH37" s="416"/>
      <c r="XI37" s="416"/>
      <c r="XJ37" s="416"/>
      <c r="XK37" s="416"/>
      <c r="XL37" s="416"/>
      <c r="XM37" s="416"/>
      <c r="XN37" s="416"/>
      <c r="XO37" s="416"/>
      <c r="XP37" s="416"/>
      <c r="XQ37" s="416"/>
      <c r="XR37" s="416"/>
      <c r="XS37" s="416"/>
      <c r="XT37" s="416"/>
    </row>
    <row r="38" spans="1:644" ht="13.5" thickBot="1">
      <c r="E38" s="2078"/>
      <c r="F38" s="2078"/>
      <c r="Q38" s="2078"/>
      <c r="R38" s="2078"/>
    </row>
    <row r="39" spans="1:644" customFormat="1">
      <c r="A39" s="210" t="s">
        <v>59</v>
      </c>
      <c r="B39" s="211"/>
      <c r="C39" s="3189" t="str">
        <f>'PAGE DE GARDE'!$B$16</f>
        <v>REALITE 2014</v>
      </c>
      <c r="D39" s="3189"/>
      <c r="E39" s="3189"/>
      <c r="F39" s="3189"/>
      <c r="G39" s="3189" t="str">
        <f>'PAGE DE GARDE'!$B$14</f>
        <v>REALITE 2015</v>
      </c>
      <c r="H39" s="3189"/>
      <c r="I39" s="3189"/>
      <c r="J39" s="3189"/>
      <c r="K39" s="416"/>
      <c r="L39" s="416"/>
      <c r="M39" s="210" t="s">
        <v>877</v>
      </c>
      <c r="N39" s="211"/>
      <c r="O39" s="3189" t="str">
        <f>'PAGE DE GARDE'!$B$16</f>
        <v>REALITE 2014</v>
      </c>
      <c r="P39" s="3189"/>
      <c r="Q39" s="3189"/>
      <c r="R39" s="3189"/>
      <c r="S39" s="3189" t="str">
        <f>'PAGE DE GARDE'!$B$14</f>
        <v>REALITE 2015</v>
      </c>
      <c r="T39" s="3189"/>
      <c r="U39" s="3189"/>
      <c r="V39" s="3189"/>
      <c r="W39" s="416"/>
      <c r="X39" s="416"/>
      <c r="Y39" s="416"/>
      <c r="Z39" s="416"/>
      <c r="AA39" s="416"/>
      <c r="AB39" s="416"/>
      <c r="AC39" s="416"/>
      <c r="AD39" s="416"/>
      <c r="AE39" s="416"/>
      <c r="AF39" s="416"/>
      <c r="AG39" s="416"/>
      <c r="AH39" s="416"/>
      <c r="AI39" s="416"/>
      <c r="AJ39" s="416"/>
      <c r="AK39" s="416"/>
      <c r="AL39" s="416"/>
      <c r="AM39" s="416"/>
      <c r="AN39" s="416"/>
      <c r="AO39" s="416"/>
      <c r="AP39" s="416"/>
      <c r="AQ39" s="416"/>
      <c r="AR39" s="416"/>
      <c r="AS39" s="416"/>
      <c r="AT39" s="416"/>
      <c r="AU39" s="416"/>
      <c r="AV39" s="416"/>
      <c r="AW39" s="416"/>
      <c r="AX39" s="416"/>
      <c r="AY39" s="416"/>
      <c r="AZ39" s="416"/>
      <c r="BA39" s="416"/>
      <c r="BB39" s="416"/>
      <c r="BC39" s="416"/>
      <c r="BD39" s="416"/>
      <c r="BE39" s="416"/>
      <c r="BF39" s="416"/>
      <c r="BG39" s="416"/>
      <c r="BH39" s="416"/>
      <c r="BI39" s="416"/>
      <c r="BJ39" s="416"/>
      <c r="BK39" s="416"/>
      <c r="BL39" s="416"/>
      <c r="BM39" s="416"/>
      <c r="BN39" s="416"/>
      <c r="BO39" s="416"/>
      <c r="BP39" s="416"/>
      <c r="BQ39" s="416"/>
      <c r="BR39" s="416"/>
      <c r="BS39" s="416"/>
      <c r="BT39" s="416"/>
      <c r="BU39" s="416"/>
      <c r="BV39" s="416"/>
      <c r="BW39" s="416"/>
      <c r="BX39" s="416"/>
      <c r="BY39" s="416"/>
      <c r="BZ39" s="416"/>
      <c r="CA39" s="416"/>
      <c r="CB39" s="416"/>
      <c r="CC39" s="416"/>
      <c r="CD39" s="416"/>
      <c r="CE39" s="416"/>
      <c r="CF39" s="416"/>
      <c r="CG39" s="416"/>
      <c r="CH39" s="416"/>
      <c r="CI39" s="416"/>
      <c r="CJ39" s="416"/>
      <c r="CK39" s="416"/>
      <c r="CL39" s="416"/>
      <c r="CM39" s="416"/>
      <c r="CN39" s="416"/>
      <c r="CO39" s="416"/>
      <c r="CP39" s="416"/>
      <c r="CQ39" s="416"/>
      <c r="CR39" s="416"/>
      <c r="CS39" s="416"/>
      <c r="CT39" s="416"/>
      <c r="CU39" s="416"/>
      <c r="CV39" s="416"/>
      <c r="CW39" s="416"/>
      <c r="CX39" s="416"/>
      <c r="CY39" s="416"/>
      <c r="CZ39" s="416"/>
      <c r="DA39" s="416"/>
      <c r="DB39" s="416"/>
      <c r="DC39" s="416"/>
      <c r="DD39" s="416"/>
      <c r="DE39" s="416"/>
      <c r="DF39" s="416"/>
      <c r="DG39" s="416"/>
      <c r="DH39" s="416"/>
      <c r="DI39" s="416"/>
      <c r="DJ39" s="416"/>
      <c r="DK39" s="416"/>
      <c r="DL39" s="416"/>
      <c r="DM39" s="416"/>
      <c r="DN39" s="416"/>
      <c r="DO39" s="416"/>
      <c r="DP39" s="416"/>
      <c r="DQ39" s="416"/>
      <c r="DR39" s="416"/>
      <c r="DS39" s="416"/>
      <c r="DT39" s="416"/>
      <c r="DU39" s="416"/>
      <c r="DV39" s="416"/>
      <c r="DW39" s="416"/>
      <c r="DX39" s="416"/>
      <c r="DY39" s="416"/>
      <c r="DZ39" s="416"/>
      <c r="EA39" s="416"/>
      <c r="EB39" s="416"/>
      <c r="EC39" s="416"/>
      <c r="ED39" s="416"/>
      <c r="EE39" s="416"/>
      <c r="EF39" s="416"/>
      <c r="EG39" s="416"/>
      <c r="EH39" s="416"/>
      <c r="EI39" s="416"/>
      <c r="EJ39" s="416"/>
      <c r="EK39" s="416"/>
      <c r="EL39" s="416"/>
      <c r="EM39" s="416"/>
      <c r="EN39" s="416"/>
      <c r="EO39" s="416"/>
      <c r="EP39" s="416"/>
      <c r="EQ39" s="416"/>
      <c r="ER39" s="416"/>
      <c r="ES39" s="416"/>
      <c r="ET39" s="416"/>
      <c r="EU39" s="416"/>
      <c r="EV39" s="416"/>
      <c r="EW39" s="416"/>
      <c r="EX39" s="416"/>
      <c r="EY39" s="416"/>
      <c r="EZ39" s="416"/>
      <c r="FA39" s="416"/>
      <c r="FB39" s="416"/>
      <c r="FC39" s="416"/>
      <c r="FD39" s="416"/>
      <c r="FE39" s="416"/>
      <c r="FF39" s="416"/>
      <c r="FG39" s="416"/>
      <c r="FH39" s="416"/>
      <c r="FI39" s="416"/>
      <c r="FJ39" s="416"/>
      <c r="FK39" s="416"/>
      <c r="FL39" s="416"/>
      <c r="FM39" s="416"/>
      <c r="FN39" s="416"/>
      <c r="FO39" s="416"/>
      <c r="FP39" s="416"/>
      <c r="FQ39" s="416"/>
      <c r="FR39" s="416"/>
      <c r="FS39" s="416"/>
      <c r="FT39" s="416"/>
      <c r="FU39" s="416"/>
      <c r="FV39" s="416"/>
      <c r="FW39" s="416"/>
      <c r="FX39" s="416"/>
      <c r="FY39" s="416"/>
      <c r="FZ39" s="416"/>
      <c r="GA39" s="416"/>
      <c r="GB39" s="416"/>
      <c r="GC39" s="416"/>
      <c r="GD39" s="416"/>
      <c r="GE39" s="416"/>
      <c r="GF39" s="416"/>
      <c r="GG39" s="416"/>
      <c r="GH39" s="416"/>
      <c r="GI39" s="416"/>
      <c r="GJ39" s="416"/>
      <c r="GK39" s="416"/>
      <c r="GL39" s="416"/>
      <c r="GM39" s="416"/>
      <c r="GN39" s="416"/>
      <c r="GO39" s="416"/>
      <c r="GP39" s="416"/>
      <c r="GQ39" s="416"/>
      <c r="GR39" s="416"/>
      <c r="GS39" s="416"/>
      <c r="GT39" s="416"/>
      <c r="GU39" s="416"/>
      <c r="GV39" s="416"/>
      <c r="GW39" s="416"/>
      <c r="GX39" s="416"/>
      <c r="GY39" s="416"/>
      <c r="GZ39" s="416"/>
      <c r="HA39" s="416"/>
      <c r="HB39" s="416"/>
      <c r="HC39" s="416"/>
      <c r="HD39" s="416"/>
      <c r="HE39" s="416"/>
      <c r="HF39" s="416"/>
      <c r="HG39" s="416"/>
      <c r="HH39" s="416"/>
      <c r="HI39" s="416"/>
      <c r="HJ39" s="416"/>
      <c r="HK39" s="416"/>
      <c r="HL39" s="416"/>
      <c r="HM39" s="416"/>
      <c r="HN39" s="416"/>
      <c r="HO39" s="416"/>
      <c r="HP39" s="416"/>
      <c r="HQ39" s="416"/>
      <c r="HR39" s="416"/>
      <c r="HS39" s="416"/>
      <c r="HT39" s="416"/>
      <c r="HU39" s="416"/>
      <c r="HV39" s="416"/>
      <c r="HW39" s="416"/>
      <c r="HX39" s="416"/>
      <c r="HY39" s="416"/>
      <c r="HZ39" s="416"/>
      <c r="IA39" s="416"/>
      <c r="IB39" s="416"/>
      <c r="IC39" s="416"/>
      <c r="ID39" s="416"/>
      <c r="IE39" s="416"/>
      <c r="IF39" s="416"/>
      <c r="IG39" s="416"/>
      <c r="IH39" s="416"/>
      <c r="II39" s="416"/>
      <c r="IJ39" s="416"/>
      <c r="IK39" s="416"/>
      <c r="IL39" s="416"/>
      <c r="IM39" s="416"/>
      <c r="IN39" s="416"/>
      <c r="IO39" s="416"/>
      <c r="IP39" s="416"/>
      <c r="IQ39" s="416"/>
      <c r="IR39" s="416"/>
      <c r="IS39" s="416"/>
      <c r="IT39" s="416"/>
      <c r="IU39" s="416"/>
      <c r="IV39" s="416"/>
      <c r="IW39" s="416"/>
      <c r="IX39" s="416"/>
      <c r="IY39" s="416"/>
      <c r="IZ39" s="416"/>
      <c r="JA39" s="416"/>
      <c r="JB39" s="416"/>
      <c r="JC39" s="416"/>
      <c r="JD39" s="416"/>
      <c r="JE39" s="416"/>
      <c r="JF39" s="416"/>
      <c r="JG39" s="416"/>
      <c r="JH39" s="416"/>
      <c r="JI39" s="416"/>
      <c r="JJ39" s="416"/>
      <c r="JK39" s="416"/>
      <c r="JL39" s="416"/>
      <c r="JM39" s="416"/>
      <c r="JN39" s="416"/>
      <c r="JO39" s="416"/>
      <c r="JP39" s="416"/>
      <c r="JQ39" s="416"/>
      <c r="JR39" s="416"/>
      <c r="JS39" s="416"/>
      <c r="JT39" s="416"/>
      <c r="JU39" s="416"/>
      <c r="JV39" s="416"/>
      <c r="JW39" s="416"/>
      <c r="JX39" s="416"/>
      <c r="JY39" s="416"/>
      <c r="JZ39" s="416"/>
      <c r="KA39" s="416"/>
      <c r="KB39" s="416"/>
      <c r="KC39" s="416"/>
      <c r="KD39" s="416"/>
      <c r="KE39" s="416"/>
      <c r="KF39" s="416"/>
      <c r="KG39" s="416"/>
      <c r="KH39" s="416"/>
      <c r="KI39" s="416"/>
      <c r="KJ39" s="416"/>
      <c r="KK39" s="416"/>
      <c r="KL39" s="416"/>
      <c r="KM39" s="416"/>
      <c r="KN39" s="416"/>
      <c r="KO39" s="416"/>
      <c r="KP39" s="416"/>
      <c r="KQ39" s="416"/>
      <c r="KR39" s="416"/>
      <c r="KS39" s="416"/>
      <c r="KT39" s="416"/>
      <c r="KU39" s="416"/>
      <c r="KV39" s="416"/>
      <c r="KW39" s="416"/>
      <c r="KX39" s="416"/>
      <c r="KY39" s="416"/>
      <c r="KZ39" s="416"/>
      <c r="LA39" s="416"/>
      <c r="LB39" s="416"/>
      <c r="LC39" s="416"/>
      <c r="LD39" s="416"/>
      <c r="LE39" s="416"/>
      <c r="LF39" s="416"/>
      <c r="LG39" s="416"/>
      <c r="LH39" s="416"/>
      <c r="LI39" s="416"/>
      <c r="LJ39" s="416"/>
      <c r="LK39" s="416"/>
      <c r="LL39" s="416"/>
      <c r="LM39" s="416"/>
      <c r="LN39" s="416"/>
      <c r="LO39" s="416"/>
      <c r="LP39" s="416"/>
      <c r="LQ39" s="416"/>
      <c r="LR39" s="416"/>
      <c r="LS39" s="416"/>
      <c r="LT39" s="416"/>
      <c r="LU39" s="416"/>
      <c r="LV39" s="416"/>
      <c r="LW39" s="416"/>
      <c r="LX39" s="416"/>
      <c r="LY39" s="416"/>
      <c r="LZ39" s="416"/>
      <c r="MA39" s="416"/>
      <c r="MB39" s="416"/>
      <c r="MC39" s="416"/>
      <c r="MD39" s="416"/>
      <c r="ME39" s="416"/>
      <c r="MF39" s="416"/>
      <c r="MG39" s="416"/>
      <c r="MH39" s="416"/>
      <c r="MI39" s="416"/>
      <c r="MJ39" s="416"/>
      <c r="MK39" s="416"/>
      <c r="ML39" s="416"/>
      <c r="MM39" s="416"/>
      <c r="MN39" s="416"/>
      <c r="MO39" s="416"/>
      <c r="MP39" s="416"/>
      <c r="MQ39" s="416"/>
      <c r="MR39" s="416"/>
      <c r="MS39" s="416"/>
      <c r="MT39" s="416"/>
      <c r="MU39" s="416"/>
      <c r="MV39" s="416"/>
      <c r="MW39" s="416"/>
      <c r="MX39" s="416"/>
      <c r="MY39" s="416"/>
      <c r="MZ39" s="416"/>
      <c r="NA39" s="416"/>
      <c r="NB39" s="416"/>
      <c r="NC39" s="416"/>
      <c r="ND39" s="416"/>
      <c r="NE39" s="416"/>
      <c r="NF39" s="416"/>
      <c r="NG39" s="416"/>
      <c r="NH39" s="416"/>
      <c r="NI39" s="416"/>
      <c r="NJ39" s="416"/>
      <c r="NK39" s="416"/>
      <c r="NL39" s="416"/>
      <c r="NM39" s="416"/>
      <c r="NN39" s="416"/>
      <c r="NO39" s="416"/>
      <c r="NP39" s="416"/>
      <c r="NQ39" s="416"/>
      <c r="NR39" s="416"/>
      <c r="NS39" s="416"/>
      <c r="NT39" s="416"/>
      <c r="NU39" s="416"/>
      <c r="NV39" s="416"/>
      <c r="NW39" s="416"/>
      <c r="NX39" s="416"/>
      <c r="NY39" s="416"/>
      <c r="NZ39" s="416"/>
      <c r="OA39" s="416"/>
      <c r="OB39" s="416"/>
      <c r="OC39" s="416"/>
      <c r="OD39" s="416"/>
      <c r="OE39" s="416"/>
      <c r="OF39" s="416"/>
      <c r="OG39" s="416"/>
      <c r="OH39" s="416"/>
      <c r="OI39" s="416"/>
      <c r="OJ39" s="416"/>
      <c r="OK39" s="416"/>
      <c r="OL39" s="416"/>
      <c r="OM39" s="416"/>
      <c r="ON39" s="416"/>
      <c r="OO39" s="416"/>
      <c r="OP39" s="416"/>
      <c r="OQ39" s="416"/>
      <c r="OR39" s="416"/>
      <c r="OS39" s="416"/>
      <c r="OT39" s="416"/>
      <c r="OU39" s="416"/>
      <c r="OV39" s="416"/>
      <c r="OW39" s="416"/>
      <c r="OX39" s="416"/>
      <c r="OY39" s="416"/>
      <c r="OZ39" s="416"/>
      <c r="PA39" s="416"/>
      <c r="PB39" s="416"/>
      <c r="PC39" s="416"/>
      <c r="PD39" s="416"/>
      <c r="PE39" s="416"/>
      <c r="PF39" s="416"/>
      <c r="PG39" s="416"/>
      <c r="PH39" s="416"/>
      <c r="PI39" s="416"/>
      <c r="PJ39" s="416"/>
      <c r="PK39" s="416"/>
      <c r="PL39" s="416"/>
      <c r="PM39" s="416"/>
      <c r="PN39" s="416"/>
      <c r="PO39" s="416"/>
      <c r="PP39" s="416"/>
      <c r="PQ39" s="416"/>
      <c r="PR39" s="416"/>
      <c r="PS39" s="416"/>
      <c r="PT39" s="416"/>
      <c r="PU39" s="416"/>
      <c r="PV39" s="416"/>
      <c r="PW39" s="416"/>
      <c r="PX39" s="416"/>
      <c r="PY39" s="416"/>
      <c r="PZ39" s="416"/>
      <c r="QA39" s="416"/>
      <c r="QB39" s="416"/>
      <c r="QC39" s="416"/>
      <c r="QD39" s="416"/>
      <c r="QE39" s="416"/>
      <c r="QF39" s="416"/>
      <c r="QG39" s="416"/>
      <c r="QH39" s="416"/>
      <c r="QI39" s="416"/>
      <c r="QJ39" s="416"/>
      <c r="QK39" s="416"/>
      <c r="QL39" s="416"/>
      <c r="QM39" s="416"/>
      <c r="QN39" s="416"/>
      <c r="QO39" s="416"/>
      <c r="QP39" s="416"/>
      <c r="QQ39" s="416"/>
      <c r="QR39" s="416"/>
      <c r="QS39" s="416"/>
      <c r="QT39" s="416"/>
      <c r="QU39" s="416"/>
      <c r="QV39" s="416"/>
      <c r="QW39" s="416"/>
      <c r="QX39" s="416"/>
      <c r="QY39" s="416"/>
      <c r="QZ39" s="416"/>
      <c r="RA39" s="416"/>
      <c r="RB39" s="416"/>
      <c r="RC39" s="416"/>
      <c r="RD39" s="416"/>
      <c r="RE39" s="416"/>
      <c r="RF39" s="416"/>
      <c r="RG39" s="416"/>
      <c r="RH39" s="416"/>
      <c r="RI39" s="416"/>
      <c r="RJ39" s="416"/>
      <c r="RK39" s="416"/>
      <c r="RL39" s="416"/>
      <c r="RM39" s="416"/>
      <c r="RN39" s="416"/>
      <c r="RO39" s="416"/>
      <c r="RP39" s="416"/>
      <c r="RQ39" s="416"/>
      <c r="RR39" s="416"/>
      <c r="RS39" s="416"/>
      <c r="RT39" s="416"/>
      <c r="RU39" s="416"/>
      <c r="RV39" s="416"/>
      <c r="RW39" s="416"/>
      <c r="RX39" s="416"/>
      <c r="RY39" s="416"/>
      <c r="RZ39" s="416"/>
      <c r="SA39" s="416"/>
      <c r="SB39" s="416"/>
      <c r="SC39" s="416"/>
      <c r="SD39" s="416"/>
      <c r="SE39" s="416"/>
      <c r="SF39" s="416"/>
      <c r="SG39" s="416"/>
      <c r="SH39" s="416"/>
      <c r="SI39" s="416"/>
      <c r="SJ39" s="416"/>
      <c r="SK39" s="416"/>
      <c r="SL39" s="416"/>
      <c r="SM39" s="416"/>
      <c r="SN39" s="416"/>
      <c r="SO39" s="416"/>
      <c r="SP39" s="416"/>
      <c r="SQ39" s="416"/>
      <c r="SR39" s="416"/>
      <c r="SS39" s="416"/>
      <c r="ST39" s="416"/>
      <c r="SU39" s="416"/>
      <c r="SV39" s="416"/>
      <c r="SW39" s="416"/>
      <c r="SX39" s="416"/>
      <c r="SY39" s="416"/>
      <c r="SZ39" s="416"/>
      <c r="TA39" s="416"/>
      <c r="TB39" s="416"/>
      <c r="TC39" s="416"/>
      <c r="TD39" s="416"/>
      <c r="TE39" s="416"/>
      <c r="TF39" s="416"/>
      <c r="TG39" s="416"/>
      <c r="TH39" s="416"/>
      <c r="TI39" s="416"/>
      <c r="TJ39" s="416"/>
      <c r="TK39" s="416"/>
      <c r="TL39" s="416"/>
      <c r="TM39" s="416"/>
      <c r="TN39" s="416"/>
      <c r="TO39" s="416"/>
      <c r="TP39" s="416"/>
      <c r="TQ39" s="416"/>
      <c r="TR39" s="416"/>
      <c r="TS39" s="416"/>
      <c r="TT39" s="416"/>
      <c r="TU39" s="416"/>
      <c r="TV39" s="416"/>
      <c r="TW39" s="416"/>
      <c r="TX39" s="416"/>
      <c r="TY39" s="416"/>
      <c r="TZ39" s="416"/>
      <c r="UA39" s="416"/>
      <c r="UB39" s="416"/>
      <c r="UC39" s="416"/>
      <c r="UD39" s="416"/>
      <c r="UE39" s="416"/>
      <c r="UF39" s="416"/>
      <c r="UG39" s="416"/>
      <c r="UH39" s="416"/>
      <c r="UI39" s="416"/>
      <c r="UJ39" s="416"/>
      <c r="UK39" s="416"/>
      <c r="UL39" s="416"/>
      <c r="UM39" s="416"/>
      <c r="UN39" s="416"/>
      <c r="UO39" s="416"/>
      <c r="UP39" s="416"/>
      <c r="UQ39" s="416"/>
      <c r="UR39" s="416"/>
      <c r="US39" s="416"/>
      <c r="UT39" s="416"/>
      <c r="UU39" s="416"/>
      <c r="UV39" s="416"/>
      <c r="UW39" s="416"/>
      <c r="UX39" s="416"/>
      <c r="UY39" s="416"/>
      <c r="UZ39" s="416"/>
      <c r="VA39" s="416"/>
      <c r="VB39" s="416"/>
      <c r="VC39" s="416"/>
      <c r="VD39" s="416"/>
      <c r="VE39" s="416"/>
      <c r="VF39" s="416"/>
      <c r="VG39" s="416"/>
      <c r="VH39" s="416"/>
      <c r="VI39" s="416"/>
      <c r="VJ39" s="416"/>
      <c r="VK39" s="416"/>
      <c r="VL39" s="416"/>
      <c r="VM39" s="416"/>
      <c r="VN39" s="416"/>
      <c r="VO39" s="416"/>
      <c r="VP39" s="416"/>
      <c r="VQ39" s="416"/>
      <c r="VR39" s="416"/>
      <c r="VS39" s="416"/>
      <c r="VT39" s="416"/>
      <c r="VU39" s="416"/>
      <c r="VV39" s="416"/>
      <c r="VW39" s="416"/>
      <c r="VX39" s="416"/>
      <c r="VY39" s="416"/>
      <c r="VZ39" s="416"/>
      <c r="WA39" s="416"/>
      <c r="WB39" s="416"/>
      <c r="WC39" s="416"/>
      <c r="WD39" s="416"/>
      <c r="WE39" s="416"/>
      <c r="WF39" s="416"/>
      <c r="WG39" s="416"/>
      <c r="WH39" s="416"/>
      <c r="WI39" s="416"/>
      <c r="WJ39" s="416"/>
      <c r="WK39" s="416"/>
      <c r="WL39" s="416"/>
      <c r="WM39" s="416"/>
      <c r="WN39" s="416"/>
      <c r="WO39" s="416"/>
      <c r="WP39" s="416"/>
      <c r="WQ39" s="416"/>
      <c r="WR39" s="416"/>
      <c r="WS39" s="416"/>
      <c r="WT39" s="416"/>
      <c r="WU39" s="416"/>
      <c r="WV39" s="416"/>
      <c r="WW39" s="416"/>
      <c r="WX39" s="416"/>
      <c r="WY39" s="416"/>
      <c r="WZ39" s="416"/>
      <c r="XA39" s="416"/>
      <c r="XB39" s="416"/>
      <c r="XC39" s="416"/>
      <c r="XD39" s="416"/>
      <c r="XE39" s="416"/>
      <c r="XF39" s="416"/>
      <c r="XG39" s="416"/>
      <c r="XH39" s="416"/>
      <c r="XI39" s="416"/>
      <c r="XJ39" s="416"/>
      <c r="XK39" s="416"/>
      <c r="XL39" s="416"/>
      <c r="XM39" s="416"/>
      <c r="XN39" s="416"/>
      <c r="XO39" s="416"/>
      <c r="XP39" s="416"/>
      <c r="XQ39" s="416"/>
      <c r="XR39" s="416"/>
      <c r="XS39" s="416"/>
      <c r="XT39" s="416"/>
    </row>
    <row r="40" spans="1:644" customFormat="1">
      <c r="A40" s="212" t="s">
        <v>65</v>
      </c>
      <c r="B40" s="213" t="s">
        <v>66</v>
      </c>
      <c r="C40" s="214" t="s">
        <v>16</v>
      </c>
      <c r="D40" s="215" t="s">
        <v>492</v>
      </c>
      <c r="E40" s="215" t="s">
        <v>73</v>
      </c>
      <c r="F40" s="216" t="s">
        <v>67</v>
      </c>
      <c r="G40" s="214" t="s">
        <v>16</v>
      </c>
      <c r="H40" s="215" t="s">
        <v>492</v>
      </c>
      <c r="I40" s="215" t="s">
        <v>73</v>
      </c>
      <c r="J40" s="216" t="s">
        <v>67</v>
      </c>
      <c r="K40" s="416"/>
      <c r="L40" s="416"/>
      <c r="M40" s="212" t="s">
        <v>65</v>
      </c>
      <c r="N40" s="213" t="s">
        <v>66</v>
      </c>
      <c r="O40" s="214" t="s">
        <v>16</v>
      </c>
      <c r="P40" s="215" t="s">
        <v>492</v>
      </c>
      <c r="Q40" s="215" t="s">
        <v>73</v>
      </c>
      <c r="R40" s="216" t="s">
        <v>67</v>
      </c>
      <c r="S40" s="214" t="s">
        <v>16</v>
      </c>
      <c r="T40" s="215" t="s">
        <v>492</v>
      </c>
      <c r="U40" s="215" t="s">
        <v>73</v>
      </c>
      <c r="V40" s="216" t="s">
        <v>67</v>
      </c>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c r="BM40" s="416"/>
      <c r="BN40" s="416"/>
      <c r="BO40" s="416"/>
      <c r="BP40" s="416"/>
      <c r="BQ40" s="416"/>
      <c r="BR40" s="416"/>
      <c r="BS40" s="416"/>
      <c r="BT40" s="416"/>
      <c r="BU40" s="416"/>
      <c r="BV40" s="416"/>
      <c r="BW40" s="416"/>
      <c r="BX40" s="416"/>
      <c r="BY40" s="416"/>
      <c r="BZ40" s="416"/>
      <c r="CA40" s="416"/>
      <c r="CB40" s="416"/>
      <c r="CC40" s="416"/>
      <c r="CD40" s="416"/>
      <c r="CE40" s="416"/>
      <c r="CF40" s="416"/>
      <c r="CG40" s="416"/>
      <c r="CH40" s="416"/>
      <c r="CI40" s="416"/>
      <c r="CJ40" s="416"/>
      <c r="CK40" s="416"/>
      <c r="CL40" s="416"/>
      <c r="CM40" s="416"/>
      <c r="CN40" s="416"/>
      <c r="CO40" s="416"/>
      <c r="CP40" s="416"/>
      <c r="CQ40" s="416"/>
      <c r="CR40" s="416"/>
      <c r="CS40" s="416"/>
      <c r="CT40" s="416"/>
      <c r="CU40" s="416"/>
      <c r="CV40" s="416"/>
      <c r="CW40" s="416"/>
      <c r="CX40" s="416"/>
      <c r="CY40" s="416"/>
      <c r="CZ40" s="416"/>
      <c r="DA40" s="416"/>
      <c r="DB40" s="416"/>
      <c r="DC40" s="416"/>
      <c r="DD40" s="416"/>
      <c r="DE40" s="416"/>
      <c r="DF40" s="416"/>
      <c r="DG40" s="416"/>
      <c r="DH40" s="416"/>
      <c r="DI40" s="416"/>
      <c r="DJ40" s="416"/>
      <c r="DK40" s="416"/>
      <c r="DL40" s="416"/>
      <c r="DM40" s="416"/>
      <c r="DN40" s="416"/>
      <c r="DO40" s="416"/>
      <c r="DP40" s="416"/>
      <c r="DQ40" s="416"/>
      <c r="DR40" s="416"/>
      <c r="DS40" s="416"/>
      <c r="DT40" s="416"/>
      <c r="DU40" s="416"/>
      <c r="DV40" s="416"/>
      <c r="DW40" s="416"/>
      <c r="DX40" s="416"/>
      <c r="DY40" s="416"/>
      <c r="DZ40" s="416"/>
      <c r="EA40" s="416"/>
      <c r="EB40" s="416"/>
      <c r="EC40" s="416"/>
      <c r="ED40" s="416"/>
      <c r="EE40" s="416"/>
      <c r="EF40" s="416"/>
      <c r="EG40" s="416"/>
      <c r="EH40" s="416"/>
      <c r="EI40" s="416"/>
      <c r="EJ40" s="416"/>
      <c r="EK40" s="416"/>
      <c r="EL40" s="416"/>
      <c r="EM40" s="416"/>
      <c r="EN40" s="416"/>
      <c r="EO40" s="416"/>
      <c r="EP40" s="416"/>
      <c r="EQ40" s="416"/>
      <c r="ER40" s="416"/>
      <c r="ES40" s="416"/>
      <c r="ET40" s="416"/>
      <c r="EU40" s="416"/>
      <c r="EV40" s="416"/>
      <c r="EW40" s="416"/>
      <c r="EX40" s="416"/>
      <c r="EY40" s="416"/>
      <c r="EZ40" s="416"/>
      <c r="FA40" s="416"/>
      <c r="FB40" s="416"/>
      <c r="FC40" s="416"/>
      <c r="FD40" s="416"/>
      <c r="FE40" s="416"/>
      <c r="FF40" s="416"/>
      <c r="FG40" s="416"/>
      <c r="FH40" s="416"/>
      <c r="FI40" s="416"/>
      <c r="FJ40" s="416"/>
      <c r="FK40" s="416"/>
      <c r="FL40" s="416"/>
      <c r="FM40" s="416"/>
      <c r="FN40" s="416"/>
      <c r="FO40" s="416"/>
      <c r="FP40" s="416"/>
      <c r="FQ40" s="416"/>
      <c r="FR40" s="416"/>
      <c r="FS40" s="416"/>
      <c r="FT40" s="416"/>
      <c r="FU40" s="416"/>
      <c r="FV40" s="416"/>
      <c r="FW40" s="416"/>
      <c r="FX40" s="416"/>
      <c r="FY40" s="416"/>
      <c r="FZ40" s="416"/>
      <c r="GA40" s="416"/>
      <c r="GB40" s="416"/>
      <c r="GC40" s="416"/>
      <c r="GD40" s="416"/>
      <c r="GE40" s="416"/>
      <c r="GF40" s="416"/>
      <c r="GG40" s="416"/>
      <c r="GH40" s="416"/>
      <c r="GI40" s="416"/>
      <c r="GJ40" s="416"/>
      <c r="GK40" s="416"/>
      <c r="GL40" s="416"/>
      <c r="GM40" s="416"/>
      <c r="GN40" s="416"/>
      <c r="GO40" s="416"/>
      <c r="GP40" s="416"/>
      <c r="GQ40" s="416"/>
      <c r="GR40" s="416"/>
      <c r="GS40" s="416"/>
      <c r="GT40" s="416"/>
      <c r="GU40" s="416"/>
      <c r="GV40" s="416"/>
      <c r="GW40" s="416"/>
      <c r="GX40" s="416"/>
      <c r="GY40" s="416"/>
      <c r="GZ40" s="416"/>
      <c r="HA40" s="416"/>
      <c r="HB40" s="416"/>
      <c r="HC40" s="416"/>
      <c r="HD40" s="416"/>
      <c r="HE40" s="416"/>
      <c r="HF40" s="416"/>
      <c r="HG40" s="416"/>
      <c r="HH40" s="416"/>
      <c r="HI40" s="416"/>
      <c r="HJ40" s="416"/>
      <c r="HK40" s="416"/>
      <c r="HL40" s="416"/>
      <c r="HM40" s="416"/>
      <c r="HN40" s="416"/>
      <c r="HO40" s="416"/>
      <c r="HP40" s="416"/>
      <c r="HQ40" s="416"/>
      <c r="HR40" s="416"/>
      <c r="HS40" s="416"/>
      <c r="HT40" s="416"/>
      <c r="HU40" s="416"/>
      <c r="HV40" s="416"/>
      <c r="HW40" s="416"/>
      <c r="HX40" s="416"/>
      <c r="HY40" s="416"/>
      <c r="HZ40" s="416"/>
      <c r="IA40" s="416"/>
      <c r="IB40" s="416"/>
      <c r="IC40" s="416"/>
      <c r="ID40" s="416"/>
      <c r="IE40" s="416"/>
      <c r="IF40" s="416"/>
      <c r="IG40" s="416"/>
      <c r="IH40" s="416"/>
      <c r="II40" s="416"/>
      <c r="IJ40" s="416"/>
      <c r="IK40" s="416"/>
      <c r="IL40" s="416"/>
      <c r="IM40" s="416"/>
      <c r="IN40" s="416"/>
      <c r="IO40" s="416"/>
      <c r="IP40" s="416"/>
      <c r="IQ40" s="416"/>
      <c r="IR40" s="416"/>
      <c r="IS40" s="416"/>
      <c r="IT40" s="416"/>
      <c r="IU40" s="416"/>
      <c r="IV40" s="416"/>
      <c r="IW40" s="416"/>
      <c r="IX40" s="416"/>
      <c r="IY40" s="416"/>
      <c r="IZ40" s="416"/>
      <c r="JA40" s="416"/>
      <c r="JB40" s="416"/>
      <c r="JC40" s="416"/>
      <c r="JD40" s="416"/>
      <c r="JE40" s="416"/>
      <c r="JF40" s="416"/>
      <c r="JG40" s="416"/>
      <c r="JH40" s="416"/>
      <c r="JI40" s="416"/>
      <c r="JJ40" s="416"/>
      <c r="JK40" s="416"/>
      <c r="JL40" s="416"/>
      <c r="JM40" s="416"/>
      <c r="JN40" s="416"/>
      <c r="JO40" s="416"/>
      <c r="JP40" s="416"/>
      <c r="JQ40" s="416"/>
      <c r="JR40" s="416"/>
      <c r="JS40" s="416"/>
      <c r="JT40" s="416"/>
      <c r="JU40" s="416"/>
      <c r="JV40" s="416"/>
      <c r="JW40" s="416"/>
      <c r="JX40" s="416"/>
      <c r="JY40" s="416"/>
      <c r="JZ40" s="416"/>
      <c r="KA40" s="416"/>
      <c r="KB40" s="416"/>
      <c r="KC40" s="416"/>
      <c r="KD40" s="416"/>
      <c r="KE40" s="416"/>
      <c r="KF40" s="416"/>
      <c r="KG40" s="416"/>
      <c r="KH40" s="416"/>
      <c r="KI40" s="416"/>
      <c r="KJ40" s="416"/>
      <c r="KK40" s="416"/>
      <c r="KL40" s="416"/>
      <c r="KM40" s="416"/>
      <c r="KN40" s="416"/>
      <c r="KO40" s="416"/>
      <c r="KP40" s="416"/>
      <c r="KQ40" s="416"/>
      <c r="KR40" s="416"/>
      <c r="KS40" s="416"/>
      <c r="KT40" s="416"/>
      <c r="KU40" s="416"/>
      <c r="KV40" s="416"/>
      <c r="KW40" s="416"/>
      <c r="KX40" s="416"/>
      <c r="KY40" s="416"/>
      <c r="KZ40" s="416"/>
      <c r="LA40" s="416"/>
      <c r="LB40" s="416"/>
      <c r="LC40" s="416"/>
      <c r="LD40" s="416"/>
      <c r="LE40" s="416"/>
      <c r="LF40" s="416"/>
      <c r="LG40" s="416"/>
      <c r="LH40" s="416"/>
      <c r="LI40" s="416"/>
      <c r="LJ40" s="416"/>
      <c r="LK40" s="416"/>
      <c r="LL40" s="416"/>
      <c r="LM40" s="416"/>
      <c r="LN40" s="416"/>
      <c r="LO40" s="416"/>
      <c r="LP40" s="416"/>
      <c r="LQ40" s="416"/>
      <c r="LR40" s="416"/>
      <c r="LS40" s="416"/>
      <c r="LT40" s="416"/>
      <c r="LU40" s="416"/>
      <c r="LV40" s="416"/>
      <c r="LW40" s="416"/>
      <c r="LX40" s="416"/>
      <c r="LY40" s="416"/>
      <c r="LZ40" s="416"/>
      <c r="MA40" s="416"/>
      <c r="MB40" s="416"/>
      <c r="MC40" s="416"/>
      <c r="MD40" s="416"/>
      <c r="ME40" s="416"/>
      <c r="MF40" s="416"/>
      <c r="MG40" s="416"/>
      <c r="MH40" s="416"/>
      <c r="MI40" s="416"/>
      <c r="MJ40" s="416"/>
      <c r="MK40" s="416"/>
      <c r="ML40" s="416"/>
      <c r="MM40" s="416"/>
      <c r="MN40" s="416"/>
      <c r="MO40" s="416"/>
      <c r="MP40" s="416"/>
      <c r="MQ40" s="416"/>
      <c r="MR40" s="416"/>
      <c r="MS40" s="416"/>
      <c r="MT40" s="416"/>
      <c r="MU40" s="416"/>
      <c r="MV40" s="416"/>
      <c r="MW40" s="416"/>
      <c r="MX40" s="416"/>
      <c r="MY40" s="416"/>
      <c r="MZ40" s="416"/>
      <c r="NA40" s="416"/>
      <c r="NB40" s="416"/>
      <c r="NC40" s="416"/>
      <c r="ND40" s="416"/>
      <c r="NE40" s="416"/>
      <c r="NF40" s="416"/>
      <c r="NG40" s="416"/>
      <c r="NH40" s="416"/>
      <c r="NI40" s="416"/>
      <c r="NJ40" s="416"/>
      <c r="NK40" s="416"/>
      <c r="NL40" s="416"/>
      <c r="NM40" s="416"/>
      <c r="NN40" s="416"/>
      <c r="NO40" s="416"/>
      <c r="NP40" s="416"/>
      <c r="NQ40" s="416"/>
      <c r="NR40" s="416"/>
      <c r="NS40" s="416"/>
      <c r="NT40" s="416"/>
      <c r="NU40" s="416"/>
      <c r="NV40" s="416"/>
      <c r="NW40" s="416"/>
      <c r="NX40" s="416"/>
      <c r="NY40" s="416"/>
      <c r="NZ40" s="416"/>
      <c r="OA40" s="416"/>
      <c r="OB40" s="416"/>
      <c r="OC40" s="416"/>
      <c r="OD40" s="416"/>
      <c r="OE40" s="416"/>
      <c r="OF40" s="416"/>
      <c r="OG40" s="416"/>
      <c r="OH40" s="416"/>
      <c r="OI40" s="416"/>
      <c r="OJ40" s="416"/>
      <c r="OK40" s="416"/>
      <c r="OL40" s="416"/>
      <c r="OM40" s="416"/>
      <c r="ON40" s="416"/>
      <c r="OO40" s="416"/>
      <c r="OP40" s="416"/>
      <c r="OQ40" s="416"/>
      <c r="OR40" s="416"/>
      <c r="OS40" s="416"/>
      <c r="OT40" s="416"/>
      <c r="OU40" s="416"/>
      <c r="OV40" s="416"/>
      <c r="OW40" s="416"/>
      <c r="OX40" s="416"/>
      <c r="OY40" s="416"/>
      <c r="OZ40" s="416"/>
      <c r="PA40" s="416"/>
      <c r="PB40" s="416"/>
      <c r="PC40" s="416"/>
      <c r="PD40" s="416"/>
      <c r="PE40" s="416"/>
      <c r="PF40" s="416"/>
      <c r="PG40" s="416"/>
      <c r="PH40" s="416"/>
      <c r="PI40" s="416"/>
      <c r="PJ40" s="416"/>
      <c r="PK40" s="416"/>
      <c r="PL40" s="416"/>
      <c r="PM40" s="416"/>
      <c r="PN40" s="416"/>
      <c r="PO40" s="416"/>
      <c r="PP40" s="416"/>
      <c r="PQ40" s="416"/>
      <c r="PR40" s="416"/>
      <c r="PS40" s="416"/>
      <c r="PT40" s="416"/>
      <c r="PU40" s="416"/>
      <c r="PV40" s="416"/>
      <c r="PW40" s="416"/>
      <c r="PX40" s="416"/>
      <c r="PY40" s="416"/>
      <c r="PZ40" s="416"/>
      <c r="QA40" s="416"/>
      <c r="QB40" s="416"/>
      <c r="QC40" s="416"/>
      <c r="QD40" s="416"/>
      <c r="QE40" s="416"/>
      <c r="QF40" s="416"/>
      <c r="QG40" s="416"/>
      <c r="QH40" s="416"/>
      <c r="QI40" s="416"/>
      <c r="QJ40" s="416"/>
      <c r="QK40" s="416"/>
      <c r="QL40" s="416"/>
      <c r="QM40" s="416"/>
      <c r="QN40" s="416"/>
      <c r="QO40" s="416"/>
      <c r="QP40" s="416"/>
      <c r="QQ40" s="416"/>
      <c r="QR40" s="416"/>
      <c r="QS40" s="416"/>
      <c r="QT40" s="416"/>
      <c r="QU40" s="416"/>
      <c r="QV40" s="416"/>
      <c r="QW40" s="416"/>
      <c r="QX40" s="416"/>
      <c r="QY40" s="416"/>
      <c r="QZ40" s="416"/>
      <c r="RA40" s="416"/>
      <c r="RB40" s="416"/>
      <c r="RC40" s="416"/>
      <c r="RD40" s="416"/>
      <c r="RE40" s="416"/>
      <c r="RF40" s="416"/>
      <c r="RG40" s="416"/>
      <c r="RH40" s="416"/>
      <c r="RI40" s="416"/>
      <c r="RJ40" s="416"/>
      <c r="RK40" s="416"/>
      <c r="RL40" s="416"/>
      <c r="RM40" s="416"/>
      <c r="RN40" s="416"/>
      <c r="RO40" s="416"/>
      <c r="RP40" s="416"/>
      <c r="RQ40" s="416"/>
      <c r="RR40" s="416"/>
      <c r="RS40" s="416"/>
      <c r="RT40" s="416"/>
      <c r="RU40" s="416"/>
      <c r="RV40" s="416"/>
      <c r="RW40" s="416"/>
      <c r="RX40" s="416"/>
      <c r="RY40" s="416"/>
      <c r="RZ40" s="416"/>
      <c r="SA40" s="416"/>
      <c r="SB40" s="416"/>
      <c r="SC40" s="416"/>
      <c r="SD40" s="416"/>
      <c r="SE40" s="416"/>
      <c r="SF40" s="416"/>
      <c r="SG40" s="416"/>
      <c r="SH40" s="416"/>
      <c r="SI40" s="416"/>
      <c r="SJ40" s="416"/>
      <c r="SK40" s="416"/>
      <c r="SL40" s="416"/>
      <c r="SM40" s="416"/>
      <c r="SN40" s="416"/>
      <c r="SO40" s="416"/>
      <c r="SP40" s="416"/>
      <c r="SQ40" s="416"/>
      <c r="SR40" s="416"/>
      <c r="SS40" s="416"/>
      <c r="ST40" s="416"/>
      <c r="SU40" s="416"/>
      <c r="SV40" s="416"/>
      <c r="SW40" s="416"/>
      <c r="SX40" s="416"/>
      <c r="SY40" s="416"/>
      <c r="SZ40" s="416"/>
      <c r="TA40" s="416"/>
      <c r="TB40" s="416"/>
      <c r="TC40" s="416"/>
      <c r="TD40" s="416"/>
      <c r="TE40" s="416"/>
      <c r="TF40" s="416"/>
      <c r="TG40" s="416"/>
      <c r="TH40" s="416"/>
      <c r="TI40" s="416"/>
      <c r="TJ40" s="416"/>
      <c r="TK40" s="416"/>
      <c r="TL40" s="416"/>
      <c r="TM40" s="416"/>
      <c r="TN40" s="416"/>
      <c r="TO40" s="416"/>
      <c r="TP40" s="416"/>
      <c r="TQ40" s="416"/>
      <c r="TR40" s="416"/>
      <c r="TS40" s="416"/>
      <c r="TT40" s="416"/>
      <c r="TU40" s="416"/>
      <c r="TV40" s="416"/>
      <c r="TW40" s="416"/>
      <c r="TX40" s="416"/>
      <c r="TY40" s="416"/>
      <c r="TZ40" s="416"/>
      <c r="UA40" s="416"/>
      <c r="UB40" s="416"/>
      <c r="UC40" s="416"/>
      <c r="UD40" s="416"/>
      <c r="UE40" s="416"/>
      <c r="UF40" s="416"/>
      <c r="UG40" s="416"/>
      <c r="UH40" s="416"/>
      <c r="UI40" s="416"/>
      <c r="UJ40" s="416"/>
      <c r="UK40" s="416"/>
      <c r="UL40" s="416"/>
      <c r="UM40" s="416"/>
      <c r="UN40" s="416"/>
      <c r="UO40" s="416"/>
      <c r="UP40" s="416"/>
      <c r="UQ40" s="416"/>
      <c r="UR40" s="416"/>
      <c r="US40" s="416"/>
      <c r="UT40" s="416"/>
      <c r="UU40" s="416"/>
      <c r="UV40" s="416"/>
      <c r="UW40" s="416"/>
      <c r="UX40" s="416"/>
      <c r="UY40" s="416"/>
      <c r="UZ40" s="416"/>
      <c r="VA40" s="416"/>
      <c r="VB40" s="416"/>
      <c r="VC40" s="416"/>
      <c r="VD40" s="416"/>
      <c r="VE40" s="416"/>
      <c r="VF40" s="416"/>
      <c r="VG40" s="416"/>
      <c r="VH40" s="416"/>
      <c r="VI40" s="416"/>
      <c r="VJ40" s="416"/>
      <c r="VK40" s="416"/>
      <c r="VL40" s="416"/>
      <c r="VM40" s="416"/>
      <c r="VN40" s="416"/>
      <c r="VO40" s="416"/>
      <c r="VP40" s="416"/>
      <c r="VQ40" s="416"/>
      <c r="VR40" s="416"/>
      <c r="VS40" s="416"/>
      <c r="VT40" s="416"/>
      <c r="VU40" s="416"/>
      <c r="VV40" s="416"/>
      <c r="VW40" s="416"/>
      <c r="VX40" s="416"/>
      <c r="VY40" s="416"/>
      <c r="VZ40" s="416"/>
      <c r="WA40" s="416"/>
      <c r="WB40" s="416"/>
      <c r="WC40" s="416"/>
      <c r="WD40" s="416"/>
      <c r="WE40" s="416"/>
      <c r="WF40" s="416"/>
      <c r="WG40" s="416"/>
      <c r="WH40" s="416"/>
      <c r="WI40" s="416"/>
      <c r="WJ40" s="416"/>
      <c r="WK40" s="416"/>
      <c r="WL40" s="416"/>
      <c r="WM40" s="416"/>
      <c r="WN40" s="416"/>
      <c r="WO40" s="416"/>
      <c r="WP40" s="416"/>
      <c r="WQ40" s="416"/>
      <c r="WR40" s="416"/>
      <c r="WS40" s="416"/>
      <c r="WT40" s="416"/>
      <c r="WU40" s="416"/>
      <c r="WV40" s="416"/>
      <c r="WW40" s="416"/>
      <c r="WX40" s="416"/>
      <c r="WY40" s="416"/>
      <c r="WZ40" s="416"/>
      <c r="XA40" s="416"/>
      <c r="XB40" s="416"/>
      <c r="XC40" s="416"/>
      <c r="XD40" s="416"/>
      <c r="XE40" s="416"/>
      <c r="XF40" s="416"/>
      <c r="XG40" s="416"/>
      <c r="XH40" s="416"/>
      <c r="XI40" s="416"/>
      <c r="XJ40" s="416"/>
      <c r="XK40" s="416"/>
      <c r="XL40" s="416"/>
      <c r="XM40" s="416"/>
      <c r="XN40" s="416"/>
      <c r="XO40" s="416"/>
      <c r="XP40" s="416"/>
      <c r="XQ40" s="416"/>
      <c r="XR40" s="416"/>
      <c r="XS40" s="416"/>
      <c r="XT40" s="416"/>
    </row>
    <row r="41" spans="1:644" customFormat="1">
      <c r="A41" s="217"/>
      <c r="B41" s="122"/>
      <c r="C41" s="218"/>
      <c r="D41" s="219"/>
      <c r="E41" s="219"/>
      <c r="F41" s="220"/>
      <c r="G41" s="218"/>
      <c r="H41" s="219"/>
      <c r="I41" s="219"/>
      <c r="J41" s="220"/>
      <c r="K41" s="416"/>
      <c r="L41" s="416"/>
      <c r="M41" s="217"/>
      <c r="N41" s="122"/>
      <c r="O41" s="218"/>
      <c r="P41" s="219"/>
      <c r="Q41" s="219"/>
      <c r="R41" s="220"/>
      <c r="S41" s="218"/>
      <c r="T41" s="219"/>
      <c r="U41" s="219"/>
      <c r="V41" s="220"/>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6"/>
      <c r="DL41" s="416"/>
      <c r="DM41" s="416"/>
      <c r="DN41" s="416"/>
      <c r="DO41" s="416"/>
      <c r="DP41" s="416"/>
      <c r="DQ41" s="416"/>
      <c r="DR41" s="416"/>
      <c r="DS41" s="416"/>
      <c r="DT41" s="416"/>
      <c r="DU41" s="416"/>
      <c r="DV41" s="416"/>
      <c r="DW41" s="416"/>
      <c r="DX41" s="416"/>
      <c r="DY41" s="416"/>
      <c r="DZ41" s="416"/>
      <c r="EA41" s="416"/>
      <c r="EB41" s="416"/>
      <c r="EC41" s="416"/>
      <c r="ED41" s="416"/>
      <c r="EE41" s="416"/>
      <c r="EF41" s="416"/>
      <c r="EG41" s="416"/>
      <c r="EH41" s="416"/>
      <c r="EI41" s="416"/>
      <c r="EJ41" s="416"/>
      <c r="EK41" s="416"/>
      <c r="EL41" s="416"/>
      <c r="EM41" s="416"/>
      <c r="EN41" s="416"/>
      <c r="EO41" s="416"/>
      <c r="EP41" s="416"/>
      <c r="EQ41" s="416"/>
      <c r="ER41" s="416"/>
      <c r="ES41" s="416"/>
      <c r="ET41" s="416"/>
      <c r="EU41" s="416"/>
      <c r="EV41" s="416"/>
      <c r="EW41" s="416"/>
      <c r="EX41" s="416"/>
      <c r="EY41" s="416"/>
      <c r="EZ41" s="416"/>
      <c r="FA41" s="416"/>
      <c r="FB41" s="416"/>
      <c r="FC41" s="416"/>
      <c r="FD41" s="416"/>
      <c r="FE41" s="416"/>
      <c r="FF41" s="416"/>
      <c r="FG41" s="416"/>
      <c r="FH41" s="416"/>
      <c r="FI41" s="416"/>
      <c r="FJ41" s="416"/>
      <c r="FK41" s="416"/>
      <c r="FL41" s="416"/>
      <c r="FM41" s="416"/>
      <c r="FN41" s="416"/>
      <c r="FO41" s="416"/>
      <c r="FP41" s="416"/>
      <c r="FQ41" s="416"/>
      <c r="FR41" s="416"/>
      <c r="FS41" s="416"/>
      <c r="FT41" s="416"/>
      <c r="FU41" s="416"/>
      <c r="FV41" s="416"/>
      <c r="FW41" s="416"/>
      <c r="FX41" s="416"/>
      <c r="FY41" s="416"/>
      <c r="FZ41" s="416"/>
      <c r="GA41" s="416"/>
      <c r="GB41" s="416"/>
      <c r="GC41" s="416"/>
      <c r="GD41" s="416"/>
      <c r="GE41" s="416"/>
      <c r="GF41" s="416"/>
      <c r="GG41" s="416"/>
      <c r="GH41" s="416"/>
      <c r="GI41" s="416"/>
      <c r="GJ41" s="416"/>
      <c r="GK41" s="416"/>
      <c r="GL41" s="416"/>
      <c r="GM41" s="416"/>
      <c r="GN41" s="416"/>
      <c r="GO41" s="416"/>
      <c r="GP41" s="416"/>
      <c r="GQ41" s="416"/>
      <c r="GR41" s="416"/>
      <c r="GS41" s="416"/>
      <c r="GT41" s="416"/>
      <c r="GU41" s="416"/>
      <c r="GV41" s="416"/>
      <c r="GW41" s="416"/>
      <c r="GX41" s="416"/>
      <c r="GY41" s="416"/>
      <c r="GZ41" s="416"/>
      <c r="HA41" s="416"/>
      <c r="HB41" s="416"/>
      <c r="HC41" s="416"/>
      <c r="HD41" s="416"/>
      <c r="HE41" s="416"/>
      <c r="HF41" s="416"/>
      <c r="HG41" s="416"/>
      <c r="HH41" s="416"/>
      <c r="HI41" s="416"/>
      <c r="HJ41" s="416"/>
      <c r="HK41" s="416"/>
      <c r="HL41" s="416"/>
      <c r="HM41" s="416"/>
      <c r="HN41" s="416"/>
      <c r="HO41" s="416"/>
      <c r="HP41" s="416"/>
      <c r="HQ41" s="416"/>
      <c r="HR41" s="416"/>
      <c r="HS41" s="416"/>
      <c r="HT41" s="416"/>
      <c r="HU41" s="416"/>
      <c r="HV41" s="416"/>
      <c r="HW41" s="416"/>
      <c r="HX41" s="416"/>
      <c r="HY41" s="416"/>
      <c r="HZ41" s="416"/>
      <c r="IA41" s="416"/>
      <c r="IB41" s="416"/>
      <c r="IC41" s="416"/>
      <c r="ID41" s="416"/>
      <c r="IE41" s="416"/>
      <c r="IF41" s="416"/>
      <c r="IG41" s="416"/>
      <c r="IH41" s="416"/>
      <c r="II41" s="416"/>
      <c r="IJ41" s="416"/>
      <c r="IK41" s="416"/>
      <c r="IL41" s="416"/>
      <c r="IM41" s="416"/>
      <c r="IN41" s="416"/>
      <c r="IO41" s="416"/>
      <c r="IP41" s="416"/>
      <c r="IQ41" s="416"/>
      <c r="IR41" s="416"/>
      <c r="IS41" s="416"/>
      <c r="IT41" s="416"/>
      <c r="IU41" s="416"/>
      <c r="IV41" s="416"/>
      <c r="IW41" s="416"/>
      <c r="IX41" s="416"/>
      <c r="IY41" s="416"/>
      <c r="IZ41" s="416"/>
      <c r="JA41" s="416"/>
      <c r="JB41" s="416"/>
      <c r="JC41" s="416"/>
      <c r="JD41" s="416"/>
      <c r="JE41" s="416"/>
      <c r="JF41" s="416"/>
      <c r="JG41" s="416"/>
      <c r="JH41" s="416"/>
      <c r="JI41" s="416"/>
      <c r="JJ41" s="416"/>
      <c r="JK41" s="416"/>
      <c r="JL41" s="416"/>
      <c r="JM41" s="416"/>
      <c r="JN41" s="416"/>
      <c r="JO41" s="416"/>
      <c r="JP41" s="416"/>
      <c r="JQ41" s="416"/>
      <c r="JR41" s="416"/>
      <c r="JS41" s="416"/>
      <c r="JT41" s="416"/>
      <c r="JU41" s="416"/>
      <c r="JV41" s="416"/>
      <c r="JW41" s="416"/>
      <c r="JX41" s="416"/>
      <c r="JY41" s="416"/>
      <c r="JZ41" s="416"/>
      <c r="KA41" s="416"/>
      <c r="KB41" s="416"/>
      <c r="KC41" s="416"/>
      <c r="KD41" s="416"/>
      <c r="KE41" s="416"/>
      <c r="KF41" s="416"/>
      <c r="KG41" s="416"/>
      <c r="KH41" s="416"/>
      <c r="KI41" s="416"/>
      <c r="KJ41" s="416"/>
      <c r="KK41" s="416"/>
      <c r="KL41" s="416"/>
      <c r="KM41" s="416"/>
      <c r="KN41" s="416"/>
      <c r="KO41" s="416"/>
      <c r="KP41" s="416"/>
      <c r="KQ41" s="416"/>
      <c r="KR41" s="416"/>
      <c r="KS41" s="416"/>
      <c r="KT41" s="416"/>
      <c r="KU41" s="416"/>
      <c r="KV41" s="416"/>
      <c r="KW41" s="416"/>
      <c r="KX41" s="416"/>
      <c r="KY41" s="416"/>
      <c r="KZ41" s="416"/>
      <c r="LA41" s="416"/>
      <c r="LB41" s="416"/>
      <c r="LC41" s="416"/>
      <c r="LD41" s="416"/>
      <c r="LE41" s="416"/>
      <c r="LF41" s="416"/>
      <c r="LG41" s="416"/>
      <c r="LH41" s="416"/>
      <c r="LI41" s="416"/>
      <c r="LJ41" s="416"/>
      <c r="LK41" s="416"/>
      <c r="LL41" s="416"/>
      <c r="LM41" s="416"/>
      <c r="LN41" s="416"/>
      <c r="LO41" s="416"/>
      <c r="LP41" s="416"/>
      <c r="LQ41" s="416"/>
      <c r="LR41" s="416"/>
      <c r="LS41" s="416"/>
      <c r="LT41" s="416"/>
      <c r="LU41" s="416"/>
      <c r="LV41" s="416"/>
      <c r="LW41" s="416"/>
      <c r="LX41" s="416"/>
      <c r="LY41" s="416"/>
      <c r="LZ41" s="416"/>
      <c r="MA41" s="416"/>
      <c r="MB41" s="416"/>
      <c r="MC41" s="416"/>
      <c r="MD41" s="416"/>
      <c r="ME41" s="416"/>
      <c r="MF41" s="416"/>
      <c r="MG41" s="416"/>
      <c r="MH41" s="416"/>
      <c r="MI41" s="416"/>
      <c r="MJ41" s="416"/>
      <c r="MK41" s="416"/>
      <c r="ML41" s="416"/>
      <c r="MM41" s="416"/>
      <c r="MN41" s="416"/>
      <c r="MO41" s="416"/>
      <c r="MP41" s="416"/>
      <c r="MQ41" s="416"/>
      <c r="MR41" s="416"/>
      <c r="MS41" s="416"/>
      <c r="MT41" s="416"/>
      <c r="MU41" s="416"/>
      <c r="MV41" s="416"/>
      <c r="MW41" s="416"/>
      <c r="MX41" s="416"/>
      <c r="MY41" s="416"/>
      <c r="MZ41" s="416"/>
      <c r="NA41" s="416"/>
      <c r="NB41" s="416"/>
      <c r="NC41" s="416"/>
      <c r="ND41" s="416"/>
      <c r="NE41" s="416"/>
      <c r="NF41" s="416"/>
      <c r="NG41" s="416"/>
      <c r="NH41" s="416"/>
      <c r="NI41" s="416"/>
      <c r="NJ41" s="416"/>
      <c r="NK41" s="416"/>
      <c r="NL41" s="416"/>
      <c r="NM41" s="416"/>
      <c r="NN41" s="416"/>
      <c r="NO41" s="416"/>
      <c r="NP41" s="416"/>
      <c r="NQ41" s="416"/>
      <c r="NR41" s="416"/>
      <c r="NS41" s="416"/>
      <c r="NT41" s="416"/>
      <c r="NU41" s="416"/>
      <c r="NV41" s="416"/>
      <c r="NW41" s="416"/>
      <c r="NX41" s="416"/>
      <c r="NY41" s="416"/>
      <c r="NZ41" s="416"/>
      <c r="OA41" s="416"/>
      <c r="OB41" s="416"/>
      <c r="OC41" s="416"/>
      <c r="OD41" s="416"/>
      <c r="OE41" s="416"/>
      <c r="OF41" s="416"/>
      <c r="OG41" s="416"/>
      <c r="OH41" s="416"/>
      <c r="OI41" s="416"/>
      <c r="OJ41" s="416"/>
      <c r="OK41" s="416"/>
      <c r="OL41" s="416"/>
      <c r="OM41" s="416"/>
      <c r="ON41" s="416"/>
      <c r="OO41" s="416"/>
      <c r="OP41" s="416"/>
      <c r="OQ41" s="416"/>
      <c r="OR41" s="416"/>
      <c r="OS41" s="416"/>
      <c r="OT41" s="416"/>
      <c r="OU41" s="416"/>
      <c r="OV41" s="416"/>
      <c r="OW41" s="416"/>
      <c r="OX41" s="416"/>
      <c r="OY41" s="416"/>
      <c r="OZ41" s="416"/>
      <c r="PA41" s="416"/>
      <c r="PB41" s="416"/>
      <c r="PC41" s="416"/>
      <c r="PD41" s="416"/>
      <c r="PE41" s="416"/>
      <c r="PF41" s="416"/>
      <c r="PG41" s="416"/>
      <c r="PH41" s="416"/>
      <c r="PI41" s="416"/>
      <c r="PJ41" s="416"/>
      <c r="PK41" s="416"/>
      <c r="PL41" s="416"/>
      <c r="PM41" s="416"/>
      <c r="PN41" s="416"/>
      <c r="PO41" s="416"/>
      <c r="PP41" s="416"/>
      <c r="PQ41" s="416"/>
      <c r="PR41" s="416"/>
      <c r="PS41" s="416"/>
      <c r="PT41" s="416"/>
      <c r="PU41" s="416"/>
      <c r="PV41" s="416"/>
      <c r="PW41" s="416"/>
      <c r="PX41" s="416"/>
      <c r="PY41" s="416"/>
      <c r="PZ41" s="416"/>
      <c r="QA41" s="416"/>
      <c r="QB41" s="416"/>
      <c r="QC41" s="416"/>
      <c r="QD41" s="416"/>
      <c r="QE41" s="416"/>
      <c r="QF41" s="416"/>
      <c r="QG41" s="416"/>
      <c r="QH41" s="416"/>
      <c r="QI41" s="416"/>
      <c r="QJ41" s="416"/>
      <c r="QK41" s="416"/>
      <c r="QL41" s="416"/>
      <c r="QM41" s="416"/>
      <c r="QN41" s="416"/>
      <c r="QO41" s="416"/>
      <c r="QP41" s="416"/>
      <c r="QQ41" s="416"/>
      <c r="QR41" s="416"/>
      <c r="QS41" s="416"/>
      <c r="QT41" s="416"/>
      <c r="QU41" s="416"/>
      <c r="QV41" s="416"/>
      <c r="QW41" s="416"/>
      <c r="QX41" s="416"/>
      <c r="QY41" s="416"/>
      <c r="QZ41" s="416"/>
      <c r="RA41" s="416"/>
      <c r="RB41" s="416"/>
      <c r="RC41" s="416"/>
      <c r="RD41" s="416"/>
      <c r="RE41" s="416"/>
      <c r="RF41" s="416"/>
      <c r="RG41" s="416"/>
      <c r="RH41" s="416"/>
      <c r="RI41" s="416"/>
      <c r="RJ41" s="416"/>
      <c r="RK41" s="416"/>
      <c r="RL41" s="416"/>
      <c r="RM41" s="416"/>
      <c r="RN41" s="416"/>
      <c r="RO41" s="416"/>
      <c r="RP41" s="416"/>
      <c r="RQ41" s="416"/>
      <c r="RR41" s="416"/>
      <c r="RS41" s="416"/>
      <c r="RT41" s="416"/>
      <c r="RU41" s="416"/>
      <c r="RV41" s="416"/>
      <c r="RW41" s="416"/>
      <c r="RX41" s="416"/>
      <c r="RY41" s="416"/>
      <c r="RZ41" s="416"/>
      <c r="SA41" s="416"/>
      <c r="SB41" s="416"/>
      <c r="SC41" s="416"/>
      <c r="SD41" s="416"/>
      <c r="SE41" s="416"/>
      <c r="SF41" s="416"/>
      <c r="SG41" s="416"/>
      <c r="SH41" s="416"/>
      <c r="SI41" s="416"/>
      <c r="SJ41" s="416"/>
      <c r="SK41" s="416"/>
      <c r="SL41" s="416"/>
      <c r="SM41" s="416"/>
      <c r="SN41" s="416"/>
      <c r="SO41" s="416"/>
      <c r="SP41" s="416"/>
      <c r="SQ41" s="416"/>
      <c r="SR41" s="416"/>
      <c r="SS41" s="416"/>
      <c r="ST41" s="416"/>
      <c r="SU41" s="416"/>
      <c r="SV41" s="416"/>
      <c r="SW41" s="416"/>
      <c r="SX41" s="416"/>
      <c r="SY41" s="416"/>
      <c r="SZ41" s="416"/>
      <c r="TA41" s="416"/>
      <c r="TB41" s="416"/>
      <c r="TC41" s="416"/>
      <c r="TD41" s="416"/>
      <c r="TE41" s="416"/>
      <c r="TF41" s="416"/>
      <c r="TG41" s="416"/>
      <c r="TH41" s="416"/>
      <c r="TI41" s="416"/>
      <c r="TJ41" s="416"/>
      <c r="TK41" s="416"/>
      <c r="TL41" s="416"/>
      <c r="TM41" s="416"/>
      <c r="TN41" s="416"/>
      <c r="TO41" s="416"/>
      <c r="TP41" s="416"/>
      <c r="TQ41" s="416"/>
      <c r="TR41" s="416"/>
      <c r="TS41" s="416"/>
      <c r="TT41" s="416"/>
      <c r="TU41" s="416"/>
      <c r="TV41" s="416"/>
      <c r="TW41" s="416"/>
      <c r="TX41" s="416"/>
      <c r="TY41" s="416"/>
      <c r="TZ41" s="416"/>
      <c r="UA41" s="416"/>
      <c r="UB41" s="416"/>
      <c r="UC41" s="416"/>
      <c r="UD41" s="416"/>
      <c r="UE41" s="416"/>
      <c r="UF41" s="416"/>
      <c r="UG41" s="416"/>
      <c r="UH41" s="416"/>
      <c r="UI41" s="416"/>
      <c r="UJ41" s="416"/>
      <c r="UK41" s="416"/>
      <c r="UL41" s="416"/>
      <c r="UM41" s="416"/>
      <c r="UN41" s="416"/>
      <c r="UO41" s="416"/>
      <c r="UP41" s="416"/>
      <c r="UQ41" s="416"/>
      <c r="UR41" s="416"/>
      <c r="US41" s="416"/>
      <c r="UT41" s="416"/>
      <c r="UU41" s="416"/>
      <c r="UV41" s="416"/>
      <c r="UW41" s="416"/>
      <c r="UX41" s="416"/>
      <c r="UY41" s="416"/>
      <c r="UZ41" s="416"/>
      <c r="VA41" s="416"/>
      <c r="VB41" s="416"/>
      <c r="VC41" s="416"/>
      <c r="VD41" s="416"/>
      <c r="VE41" s="416"/>
      <c r="VF41" s="416"/>
      <c r="VG41" s="416"/>
      <c r="VH41" s="416"/>
      <c r="VI41" s="416"/>
      <c r="VJ41" s="416"/>
      <c r="VK41" s="416"/>
      <c r="VL41" s="416"/>
      <c r="VM41" s="416"/>
      <c r="VN41" s="416"/>
      <c r="VO41" s="416"/>
      <c r="VP41" s="416"/>
      <c r="VQ41" s="416"/>
      <c r="VR41" s="416"/>
      <c r="VS41" s="416"/>
      <c r="VT41" s="416"/>
      <c r="VU41" s="416"/>
      <c r="VV41" s="416"/>
      <c r="VW41" s="416"/>
      <c r="VX41" s="416"/>
      <c r="VY41" s="416"/>
      <c r="VZ41" s="416"/>
      <c r="WA41" s="416"/>
      <c r="WB41" s="416"/>
      <c r="WC41" s="416"/>
      <c r="WD41" s="416"/>
      <c r="WE41" s="416"/>
      <c r="WF41" s="416"/>
      <c r="WG41" s="416"/>
      <c r="WH41" s="416"/>
      <c r="WI41" s="416"/>
      <c r="WJ41" s="416"/>
      <c r="WK41" s="416"/>
      <c r="WL41" s="416"/>
      <c r="WM41" s="416"/>
      <c r="WN41" s="416"/>
      <c r="WO41" s="416"/>
      <c r="WP41" s="416"/>
      <c r="WQ41" s="416"/>
      <c r="WR41" s="416"/>
      <c r="WS41" s="416"/>
      <c r="WT41" s="416"/>
      <c r="WU41" s="416"/>
      <c r="WV41" s="416"/>
      <c r="WW41" s="416"/>
      <c r="WX41" s="416"/>
      <c r="WY41" s="416"/>
      <c r="WZ41" s="416"/>
      <c r="XA41" s="416"/>
      <c r="XB41" s="416"/>
      <c r="XC41" s="416"/>
      <c r="XD41" s="416"/>
      <c r="XE41" s="416"/>
      <c r="XF41" s="416"/>
      <c r="XG41" s="416"/>
      <c r="XH41" s="416"/>
      <c r="XI41" s="416"/>
      <c r="XJ41" s="416"/>
      <c r="XK41" s="416"/>
      <c r="XL41" s="416"/>
      <c r="XM41" s="416"/>
      <c r="XN41" s="416"/>
      <c r="XO41" s="416"/>
      <c r="XP41" s="416"/>
      <c r="XQ41" s="416"/>
      <c r="XR41" s="416"/>
      <c r="XS41" s="416"/>
      <c r="XT41" s="416"/>
    </row>
    <row r="42" spans="1:644" customFormat="1">
      <c r="A42" s="217"/>
      <c r="B42" s="122"/>
      <c r="C42" s="221"/>
      <c r="D42" s="222"/>
      <c r="E42" s="222"/>
      <c r="F42" s="220"/>
      <c r="G42" s="221"/>
      <c r="H42" s="222"/>
      <c r="I42" s="222"/>
      <c r="J42" s="220"/>
      <c r="K42" s="416"/>
      <c r="L42" s="416"/>
      <c r="M42" s="217"/>
      <c r="N42" s="122"/>
      <c r="O42" s="221"/>
      <c r="P42" s="222"/>
      <c r="Q42" s="222"/>
      <c r="R42" s="220"/>
      <c r="S42" s="221"/>
      <c r="T42" s="222"/>
      <c r="U42" s="222"/>
      <c r="V42" s="220"/>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6"/>
      <c r="BR42" s="416"/>
      <c r="BS42" s="416"/>
      <c r="BT42" s="416"/>
      <c r="BU42" s="416"/>
      <c r="BV42" s="416"/>
      <c r="BW42" s="416"/>
      <c r="BX42" s="416"/>
      <c r="BY42" s="416"/>
      <c r="BZ42" s="416"/>
      <c r="CA42" s="416"/>
      <c r="CB42" s="416"/>
      <c r="CC42" s="416"/>
      <c r="CD42" s="416"/>
      <c r="CE42" s="416"/>
      <c r="CF42" s="416"/>
      <c r="CG42" s="416"/>
      <c r="CH42" s="416"/>
      <c r="CI42" s="416"/>
      <c r="CJ42" s="416"/>
      <c r="CK42" s="416"/>
      <c r="CL42" s="416"/>
      <c r="CM42" s="416"/>
      <c r="CN42" s="416"/>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6"/>
      <c r="DL42" s="416"/>
      <c r="DM42" s="416"/>
      <c r="DN42" s="416"/>
      <c r="DO42" s="416"/>
      <c r="DP42" s="416"/>
      <c r="DQ42" s="416"/>
      <c r="DR42" s="416"/>
      <c r="DS42" s="416"/>
      <c r="DT42" s="416"/>
      <c r="DU42" s="416"/>
      <c r="DV42" s="416"/>
      <c r="DW42" s="416"/>
      <c r="DX42" s="416"/>
      <c r="DY42" s="416"/>
      <c r="DZ42" s="416"/>
      <c r="EA42" s="416"/>
      <c r="EB42" s="416"/>
      <c r="EC42" s="416"/>
      <c r="ED42" s="416"/>
      <c r="EE42" s="416"/>
      <c r="EF42" s="416"/>
      <c r="EG42" s="416"/>
      <c r="EH42" s="416"/>
      <c r="EI42" s="416"/>
      <c r="EJ42" s="416"/>
      <c r="EK42" s="416"/>
      <c r="EL42" s="416"/>
      <c r="EM42" s="416"/>
      <c r="EN42" s="416"/>
      <c r="EO42" s="416"/>
      <c r="EP42" s="416"/>
      <c r="EQ42" s="416"/>
      <c r="ER42" s="416"/>
      <c r="ES42" s="416"/>
      <c r="ET42" s="416"/>
      <c r="EU42" s="416"/>
      <c r="EV42" s="416"/>
      <c r="EW42" s="416"/>
      <c r="EX42" s="416"/>
      <c r="EY42" s="416"/>
      <c r="EZ42" s="416"/>
      <c r="FA42" s="416"/>
      <c r="FB42" s="416"/>
      <c r="FC42" s="416"/>
      <c r="FD42" s="416"/>
      <c r="FE42" s="416"/>
      <c r="FF42" s="416"/>
      <c r="FG42" s="416"/>
      <c r="FH42" s="416"/>
      <c r="FI42" s="416"/>
      <c r="FJ42" s="416"/>
      <c r="FK42" s="416"/>
      <c r="FL42" s="416"/>
      <c r="FM42" s="416"/>
      <c r="FN42" s="416"/>
      <c r="FO42" s="416"/>
      <c r="FP42" s="416"/>
      <c r="FQ42" s="416"/>
      <c r="FR42" s="416"/>
      <c r="FS42" s="416"/>
      <c r="FT42" s="416"/>
      <c r="FU42" s="416"/>
      <c r="FV42" s="416"/>
      <c r="FW42" s="416"/>
      <c r="FX42" s="416"/>
      <c r="FY42" s="416"/>
      <c r="FZ42" s="416"/>
      <c r="GA42" s="416"/>
      <c r="GB42" s="416"/>
      <c r="GC42" s="416"/>
      <c r="GD42" s="416"/>
      <c r="GE42" s="416"/>
      <c r="GF42" s="416"/>
      <c r="GG42" s="416"/>
      <c r="GH42" s="416"/>
      <c r="GI42" s="416"/>
      <c r="GJ42" s="416"/>
      <c r="GK42" s="416"/>
      <c r="GL42" s="416"/>
      <c r="GM42" s="416"/>
      <c r="GN42" s="416"/>
      <c r="GO42" s="416"/>
      <c r="GP42" s="416"/>
      <c r="GQ42" s="416"/>
      <c r="GR42" s="416"/>
      <c r="GS42" s="416"/>
      <c r="GT42" s="416"/>
      <c r="GU42" s="416"/>
      <c r="GV42" s="416"/>
      <c r="GW42" s="416"/>
      <c r="GX42" s="416"/>
      <c r="GY42" s="416"/>
      <c r="GZ42" s="416"/>
      <c r="HA42" s="416"/>
      <c r="HB42" s="416"/>
      <c r="HC42" s="416"/>
      <c r="HD42" s="416"/>
      <c r="HE42" s="416"/>
      <c r="HF42" s="416"/>
      <c r="HG42" s="416"/>
      <c r="HH42" s="416"/>
      <c r="HI42" s="416"/>
      <c r="HJ42" s="416"/>
      <c r="HK42" s="416"/>
      <c r="HL42" s="416"/>
      <c r="HM42" s="416"/>
      <c r="HN42" s="416"/>
      <c r="HO42" s="416"/>
      <c r="HP42" s="416"/>
      <c r="HQ42" s="416"/>
      <c r="HR42" s="416"/>
      <c r="HS42" s="416"/>
      <c r="HT42" s="416"/>
      <c r="HU42" s="416"/>
      <c r="HV42" s="416"/>
      <c r="HW42" s="416"/>
      <c r="HX42" s="416"/>
      <c r="HY42" s="416"/>
      <c r="HZ42" s="416"/>
      <c r="IA42" s="416"/>
      <c r="IB42" s="416"/>
      <c r="IC42" s="416"/>
      <c r="ID42" s="416"/>
      <c r="IE42" s="416"/>
      <c r="IF42" s="416"/>
      <c r="IG42" s="416"/>
      <c r="IH42" s="416"/>
      <c r="II42" s="416"/>
      <c r="IJ42" s="416"/>
      <c r="IK42" s="416"/>
      <c r="IL42" s="416"/>
      <c r="IM42" s="416"/>
      <c r="IN42" s="416"/>
      <c r="IO42" s="416"/>
      <c r="IP42" s="416"/>
      <c r="IQ42" s="416"/>
      <c r="IR42" s="416"/>
      <c r="IS42" s="416"/>
      <c r="IT42" s="416"/>
      <c r="IU42" s="416"/>
      <c r="IV42" s="416"/>
      <c r="IW42" s="416"/>
      <c r="IX42" s="416"/>
      <c r="IY42" s="416"/>
      <c r="IZ42" s="416"/>
      <c r="JA42" s="416"/>
      <c r="JB42" s="416"/>
      <c r="JC42" s="416"/>
      <c r="JD42" s="416"/>
      <c r="JE42" s="416"/>
      <c r="JF42" s="416"/>
      <c r="JG42" s="416"/>
      <c r="JH42" s="416"/>
      <c r="JI42" s="416"/>
      <c r="JJ42" s="416"/>
      <c r="JK42" s="416"/>
      <c r="JL42" s="416"/>
      <c r="JM42" s="416"/>
      <c r="JN42" s="416"/>
      <c r="JO42" s="416"/>
      <c r="JP42" s="416"/>
      <c r="JQ42" s="416"/>
      <c r="JR42" s="416"/>
      <c r="JS42" s="416"/>
      <c r="JT42" s="416"/>
      <c r="JU42" s="416"/>
      <c r="JV42" s="416"/>
      <c r="JW42" s="416"/>
      <c r="JX42" s="416"/>
      <c r="JY42" s="416"/>
      <c r="JZ42" s="416"/>
      <c r="KA42" s="416"/>
      <c r="KB42" s="416"/>
      <c r="KC42" s="416"/>
      <c r="KD42" s="416"/>
      <c r="KE42" s="416"/>
      <c r="KF42" s="416"/>
      <c r="KG42" s="416"/>
      <c r="KH42" s="416"/>
      <c r="KI42" s="416"/>
      <c r="KJ42" s="416"/>
      <c r="KK42" s="416"/>
      <c r="KL42" s="416"/>
      <c r="KM42" s="416"/>
      <c r="KN42" s="416"/>
      <c r="KO42" s="416"/>
      <c r="KP42" s="416"/>
      <c r="KQ42" s="416"/>
      <c r="KR42" s="416"/>
      <c r="KS42" s="416"/>
      <c r="KT42" s="416"/>
      <c r="KU42" s="416"/>
      <c r="KV42" s="416"/>
      <c r="KW42" s="416"/>
      <c r="KX42" s="416"/>
      <c r="KY42" s="416"/>
      <c r="KZ42" s="416"/>
      <c r="LA42" s="416"/>
      <c r="LB42" s="416"/>
      <c r="LC42" s="416"/>
      <c r="LD42" s="416"/>
      <c r="LE42" s="416"/>
      <c r="LF42" s="416"/>
      <c r="LG42" s="416"/>
      <c r="LH42" s="416"/>
      <c r="LI42" s="416"/>
      <c r="LJ42" s="416"/>
      <c r="LK42" s="416"/>
      <c r="LL42" s="416"/>
      <c r="LM42" s="416"/>
      <c r="LN42" s="416"/>
      <c r="LO42" s="416"/>
      <c r="LP42" s="416"/>
      <c r="LQ42" s="416"/>
      <c r="LR42" s="416"/>
      <c r="LS42" s="416"/>
      <c r="LT42" s="416"/>
      <c r="LU42" s="416"/>
      <c r="LV42" s="416"/>
      <c r="LW42" s="416"/>
      <c r="LX42" s="416"/>
      <c r="LY42" s="416"/>
      <c r="LZ42" s="416"/>
      <c r="MA42" s="416"/>
      <c r="MB42" s="416"/>
      <c r="MC42" s="416"/>
      <c r="MD42" s="416"/>
      <c r="ME42" s="416"/>
      <c r="MF42" s="416"/>
      <c r="MG42" s="416"/>
      <c r="MH42" s="416"/>
      <c r="MI42" s="416"/>
      <c r="MJ42" s="416"/>
      <c r="MK42" s="416"/>
      <c r="ML42" s="416"/>
      <c r="MM42" s="416"/>
      <c r="MN42" s="416"/>
      <c r="MO42" s="416"/>
      <c r="MP42" s="416"/>
      <c r="MQ42" s="416"/>
      <c r="MR42" s="416"/>
      <c r="MS42" s="416"/>
      <c r="MT42" s="416"/>
      <c r="MU42" s="416"/>
      <c r="MV42" s="416"/>
      <c r="MW42" s="416"/>
      <c r="MX42" s="416"/>
      <c r="MY42" s="416"/>
      <c r="MZ42" s="416"/>
      <c r="NA42" s="416"/>
      <c r="NB42" s="416"/>
      <c r="NC42" s="416"/>
      <c r="ND42" s="416"/>
      <c r="NE42" s="416"/>
      <c r="NF42" s="416"/>
      <c r="NG42" s="416"/>
      <c r="NH42" s="416"/>
      <c r="NI42" s="416"/>
      <c r="NJ42" s="416"/>
      <c r="NK42" s="416"/>
      <c r="NL42" s="416"/>
      <c r="NM42" s="416"/>
      <c r="NN42" s="416"/>
      <c r="NO42" s="416"/>
      <c r="NP42" s="416"/>
      <c r="NQ42" s="416"/>
      <c r="NR42" s="416"/>
      <c r="NS42" s="416"/>
      <c r="NT42" s="416"/>
      <c r="NU42" s="416"/>
      <c r="NV42" s="416"/>
      <c r="NW42" s="416"/>
      <c r="NX42" s="416"/>
      <c r="NY42" s="416"/>
      <c r="NZ42" s="416"/>
      <c r="OA42" s="416"/>
      <c r="OB42" s="416"/>
      <c r="OC42" s="416"/>
      <c r="OD42" s="416"/>
      <c r="OE42" s="416"/>
      <c r="OF42" s="416"/>
      <c r="OG42" s="416"/>
      <c r="OH42" s="416"/>
      <c r="OI42" s="416"/>
      <c r="OJ42" s="416"/>
      <c r="OK42" s="416"/>
      <c r="OL42" s="416"/>
      <c r="OM42" s="416"/>
      <c r="ON42" s="416"/>
      <c r="OO42" s="416"/>
      <c r="OP42" s="416"/>
      <c r="OQ42" s="416"/>
      <c r="OR42" s="416"/>
      <c r="OS42" s="416"/>
      <c r="OT42" s="416"/>
      <c r="OU42" s="416"/>
      <c r="OV42" s="416"/>
      <c r="OW42" s="416"/>
      <c r="OX42" s="416"/>
      <c r="OY42" s="416"/>
      <c r="OZ42" s="416"/>
      <c r="PA42" s="416"/>
      <c r="PB42" s="416"/>
      <c r="PC42" s="416"/>
      <c r="PD42" s="416"/>
      <c r="PE42" s="416"/>
      <c r="PF42" s="416"/>
      <c r="PG42" s="416"/>
      <c r="PH42" s="416"/>
      <c r="PI42" s="416"/>
      <c r="PJ42" s="416"/>
      <c r="PK42" s="416"/>
      <c r="PL42" s="416"/>
      <c r="PM42" s="416"/>
      <c r="PN42" s="416"/>
      <c r="PO42" s="416"/>
      <c r="PP42" s="416"/>
      <c r="PQ42" s="416"/>
      <c r="PR42" s="416"/>
      <c r="PS42" s="416"/>
      <c r="PT42" s="416"/>
      <c r="PU42" s="416"/>
      <c r="PV42" s="416"/>
      <c r="PW42" s="416"/>
      <c r="PX42" s="416"/>
      <c r="PY42" s="416"/>
      <c r="PZ42" s="416"/>
      <c r="QA42" s="416"/>
      <c r="QB42" s="416"/>
      <c r="QC42" s="416"/>
      <c r="QD42" s="416"/>
      <c r="QE42" s="416"/>
      <c r="QF42" s="416"/>
      <c r="QG42" s="416"/>
      <c r="QH42" s="416"/>
      <c r="QI42" s="416"/>
      <c r="QJ42" s="416"/>
      <c r="QK42" s="416"/>
      <c r="QL42" s="416"/>
      <c r="QM42" s="416"/>
      <c r="QN42" s="416"/>
      <c r="QO42" s="416"/>
      <c r="QP42" s="416"/>
      <c r="QQ42" s="416"/>
      <c r="QR42" s="416"/>
      <c r="QS42" s="416"/>
      <c r="QT42" s="416"/>
      <c r="QU42" s="416"/>
      <c r="QV42" s="416"/>
      <c r="QW42" s="416"/>
      <c r="QX42" s="416"/>
      <c r="QY42" s="416"/>
      <c r="QZ42" s="416"/>
      <c r="RA42" s="416"/>
      <c r="RB42" s="416"/>
      <c r="RC42" s="416"/>
      <c r="RD42" s="416"/>
      <c r="RE42" s="416"/>
      <c r="RF42" s="416"/>
      <c r="RG42" s="416"/>
      <c r="RH42" s="416"/>
      <c r="RI42" s="416"/>
      <c r="RJ42" s="416"/>
      <c r="RK42" s="416"/>
      <c r="RL42" s="416"/>
      <c r="RM42" s="416"/>
      <c r="RN42" s="416"/>
      <c r="RO42" s="416"/>
      <c r="RP42" s="416"/>
      <c r="RQ42" s="416"/>
      <c r="RR42" s="416"/>
      <c r="RS42" s="416"/>
      <c r="RT42" s="416"/>
      <c r="RU42" s="416"/>
      <c r="RV42" s="416"/>
      <c r="RW42" s="416"/>
      <c r="RX42" s="416"/>
      <c r="RY42" s="416"/>
      <c r="RZ42" s="416"/>
      <c r="SA42" s="416"/>
      <c r="SB42" s="416"/>
      <c r="SC42" s="416"/>
      <c r="SD42" s="416"/>
      <c r="SE42" s="416"/>
      <c r="SF42" s="416"/>
      <c r="SG42" s="416"/>
      <c r="SH42" s="416"/>
      <c r="SI42" s="416"/>
      <c r="SJ42" s="416"/>
      <c r="SK42" s="416"/>
      <c r="SL42" s="416"/>
      <c r="SM42" s="416"/>
      <c r="SN42" s="416"/>
      <c r="SO42" s="416"/>
      <c r="SP42" s="416"/>
      <c r="SQ42" s="416"/>
      <c r="SR42" s="416"/>
      <c r="SS42" s="416"/>
      <c r="ST42" s="416"/>
      <c r="SU42" s="416"/>
      <c r="SV42" s="416"/>
      <c r="SW42" s="416"/>
      <c r="SX42" s="416"/>
      <c r="SY42" s="416"/>
      <c r="SZ42" s="416"/>
      <c r="TA42" s="416"/>
      <c r="TB42" s="416"/>
      <c r="TC42" s="416"/>
      <c r="TD42" s="416"/>
      <c r="TE42" s="416"/>
      <c r="TF42" s="416"/>
      <c r="TG42" s="416"/>
      <c r="TH42" s="416"/>
      <c r="TI42" s="416"/>
      <c r="TJ42" s="416"/>
      <c r="TK42" s="416"/>
      <c r="TL42" s="416"/>
      <c r="TM42" s="416"/>
      <c r="TN42" s="416"/>
      <c r="TO42" s="416"/>
      <c r="TP42" s="416"/>
      <c r="TQ42" s="416"/>
      <c r="TR42" s="416"/>
      <c r="TS42" s="416"/>
      <c r="TT42" s="416"/>
      <c r="TU42" s="416"/>
      <c r="TV42" s="416"/>
      <c r="TW42" s="416"/>
      <c r="TX42" s="416"/>
      <c r="TY42" s="416"/>
      <c r="TZ42" s="416"/>
      <c r="UA42" s="416"/>
      <c r="UB42" s="416"/>
      <c r="UC42" s="416"/>
      <c r="UD42" s="416"/>
      <c r="UE42" s="416"/>
      <c r="UF42" s="416"/>
      <c r="UG42" s="416"/>
      <c r="UH42" s="416"/>
      <c r="UI42" s="416"/>
      <c r="UJ42" s="416"/>
      <c r="UK42" s="416"/>
      <c r="UL42" s="416"/>
      <c r="UM42" s="416"/>
      <c r="UN42" s="416"/>
      <c r="UO42" s="416"/>
      <c r="UP42" s="416"/>
      <c r="UQ42" s="416"/>
      <c r="UR42" s="416"/>
      <c r="US42" s="416"/>
      <c r="UT42" s="416"/>
      <c r="UU42" s="416"/>
      <c r="UV42" s="416"/>
      <c r="UW42" s="416"/>
      <c r="UX42" s="416"/>
      <c r="UY42" s="416"/>
      <c r="UZ42" s="416"/>
      <c r="VA42" s="416"/>
      <c r="VB42" s="416"/>
      <c r="VC42" s="416"/>
      <c r="VD42" s="416"/>
      <c r="VE42" s="416"/>
      <c r="VF42" s="416"/>
      <c r="VG42" s="416"/>
      <c r="VH42" s="416"/>
      <c r="VI42" s="416"/>
      <c r="VJ42" s="416"/>
      <c r="VK42" s="416"/>
      <c r="VL42" s="416"/>
      <c r="VM42" s="416"/>
      <c r="VN42" s="416"/>
      <c r="VO42" s="416"/>
      <c r="VP42" s="416"/>
      <c r="VQ42" s="416"/>
      <c r="VR42" s="416"/>
      <c r="VS42" s="416"/>
      <c r="VT42" s="416"/>
      <c r="VU42" s="416"/>
      <c r="VV42" s="416"/>
      <c r="VW42" s="416"/>
      <c r="VX42" s="416"/>
      <c r="VY42" s="416"/>
      <c r="VZ42" s="416"/>
      <c r="WA42" s="416"/>
      <c r="WB42" s="416"/>
      <c r="WC42" s="416"/>
      <c r="WD42" s="416"/>
      <c r="WE42" s="416"/>
      <c r="WF42" s="416"/>
      <c r="WG42" s="416"/>
      <c r="WH42" s="416"/>
      <c r="WI42" s="416"/>
      <c r="WJ42" s="416"/>
      <c r="WK42" s="416"/>
      <c r="WL42" s="416"/>
      <c r="WM42" s="416"/>
      <c r="WN42" s="416"/>
      <c r="WO42" s="416"/>
      <c r="WP42" s="416"/>
      <c r="WQ42" s="416"/>
      <c r="WR42" s="416"/>
      <c r="WS42" s="416"/>
      <c r="WT42" s="416"/>
      <c r="WU42" s="416"/>
      <c r="WV42" s="416"/>
      <c r="WW42" s="416"/>
      <c r="WX42" s="416"/>
      <c r="WY42" s="416"/>
      <c r="WZ42" s="416"/>
      <c r="XA42" s="416"/>
      <c r="XB42" s="416"/>
      <c r="XC42" s="416"/>
      <c r="XD42" s="416"/>
      <c r="XE42" s="416"/>
      <c r="XF42" s="416"/>
      <c r="XG42" s="416"/>
      <c r="XH42" s="416"/>
      <c r="XI42" s="416"/>
      <c r="XJ42" s="416"/>
      <c r="XK42" s="416"/>
      <c r="XL42" s="416"/>
      <c r="XM42" s="416"/>
      <c r="XN42" s="416"/>
      <c r="XO42" s="416"/>
      <c r="XP42" s="416"/>
      <c r="XQ42" s="416"/>
      <c r="XR42" s="416"/>
      <c r="XS42" s="416"/>
      <c r="XT42" s="416"/>
    </row>
    <row r="43" spans="1:644" customFormat="1">
      <c r="A43" s="217"/>
      <c r="B43" s="122"/>
      <c r="C43" s="221"/>
      <c r="D43" s="222"/>
      <c r="E43" s="222"/>
      <c r="F43" s="220"/>
      <c r="G43" s="221"/>
      <c r="H43" s="222"/>
      <c r="I43" s="222"/>
      <c r="J43" s="220"/>
      <c r="K43" s="416"/>
      <c r="L43" s="416"/>
      <c r="M43" s="217"/>
      <c r="N43" s="122"/>
      <c r="O43" s="221"/>
      <c r="P43" s="222"/>
      <c r="Q43" s="222"/>
      <c r="R43" s="220"/>
      <c r="S43" s="221"/>
      <c r="T43" s="222"/>
      <c r="U43" s="222"/>
      <c r="V43" s="220"/>
      <c r="W43" s="416"/>
      <c r="X43" s="416"/>
      <c r="Y43" s="416"/>
      <c r="Z43" s="416"/>
      <c r="AA43" s="416"/>
      <c r="AB43" s="416"/>
      <c r="AC43" s="416"/>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X43" s="416"/>
      <c r="BY43" s="416"/>
      <c r="BZ43" s="416"/>
      <c r="CA43" s="416"/>
      <c r="CB43" s="416"/>
      <c r="CC43" s="416"/>
      <c r="CD43" s="416"/>
      <c r="CE43" s="416"/>
      <c r="CF43" s="416"/>
      <c r="CG43" s="416"/>
      <c r="CH43" s="416"/>
      <c r="CI43" s="416"/>
      <c r="CJ43" s="416"/>
      <c r="CK43" s="416"/>
      <c r="CL43" s="416"/>
      <c r="CM43" s="416"/>
      <c r="CN43" s="416"/>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6"/>
      <c r="DL43" s="416"/>
      <c r="DM43" s="416"/>
      <c r="DN43" s="416"/>
      <c r="DO43" s="416"/>
      <c r="DP43" s="416"/>
      <c r="DQ43" s="416"/>
      <c r="DR43" s="416"/>
      <c r="DS43" s="416"/>
      <c r="DT43" s="416"/>
      <c r="DU43" s="416"/>
      <c r="DV43" s="416"/>
      <c r="DW43" s="416"/>
      <c r="DX43" s="416"/>
      <c r="DY43" s="416"/>
      <c r="DZ43" s="416"/>
      <c r="EA43" s="416"/>
      <c r="EB43" s="416"/>
      <c r="EC43" s="416"/>
      <c r="ED43" s="416"/>
      <c r="EE43" s="416"/>
      <c r="EF43" s="416"/>
      <c r="EG43" s="416"/>
      <c r="EH43" s="416"/>
      <c r="EI43" s="416"/>
      <c r="EJ43" s="416"/>
      <c r="EK43" s="416"/>
      <c r="EL43" s="416"/>
      <c r="EM43" s="416"/>
      <c r="EN43" s="416"/>
      <c r="EO43" s="416"/>
      <c r="EP43" s="416"/>
      <c r="EQ43" s="416"/>
      <c r="ER43" s="416"/>
      <c r="ES43" s="416"/>
      <c r="ET43" s="416"/>
      <c r="EU43" s="416"/>
      <c r="EV43" s="416"/>
      <c r="EW43" s="416"/>
      <c r="EX43" s="416"/>
      <c r="EY43" s="416"/>
      <c r="EZ43" s="416"/>
      <c r="FA43" s="416"/>
      <c r="FB43" s="416"/>
      <c r="FC43" s="416"/>
      <c r="FD43" s="416"/>
      <c r="FE43" s="416"/>
      <c r="FF43" s="416"/>
      <c r="FG43" s="416"/>
      <c r="FH43" s="416"/>
      <c r="FI43" s="416"/>
      <c r="FJ43" s="416"/>
      <c r="FK43" s="416"/>
      <c r="FL43" s="416"/>
      <c r="FM43" s="416"/>
      <c r="FN43" s="416"/>
      <c r="FO43" s="416"/>
      <c r="FP43" s="416"/>
      <c r="FQ43" s="416"/>
      <c r="FR43" s="416"/>
      <c r="FS43" s="416"/>
      <c r="FT43" s="416"/>
      <c r="FU43" s="416"/>
      <c r="FV43" s="416"/>
      <c r="FW43" s="416"/>
      <c r="FX43" s="416"/>
      <c r="FY43" s="416"/>
      <c r="FZ43" s="416"/>
      <c r="GA43" s="416"/>
      <c r="GB43" s="416"/>
      <c r="GC43" s="416"/>
      <c r="GD43" s="416"/>
      <c r="GE43" s="416"/>
      <c r="GF43" s="416"/>
      <c r="GG43" s="416"/>
      <c r="GH43" s="416"/>
      <c r="GI43" s="416"/>
      <c r="GJ43" s="416"/>
      <c r="GK43" s="416"/>
      <c r="GL43" s="416"/>
      <c r="GM43" s="416"/>
      <c r="GN43" s="416"/>
      <c r="GO43" s="416"/>
      <c r="GP43" s="416"/>
      <c r="GQ43" s="416"/>
      <c r="GR43" s="416"/>
      <c r="GS43" s="416"/>
      <c r="GT43" s="416"/>
      <c r="GU43" s="416"/>
      <c r="GV43" s="416"/>
      <c r="GW43" s="416"/>
      <c r="GX43" s="416"/>
      <c r="GY43" s="416"/>
      <c r="GZ43" s="416"/>
      <c r="HA43" s="416"/>
      <c r="HB43" s="416"/>
      <c r="HC43" s="416"/>
      <c r="HD43" s="416"/>
      <c r="HE43" s="416"/>
      <c r="HF43" s="416"/>
      <c r="HG43" s="416"/>
      <c r="HH43" s="416"/>
      <c r="HI43" s="416"/>
      <c r="HJ43" s="416"/>
      <c r="HK43" s="416"/>
      <c r="HL43" s="416"/>
      <c r="HM43" s="416"/>
      <c r="HN43" s="416"/>
      <c r="HO43" s="416"/>
      <c r="HP43" s="416"/>
      <c r="HQ43" s="416"/>
      <c r="HR43" s="416"/>
      <c r="HS43" s="416"/>
      <c r="HT43" s="416"/>
      <c r="HU43" s="416"/>
      <c r="HV43" s="416"/>
      <c r="HW43" s="416"/>
      <c r="HX43" s="416"/>
      <c r="HY43" s="416"/>
      <c r="HZ43" s="416"/>
      <c r="IA43" s="416"/>
      <c r="IB43" s="416"/>
      <c r="IC43" s="416"/>
      <c r="ID43" s="416"/>
      <c r="IE43" s="416"/>
      <c r="IF43" s="416"/>
      <c r="IG43" s="416"/>
      <c r="IH43" s="416"/>
      <c r="II43" s="416"/>
      <c r="IJ43" s="416"/>
      <c r="IK43" s="416"/>
      <c r="IL43" s="416"/>
      <c r="IM43" s="416"/>
      <c r="IN43" s="416"/>
      <c r="IO43" s="416"/>
      <c r="IP43" s="416"/>
      <c r="IQ43" s="416"/>
      <c r="IR43" s="416"/>
      <c r="IS43" s="416"/>
      <c r="IT43" s="416"/>
      <c r="IU43" s="416"/>
      <c r="IV43" s="416"/>
      <c r="IW43" s="416"/>
      <c r="IX43" s="416"/>
      <c r="IY43" s="416"/>
      <c r="IZ43" s="416"/>
      <c r="JA43" s="416"/>
      <c r="JB43" s="416"/>
      <c r="JC43" s="416"/>
      <c r="JD43" s="416"/>
      <c r="JE43" s="416"/>
      <c r="JF43" s="416"/>
      <c r="JG43" s="416"/>
      <c r="JH43" s="416"/>
      <c r="JI43" s="416"/>
      <c r="JJ43" s="416"/>
      <c r="JK43" s="416"/>
      <c r="JL43" s="416"/>
      <c r="JM43" s="416"/>
      <c r="JN43" s="416"/>
      <c r="JO43" s="416"/>
      <c r="JP43" s="416"/>
      <c r="JQ43" s="416"/>
      <c r="JR43" s="416"/>
      <c r="JS43" s="416"/>
      <c r="JT43" s="416"/>
      <c r="JU43" s="416"/>
      <c r="JV43" s="416"/>
      <c r="JW43" s="416"/>
      <c r="JX43" s="416"/>
      <c r="JY43" s="416"/>
      <c r="JZ43" s="416"/>
      <c r="KA43" s="416"/>
      <c r="KB43" s="416"/>
      <c r="KC43" s="416"/>
      <c r="KD43" s="416"/>
      <c r="KE43" s="416"/>
      <c r="KF43" s="416"/>
      <c r="KG43" s="416"/>
      <c r="KH43" s="416"/>
      <c r="KI43" s="416"/>
      <c r="KJ43" s="416"/>
      <c r="KK43" s="416"/>
      <c r="KL43" s="416"/>
      <c r="KM43" s="416"/>
      <c r="KN43" s="416"/>
      <c r="KO43" s="416"/>
      <c r="KP43" s="416"/>
      <c r="KQ43" s="416"/>
      <c r="KR43" s="416"/>
      <c r="KS43" s="416"/>
      <c r="KT43" s="416"/>
      <c r="KU43" s="416"/>
      <c r="KV43" s="416"/>
      <c r="KW43" s="416"/>
      <c r="KX43" s="416"/>
      <c r="KY43" s="416"/>
      <c r="KZ43" s="416"/>
      <c r="LA43" s="416"/>
      <c r="LB43" s="416"/>
      <c r="LC43" s="416"/>
      <c r="LD43" s="416"/>
      <c r="LE43" s="416"/>
      <c r="LF43" s="416"/>
      <c r="LG43" s="416"/>
      <c r="LH43" s="416"/>
      <c r="LI43" s="416"/>
      <c r="LJ43" s="416"/>
      <c r="LK43" s="416"/>
      <c r="LL43" s="416"/>
      <c r="LM43" s="416"/>
      <c r="LN43" s="416"/>
      <c r="LO43" s="416"/>
      <c r="LP43" s="416"/>
      <c r="LQ43" s="416"/>
      <c r="LR43" s="416"/>
      <c r="LS43" s="416"/>
      <c r="LT43" s="416"/>
      <c r="LU43" s="416"/>
      <c r="LV43" s="416"/>
      <c r="LW43" s="416"/>
      <c r="LX43" s="416"/>
      <c r="LY43" s="416"/>
      <c r="LZ43" s="416"/>
      <c r="MA43" s="416"/>
      <c r="MB43" s="416"/>
      <c r="MC43" s="416"/>
      <c r="MD43" s="416"/>
      <c r="ME43" s="416"/>
      <c r="MF43" s="416"/>
      <c r="MG43" s="416"/>
      <c r="MH43" s="416"/>
      <c r="MI43" s="416"/>
      <c r="MJ43" s="416"/>
      <c r="MK43" s="416"/>
      <c r="ML43" s="416"/>
      <c r="MM43" s="416"/>
      <c r="MN43" s="416"/>
      <c r="MO43" s="416"/>
      <c r="MP43" s="416"/>
      <c r="MQ43" s="416"/>
      <c r="MR43" s="416"/>
      <c r="MS43" s="416"/>
      <c r="MT43" s="416"/>
      <c r="MU43" s="416"/>
      <c r="MV43" s="416"/>
      <c r="MW43" s="416"/>
      <c r="MX43" s="416"/>
      <c r="MY43" s="416"/>
      <c r="MZ43" s="416"/>
      <c r="NA43" s="416"/>
      <c r="NB43" s="416"/>
      <c r="NC43" s="416"/>
      <c r="ND43" s="416"/>
      <c r="NE43" s="416"/>
      <c r="NF43" s="416"/>
      <c r="NG43" s="416"/>
      <c r="NH43" s="416"/>
      <c r="NI43" s="416"/>
      <c r="NJ43" s="416"/>
      <c r="NK43" s="416"/>
      <c r="NL43" s="416"/>
      <c r="NM43" s="416"/>
      <c r="NN43" s="416"/>
      <c r="NO43" s="416"/>
      <c r="NP43" s="416"/>
      <c r="NQ43" s="416"/>
      <c r="NR43" s="416"/>
      <c r="NS43" s="416"/>
      <c r="NT43" s="416"/>
      <c r="NU43" s="416"/>
      <c r="NV43" s="416"/>
      <c r="NW43" s="416"/>
      <c r="NX43" s="416"/>
      <c r="NY43" s="416"/>
      <c r="NZ43" s="416"/>
      <c r="OA43" s="416"/>
      <c r="OB43" s="416"/>
      <c r="OC43" s="416"/>
      <c r="OD43" s="416"/>
      <c r="OE43" s="416"/>
      <c r="OF43" s="416"/>
      <c r="OG43" s="416"/>
      <c r="OH43" s="416"/>
      <c r="OI43" s="416"/>
      <c r="OJ43" s="416"/>
      <c r="OK43" s="416"/>
      <c r="OL43" s="416"/>
      <c r="OM43" s="416"/>
      <c r="ON43" s="416"/>
      <c r="OO43" s="416"/>
      <c r="OP43" s="416"/>
      <c r="OQ43" s="416"/>
      <c r="OR43" s="416"/>
      <c r="OS43" s="416"/>
      <c r="OT43" s="416"/>
      <c r="OU43" s="416"/>
      <c r="OV43" s="416"/>
      <c r="OW43" s="416"/>
      <c r="OX43" s="416"/>
      <c r="OY43" s="416"/>
      <c r="OZ43" s="416"/>
      <c r="PA43" s="416"/>
      <c r="PB43" s="416"/>
      <c r="PC43" s="416"/>
      <c r="PD43" s="416"/>
      <c r="PE43" s="416"/>
      <c r="PF43" s="416"/>
      <c r="PG43" s="416"/>
      <c r="PH43" s="416"/>
      <c r="PI43" s="416"/>
      <c r="PJ43" s="416"/>
      <c r="PK43" s="416"/>
      <c r="PL43" s="416"/>
      <c r="PM43" s="416"/>
      <c r="PN43" s="416"/>
      <c r="PO43" s="416"/>
      <c r="PP43" s="416"/>
      <c r="PQ43" s="416"/>
      <c r="PR43" s="416"/>
      <c r="PS43" s="416"/>
      <c r="PT43" s="416"/>
      <c r="PU43" s="416"/>
      <c r="PV43" s="416"/>
      <c r="PW43" s="416"/>
      <c r="PX43" s="416"/>
      <c r="PY43" s="416"/>
      <c r="PZ43" s="416"/>
      <c r="QA43" s="416"/>
      <c r="QB43" s="416"/>
      <c r="QC43" s="416"/>
      <c r="QD43" s="416"/>
      <c r="QE43" s="416"/>
      <c r="QF43" s="416"/>
      <c r="QG43" s="416"/>
      <c r="QH43" s="416"/>
      <c r="QI43" s="416"/>
      <c r="QJ43" s="416"/>
      <c r="QK43" s="416"/>
      <c r="QL43" s="416"/>
      <c r="QM43" s="416"/>
      <c r="QN43" s="416"/>
      <c r="QO43" s="416"/>
      <c r="QP43" s="416"/>
      <c r="QQ43" s="416"/>
      <c r="QR43" s="416"/>
      <c r="QS43" s="416"/>
      <c r="QT43" s="416"/>
      <c r="QU43" s="416"/>
      <c r="QV43" s="416"/>
      <c r="QW43" s="416"/>
      <c r="QX43" s="416"/>
      <c r="QY43" s="416"/>
      <c r="QZ43" s="416"/>
      <c r="RA43" s="416"/>
      <c r="RB43" s="416"/>
      <c r="RC43" s="416"/>
      <c r="RD43" s="416"/>
      <c r="RE43" s="416"/>
      <c r="RF43" s="416"/>
      <c r="RG43" s="416"/>
      <c r="RH43" s="416"/>
      <c r="RI43" s="416"/>
      <c r="RJ43" s="416"/>
      <c r="RK43" s="416"/>
      <c r="RL43" s="416"/>
      <c r="RM43" s="416"/>
      <c r="RN43" s="416"/>
      <c r="RO43" s="416"/>
      <c r="RP43" s="416"/>
      <c r="RQ43" s="416"/>
      <c r="RR43" s="416"/>
      <c r="RS43" s="416"/>
      <c r="RT43" s="416"/>
      <c r="RU43" s="416"/>
      <c r="RV43" s="416"/>
      <c r="RW43" s="416"/>
      <c r="RX43" s="416"/>
      <c r="RY43" s="416"/>
      <c r="RZ43" s="416"/>
      <c r="SA43" s="416"/>
      <c r="SB43" s="416"/>
      <c r="SC43" s="416"/>
      <c r="SD43" s="416"/>
      <c r="SE43" s="416"/>
      <c r="SF43" s="416"/>
      <c r="SG43" s="416"/>
      <c r="SH43" s="416"/>
      <c r="SI43" s="416"/>
      <c r="SJ43" s="416"/>
      <c r="SK43" s="416"/>
      <c r="SL43" s="416"/>
      <c r="SM43" s="416"/>
      <c r="SN43" s="416"/>
      <c r="SO43" s="416"/>
      <c r="SP43" s="416"/>
      <c r="SQ43" s="416"/>
      <c r="SR43" s="416"/>
      <c r="SS43" s="416"/>
      <c r="ST43" s="416"/>
      <c r="SU43" s="416"/>
      <c r="SV43" s="416"/>
      <c r="SW43" s="416"/>
      <c r="SX43" s="416"/>
      <c r="SY43" s="416"/>
      <c r="SZ43" s="416"/>
      <c r="TA43" s="416"/>
      <c r="TB43" s="416"/>
      <c r="TC43" s="416"/>
      <c r="TD43" s="416"/>
      <c r="TE43" s="416"/>
      <c r="TF43" s="416"/>
      <c r="TG43" s="416"/>
      <c r="TH43" s="416"/>
      <c r="TI43" s="416"/>
      <c r="TJ43" s="416"/>
      <c r="TK43" s="416"/>
      <c r="TL43" s="416"/>
      <c r="TM43" s="416"/>
      <c r="TN43" s="416"/>
      <c r="TO43" s="416"/>
      <c r="TP43" s="416"/>
      <c r="TQ43" s="416"/>
      <c r="TR43" s="416"/>
      <c r="TS43" s="416"/>
      <c r="TT43" s="416"/>
      <c r="TU43" s="416"/>
      <c r="TV43" s="416"/>
      <c r="TW43" s="416"/>
      <c r="TX43" s="416"/>
      <c r="TY43" s="416"/>
      <c r="TZ43" s="416"/>
      <c r="UA43" s="416"/>
      <c r="UB43" s="416"/>
      <c r="UC43" s="416"/>
      <c r="UD43" s="416"/>
      <c r="UE43" s="416"/>
      <c r="UF43" s="416"/>
      <c r="UG43" s="416"/>
      <c r="UH43" s="416"/>
      <c r="UI43" s="416"/>
      <c r="UJ43" s="416"/>
      <c r="UK43" s="416"/>
      <c r="UL43" s="416"/>
      <c r="UM43" s="416"/>
      <c r="UN43" s="416"/>
      <c r="UO43" s="416"/>
      <c r="UP43" s="416"/>
      <c r="UQ43" s="416"/>
      <c r="UR43" s="416"/>
      <c r="US43" s="416"/>
      <c r="UT43" s="416"/>
      <c r="UU43" s="416"/>
      <c r="UV43" s="416"/>
      <c r="UW43" s="416"/>
      <c r="UX43" s="416"/>
      <c r="UY43" s="416"/>
      <c r="UZ43" s="416"/>
      <c r="VA43" s="416"/>
      <c r="VB43" s="416"/>
      <c r="VC43" s="416"/>
      <c r="VD43" s="416"/>
      <c r="VE43" s="416"/>
      <c r="VF43" s="416"/>
      <c r="VG43" s="416"/>
      <c r="VH43" s="416"/>
      <c r="VI43" s="416"/>
      <c r="VJ43" s="416"/>
      <c r="VK43" s="416"/>
      <c r="VL43" s="416"/>
      <c r="VM43" s="416"/>
      <c r="VN43" s="416"/>
      <c r="VO43" s="416"/>
      <c r="VP43" s="416"/>
      <c r="VQ43" s="416"/>
      <c r="VR43" s="416"/>
      <c r="VS43" s="416"/>
      <c r="VT43" s="416"/>
      <c r="VU43" s="416"/>
      <c r="VV43" s="416"/>
      <c r="VW43" s="416"/>
      <c r="VX43" s="416"/>
      <c r="VY43" s="416"/>
      <c r="VZ43" s="416"/>
      <c r="WA43" s="416"/>
      <c r="WB43" s="416"/>
      <c r="WC43" s="416"/>
      <c r="WD43" s="416"/>
      <c r="WE43" s="416"/>
      <c r="WF43" s="416"/>
      <c r="WG43" s="416"/>
      <c r="WH43" s="416"/>
      <c r="WI43" s="416"/>
      <c r="WJ43" s="416"/>
      <c r="WK43" s="416"/>
      <c r="WL43" s="416"/>
      <c r="WM43" s="416"/>
      <c r="WN43" s="416"/>
      <c r="WO43" s="416"/>
      <c r="WP43" s="416"/>
      <c r="WQ43" s="416"/>
      <c r="WR43" s="416"/>
      <c r="WS43" s="416"/>
      <c r="WT43" s="416"/>
      <c r="WU43" s="416"/>
      <c r="WV43" s="416"/>
      <c r="WW43" s="416"/>
      <c r="WX43" s="416"/>
      <c r="WY43" s="416"/>
      <c r="WZ43" s="416"/>
      <c r="XA43" s="416"/>
      <c r="XB43" s="416"/>
      <c r="XC43" s="416"/>
      <c r="XD43" s="416"/>
      <c r="XE43" s="416"/>
      <c r="XF43" s="416"/>
      <c r="XG43" s="416"/>
      <c r="XH43" s="416"/>
      <c r="XI43" s="416"/>
      <c r="XJ43" s="416"/>
      <c r="XK43" s="416"/>
      <c r="XL43" s="416"/>
      <c r="XM43" s="416"/>
      <c r="XN43" s="416"/>
      <c r="XO43" s="416"/>
      <c r="XP43" s="416"/>
      <c r="XQ43" s="416"/>
      <c r="XR43" s="416"/>
      <c r="XS43" s="416"/>
      <c r="XT43" s="416"/>
    </row>
    <row r="44" spans="1:644" customFormat="1">
      <c r="A44" s="217"/>
      <c r="B44" s="122"/>
      <c r="C44" s="221"/>
      <c r="D44" s="222"/>
      <c r="E44" s="222"/>
      <c r="F44" s="220"/>
      <c r="G44" s="221"/>
      <c r="H44" s="222"/>
      <c r="I44" s="222"/>
      <c r="J44" s="220"/>
      <c r="K44" s="416"/>
      <c r="L44" s="416"/>
      <c r="M44" s="217"/>
      <c r="N44" s="122"/>
      <c r="O44" s="221"/>
      <c r="P44" s="222"/>
      <c r="Q44" s="222"/>
      <c r="R44" s="220"/>
      <c r="S44" s="221"/>
      <c r="T44" s="222"/>
      <c r="U44" s="222"/>
      <c r="V44" s="220"/>
      <c r="W44" s="416"/>
      <c r="X44" s="416"/>
      <c r="Y44" s="416"/>
      <c r="Z44" s="416"/>
      <c r="AA44" s="416"/>
      <c r="AB44" s="416"/>
      <c r="AC44" s="416"/>
      <c r="AD44" s="416"/>
      <c r="AE44" s="416"/>
      <c r="AF44" s="416"/>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c r="BM44" s="416"/>
      <c r="BN44" s="416"/>
      <c r="BO44" s="416"/>
      <c r="BP44" s="416"/>
      <c r="BQ44" s="416"/>
      <c r="BR44" s="416"/>
      <c r="BS44" s="416"/>
      <c r="BT44" s="416"/>
      <c r="BU44" s="416"/>
      <c r="BV44" s="416"/>
      <c r="BW44" s="416"/>
      <c r="BX44" s="416"/>
      <c r="BY44" s="416"/>
      <c r="BZ44" s="416"/>
      <c r="CA44" s="416"/>
      <c r="CB44" s="416"/>
      <c r="CC44" s="416"/>
      <c r="CD44" s="416"/>
      <c r="CE44" s="416"/>
      <c r="CF44" s="416"/>
      <c r="CG44" s="416"/>
      <c r="CH44" s="416"/>
      <c r="CI44" s="416"/>
      <c r="CJ44" s="416"/>
      <c r="CK44" s="416"/>
      <c r="CL44" s="416"/>
      <c r="CM44" s="416"/>
      <c r="CN44" s="416"/>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6"/>
      <c r="DL44" s="416"/>
      <c r="DM44" s="416"/>
      <c r="DN44" s="416"/>
      <c r="DO44" s="416"/>
      <c r="DP44" s="416"/>
      <c r="DQ44" s="416"/>
      <c r="DR44" s="416"/>
      <c r="DS44" s="416"/>
      <c r="DT44" s="416"/>
      <c r="DU44" s="416"/>
      <c r="DV44" s="416"/>
      <c r="DW44" s="416"/>
      <c r="DX44" s="416"/>
      <c r="DY44" s="416"/>
      <c r="DZ44" s="416"/>
      <c r="EA44" s="416"/>
      <c r="EB44" s="416"/>
      <c r="EC44" s="416"/>
      <c r="ED44" s="416"/>
      <c r="EE44" s="416"/>
      <c r="EF44" s="416"/>
      <c r="EG44" s="416"/>
      <c r="EH44" s="416"/>
      <c r="EI44" s="416"/>
      <c r="EJ44" s="416"/>
      <c r="EK44" s="416"/>
      <c r="EL44" s="416"/>
      <c r="EM44" s="416"/>
      <c r="EN44" s="416"/>
      <c r="EO44" s="416"/>
      <c r="EP44" s="416"/>
      <c r="EQ44" s="416"/>
      <c r="ER44" s="416"/>
      <c r="ES44" s="416"/>
      <c r="ET44" s="416"/>
      <c r="EU44" s="416"/>
      <c r="EV44" s="416"/>
      <c r="EW44" s="416"/>
      <c r="EX44" s="416"/>
      <c r="EY44" s="416"/>
      <c r="EZ44" s="416"/>
      <c r="FA44" s="416"/>
      <c r="FB44" s="416"/>
      <c r="FC44" s="416"/>
      <c r="FD44" s="416"/>
      <c r="FE44" s="416"/>
      <c r="FF44" s="416"/>
      <c r="FG44" s="416"/>
      <c r="FH44" s="416"/>
      <c r="FI44" s="416"/>
      <c r="FJ44" s="416"/>
      <c r="FK44" s="416"/>
      <c r="FL44" s="416"/>
      <c r="FM44" s="416"/>
      <c r="FN44" s="416"/>
      <c r="FO44" s="416"/>
      <c r="FP44" s="416"/>
      <c r="FQ44" s="416"/>
      <c r="FR44" s="416"/>
      <c r="FS44" s="416"/>
      <c r="FT44" s="416"/>
      <c r="FU44" s="416"/>
      <c r="FV44" s="416"/>
      <c r="FW44" s="416"/>
      <c r="FX44" s="416"/>
      <c r="FY44" s="416"/>
      <c r="FZ44" s="416"/>
      <c r="GA44" s="416"/>
      <c r="GB44" s="416"/>
      <c r="GC44" s="416"/>
      <c r="GD44" s="416"/>
      <c r="GE44" s="416"/>
      <c r="GF44" s="416"/>
      <c r="GG44" s="416"/>
      <c r="GH44" s="416"/>
      <c r="GI44" s="416"/>
      <c r="GJ44" s="416"/>
      <c r="GK44" s="416"/>
      <c r="GL44" s="416"/>
      <c r="GM44" s="416"/>
      <c r="GN44" s="416"/>
      <c r="GO44" s="416"/>
      <c r="GP44" s="416"/>
      <c r="GQ44" s="416"/>
      <c r="GR44" s="416"/>
      <c r="GS44" s="416"/>
      <c r="GT44" s="416"/>
      <c r="GU44" s="416"/>
      <c r="GV44" s="416"/>
      <c r="GW44" s="416"/>
      <c r="GX44" s="416"/>
      <c r="GY44" s="416"/>
      <c r="GZ44" s="416"/>
      <c r="HA44" s="416"/>
      <c r="HB44" s="416"/>
      <c r="HC44" s="416"/>
      <c r="HD44" s="416"/>
      <c r="HE44" s="416"/>
      <c r="HF44" s="416"/>
      <c r="HG44" s="416"/>
      <c r="HH44" s="416"/>
      <c r="HI44" s="416"/>
      <c r="HJ44" s="416"/>
      <c r="HK44" s="416"/>
      <c r="HL44" s="416"/>
      <c r="HM44" s="416"/>
      <c r="HN44" s="416"/>
      <c r="HO44" s="416"/>
      <c r="HP44" s="416"/>
      <c r="HQ44" s="416"/>
      <c r="HR44" s="416"/>
      <c r="HS44" s="416"/>
      <c r="HT44" s="416"/>
      <c r="HU44" s="416"/>
      <c r="HV44" s="416"/>
      <c r="HW44" s="416"/>
      <c r="HX44" s="416"/>
      <c r="HY44" s="416"/>
      <c r="HZ44" s="416"/>
      <c r="IA44" s="416"/>
      <c r="IB44" s="416"/>
      <c r="IC44" s="416"/>
      <c r="ID44" s="416"/>
      <c r="IE44" s="416"/>
      <c r="IF44" s="416"/>
      <c r="IG44" s="416"/>
      <c r="IH44" s="416"/>
      <c r="II44" s="416"/>
      <c r="IJ44" s="416"/>
      <c r="IK44" s="416"/>
      <c r="IL44" s="416"/>
      <c r="IM44" s="416"/>
      <c r="IN44" s="416"/>
      <c r="IO44" s="416"/>
      <c r="IP44" s="416"/>
      <c r="IQ44" s="416"/>
      <c r="IR44" s="416"/>
      <c r="IS44" s="416"/>
      <c r="IT44" s="416"/>
      <c r="IU44" s="416"/>
      <c r="IV44" s="416"/>
      <c r="IW44" s="416"/>
      <c r="IX44" s="416"/>
      <c r="IY44" s="416"/>
      <c r="IZ44" s="416"/>
      <c r="JA44" s="416"/>
      <c r="JB44" s="416"/>
      <c r="JC44" s="416"/>
      <c r="JD44" s="416"/>
      <c r="JE44" s="416"/>
      <c r="JF44" s="416"/>
      <c r="JG44" s="416"/>
      <c r="JH44" s="416"/>
      <c r="JI44" s="416"/>
      <c r="JJ44" s="416"/>
      <c r="JK44" s="416"/>
      <c r="JL44" s="416"/>
      <c r="JM44" s="416"/>
      <c r="JN44" s="416"/>
      <c r="JO44" s="416"/>
      <c r="JP44" s="416"/>
      <c r="JQ44" s="416"/>
      <c r="JR44" s="416"/>
      <c r="JS44" s="416"/>
      <c r="JT44" s="416"/>
      <c r="JU44" s="416"/>
      <c r="JV44" s="416"/>
      <c r="JW44" s="416"/>
      <c r="JX44" s="416"/>
      <c r="JY44" s="416"/>
      <c r="JZ44" s="416"/>
      <c r="KA44" s="416"/>
      <c r="KB44" s="416"/>
      <c r="KC44" s="416"/>
      <c r="KD44" s="416"/>
      <c r="KE44" s="416"/>
      <c r="KF44" s="416"/>
      <c r="KG44" s="416"/>
      <c r="KH44" s="416"/>
      <c r="KI44" s="416"/>
      <c r="KJ44" s="416"/>
      <c r="KK44" s="416"/>
      <c r="KL44" s="416"/>
      <c r="KM44" s="416"/>
      <c r="KN44" s="416"/>
      <c r="KO44" s="416"/>
      <c r="KP44" s="416"/>
      <c r="KQ44" s="416"/>
      <c r="KR44" s="416"/>
      <c r="KS44" s="416"/>
      <c r="KT44" s="416"/>
      <c r="KU44" s="416"/>
      <c r="KV44" s="416"/>
      <c r="KW44" s="416"/>
      <c r="KX44" s="416"/>
      <c r="KY44" s="416"/>
      <c r="KZ44" s="416"/>
      <c r="LA44" s="416"/>
      <c r="LB44" s="416"/>
      <c r="LC44" s="416"/>
      <c r="LD44" s="416"/>
      <c r="LE44" s="416"/>
      <c r="LF44" s="416"/>
      <c r="LG44" s="416"/>
      <c r="LH44" s="416"/>
      <c r="LI44" s="416"/>
      <c r="LJ44" s="416"/>
      <c r="LK44" s="416"/>
      <c r="LL44" s="416"/>
      <c r="LM44" s="416"/>
      <c r="LN44" s="416"/>
      <c r="LO44" s="416"/>
      <c r="LP44" s="416"/>
      <c r="LQ44" s="416"/>
      <c r="LR44" s="416"/>
      <c r="LS44" s="416"/>
      <c r="LT44" s="416"/>
      <c r="LU44" s="416"/>
      <c r="LV44" s="416"/>
      <c r="LW44" s="416"/>
      <c r="LX44" s="416"/>
      <c r="LY44" s="416"/>
      <c r="LZ44" s="416"/>
      <c r="MA44" s="416"/>
      <c r="MB44" s="416"/>
      <c r="MC44" s="416"/>
      <c r="MD44" s="416"/>
      <c r="ME44" s="416"/>
      <c r="MF44" s="416"/>
      <c r="MG44" s="416"/>
      <c r="MH44" s="416"/>
      <c r="MI44" s="416"/>
      <c r="MJ44" s="416"/>
      <c r="MK44" s="416"/>
      <c r="ML44" s="416"/>
      <c r="MM44" s="416"/>
      <c r="MN44" s="416"/>
      <c r="MO44" s="416"/>
      <c r="MP44" s="416"/>
      <c r="MQ44" s="416"/>
      <c r="MR44" s="416"/>
      <c r="MS44" s="416"/>
      <c r="MT44" s="416"/>
      <c r="MU44" s="416"/>
      <c r="MV44" s="416"/>
      <c r="MW44" s="416"/>
      <c r="MX44" s="416"/>
      <c r="MY44" s="416"/>
      <c r="MZ44" s="416"/>
      <c r="NA44" s="416"/>
      <c r="NB44" s="416"/>
      <c r="NC44" s="416"/>
      <c r="ND44" s="416"/>
      <c r="NE44" s="416"/>
      <c r="NF44" s="416"/>
      <c r="NG44" s="416"/>
      <c r="NH44" s="416"/>
      <c r="NI44" s="416"/>
      <c r="NJ44" s="416"/>
      <c r="NK44" s="416"/>
      <c r="NL44" s="416"/>
      <c r="NM44" s="416"/>
      <c r="NN44" s="416"/>
      <c r="NO44" s="416"/>
      <c r="NP44" s="416"/>
      <c r="NQ44" s="416"/>
      <c r="NR44" s="416"/>
      <c r="NS44" s="416"/>
      <c r="NT44" s="416"/>
      <c r="NU44" s="416"/>
      <c r="NV44" s="416"/>
      <c r="NW44" s="416"/>
      <c r="NX44" s="416"/>
      <c r="NY44" s="416"/>
      <c r="NZ44" s="416"/>
      <c r="OA44" s="416"/>
      <c r="OB44" s="416"/>
      <c r="OC44" s="416"/>
      <c r="OD44" s="416"/>
      <c r="OE44" s="416"/>
      <c r="OF44" s="416"/>
      <c r="OG44" s="416"/>
      <c r="OH44" s="416"/>
      <c r="OI44" s="416"/>
      <c r="OJ44" s="416"/>
      <c r="OK44" s="416"/>
      <c r="OL44" s="416"/>
      <c r="OM44" s="416"/>
      <c r="ON44" s="416"/>
      <c r="OO44" s="416"/>
      <c r="OP44" s="416"/>
      <c r="OQ44" s="416"/>
      <c r="OR44" s="416"/>
      <c r="OS44" s="416"/>
      <c r="OT44" s="416"/>
      <c r="OU44" s="416"/>
      <c r="OV44" s="416"/>
      <c r="OW44" s="416"/>
      <c r="OX44" s="416"/>
      <c r="OY44" s="416"/>
      <c r="OZ44" s="416"/>
      <c r="PA44" s="416"/>
      <c r="PB44" s="416"/>
      <c r="PC44" s="416"/>
      <c r="PD44" s="416"/>
      <c r="PE44" s="416"/>
      <c r="PF44" s="416"/>
      <c r="PG44" s="416"/>
      <c r="PH44" s="416"/>
      <c r="PI44" s="416"/>
      <c r="PJ44" s="416"/>
      <c r="PK44" s="416"/>
      <c r="PL44" s="416"/>
      <c r="PM44" s="416"/>
      <c r="PN44" s="416"/>
      <c r="PO44" s="416"/>
      <c r="PP44" s="416"/>
      <c r="PQ44" s="416"/>
      <c r="PR44" s="416"/>
      <c r="PS44" s="416"/>
      <c r="PT44" s="416"/>
      <c r="PU44" s="416"/>
      <c r="PV44" s="416"/>
      <c r="PW44" s="416"/>
      <c r="PX44" s="416"/>
      <c r="PY44" s="416"/>
      <c r="PZ44" s="416"/>
      <c r="QA44" s="416"/>
      <c r="QB44" s="416"/>
      <c r="QC44" s="416"/>
      <c r="QD44" s="416"/>
      <c r="QE44" s="416"/>
      <c r="QF44" s="416"/>
      <c r="QG44" s="416"/>
      <c r="QH44" s="416"/>
      <c r="QI44" s="416"/>
      <c r="QJ44" s="416"/>
      <c r="QK44" s="416"/>
      <c r="QL44" s="416"/>
      <c r="QM44" s="416"/>
      <c r="QN44" s="416"/>
      <c r="QO44" s="416"/>
      <c r="QP44" s="416"/>
      <c r="QQ44" s="416"/>
      <c r="QR44" s="416"/>
      <c r="QS44" s="416"/>
      <c r="QT44" s="416"/>
      <c r="QU44" s="416"/>
      <c r="QV44" s="416"/>
      <c r="QW44" s="416"/>
      <c r="QX44" s="416"/>
      <c r="QY44" s="416"/>
      <c r="QZ44" s="416"/>
      <c r="RA44" s="416"/>
      <c r="RB44" s="416"/>
      <c r="RC44" s="416"/>
      <c r="RD44" s="416"/>
      <c r="RE44" s="416"/>
      <c r="RF44" s="416"/>
      <c r="RG44" s="416"/>
      <c r="RH44" s="416"/>
      <c r="RI44" s="416"/>
      <c r="RJ44" s="416"/>
      <c r="RK44" s="416"/>
      <c r="RL44" s="416"/>
      <c r="RM44" s="416"/>
      <c r="RN44" s="416"/>
      <c r="RO44" s="416"/>
      <c r="RP44" s="416"/>
      <c r="RQ44" s="416"/>
      <c r="RR44" s="416"/>
      <c r="RS44" s="416"/>
      <c r="RT44" s="416"/>
      <c r="RU44" s="416"/>
      <c r="RV44" s="416"/>
      <c r="RW44" s="416"/>
      <c r="RX44" s="416"/>
      <c r="RY44" s="416"/>
      <c r="RZ44" s="416"/>
      <c r="SA44" s="416"/>
      <c r="SB44" s="416"/>
      <c r="SC44" s="416"/>
      <c r="SD44" s="416"/>
      <c r="SE44" s="416"/>
      <c r="SF44" s="416"/>
      <c r="SG44" s="416"/>
      <c r="SH44" s="416"/>
      <c r="SI44" s="416"/>
      <c r="SJ44" s="416"/>
      <c r="SK44" s="416"/>
      <c r="SL44" s="416"/>
      <c r="SM44" s="416"/>
      <c r="SN44" s="416"/>
      <c r="SO44" s="416"/>
      <c r="SP44" s="416"/>
      <c r="SQ44" s="416"/>
      <c r="SR44" s="416"/>
      <c r="SS44" s="416"/>
      <c r="ST44" s="416"/>
      <c r="SU44" s="416"/>
      <c r="SV44" s="416"/>
      <c r="SW44" s="416"/>
      <c r="SX44" s="416"/>
      <c r="SY44" s="416"/>
      <c r="SZ44" s="416"/>
      <c r="TA44" s="416"/>
      <c r="TB44" s="416"/>
      <c r="TC44" s="416"/>
      <c r="TD44" s="416"/>
      <c r="TE44" s="416"/>
      <c r="TF44" s="416"/>
      <c r="TG44" s="416"/>
      <c r="TH44" s="416"/>
      <c r="TI44" s="416"/>
      <c r="TJ44" s="416"/>
      <c r="TK44" s="416"/>
      <c r="TL44" s="416"/>
      <c r="TM44" s="416"/>
      <c r="TN44" s="416"/>
      <c r="TO44" s="416"/>
      <c r="TP44" s="416"/>
      <c r="TQ44" s="416"/>
      <c r="TR44" s="416"/>
      <c r="TS44" s="416"/>
      <c r="TT44" s="416"/>
      <c r="TU44" s="416"/>
      <c r="TV44" s="416"/>
      <c r="TW44" s="416"/>
      <c r="TX44" s="416"/>
      <c r="TY44" s="416"/>
      <c r="TZ44" s="416"/>
      <c r="UA44" s="416"/>
      <c r="UB44" s="416"/>
      <c r="UC44" s="416"/>
      <c r="UD44" s="416"/>
      <c r="UE44" s="416"/>
      <c r="UF44" s="416"/>
      <c r="UG44" s="416"/>
      <c r="UH44" s="416"/>
      <c r="UI44" s="416"/>
      <c r="UJ44" s="416"/>
      <c r="UK44" s="416"/>
      <c r="UL44" s="416"/>
      <c r="UM44" s="416"/>
      <c r="UN44" s="416"/>
      <c r="UO44" s="416"/>
      <c r="UP44" s="416"/>
      <c r="UQ44" s="416"/>
      <c r="UR44" s="416"/>
      <c r="US44" s="416"/>
      <c r="UT44" s="416"/>
      <c r="UU44" s="416"/>
      <c r="UV44" s="416"/>
      <c r="UW44" s="416"/>
      <c r="UX44" s="416"/>
      <c r="UY44" s="416"/>
      <c r="UZ44" s="416"/>
      <c r="VA44" s="416"/>
      <c r="VB44" s="416"/>
      <c r="VC44" s="416"/>
      <c r="VD44" s="416"/>
      <c r="VE44" s="416"/>
      <c r="VF44" s="416"/>
      <c r="VG44" s="416"/>
      <c r="VH44" s="416"/>
      <c r="VI44" s="416"/>
      <c r="VJ44" s="416"/>
      <c r="VK44" s="416"/>
      <c r="VL44" s="416"/>
      <c r="VM44" s="416"/>
      <c r="VN44" s="416"/>
      <c r="VO44" s="416"/>
      <c r="VP44" s="416"/>
      <c r="VQ44" s="416"/>
      <c r="VR44" s="416"/>
      <c r="VS44" s="416"/>
      <c r="VT44" s="416"/>
      <c r="VU44" s="416"/>
      <c r="VV44" s="416"/>
      <c r="VW44" s="416"/>
      <c r="VX44" s="416"/>
      <c r="VY44" s="416"/>
      <c r="VZ44" s="416"/>
      <c r="WA44" s="416"/>
      <c r="WB44" s="416"/>
      <c r="WC44" s="416"/>
      <c r="WD44" s="416"/>
      <c r="WE44" s="416"/>
      <c r="WF44" s="416"/>
      <c r="WG44" s="416"/>
      <c r="WH44" s="416"/>
      <c r="WI44" s="416"/>
      <c r="WJ44" s="416"/>
      <c r="WK44" s="416"/>
      <c r="WL44" s="416"/>
      <c r="WM44" s="416"/>
      <c r="WN44" s="416"/>
      <c r="WO44" s="416"/>
      <c r="WP44" s="416"/>
      <c r="WQ44" s="416"/>
      <c r="WR44" s="416"/>
      <c r="WS44" s="416"/>
      <c r="WT44" s="416"/>
      <c r="WU44" s="416"/>
      <c r="WV44" s="416"/>
      <c r="WW44" s="416"/>
      <c r="WX44" s="416"/>
      <c r="WY44" s="416"/>
      <c r="WZ44" s="416"/>
      <c r="XA44" s="416"/>
      <c r="XB44" s="416"/>
      <c r="XC44" s="416"/>
      <c r="XD44" s="416"/>
      <c r="XE44" s="416"/>
      <c r="XF44" s="416"/>
      <c r="XG44" s="416"/>
      <c r="XH44" s="416"/>
      <c r="XI44" s="416"/>
      <c r="XJ44" s="416"/>
      <c r="XK44" s="416"/>
      <c r="XL44" s="416"/>
      <c r="XM44" s="416"/>
      <c r="XN44" s="416"/>
      <c r="XO44" s="416"/>
      <c r="XP44" s="416"/>
      <c r="XQ44" s="416"/>
      <c r="XR44" s="416"/>
      <c r="XS44" s="416"/>
      <c r="XT44" s="416"/>
    </row>
    <row r="45" spans="1:644" customFormat="1">
      <c r="A45" s="217"/>
      <c r="B45" s="122"/>
      <c r="C45" s="221"/>
      <c r="D45" s="222"/>
      <c r="E45" s="222"/>
      <c r="F45" s="220"/>
      <c r="G45" s="221"/>
      <c r="H45" s="222"/>
      <c r="I45" s="222"/>
      <c r="J45" s="220"/>
      <c r="K45" s="416"/>
      <c r="L45" s="416"/>
      <c r="M45" s="217"/>
      <c r="N45" s="122"/>
      <c r="O45" s="221"/>
      <c r="P45" s="222"/>
      <c r="Q45" s="222"/>
      <c r="R45" s="220"/>
      <c r="S45" s="221"/>
      <c r="T45" s="222"/>
      <c r="U45" s="222"/>
      <c r="V45" s="220"/>
      <c r="W45" s="416"/>
      <c r="X45" s="416"/>
      <c r="Y45" s="416"/>
      <c r="Z45" s="416"/>
      <c r="AA45" s="416"/>
      <c r="AB45" s="416"/>
      <c r="AC45" s="416"/>
      <c r="AD45" s="416"/>
      <c r="AE45" s="416"/>
      <c r="AF45" s="416"/>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c r="BM45" s="416"/>
      <c r="BN45" s="416"/>
      <c r="BO45" s="416"/>
      <c r="BP45" s="416"/>
      <c r="BQ45" s="416"/>
      <c r="BR45" s="416"/>
      <c r="BS45" s="416"/>
      <c r="BT45" s="416"/>
      <c r="BU45" s="416"/>
      <c r="BV45" s="416"/>
      <c r="BW45" s="416"/>
      <c r="BX45" s="416"/>
      <c r="BY45" s="416"/>
      <c r="BZ45" s="416"/>
      <c r="CA45" s="416"/>
      <c r="CB45" s="416"/>
      <c r="CC45" s="416"/>
      <c r="CD45" s="416"/>
      <c r="CE45" s="416"/>
      <c r="CF45" s="416"/>
      <c r="CG45" s="416"/>
      <c r="CH45" s="416"/>
      <c r="CI45" s="416"/>
      <c r="CJ45" s="416"/>
      <c r="CK45" s="416"/>
      <c r="CL45" s="416"/>
      <c r="CM45" s="416"/>
      <c r="CN45" s="416"/>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6"/>
      <c r="DL45" s="416"/>
      <c r="DM45" s="416"/>
      <c r="DN45" s="416"/>
      <c r="DO45" s="416"/>
      <c r="DP45" s="416"/>
      <c r="DQ45" s="416"/>
      <c r="DR45" s="416"/>
      <c r="DS45" s="416"/>
      <c r="DT45" s="416"/>
      <c r="DU45" s="416"/>
      <c r="DV45" s="416"/>
      <c r="DW45" s="416"/>
      <c r="DX45" s="416"/>
      <c r="DY45" s="416"/>
      <c r="DZ45" s="416"/>
      <c r="EA45" s="416"/>
      <c r="EB45" s="416"/>
      <c r="EC45" s="416"/>
      <c r="ED45" s="416"/>
      <c r="EE45" s="416"/>
      <c r="EF45" s="416"/>
      <c r="EG45" s="416"/>
      <c r="EH45" s="416"/>
      <c r="EI45" s="416"/>
      <c r="EJ45" s="416"/>
      <c r="EK45" s="416"/>
      <c r="EL45" s="416"/>
      <c r="EM45" s="416"/>
      <c r="EN45" s="416"/>
      <c r="EO45" s="416"/>
      <c r="EP45" s="416"/>
      <c r="EQ45" s="416"/>
      <c r="ER45" s="416"/>
      <c r="ES45" s="416"/>
      <c r="ET45" s="416"/>
      <c r="EU45" s="416"/>
      <c r="EV45" s="416"/>
      <c r="EW45" s="416"/>
      <c r="EX45" s="416"/>
      <c r="EY45" s="416"/>
      <c r="EZ45" s="416"/>
      <c r="FA45" s="416"/>
      <c r="FB45" s="416"/>
      <c r="FC45" s="416"/>
      <c r="FD45" s="416"/>
      <c r="FE45" s="416"/>
      <c r="FF45" s="416"/>
      <c r="FG45" s="416"/>
      <c r="FH45" s="416"/>
      <c r="FI45" s="416"/>
      <c r="FJ45" s="416"/>
      <c r="FK45" s="416"/>
      <c r="FL45" s="416"/>
      <c r="FM45" s="416"/>
      <c r="FN45" s="416"/>
      <c r="FO45" s="416"/>
      <c r="FP45" s="416"/>
      <c r="FQ45" s="416"/>
      <c r="FR45" s="416"/>
      <c r="FS45" s="416"/>
      <c r="FT45" s="416"/>
      <c r="FU45" s="416"/>
      <c r="FV45" s="416"/>
      <c r="FW45" s="416"/>
      <c r="FX45" s="416"/>
      <c r="FY45" s="416"/>
      <c r="FZ45" s="416"/>
      <c r="GA45" s="416"/>
      <c r="GB45" s="416"/>
      <c r="GC45" s="416"/>
      <c r="GD45" s="416"/>
      <c r="GE45" s="416"/>
      <c r="GF45" s="416"/>
      <c r="GG45" s="416"/>
      <c r="GH45" s="416"/>
      <c r="GI45" s="416"/>
      <c r="GJ45" s="416"/>
      <c r="GK45" s="416"/>
      <c r="GL45" s="416"/>
      <c r="GM45" s="416"/>
      <c r="GN45" s="416"/>
      <c r="GO45" s="416"/>
      <c r="GP45" s="416"/>
      <c r="GQ45" s="416"/>
      <c r="GR45" s="416"/>
      <c r="GS45" s="416"/>
      <c r="GT45" s="416"/>
      <c r="GU45" s="416"/>
      <c r="GV45" s="416"/>
      <c r="GW45" s="416"/>
      <c r="GX45" s="416"/>
      <c r="GY45" s="416"/>
      <c r="GZ45" s="416"/>
      <c r="HA45" s="416"/>
      <c r="HB45" s="416"/>
      <c r="HC45" s="416"/>
      <c r="HD45" s="416"/>
      <c r="HE45" s="416"/>
      <c r="HF45" s="416"/>
      <c r="HG45" s="416"/>
      <c r="HH45" s="416"/>
      <c r="HI45" s="416"/>
      <c r="HJ45" s="416"/>
      <c r="HK45" s="416"/>
      <c r="HL45" s="416"/>
      <c r="HM45" s="416"/>
      <c r="HN45" s="416"/>
      <c r="HO45" s="416"/>
      <c r="HP45" s="416"/>
      <c r="HQ45" s="416"/>
      <c r="HR45" s="416"/>
      <c r="HS45" s="416"/>
      <c r="HT45" s="416"/>
      <c r="HU45" s="416"/>
      <c r="HV45" s="416"/>
      <c r="HW45" s="416"/>
      <c r="HX45" s="416"/>
      <c r="HY45" s="416"/>
      <c r="HZ45" s="416"/>
      <c r="IA45" s="416"/>
      <c r="IB45" s="416"/>
      <c r="IC45" s="416"/>
      <c r="ID45" s="416"/>
      <c r="IE45" s="416"/>
      <c r="IF45" s="416"/>
      <c r="IG45" s="416"/>
      <c r="IH45" s="416"/>
      <c r="II45" s="416"/>
      <c r="IJ45" s="416"/>
      <c r="IK45" s="416"/>
      <c r="IL45" s="416"/>
      <c r="IM45" s="416"/>
      <c r="IN45" s="416"/>
      <c r="IO45" s="416"/>
      <c r="IP45" s="416"/>
      <c r="IQ45" s="416"/>
      <c r="IR45" s="416"/>
      <c r="IS45" s="416"/>
      <c r="IT45" s="416"/>
      <c r="IU45" s="416"/>
      <c r="IV45" s="416"/>
      <c r="IW45" s="416"/>
      <c r="IX45" s="416"/>
      <c r="IY45" s="416"/>
      <c r="IZ45" s="416"/>
      <c r="JA45" s="416"/>
      <c r="JB45" s="416"/>
      <c r="JC45" s="416"/>
      <c r="JD45" s="416"/>
      <c r="JE45" s="416"/>
      <c r="JF45" s="416"/>
      <c r="JG45" s="416"/>
      <c r="JH45" s="416"/>
      <c r="JI45" s="416"/>
      <c r="JJ45" s="416"/>
      <c r="JK45" s="416"/>
      <c r="JL45" s="416"/>
      <c r="JM45" s="416"/>
      <c r="JN45" s="416"/>
      <c r="JO45" s="416"/>
      <c r="JP45" s="416"/>
      <c r="JQ45" s="416"/>
      <c r="JR45" s="416"/>
      <c r="JS45" s="416"/>
      <c r="JT45" s="416"/>
      <c r="JU45" s="416"/>
      <c r="JV45" s="416"/>
      <c r="JW45" s="416"/>
      <c r="JX45" s="416"/>
      <c r="JY45" s="416"/>
      <c r="JZ45" s="416"/>
      <c r="KA45" s="416"/>
      <c r="KB45" s="416"/>
      <c r="KC45" s="416"/>
      <c r="KD45" s="416"/>
      <c r="KE45" s="416"/>
      <c r="KF45" s="416"/>
      <c r="KG45" s="416"/>
      <c r="KH45" s="416"/>
      <c r="KI45" s="416"/>
      <c r="KJ45" s="416"/>
      <c r="KK45" s="416"/>
      <c r="KL45" s="416"/>
      <c r="KM45" s="416"/>
      <c r="KN45" s="416"/>
      <c r="KO45" s="416"/>
      <c r="KP45" s="416"/>
      <c r="KQ45" s="416"/>
      <c r="KR45" s="416"/>
      <c r="KS45" s="416"/>
      <c r="KT45" s="416"/>
      <c r="KU45" s="416"/>
      <c r="KV45" s="416"/>
      <c r="KW45" s="416"/>
      <c r="KX45" s="416"/>
      <c r="KY45" s="416"/>
      <c r="KZ45" s="416"/>
      <c r="LA45" s="416"/>
      <c r="LB45" s="416"/>
      <c r="LC45" s="416"/>
      <c r="LD45" s="416"/>
      <c r="LE45" s="416"/>
      <c r="LF45" s="416"/>
      <c r="LG45" s="416"/>
      <c r="LH45" s="416"/>
      <c r="LI45" s="416"/>
      <c r="LJ45" s="416"/>
      <c r="LK45" s="416"/>
      <c r="LL45" s="416"/>
      <c r="LM45" s="416"/>
      <c r="LN45" s="416"/>
      <c r="LO45" s="416"/>
      <c r="LP45" s="416"/>
      <c r="LQ45" s="416"/>
      <c r="LR45" s="416"/>
      <c r="LS45" s="416"/>
      <c r="LT45" s="416"/>
      <c r="LU45" s="416"/>
      <c r="LV45" s="416"/>
      <c r="LW45" s="416"/>
      <c r="LX45" s="416"/>
      <c r="LY45" s="416"/>
      <c r="LZ45" s="416"/>
      <c r="MA45" s="416"/>
      <c r="MB45" s="416"/>
      <c r="MC45" s="416"/>
      <c r="MD45" s="416"/>
      <c r="ME45" s="416"/>
      <c r="MF45" s="416"/>
      <c r="MG45" s="416"/>
      <c r="MH45" s="416"/>
      <c r="MI45" s="416"/>
      <c r="MJ45" s="416"/>
      <c r="MK45" s="416"/>
      <c r="ML45" s="416"/>
      <c r="MM45" s="416"/>
      <c r="MN45" s="416"/>
      <c r="MO45" s="416"/>
      <c r="MP45" s="416"/>
      <c r="MQ45" s="416"/>
      <c r="MR45" s="416"/>
      <c r="MS45" s="416"/>
      <c r="MT45" s="416"/>
      <c r="MU45" s="416"/>
      <c r="MV45" s="416"/>
      <c r="MW45" s="416"/>
      <c r="MX45" s="416"/>
      <c r="MY45" s="416"/>
      <c r="MZ45" s="416"/>
      <c r="NA45" s="416"/>
      <c r="NB45" s="416"/>
      <c r="NC45" s="416"/>
      <c r="ND45" s="416"/>
      <c r="NE45" s="416"/>
      <c r="NF45" s="416"/>
      <c r="NG45" s="416"/>
      <c r="NH45" s="416"/>
      <c r="NI45" s="416"/>
      <c r="NJ45" s="416"/>
      <c r="NK45" s="416"/>
      <c r="NL45" s="416"/>
      <c r="NM45" s="416"/>
      <c r="NN45" s="416"/>
      <c r="NO45" s="416"/>
      <c r="NP45" s="416"/>
      <c r="NQ45" s="416"/>
      <c r="NR45" s="416"/>
      <c r="NS45" s="416"/>
      <c r="NT45" s="416"/>
      <c r="NU45" s="416"/>
      <c r="NV45" s="416"/>
      <c r="NW45" s="416"/>
      <c r="NX45" s="416"/>
      <c r="NY45" s="416"/>
      <c r="NZ45" s="416"/>
      <c r="OA45" s="416"/>
      <c r="OB45" s="416"/>
      <c r="OC45" s="416"/>
      <c r="OD45" s="416"/>
      <c r="OE45" s="416"/>
      <c r="OF45" s="416"/>
      <c r="OG45" s="416"/>
      <c r="OH45" s="416"/>
      <c r="OI45" s="416"/>
      <c r="OJ45" s="416"/>
      <c r="OK45" s="416"/>
      <c r="OL45" s="416"/>
      <c r="OM45" s="416"/>
      <c r="ON45" s="416"/>
      <c r="OO45" s="416"/>
      <c r="OP45" s="416"/>
      <c r="OQ45" s="416"/>
      <c r="OR45" s="416"/>
      <c r="OS45" s="416"/>
      <c r="OT45" s="416"/>
      <c r="OU45" s="416"/>
      <c r="OV45" s="416"/>
      <c r="OW45" s="416"/>
      <c r="OX45" s="416"/>
      <c r="OY45" s="416"/>
      <c r="OZ45" s="416"/>
      <c r="PA45" s="416"/>
      <c r="PB45" s="416"/>
      <c r="PC45" s="416"/>
      <c r="PD45" s="416"/>
      <c r="PE45" s="416"/>
      <c r="PF45" s="416"/>
      <c r="PG45" s="416"/>
      <c r="PH45" s="416"/>
      <c r="PI45" s="416"/>
      <c r="PJ45" s="416"/>
      <c r="PK45" s="416"/>
      <c r="PL45" s="416"/>
      <c r="PM45" s="416"/>
      <c r="PN45" s="416"/>
      <c r="PO45" s="416"/>
      <c r="PP45" s="416"/>
      <c r="PQ45" s="416"/>
      <c r="PR45" s="416"/>
      <c r="PS45" s="416"/>
      <c r="PT45" s="416"/>
      <c r="PU45" s="416"/>
      <c r="PV45" s="416"/>
      <c r="PW45" s="416"/>
      <c r="PX45" s="416"/>
      <c r="PY45" s="416"/>
      <c r="PZ45" s="416"/>
      <c r="QA45" s="416"/>
      <c r="QB45" s="416"/>
      <c r="QC45" s="416"/>
      <c r="QD45" s="416"/>
      <c r="QE45" s="416"/>
      <c r="QF45" s="416"/>
      <c r="QG45" s="416"/>
      <c r="QH45" s="416"/>
      <c r="QI45" s="416"/>
      <c r="QJ45" s="416"/>
      <c r="QK45" s="416"/>
      <c r="QL45" s="416"/>
      <c r="QM45" s="416"/>
      <c r="QN45" s="416"/>
      <c r="QO45" s="416"/>
      <c r="QP45" s="416"/>
      <c r="QQ45" s="416"/>
      <c r="QR45" s="416"/>
      <c r="QS45" s="416"/>
      <c r="QT45" s="416"/>
      <c r="QU45" s="416"/>
      <c r="QV45" s="416"/>
      <c r="QW45" s="416"/>
      <c r="QX45" s="416"/>
      <c r="QY45" s="416"/>
      <c r="QZ45" s="416"/>
      <c r="RA45" s="416"/>
      <c r="RB45" s="416"/>
      <c r="RC45" s="416"/>
      <c r="RD45" s="416"/>
      <c r="RE45" s="416"/>
      <c r="RF45" s="416"/>
      <c r="RG45" s="416"/>
      <c r="RH45" s="416"/>
      <c r="RI45" s="416"/>
      <c r="RJ45" s="416"/>
      <c r="RK45" s="416"/>
      <c r="RL45" s="416"/>
      <c r="RM45" s="416"/>
      <c r="RN45" s="416"/>
      <c r="RO45" s="416"/>
      <c r="RP45" s="416"/>
      <c r="RQ45" s="416"/>
      <c r="RR45" s="416"/>
      <c r="RS45" s="416"/>
      <c r="RT45" s="416"/>
      <c r="RU45" s="416"/>
      <c r="RV45" s="416"/>
      <c r="RW45" s="416"/>
      <c r="RX45" s="416"/>
      <c r="RY45" s="416"/>
      <c r="RZ45" s="416"/>
      <c r="SA45" s="416"/>
      <c r="SB45" s="416"/>
      <c r="SC45" s="416"/>
      <c r="SD45" s="416"/>
      <c r="SE45" s="416"/>
      <c r="SF45" s="416"/>
      <c r="SG45" s="416"/>
      <c r="SH45" s="416"/>
      <c r="SI45" s="416"/>
      <c r="SJ45" s="416"/>
      <c r="SK45" s="416"/>
      <c r="SL45" s="416"/>
      <c r="SM45" s="416"/>
      <c r="SN45" s="416"/>
      <c r="SO45" s="416"/>
      <c r="SP45" s="416"/>
      <c r="SQ45" s="416"/>
      <c r="SR45" s="416"/>
      <c r="SS45" s="416"/>
      <c r="ST45" s="416"/>
      <c r="SU45" s="416"/>
      <c r="SV45" s="416"/>
      <c r="SW45" s="416"/>
      <c r="SX45" s="416"/>
      <c r="SY45" s="416"/>
      <c r="SZ45" s="416"/>
      <c r="TA45" s="416"/>
      <c r="TB45" s="416"/>
      <c r="TC45" s="416"/>
      <c r="TD45" s="416"/>
      <c r="TE45" s="416"/>
      <c r="TF45" s="416"/>
      <c r="TG45" s="416"/>
      <c r="TH45" s="416"/>
      <c r="TI45" s="416"/>
      <c r="TJ45" s="416"/>
      <c r="TK45" s="416"/>
      <c r="TL45" s="416"/>
      <c r="TM45" s="416"/>
      <c r="TN45" s="416"/>
      <c r="TO45" s="416"/>
      <c r="TP45" s="416"/>
      <c r="TQ45" s="416"/>
      <c r="TR45" s="416"/>
      <c r="TS45" s="416"/>
      <c r="TT45" s="416"/>
      <c r="TU45" s="416"/>
      <c r="TV45" s="416"/>
      <c r="TW45" s="416"/>
      <c r="TX45" s="416"/>
      <c r="TY45" s="416"/>
      <c r="TZ45" s="416"/>
      <c r="UA45" s="416"/>
      <c r="UB45" s="416"/>
      <c r="UC45" s="416"/>
      <c r="UD45" s="416"/>
      <c r="UE45" s="416"/>
      <c r="UF45" s="416"/>
      <c r="UG45" s="416"/>
      <c r="UH45" s="416"/>
      <c r="UI45" s="416"/>
      <c r="UJ45" s="416"/>
      <c r="UK45" s="416"/>
      <c r="UL45" s="416"/>
      <c r="UM45" s="416"/>
      <c r="UN45" s="416"/>
      <c r="UO45" s="416"/>
      <c r="UP45" s="416"/>
      <c r="UQ45" s="416"/>
      <c r="UR45" s="416"/>
      <c r="US45" s="416"/>
      <c r="UT45" s="416"/>
      <c r="UU45" s="416"/>
      <c r="UV45" s="416"/>
      <c r="UW45" s="416"/>
      <c r="UX45" s="416"/>
      <c r="UY45" s="416"/>
      <c r="UZ45" s="416"/>
      <c r="VA45" s="416"/>
      <c r="VB45" s="416"/>
      <c r="VC45" s="416"/>
      <c r="VD45" s="416"/>
      <c r="VE45" s="416"/>
      <c r="VF45" s="416"/>
      <c r="VG45" s="416"/>
      <c r="VH45" s="416"/>
      <c r="VI45" s="416"/>
      <c r="VJ45" s="416"/>
      <c r="VK45" s="416"/>
      <c r="VL45" s="416"/>
      <c r="VM45" s="416"/>
      <c r="VN45" s="416"/>
      <c r="VO45" s="416"/>
      <c r="VP45" s="416"/>
      <c r="VQ45" s="416"/>
      <c r="VR45" s="416"/>
      <c r="VS45" s="416"/>
      <c r="VT45" s="416"/>
      <c r="VU45" s="416"/>
      <c r="VV45" s="416"/>
      <c r="VW45" s="416"/>
      <c r="VX45" s="416"/>
      <c r="VY45" s="416"/>
      <c r="VZ45" s="416"/>
      <c r="WA45" s="416"/>
      <c r="WB45" s="416"/>
      <c r="WC45" s="416"/>
      <c r="WD45" s="416"/>
      <c r="WE45" s="416"/>
      <c r="WF45" s="416"/>
      <c r="WG45" s="416"/>
      <c r="WH45" s="416"/>
      <c r="WI45" s="416"/>
      <c r="WJ45" s="416"/>
      <c r="WK45" s="416"/>
      <c r="WL45" s="416"/>
      <c r="WM45" s="416"/>
      <c r="WN45" s="416"/>
      <c r="WO45" s="416"/>
      <c r="WP45" s="416"/>
      <c r="WQ45" s="416"/>
      <c r="WR45" s="416"/>
      <c r="WS45" s="416"/>
      <c r="WT45" s="416"/>
      <c r="WU45" s="416"/>
      <c r="WV45" s="416"/>
      <c r="WW45" s="416"/>
      <c r="WX45" s="416"/>
      <c r="WY45" s="416"/>
      <c r="WZ45" s="416"/>
      <c r="XA45" s="416"/>
      <c r="XB45" s="416"/>
      <c r="XC45" s="416"/>
      <c r="XD45" s="416"/>
      <c r="XE45" s="416"/>
      <c r="XF45" s="416"/>
      <c r="XG45" s="416"/>
      <c r="XH45" s="416"/>
      <c r="XI45" s="416"/>
      <c r="XJ45" s="416"/>
      <c r="XK45" s="416"/>
      <c r="XL45" s="416"/>
      <c r="XM45" s="416"/>
      <c r="XN45" s="416"/>
      <c r="XO45" s="416"/>
      <c r="XP45" s="416"/>
      <c r="XQ45" s="416"/>
      <c r="XR45" s="416"/>
      <c r="XS45" s="416"/>
      <c r="XT45" s="416"/>
    </row>
    <row r="46" spans="1:644" customFormat="1">
      <c r="A46" s="217"/>
      <c r="B46" s="122"/>
      <c r="C46" s="221"/>
      <c r="D46" s="222"/>
      <c r="E46" s="222"/>
      <c r="F46" s="220"/>
      <c r="G46" s="221"/>
      <c r="H46" s="222"/>
      <c r="I46" s="222"/>
      <c r="J46" s="220"/>
      <c r="K46" s="416"/>
      <c r="L46" s="416"/>
      <c r="M46" s="217"/>
      <c r="N46" s="122"/>
      <c r="O46" s="221"/>
      <c r="P46" s="222"/>
      <c r="Q46" s="222"/>
      <c r="R46" s="220"/>
      <c r="S46" s="221"/>
      <c r="T46" s="222"/>
      <c r="U46" s="222"/>
      <c r="V46" s="220"/>
      <c r="W46" s="416"/>
      <c r="X46" s="416"/>
      <c r="Y46" s="416"/>
      <c r="Z46" s="416"/>
      <c r="AA46" s="416"/>
      <c r="AB46" s="416"/>
      <c r="AC46" s="416"/>
      <c r="AD46" s="416"/>
      <c r="AE46" s="416"/>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6"/>
      <c r="BR46" s="416"/>
      <c r="BS46" s="416"/>
      <c r="BT46" s="416"/>
      <c r="BU46" s="416"/>
      <c r="BV46" s="416"/>
      <c r="BW46" s="416"/>
      <c r="BX46" s="416"/>
      <c r="BY46" s="416"/>
      <c r="BZ46" s="416"/>
      <c r="CA46" s="416"/>
      <c r="CB46" s="416"/>
      <c r="CC46" s="416"/>
      <c r="CD46" s="416"/>
      <c r="CE46" s="416"/>
      <c r="CF46" s="416"/>
      <c r="CG46" s="416"/>
      <c r="CH46" s="416"/>
      <c r="CI46" s="416"/>
      <c r="CJ46" s="416"/>
      <c r="CK46" s="416"/>
      <c r="CL46" s="416"/>
      <c r="CM46" s="416"/>
      <c r="CN46" s="416"/>
      <c r="CO46" s="416"/>
      <c r="CP46" s="416"/>
      <c r="CQ46" s="416"/>
      <c r="CR46" s="416"/>
      <c r="CS46" s="416"/>
      <c r="CT46" s="416"/>
      <c r="CU46" s="416"/>
      <c r="CV46" s="416"/>
      <c r="CW46" s="416"/>
      <c r="CX46" s="416"/>
      <c r="CY46" s="416"/>
      <c r="CZ46" s="416"/>
      <c r="DA46" s="416"/>
      <c r="DB46" s="416"/>
      <c r="DC46" s="416"/>
      <c r="DD46" s="416"/>
      <c r="DE46" s="416"/>
      <c r="DF46" s="416"/>
      <c r="DG46" s="416"/>
      <c r="DH46" s="416"/>
      <c r="DI46" s="416"/>
      <c r="DJ46" s="416"/>
      <c r="DK46" s="416"/>
      <c r="DL46" s="416"/>
      <c r="DM46" s="416"/>
      <c r="DN46" s="416"/>
      <c r="DO46" s="416"/>
      <c r="DP46" s="416"/>
      <c r="DQ46" s="416"/>
      <c r="DR46" s="416"/>
      <c r="DS46" s="416"/>
      <c r="DT46" s="416"/>
      <c r="DU46" s="416"/>
      <c r="DV46" s="416"/>
      <c r="DW46" s="416"/>
      <c r="DX46" s="416"/>
      <c r="DY46" s="416"/>
      <c r="DZ46" s="416"/>
      <c r="EA46" s="416"/>
      <c r="EB46" s="416"/>
      <c r="EC46" s="416"/>
      <c r="ED46" s="416"/>
      <c r="EE46" s="416"/>
      <c r="EF46" s="416"/>
      <c r="EG46" s="416"/>
      <c r="EH46" s="416"/>
      <c r="EI46" s="416"/>
      <c r="EJ46" s="416"/>
      <c r="EK46" s="416"/>
      <c r="EL46" s="416"/>
      <c r="EM46" s="416"/>
      <c r="EN46" s="416"/>
      <c r="EO46" s="416"/>
      <c r="EP46" s="416"/>
      <c r="EQ46" s="416"/>
      <c r="ER46" s="416"/>
      <c r="ES46" s="416"/>
      <c r="ET46" s="416"/>
      <c r="EU46" s="416"/>
      <c r="EV46" s="416"/>
      <c r="EW46" s="416"/>
      <c r="EX46" s="416"/>
      <c r="EY46" s="416"/>
      <c r="EZ46" s="416"/>
      <c r="FA46" s="416"/>
      <c r="FB46" s="416"/>
      <c r="FC46" s="416"/>
      <c r="FD46" s="416"/>
      <c r="FE46" s="416"/>
      <c r="FF46" s="416"/>
      <c r="FG46" s="416"/>
      <c r="FH46" s="416"/>
      <c r="FI46" s="416"/>
      <c r="FJ46" s="416"/>
      <c r="FK46" s="416"/>
      <c r="FL46" s="416"/>
      <c r="FM46" s="416"/>
      <c r="FN46" s="416"/>
      <c r="FO46" s="416"/>
      <c r="FP46" s="416"/>
      <c r="FQ46" s="416"/>
      <c r="FR46" s="416"/>
      <c r="FS46" s="416"/>
      <c r="FT46" s="416"/>
      <c r="FU46" s="416"/>
      <c r="FV46" s="416"/>
      <c r="FW46" s="416"/>
      <c r="FX46" s="416"/>
      <c r="FY46" s="416"/>
      <c r="FZ46" s="416"/>
      <c r="GA46" s="416"/>
      <c r="GB46" s="416"/>
      <c r="GC46" s="416"/>
      <c r="GD46" s="416"/>
      <c r="GE46" s="416"/>
      <c r="GF46" s="416"/>
      <c r="GG46" s="416"/>
      <c r="GH46" s="416"/>
      <c r="GI46" s="416"/>
      <c r="GJ46" s="416"/>
      <c r="GK46" s="416"/>
      <c r="GL46" s="416"/>
      <c r="GM46" s="416"/>
      <c r="GN46" s="416"/>
      <c r="GO46" s="416"/>
      <c r="GP46" s="416"/>
      <c r="GQ46" s="416"/>
      <c r="GR46" s="416"/>
      <c r="GS46" s="416"/>
      <c r="GT46" s="416"/>
      <c r="GU46" s="416"/>
      <c r="GV46" s="416"/>
      <c r="GW46" s="416"/>
      <c r="GX46" s="416"/>
      <c r="GY46" s="416"/>
      <c r="GZ46" s="416"/>
      <c r="HA46" s="416"/>
      <c r="HB46" s="416"/>
      <c r="HC46" s="416"/>
      <c r="HD46" s="416"/>
      <c r="HE46" s="416"/>
      <c r="HF46" s="416"/>
      <c r="HG46" s="416"/>
      <c r="HH46" s="416"/>
      <c r="HI46" s="416"/>
      <c r="HJ46" s="416"/>
      <c r="HK46" s="416"/>
      <c r="HL46" s="416"/>
      <c r="HM46" s="416"/>
      <c r="HN46" s="416"/>
      <c r="HO46" s="416"/>
      <c r="HP46" s="416"/>
      <c r="HQ46" s="416"/>
      <c r="HR46" s="416"/>
      <c r="HS46" s="416"/>
      <c r="HT46" s="416"/>
      <c r="HU46" s="416"/>
      <c r="HV46" s="416"/>
      <c r="HW46" s="416"/>
      <c r="HX46" s="416"/>
      <c r="HY46" s="416"/>
      <c r="HZ46" s="416"/>
      <c r="IA46" s="416"/>
      <c r="IB46" s="416"/>
      <c r="IC46" s="416"/>
      <c r="ID46" s="416"/>
      <c r="IE46" s="416"/>
      <c r="IF46" s="416"/>
      <c r="IG46" s="416"/>
      <c r="IH46" s="416"/>
      <c r="II46" s="416"/>
      <c r="IJ46" s="416"/>
      <c r="IK46" s="416"/>
      <c r="IL46" s="416"/>
      <c r="IM46" s="416"/>
      <c r="IN46" s="416"/>
      <c r="IO46" s="416"/>
      <c r="IP46" s="416"/>
      <c r="IQ46" s="416"/>
      <c r="IR46" s="416"/>
      <c r="IS46" s="416"/>
      <c r="IT46" s="416"/>
      <c r="IU46" s="416"/>
      <c r="IV46" s="416"/>
      <c r="IW46" s="416"/>
      <c r="IX46" s="416"/>
      <c r="IY46" s="416"/>
      <c r="IZ46" s="416"/>
      <c r="JA46" s="416"/>
      <c r="JB46" s="416"/>
      <c r="JC46" s="416"/>
      <c r="JD46" s="416"/>
      <c r="JE46" s="416"/>
      <c r="JF46" s="416"/>
      <c r="JG46" s="416"/>
      <c r="JH46" s="416"/>
      <c r="JI46" s="416"/>
      <c r="JJ46" s="416"/>
      <c r="JK46" s="416"/>
      <c r="JL46" s="416"/>
      <c r="JM46" s="416"/>
      <c r="JN46" s="416"/>
      <c r="JO46" s="416"/>
      <c r="JP46" s="416"/>
      <c r="JQ46" s="416"/>
      <c r="JR46" s="416"/>
      <c r="JS46" s="416"/>
      <c r="JT46" s="416"/>
      <c r="JU46" s="416"/>
      <c r="JV46" s="416"/>
      <c r="JW46" s="416"/>
      <c r="JX46" s="416"/>
      <c r="JY46" s="416"/>
      <c r="JZ46" s="416"/>
      <c r="KA46" s="416"/>
      <c r="KB46" s="416"/>
      <c r="KC46" s="416"/>
      <c r="KD46" s="416"/>
      <c r="KE46" s="416"/>
      <c r="KF46" s="416"/>
      <c r="KG46" s="416"/>
      <c r="KH46" s="416"/>
      <c r="KI46" s="416"/>
      <c r="KJ46" s="416"/>
      <c r="KK46" s="416"/>
      <c r="KL46" s="416"/>
      <c r="KM46" s="416"/>
      <c r="KN46" s="416"/>
      <c r="KO46" s="416"/>
      <c r="KP46" s="416"/>
      <c r="KQ46" s="416"/>
      <c r="KR46" s="416"/>
      <c r="KS46" s="416"/>
      <c r="KT46" s="416"/>
      <c r="KU46" s="416"/>
      <c r="KV46" s="416"/>
      <c r="KW46" s="416"/>
      <c r="KX46" s="416"/>
      <c r="KY46" s="416"/>
      <c r="KZ46" s="416"/>
      <c r="LA46" s="416"/>
      <c r="LB46" s="416"/>
      <c r="LC46" s="416"/>
      <c r="LD46" s="416"/>
      <c r="LE46" s="416"/>
      <c r="LF46" s="416"/>
      <c r="LG46" s="416"/>
      <c r="LH46" s="416"/>
      <c r="LI46" s="416"/>
      <c r="LJ46" s="416"/>
      <c r="LK46" s="416"/>
      <c r="LL46" s="416"/>
      <c r="LM46" s="416"/>
      <c r="LN46" s="416"/>
      <c r="LO46" s="416"/>
      <c r="LP46" s="416"/>
      <c r="LQ46" s="416"/>
      <c r="LR46" s="416"/>
      <c r="LS46" s="416"/>
      <c r="LT46" s="416"/>
      <c r="LU46" s="416"/>
      <c r="LV46" s="416"/>
      <c r="LW46" s="416"/>
      <c r="LX46" s="416"/>
      <c r="LY46" s="416"/>
      <c r="LZ46" s="416"/>
      <c r="MA46" s="416"/>
      <c r="MB46" s="416"/>
      <c r="MC46" s="416"/>
      <c r="MD46" s="416"/>
      <c r="ME46" s="416"/>
      <c r="MF46" s="416"/>
      <c r="MG46" s="416"/>
      <c r="MH46" s="416"/>
      <c r="MI46" s="416"/>
      <c r="MJ46" s="416"/>
      <c r="MK46" s="416"/>
      <c r="ML46" s="416"/>
      <c r="MM46" s="416"/>
      <c r="MN46" s="416"/>
      <c r="MO46" s="416"/>
      <c r="MP46" s="416"/>
      <c r="MQ46" s="416"/>
      <c r="MR46" s="416"/>
      <c r="MS46" s="416"/>
      <c r="MT46" s="416"/>
      <c r="MU46" s="416"/>
      <c r="MV46" s="416"/>
      <c r="MW46" s="416"/>
      <c r="MX46" s="416"/>
      <c r="MY46" s="416"/>
      <c r="MZ46" s="416"/>
      <c r="NA46" s="416"/>
      <c r="NB46" s="416"/>
      <c r="NC46" s="416"/>
      <c r="ND46" s="416"/>
      <c r="NE46" s="416"/>
      <c r="NF46" s="416"/>
      <c r="NG46" s="416"/>
      <c r="NH46" s="416"/>
      <c r="NI46" s="416"/>
      <c r="NJ46" s="416"/>
      <c r="NK46" s="416"/>
      <c r="NL46" s="416"/>
      <c r="NM46" s="416"/>
      <c r="NN46" s="416"/>
      <c r="NO46" s="416"/>
      <c r="NP46" s="416"/>
      <c r="NQ46" s="416"/>
      <c r="NR46" s="416"/>
      <c r="NS46" s="416"/>
      <c r="NT46" s="416"/>
      <c r="NU46" s="416"/>
      <c r="NV46" s="416"/>
      <c r="NW46" s="416"/>
      <c r="NX46" s="416"/>
      <c r="NY46" s="416"/>
      <c r="NZ46" s="416"/>
      <c r="OA46" s="416"/>
      <c r="OB46" s="416"/>
      <c r="OC46" s="416"/>
      <c r="OD46" s="416"/>
      <c r="OE46" s="416"/>
      <c r="OF46" s="416"/>
      <c r="OG46" s="416"/>
      <c r="OH46" s="416"/>
      <c r="OI46" s="416"/>
      <c r="OJ46" s="416"/>
      <c r="OK46" s="416"/>
      <c r="OL46" s="416"/>
      <c r="OM46" s="416"/>
      <c r="ON46" s="416"/>
      <c r="OO46" s="416"/>
      <c r="OP46" s="416"/>
      <c r="OQ46" s="416"/>
      <c r="OR46" s="416"/>
      <c r="OS46" s="416"/>
      <c r="OT46" s="416"/>
      <c r="OU46" s="416"/>
      <c r="OV46" s="416"/>
      <c r="OW46" s="416"/>
      <c r="OX46" s="416"/>
      <c r="OY46" s="416"/>
      <c r="OZ46" s="416"/>
      <c r="PA46" s="416"/>
      <c r="PB46" s="416"/>
      <c r="PC46" s="416"/>
      <c r="PD46" s="416"/>
      <c r="PE46" s="416"/>
      <c r="PF46" s="416"/>
      <c r="PG46" s="416"/>
      <c r="PH46" s="416"/>
      <c r="PI46" s="416"/>
      <c r="PJ46" s="416"/>
      <c r="PK46" s="416"/>
      <c r="PL46" s="416"/>
      <c r="PM46" s="416"/>
      <c r="PN46" s="416"/>
      <c r="PO46" s="416"/>
      <c r="PP46" s="416"/>
      <c r="PQ46" s="416"/>
      <c r="PR46" s="416"/>
      <c r="PS46" s="416"/>
      <c r="PT46" s="416"/>
      <c r="PU46" s="416"/>
      <c r="PV46" s="416"/>
      <c r="PW46" s="416"/>
      <c r="PX46" s="416"/>
      <c r="PY46" s="416"/>
      <c r="PZ46" s="416"/>
      <c r="QA46" s="416"/>
      <c r="QB46" s="416"/>
      <c r="QC46" s="416"/>
      <c r="QD46" s="416"/>
      <c r="QE46" s="416"/>
      <c r="QF46" s="416"/>
      <c r="QG46" s="416"/>
      <c r="QH46" s="416"/>
      <c r="QI46" s="416"/>
      <c r="QJ46" s="416"/>
      <c r="QK46" s="416"/>
      <c r="QL46" s="416"/>
      <c r="QM46" s="416"/>
      <c r="QN46" s="416"/>
      <c r="QO46" s="416"/>
      <c r="QP46" s="416"/>
      <c r="QQ46" s="416"/>
      <c r="QR46" s="416"/>
      <c r="QS46" s="416"/>
      <c r="QT46" s="416"/>
      <c r="QU46" s="416"/>
      <c r="QV46" s="416"/>
      <c r="QW46" s="416"/>
      <c r="QX46" s="416"/>
      <c r="QY46" s="416"/>
      <c r="QZ46" s="416"/>
      <c r="RA46" s="416"/>
      <c r="RB46" s="416"/>
      <c r="RC46" s="416"/>
      <c r="RD46" s="416"/>
      <c r="RE46" s="416"/>
      <c r="RF46" s="416"/>
      <c r="RG46" s="416"/>
      <c r="RH46" s="416"/>
      <c r="RI46" s="416"/>
      <c r="RJ46" s="416"/>
      <c r="RK46" s="416"/>
      <c r="RL46" s="416"/>
      <c r="RM46" s="416"/>
      <c r="RN46" s="416"/>
      <c r="RO46" s="416"/>
      <c r="RP46" s="416"/>
      <c r="RQ46" s="416"/>
      <c r="RR46" s="416"/>
      <c r="RS46" s="416"/>
      <c r="RT46" s="416"/>
      <c r="RU46" s="416"/>
      <c r="RV46" s="416"/>
      <c r="RW46" s="416"/>
      <c r="RX46" s="416"/>
      <c r="RY46" s="416"/>
      <c r="RZ46" s="416"/>
      <c r="SA46" s="416"/>
      <c r="SB46" s="416"/>
      <c r="SC46" s="416"/>
      <c r="SD46" s="416"/>
      <c r="SE46" s="416"/>
      <c r="SF46" s="416"/>
      <c r="SG46" s="416"/>
      <c r="SH46" s="416"/>
      <c r="SI46" s="416"/>
      <c r="SJ46" s="416"/>
      <c r="SK46" s="416"/>
      <c r="SL46" s="416"/>
      <c r="SM46" s="416"/>
      <c r="SN46" s="416"/>
      <c r="SO46" s="416"/>
      <c r="SP46" s="416"/>
      <c r="SQ46" s="416"/>
      <c r="SR46" s="416"/>
      <c r="SS46" s="416"/>
      <c r="ST46" s="416"/>
      <c r="SU46" s="416"/>
      <c r="SV46" s="416"/>
      <c r="SW46" s="416"/>
      <c r="SX46" s="416"/>
      <c r="SY46" s="416"/>
      <c r="SZ46" s="416"/>
      <c r="TA46" s="416"/>
      <c r="TB46" s="416"/>
      <c r="TC46" s="416"/>
      <c r="TD46" s="416"/>
      <c r="TE46" s="416"/>
      <c r="TF46" s="416"/>
      <c r="TG46" s="416"/>
      <c r="TH46" s="416"/>
      <c r="TI46" s="416"/>
      <c r="TJ46" s="416"/>
      <c r="TK46" s="416"/>
      <c r="TL46" s="416"/>
      <c r="TM46" s="416"/>
      <c r="TN46" s="416"/>
      <c r="TO46" s="416"/>
      <c r="TP46" s="416"/>
      <c r="TQ46" s="416"/>
      <c r="TR46" s="416"/>
      <c r="TS46" s="416"/>
      <c r="TT46" s="416"/>
      <c r="TU46" s="416"/>
      <c r="TV46" s="416"/>
      <c r="TW46" s="416"/>
      <c r="TX46" s="416"/>
      <c r="TY46" s="416"/>
      <c r="TZ46" s="416"/>
      <c r="UA46" s="416"/>
      <c r="UB46" s="416"/>
      <c r="UC46" s="416"/>
      <c r="UD46" s="416"/>
      <c r="UE46" s="416"/>
      <c r="UF46" s="416"/>
      <c r="UG46" s="416"/>
      <c r="UH46" s="416"/>
      <c r="UI46" s="416"/>
      <c r="UJ46" s="416"/>
      <c r="UK46" s="416"/>
      <c r="UL46" s="416"/>
      <c r="UM46" s="416"/>
      <c r="UN46" s="416"/>
      <c r="UO46" s="416"/>
      <c r="UP46" s="416"/>
      <c r="UQ46" s="416"/>
      <c r="UR46" s="416"/>
      <c r="US46" s="416"/>
      <c r="UT46" s="416"/>
      <c r="UU46" s="416"/>
      <c r="UV46" s="416"/>
      <c r="UW46" s="416"/>
      <c r="UX46" s="416"/>
      <c r="UY46" s="416"/>
      <c r="UZ46" s="416"/>
      <c r="VA46" s="416"/>
      <c r="VB46" s="416"/>
      <c r="VC46" s="416"/>
      <c r="VD46" s="416"/>
      <c r="VE46" s="416"/>
      <c r="VF46" s="416"/>
      <c r="VG46" s="416"/>
      <c r="VH46" s="416"/>
      <c r="VI46" s="416"/>
      <c r="VJ46" s="416"/>
      <c r="VK46" s="416"/>
      <c r="VL46" s="416"/>
      <c r="VM46" s="416"/>
      <c r="VN46" s="416"/>
      <c r="VO46" s="416"/>
      <c r="VP46" s="416"/>
      <c r="VQ46" s="416"/>
      <c r="VR46" s="416"/>
      <c r="VS46" s="416"/>
      <c r="VT46" s="416"/>
      <c r="VU46" s="416"/>
      <c r="VV46" s="416"/>
      <c r="VW46" s="416"/>
      <c r="VX46" s="416"/>
      <c r="VY46" s="416"/>
      <c r="VZ46" s="416"/>
      <c r="WA46" s="416"/>
      <c r="WB46" s="416"/>
      <c r="WC46" s="416"/>
      <c r="WD46" s="416"/>
      <c r="WE46" s="416"/>
      <c r="WF46" s="416"/>
      <c r="WG46" s="416"/>
      <c r="WH46" s="416"/>
      <c r="WI46" s="416"/>
      <c r="WJ46" s="416"/>
      <c r="WK46" s="416"/>
      <c r="WL46" s="416"/>
      <c r="WM46" s="416"/>
      <c r="WN46" s="416"/>
      <c r="WO46" s="416"/>
      <c r="WP46" s="416"/>
      <c r="WQ46" s="416"/>
      <c r="WR46" s="416"/>
      <c r="WS46" s="416"/>
      <c r="WT46" s="416"/>
      <c r="WU46" s="416"/>
      <c r="WV46" s="416"/>
      <c r="WW46" s="416"/>
      <c r="WX46" s="416"/>
      <c r="WY46" s="416"/>
      <c r="WZ46" s="416"/>
      <c r="XA46" s="416"/>
      <c r="XB46" s="416"/>
      <c r="XC46" s="416"/>
      <c r="XD46" s="416"/>
      <c r="XE46" s="416"/>
      <c r="XF46" s="416"/>
      <c r="XG46" s="416"/>
      <c r="XH46" s="416"/>
      <c r="XI46" s="416"/>
      <c r="XJ46" s="416"/>
      <c r="XK46" s="416"/>
      <c r="XL46" s="416"/>
      <c r="XM46" s="416"/>
      <c r="XN46" s="416"/>
      <c r="XO46" s="416"/>
      <c r="XP46" s="416"/>
      <c r="XQ46" s="416"/>
      <c r="XR46" s="416"/>
      <c r="XS46" s="416"/>
      <c r="XT46" s="416"/>
    </row>
    <row r="47" spans="1:644" customFormat="1">
      <c r="A47" s="217"/>
      <c r="B47" s="122"/>
      <c r="C47" s="221"/>
      <c r="D47" s="222"/>
      <c r="E47" s="222"/>
      <c r="F47" s="220"/>
      <c r="G47" s="221"/>
      <c r="H47" s="222"/>
      <c r="I47" s="222"/>
      <c r="J47" s="220"/>
      <c r="K47" s="416"/>
      <c r="L47" s="416"/>
      <c r="M47" s="217"/>
      <c r="N47" s="122"/>
      <c r="O47" s="221"/>
      <c r="P47" s="222"/>
      <c r="Q47" s="222"/>
      <c r="R47" s="220"/>
      <c r="S47" s="221"/>
      <c r="T47" s="222"/>
      <c r="U47" s="222"/>
      <c r="V47" s="220"/>
      <c r="W47" s="416"/>
      <c r="X47" s="416"/>
      <c r="Y47" s="416"/>
      <c r="Z47" s="416"/>
      <c r="AA47" s="416"/>
      <c r="AB47" s="416"/>
      <c r="AC47" s="416"/>
      <c r="AD47" s="416"/>
      <c r="AE47" s="416"/>
      <c r="AF47" s="416"/>
      <c r="AG47" s="416"/>
      <c r="AH47" s="416"/>
      <c r="AI47" s="416"/>
      <c r="AJ47" s="416"/>
      <c r="AK47" s="416"/>
      <c r="AL47" s="416"/>
      <c r="AM47" s="416"/>
      <c r="AN47" s="416"/>
      <c r="AO47" s="416"/>
      <c r="AP47" s="416"/>
      <c r="AQ47" s="416"/>
      <c r="AR47" s="416"/>
      <c r="AS47" s="416"/>
      <c r="AT47" s="416"/>
      <c r="AU47" s="416"/>
      <c r="AV47" s="416"/>
      <c r="AW47" s="416"/>
      <c r="AX47" s="416"/>
      <c r="AY47" s="416"/>
      <c r="AZ47" s="416"/>
      <c r="BA47" s="416"/>
      <c r="BB47" s="416"/>
      <c r="BC47" s="416"/>
      <c r="BD47" s="416"/>
      <c r="BE47" s="416"/>
      <c r="BF47" s="416"/>
      <c r="BG47" s="416"/>
      <c r="BH47" s="416"/>
      <c r="BI47" s="416"/>
      <c r="BJ47" s="416"/>
      <c r="BK47" s="416"/>
      <c r="BL47" s="416"/>
      <c r="BM47" s="416"/>
      <c r="BN47" s="416"/>
      <c r="BO47" s="416"/>
      <c r="BP47" s="416"/>
      <c r="BQ47" s="416"/>
      <c r="BR47" s="416"/>
      <c r="BS47" s="416"/>
      <c r="BT47" s="416"/>
      <c r="BU47" s="416"/>
      <c r="BV47" s="416"/>
      <c r="BW47" s="416"/>
      <c r="BX47" s="416"/>
      <c r="BY47" s="416"/>
      <c r="BZ47" s="416"/>
      <c r="CA47" s="416"/>
      <c r="CB47" s="416"/>
      <c r="CC47" s="416"/>
      <c r="CD47" s="416"/>
      <c r="CE47" s="416"/>
      <c r="CF47" s="416"/>
      <c r="CG47" s="416"/>
      <c r="CH47" s="416"/>
      <c r="CI47" s="416"/>
      <c r="CJ47" s="416"/>
      <c r="CK47" s="416"/>
      <c r="CL47" s="416"/>
      <c r="CM47" s="416"/>
      <c r="CN47" s="416"/>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6"/>
      <c r="DL47" s="416"/>
      <c r="DM47" s="416"/>
      <c r="DN47" s="416"/>
      <c r="DO47" s="416"/>
      <c r="DP47" s="416"/>
      <c r="DQ47" s="416"/>
      <c r="DR47" s="416"/>
      <c r="DS47" s="416"/>
      <c r="DT47" s="416"/>
      <c r="DU47" s="416"/>
      <c r="DV47" s="416"/>
      <c r="DW47" s="416"/>
      <c r="DX47" s="416"/>
      <c r="DY47" s="416"/>
      <c r="DZ47" s="416"/>
      <c r="EA47" s="416"/>
      <c r="EB47" s="416"/>
      <c r="EC47" s="416"/>
      <c r="ED47" s="416"/>
      <c r="EE47" s="416"/>
      <c r="EF47" s="416"/>
      <c r="EG47" s="416"/>
      <c r="EH47" s="416"/>
      <c r="EI47" s="416"/>
      <c r="EJ47" s="416"/>
      <c r="EK47" s="416"/>
      <c r="EL47" s="416"/>
      <c r="EM47" s="416"/>
      <c r="EN47" s="416"/>
      <c r="EO47" s="416"/>
      <c r="EP47" s="416"/>
      <c r="EQ47" s="416"/>
      <c r="ER47" s="416"/>
      <c r="ES47" s="416"/>
      <c r="ET47" s="416"/>
      <c r="EU47" s="416"/>
      <c r="EV47" s="416"/>
      <c r="EW47" s="416"/>
      <c r="EX47" s="416"/>
      <c r="EY47" s="416"/>
      <c r="EZ47" s="416"/>
      <c r="FA47" s="416"/>
      <c r="FB47" s="416"/>
      <c r="FC47" s="416"/>
      <c r="FD47" s="416"/>
      <c r="FE47" s="416"/>
      <c r="FF47" s="416"/>
      <c r="FG47" s="416"/>
      <c r="FH47" s="416"/>
      <c r="FI47" s="416"/>
      <c r="FJ47" s="416"/>
      <c r="FK47" s="416"/>
      <c r="FL47" s="416"/>
      <c r="FM47" s="416"/>
      <c r="FN47" s="416"/>
      <c r="FO47" s="416"/>
      <c r="FP47" s="416"/>
      <c r="FQ47" s="416"/>
      <c r="FR47" s="416"/>
      <c r="FS47" s="416"/>
      <c r="FT47" s="416"/>
      <c r="FU47" s="416"/>
      <c r="FV47" s="416"/>
      <c r="FW47" s="416"/>
      <c r="FX47" s="416"/>
      <c r="FY47" s="416"/>
      <c r="FZ47" s="416"/>
      <c r="GA47" s="416"/>
      <c r="GB47" s="416"/>
      <c r="GC47" s="416"/>
      <c r="GD47" s="416"/>
      <c r="GE47" s="416"/>
      <c r="GF47" s="416"/>
      <c r="GG47" s="416"/>
      <c r="GH47" s="416"/>
      <c r="GI47" s="416"/>
      <c r="GJ47" s="416"/>
      <c r="GK47" s="416"/>
      <c r="GL47" s="416"/>
      <c r="GM47" s="416"/>
      <c r="GN47" s="416"/>
      <c r="GO47" s="416"/>
      <c r="GP47" s="416"/>
      <c r="GQ47" s="416"/>
      <c r="GR47" s="416"/>
      <c r="GS47" s="416"/>
      <c r="GT47" s="416"/>
      <c r="GU47" s="416"/>
      <c r="GV47" s="416"/>
      <c r="GW47" s="416"/>
      <c r="GX47" s="416"/>
      <c r="GY47" s="416"/>
      <c r="GZ47" s="416"/>
      <c r="HA47" s="416"/>
      <c r="HB47" s="416"/>
      <c r="HC47" s="416"/>
      <c r="HD47" s="416"/>
      <c r="HE47" s="416"/>
      <c r="HF47" s="416"/>
      <c r="HG47" s="416"/>
      <c r="HH47" s="416"/>
      <c r="HI47" s="416"/>
      <c r="HJ47" s="416"/>
      <c r="HK47" s="416"/>
      <c r="HL47" s="416"/>
      <c r="HM47" s="416"/>
      <c r="HN47" s="416"/>
      <c r="HO47" s="416"/>
      <c r="HP47" s="416"/>
      <c r="HQ47" s="416"/>
      <c r="HR47" s="416"/>
      <c r="HS47" s="416"/>
      <c r="HT47" s="416"/>
      <c r="HU47" s="416"/>
      <c r="HV47" s="416"/>
      <c r="HW47" s="416"/>
      <c r="HX47" s="416"/>
      <c r="HY47" s="416"/>
      <c r="HZ47" s="416"/>
      <c r="IA47" s="416"/>
      <c r="IB47" s="416"/>
      <c r="IC47" s="416"/>
      <c r="ID47" s="416"/>
      <c r="IE47" s="416"/>
      <c r="IF47" s="416"/>
      <c r="IG47" s="416"/>
      <c r="IH47" s="416"/>
      <c r="II47" s="416"/>
      <c r="IJ47" s="416"/>
      <c r="IK47" s="416"/>
      <c r="IL47" s="416"/>
      <c r="IM47" s="416"/>
      <c r="IN47" s="416"/>
      <c r="IO47" s="416"/>
      <c r="IP47" s="416"/>
      <c r="IQ47" s="416"/>
      <c r="IR47" s="416"/>
      <c r="IS47" s="416"/>
      <c r="IT47" s="416"/>
      <c r="IU47" s="416"/>
      <c r="IV47" s="416"/>
      <c r="IW47" s="416"/>
      <c r="IX47" s="416"/>
      <c r="IY47" s="416"/>
      <c r="IZ47" s="416"/>
      <c r="JA47" s="416"/>
      <c r="JB47" s="416"/>
      <c r="JC47" s="416"/>
      <c r="JD47" s="416"/>
      <c r="JE47" s="416"/>
      <c r="JF47" s="416"/>
      <c r="JG47" s="416"/>
      <c r="JH47" s="416"/>
      <c r="JI47" s="416"/>
      <c r="JJ47" s="416"/>
      <c r="JK47" s="416"/>
      <c r="JL47" s="416"/>
      <c r="JM47" s="416"/>
      <c r="JN47" s="416"/>
      <c r="JO47" s="416"/>
      <c r="JP47" s="416"/>
      <c r="JQ47" s="416"/>
      <c r="JR47" s="416"/>
      <c r="JS47" s="416"/>
      <c r="JT47" s="416"/>
      <c r="JU47" s="416"/>
      <c r="JV47" s="416"/>
      <c r="JW47" s="416"/>
      <c r="JX47" s="416"/>
      <c r="JY47" s="416"/>
      <c r="JZ47" s="416"/>
      <c r="KA47" s="416"/>
      <c r="KB47" s="416"/>
      <c r="KC47" s="416"/>
      <c r="KD47" s="416"/>
      <c r="KE47" s="416"/>
      <c r="KF47" s="416"/>
      <c r="KG47" s="416"/>
      <c r="KH47" s="416"/>
      <c r="KI47" s="416"/>
      <c r="KJ47" s="416"/>
      <c r="KK47" s="416"/>
      <c r="KL47" s="416"/>
      <c r="KM47" s="416"/>
      <c r="KN47" s="416"/>
      <c r="KO47" s="416"/>
      <c r="KP47" s="416"/>
      <c r="KQ47" s="416"/>
      <c r="KR47" s="416"/>
      <c r="KS47" s="416"/>
      <c r="KT47" s="416"/>
      <c r="KU47" s="416"/>
      <c r="KV47" s="416"/>
      <c r="KW47" s="416"/>
      <c r="KX47" s="416"/>
      <c r="KY47" s="416"/>
      <c r="KZ47" s="416"/>
      <c r="LA47" s="416"/>
      <c r="LB47" s="416"/>
      <c r="LC47" s="416"/>
      <c r="LD47" s="416"/>
      <c r="LE47" s="416"/>
      <c r="LF47" s="416"/>
      <c r="LG47" s="416"/>
      <c r="LH47" s="416"/>
      <c r="LI47" s="416"/>
      <c r="LJ47" s="416"/>
      <c r="LK47" s="416"/>
      <c r="LL47" s="416"/>
      <c r="LM47" s="416"/>
      <c r="LN47" s="416"/>
      <c r="LO47" s="416"/>
      <c r="LP47" s="416"/>
      <c r="LQ47" s="416"/>
      <c r="LR47" s="416"/>
      <c r="LS47" s="416"/>
      <c r="LT47" s="416"/>
      <c r="LU47" s="416"/>
      <c r="LV47" s="416"/>
      <c r="LW47" s="416"/>
      <c r="LX47" s="416"/>
      <c r="LY47" s="416"/>
      <c r="LZ47" s="416"/>
      <c r="MA47" s="416"/>
      <c r="MB47" s="416"/>
      <c r="MC47" s="416"/>
      <c r="MD47" s="416"/>
      <c r="ME47" s="416"/>
      <c r="MF47" s="416"/>
      <c r="MG47" s="416"/>
      <c r="MH47" s="416"/>
      <c r="MI47" s="416"/>
      <c r="MJ47" s="416"/>
      <c r="MK47" s="416"/>
      <c r="ML47" s="416"/>
      <c r="MM47" s="416"/>
      <c r="MN47" s="416"/>
      <c r="MO47" s="416"/>
      <c r="MP47" s="416"/>
      <c r="MQ47" s="416"/>
      <c r="MR47" s="416"/>
      <c r="MS47" s="416"/>
      <c r="MT47" s="416"/>
      <c r="MU47" s="416"/>
      <c r="MV47" s="416"/>
      <c r="MW47" s="416"/>
      <c r="MX47" s="416"/>
      <c r="MY47" s="416"/>
      <c r="MZ47" s="416"/>
      <c r="NA47" s="416"/>
      <c r="NB47" s="416"/>
      <c r="NC47" s="416"/>
      <c r="ND47" s="416"/>
      <c r="NE47" s="416"/>
      <c r="NF47" s="416"/>
      <c r="NG47" s="416"/>
      <c r="NH47" s="416"/>
      <c r="NI47" s="416"/>
      <c r="NJ47" s="416"/>
      <c r="NK47" s="416"/>
      <c r="NL47" s="416"/>
      <c r="NM47" s="416"/>
      <c r="NN47" s="416"/>
      <c r="NO47" s="416"/>
      <c r="NP47" s="416"/>
      <c r="NQ47" s="416"/>
      <c r="NR47" s="416"/>
      <c r="NS47" s="416"/>
      <c r="NT47" s="416"/>
      <c r="NU47" s="416"/>
      <c r="NV47" s="416"/>
      <c r="NW47" s="416"/>
      <c r="NX47" s="416"/>
      <c r="NY47" s="416"/>
      <c r="NZ47" s="416"/>
      <c r="OA47" s="416"/>
      <c r="OB47" s="416"/>
      <c r="OC47" s="416"/>
      <c r="OD47" s="416"/>
      <c r="OE47" s="416"/>
      <c r="OF47" s="416"/>
      <c r="OG47" s="416"/>
      <c r="OH47" s="416"/>
      <c r="OI47" s="416"/>
      <c r="OJ47" s="416"/>
      <c r="OK47" s="416"/>
      <c r="OL47" s="416"/>
      <c r="OM47" s="416"/>
      <c r="ON47" s="416"/>
      <c r="OO47" s="416"/>
      <c r="OP47" s="416"/>
      <c r="OQ47" s="416"/>
      <c r="OR47" s="416"/>
      <c r="OS47" s="416"/>
      <c r="OT47" s="416"/>
      <c r="OU47" s="416"/>
      <c r="OV47" s="416"/>
      <c r="OW47" s="416"/>
      <c r="OX47" s="416"/>
      <c r="OY47" s="416"/>
      <c r="OZ47" s="416"/>
      <c r="PA47" s="416"/>
      <c r="PB47" s="416"/>
      <c r="PC47" s="416"/>
      <c r="PD47" s="416"/>
      <c r="PE47" s="416"/>
      <c r="PF47" s="416"/>
      <c r="PG47" s="416"/>
      <c r="PH47" s="416"/>
      <c r="PI47" s="416"/>
      <c r="PJ47" s="416"/>
      <c r="PK47" s="416"/>
      <c r="PL47" s="416"/>
      <c r="PM47" s="416"/>
      <c r="PN47" s="416"/>
      <c r="PO47" s="416"/>
      <c r="PP47" s="416"/>
      <c r="PQ47" s="416"/>
      <c r="PR47" s="416"/>
      <c r="PS47" s="416"/>
      <c r="PT47" s="416"/>
      <c r="PU47" s="416"/>
      <c r="PV47" s="416"/>
      <c r="PW47" s="416"/>
      <c r="PX47" s="416"/>
      <c r="PY47" s="416"/>
      <c r="PZ47" s="416"/>
      <c r="QA47" s="416"/>
      <c r="QB47" s="416"/>
      <c r="QC47" s="416"/>
      <c r="QD47" s="416"/>
      <c r="QE47" s="416"/>
      <c r="QF47" s="416"/>
      <c r="QG47" s="416"/>
      <c r="QH47" s="416"/>
      <c r="QI47" s="416"/>
      <c r="QJ47" s="416"/>
      <c r="QK47" s="416"/>
      <c r="QL47" s="416"/>
      <c r="QM47" s="416"/>
      <c r="QN47" s="416"/>
      <c r="QO47" s="416"/>
      <c r="QP47" s="416"/>
      <c r="QQ47" s="416"/>
      <c r="QR47" s="416"/>
      <c r="QS47" s="416"/>
      <c r="QT47" s="416"/>
      <c r="QU47" s="416"/>
      <c r="QV47" s="416"/>
      <c r="QW47" s="416"/>
      <c r="QX47" s="416"/>
      <c r="QY47" s="416"/>
      <c r="QZ47" s="416"/>
      <c r="RA47" s="416"/>
      <c r="RB47" s="416"/>
      <c r="RC47" s="416"/>
      <c r="RD47" s="416"/>
      <c r="RE47" s="416"/>
      <c r="RF47" s="416"/>
      <c r="RG47" s="416"/>
      <c r="RH47" s="416"/>
      <c r="RI47" s="416"/>
      <c r="RJ47" s="416"/>
      <c r="RK47" s="416"/>
      <c r="RL47" s="416"/>
      <c r="RM47" s="416"/>
      <c r="RN47" s="416"/>
      <c r="RO47" s="416"/>
      <c r="RP47" s="416"/>
      <c r="RQ47" s="416"/>
      <c r="RR47" s="416"/>
      <c r="RS47" s="416"/>
      <c r="RT47" s="416"/>
      <c r="RU47" s="416"/>
      <c r="RV47" s="416"/>
      <c r="RW47" s="416"/>
      <c r="RX47" s="416"/>
      <c r="RY47" s="416"/>
      <c r="RZ47" s="416"/>
      <c r="SA47" s="416"/>
      <c r="SB47" s="416"/>
      <c r="SC47" s="416"/>
      <c r="SD47" s="416"/>
      <c r="SE47" s="416"/>
      <c r="SF47" s="416"/>
      <c r="SG47" s="416"/>
      <c r="SH47" s="416"/>
      <c r="SI47" s="416"/>
      <c r="SJ47" s="416"/>
      <c r="SK47" s="416"/>
      <c r="SL47" s="416"/>
      <c r="SM47" s="416"/>
      <c r="SN47" s="416"/>
      <c r="SO47" s="416"/>
      <c r="SP47" s="416"/>
      <c r="SQ47" s="416"/>
      <c r="SR47" s="416"/>
      <c r="SS47" s="416"/>
      <c r="ST47" s="416"/>
      <c r="SU47" s="416"/>
      <c r="SV47" s="416"/>
      <c r="SW47" s="416"/>
      <c r="SX47" s="416"/>
      <c r="SY47" s="416"/>
      <c r="SZ47" s="416"/>
      <c r="TA47" s="416"/>
      <c r="TB47" s="416"/>
      <c r="TC47" s="416"/>
      <c r="TD47" s="416"/>
      <c r="TE47" s="416"/>
      <c r="TF47" s="416"/>
      <c r="TG47" s="416"/>
      <c r="TH47" s="416"/>
      <c r="TI47" s="416"/>
      <c r="TJ47" s="416"/>
      <c r="TK47" s="416"/>
      <c r="TL47" s="416"/>
      <c r="TM47" s="416"/>
      <c r="TN47" s="416"/>
      <c r="TO47" s="416"/>
      <c r="TP47" s="416"/>
      <c r="TQ47" s="416"/>
      <c r="TR47" s="416"/>
      <c r="TS47" s="416"/>
      <c r="TT47" s="416"/>
      <c r="TU47" s="416"/>
      <c r="TV47" s="416"/>
      <c r="TW47" s="416"/>
      <c r="TX47" s="416"/>
      <c r="TY47" s="416"/>
      <c r="TZ47" s="416"/>
      <c r="UA47" s="416"/>
      <c r="UB47" s="416"/>
      <c r="UC47" s="416"/>
      <c r="UD47" s="416"/>
      <c r="UE47" s="416"/>
      <c r="UF47" s="416"/>
      <c r="UG47" s="416"/>
      <c r="UH47" s="416"/>
      <c r="UI47" s="416"/>
      <c r="UJ47" s="416"/>
      <c r="UK47" s="416"/>
      <c r="UL47" s="416"/>
      <c r="UM47" s="416"/>
      <c r="UN47" s="416"/>
      <c r="UO47" s="416"/>
      <c r="UP47" s="416"/>
      <c r="UQ47" s="416"/>
      <c r="UR47" s="416"/>
      <c r="US47" s="416"/>
      <c r="UT47" s="416"/>
      <c r="UU47" s="416"/>
      <c r="UV47" s="416"/>
      <c r="UW47" s="416"/>
      <c r="UX47" s="416"/>
      <c r="UY47" s="416"/>
      <c r="UZ47" s="416"/>
      <c r="VA47" s="416"/>
      <c r="VB47" s="416"/>
      <c r="VC47" s="416"/>
      <c r="VD47" s="416"/>
      <c r="VE47" s="416"/>
      <c r="VF47" s="416"/>
      <c r="VG47" s="416"/>
      <c r="VH47" s="416"/>
      <c r="VI47" s="416"/>
      <c r="VJ47" s="416"/>
      <c r="VK47" s="416"/>
      <c r="VL47" s="416"/>
      <c r="VM47" s="416"/>
      <c r="VN47" s="416"/>
      <c r="VO47" s="416"/>
      <c r="VP47" s="416"/>
      <c r="VQ47" s="416"/>
      <c r="VR47" s="416"/>
      <c r="VS47" s="416"/>
      <c r="VT47" s="416"/>
      <c r="VU47" s="416"/>
      <c r="VV47" s="416"/>
      <c r="VW47" s="416"/>
      <c r="VX47" s="416"/>
      <c r="VY47" s="416"/>
      <c r="VZ47" s="416"/>
      <c r="WA47" s="416"/>
      <c r="WB47" s="416"/>
      <c r="WC47" s="416"/>
      <c r="WD47" s="416"/>
      <c r="WE47" s="416"/>
      <c r="WF47" s="416"/>
      <c r="WG47" s="416"/>
      <c r="WH47" s="416"/>
      <c r="WI47" s="416"/>
      <c r="WJ47" s="416"/>
      <c r="WK47" s="416"/>
      <c r="WL47" s="416"/>
      <c r="WM47" s="416"/>
      <c r="WN47" s="416"/>
      <c r="WO47" s="416"/>
      <c r="WP47" s="416"/>
      <c r="WQ47" s="416"/>
      <c r="WR47" s="416"/>
      <c r="WS47" s="416"/>
      <c r="WT47" s="416"/>
      <c r="WU47" s="416"/>
      <c r="WV47" s="416"/>
      <c r="WW47" s="416"/>
      <c r="WX47" s="416"/>
      <c r="WY47" s="416"/>
      <c r="WZ47" s="416"/>
      <c r="XA47" s="416"/>
      <c r="XB47" s="416"/>
      <c r="XC47" s="416"/>
      <c r="XD47" s="416"/>
      <c r="XE47" s="416"/>
      <c r="XF47" s="416"/>
      <c r="XG47" s="416"/>
      <c r="XH47" s="416"/>
      <c r="XI47" s="416"/>
      <c r="XJ47" s="416"/>
      <c r="XK47" s="416"/>
      <c r="XL47" s="416"/>
      <c r="XM47" s="416"/>
      <c r="XN47" s="416"/>
      <c r="XO47" s="416"/>
      <c r="XP47" s="416"/>
      <c r="XQ47" s="416"/>
      <c r="XR47" s="416"/>
      <c r="XS47" s="416"/>
      <c r="XT47" s="416"/>
    </row>
    <row r="48" spans="1:644" customFormat="1">
      <c r="A48" s="217"/>
      <c r="B48" s="122"/>
      <c r="C48" s="221"/>
      <c r="D48" s="222"/>
      <c r="E48" s="222"/>
      <c r="F48" s="220"/>
      <c r="G48" s="221"/>
      <c r="H48" s="222"/>
      <c r="I48" s="222"/>
      <c r="J48" s="220"/>
      <c r="K48" s="416"/>
      <c r="L48" s="416"/>
      <c r="M48" s="217"/>
      <c r="N48" s="122"/>
      <c r="O48" s="221"/>
      <c r="P48" s="222"/>
      <c r="Q48" s="222"/>
      <c r="R48" s="220"/>
      <c r="S48" s="221"/>
      <c r="T48" s="222"/>
      <c r="U48" s="222"/>
      <c r="V48" s="220"/>
      <c r="W48" s="416"/>
      <c r="X48" s="416"/>
      <c r="Y48" s="416"/>
      <c r="Z48" s="416"/>
      <c r="AA48" s="416"/>
      <c r="AB48" s="416"/>
      <c r="AC48" s="416"/>
      <c r="AD48" s="416"/>
      <c r="AE48" s="416"/>
      <c r="AF48" s="416"/>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G48" s="416"/>
      <c r="BH48" s="416"/>
      <c r="BI48" s="416"/>
      <c r="BJ48" s="416"/>
      <c r="BK48" s="416"/>
      <c r="BL48" s="416"/>
      <c r="BM48" s="416"/>
      <c r="BN48" s="416"/>
      <c r="BO48" s="416"/>
      <c r="BP48" s="416"/>
      <c r="BQ48" s="416"/>
      <c r="BR48" s="416"/>
      <c r="BS48" s="416"/>
      <c r="BT48" s="416"/>
      <c r="BU48" s="416"/>
      <c r="BV48" s="416"/>
      <c r="BW48" s="416"/>
      <c r="BX48" s="416"/>
      <c r="BY48" s="416"/>
      <c r="BZ48" s="416"/>
      <c r="CA48" s="416"/>
      <c r="CB48" s="416"/>
      <c r="CC48" s="416"/>
      <c r="CD48" s="416"/>
      <c r="CE48" s="416"/>
      <c r="CF48" s="416"/>
      <c r="CG48" s="416"/>
      <c r="CH48" s="416"/>
      <c r="CI48" s="416"/>
      <c r="CJ48" s="416"/>
      <c r="CK48" s="416"/>
      <c r="CL48" s="416"/>
      <c r="CM48" s="416"/>
      <c r="CN48" s="416"/>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6"/>
      <c r="DL48" s="416"/>
      <c r="DM48" s="416"/>
      <c r="DN48" s="416"/>
      <c r="DO48" s="416"/>
      <c r="DP48" s="416"/>
      <c r="DQ48" s="416"/>
      <c r="DR48" s="416"/>
      <c r="DS48" s="416"/>
      <c r="DT48" s="416"/>
      <c r="DU48" s="416"/>
      <c r="DV48" s="416"/>
      <c r="DW48" s="416"/>
      <c r="DX48" s="416"/>
      <c r="DY48" s="416"/>
      <c r="DZ48" s="416"/>
      <c r="EA48" s="416"/>
      <c r="EB48" s="416"/>
      <c r="EC48" s="416"/>
      <c r="ED48" s="416"/>
      <c r="EE48" s="416"/>
      <c r="EF48" s="416"/>
      <c r="EG48" s="416"/>
      <c r="EH48" s="416"/>
      <c r="EI48" s="416"/>
      <c r="EJ48" s="416"/>
      <c r="EK48" s="416"/>
      <c r="EL48" s="416"/>
      <c r="EM48" s="416"/>
      <c r="EN48" s="416"/>
      <c r="EO48" s="416"/>
      <c r="EP48" s="416"/>
      <c r="EQ48" s="416"/>
      <c r="ER48" s="416"/>
      <c r="ES48" s="416"/>
      <c r="ET48" s="416"/>
      <c r="EU48" s="416"/>
      <c r="EV48" s="416"/>
      <c r="EW48" s="416"/>
      <c r="EX48" s="416"/>
      <c r="EY48" s="416"/>
      <c r="EZ48" s="416"/>
      <c r="FA48" s="416"/>
      <c r="FB48" s="416"/>
      <c r="FC48" s="416"/>
      <c r="FD48" s="416"/>
      <c r="FE48" s="416"/>
      <c r="FF48" s="416"/>
      <c r="FG48" s="416"/>
      <c r="FH48" s="416"/>
      <c r="FI48" s="416"/>
      <c r="FJ48" s="416"/>
      <c r="FK48" s="416"/>
      <c r="FL48" s="416"/>
      <c r="FM48" s="416"/>
      <c r="FN48" s="416"/>
      <c r="FO48" s="416"/>
      <c r="FP48" s="416"/>
      <c r="FQ48" s="416"/>
      <c r="FR48" s="416"/>
      <c r="FS48" s="416"/>
      <c r="FT48" s="416"/>
      <c r="FU48" s="416"/>
      <c r="FV48" s="416"/>
      <c r="FW48" s="416"/>
      <c r="FX48" s="416"/>
      <c r="FY48" s="416"/>
      <c r="FZ48" s="416"/>
      <c r="GA48" s="416"/>
      <c r="GB48" s="416"/>
      <c r="GC48" s="416"/>
      <c r="GD48" s="416"/>
      <c r="GE48" s="416"/>
      <c r="GF48" s="416"/>
      <c r="GG48" s="416"/>
      <c r="GH48" s="416"/>
      <c r="GI48" s="416"/>
      <c r="GJ48" s="416"/>
      <c r="GK48" s="416"/>
      <c r="GL48" s="416"/>
      <c r="GM48" s="416"/>
      <c r="GN48" s="416"/>
      <c r="GO48" s="416"/>
      <c r="GP48" s="416"/>
      <c r="GQ48" s="416"/>
      <c r="GR48" s="416"/>
      <c r="GS48" s="416"/>
      <c r="GT48" s="416"/>
      <c r="GU48" s="416"/>
      <c r="GV48" s="416"/>
      <c r="GW48" s="416"/>
      <c r="GX48" s="416"/>
      <c r="GY48" s="416"/>
      <c r="GZ48" s="416"/>
      <c r="HA48" s="416"/>
      <c r="HB48" s="416"/>
      <c r="HC48" s="416"/>
      <c r="HD48" s="416"/>
      <c r="HE48" s="416"/>
      <c r="HF48" s="416"/>
      <c r="HG48" s="416"/>
      <c r="HH48" s="416"/>
      <c r="HI48" s="416"/>
      <c r="HJ48" s="416"/>
      <c r="HK48" s="416"/>
      <c r="HL48" s="416"/>
      <c r="HM48" s="416"/>
      <c r="HN48" s="416"/>
      <c r="HO48" s="416"/>
      <c r="HP48" s="416"/>
      <c r="HQ48" s="416"/>
      <c r="HR48" s="416"/>
      <c r="HS48" s="416"/>
      <c r="HT48" s="416"/>
      <c r="HU48" s="416"/>
      <c r="HV48" s="416"/>
      <c r="HW48" s="416"/>
      <c r="HX48" s="416"/>
      <c r="HY48" s="416"/>
      <c r="HZ48" s="416"/>
      <c r="IA48" s="416"/>
      <c r="IB48" s="416"/>
      <c r="IC48" s="416"/>
      <c r="ID48" s="416"/>
      <c r="IE48" s="416"/>
      <c r="IF48" s="416"/>
      <c r="IG48" s="416"/>
      <c r="IH48" s="416"/>
      <c r="II48" s="416"/>
      <c r="IJ48" s="416"/>
      <c r="IK48" s="416"/>
      <c r="IL48" s="416"/>
      <c r="IM48" s="416"/>
      <c r="IN48" s="416"/>
      <c r="IO48" s="416"/>
      <c r="IP48" s="416"/>
      <c r="IQ48" s="416"/>
      <c r="IR48" s="416"/>
      <c r="IS48" s="416"/>
      <c r="IT48" s="416"/>
      <c r="IU48" s="416"/>
      <c r="IV48" s="416"/>
      <c r="IW48" s="416"/>
      <c r="IX48" s="416"/>
      <c r="IY48" s="416"/>
      <c r="IZ48" s="416"/>
      <c r="JA48" s="416"/>
      <c r="JB48" s="416"/>
      <c r="JC48" s="416"/>
      <c r="JD48" s="416"/>
      <c r="JE48" s="416"/>
      <c r="JF48" s="416"/>
      <c r="JG48" s="416"/>
      <c r="JH48" s="416"/>
      <c r="JI48" s="416"/>
      <c r="JJ48" s="416"/>
      <c r="JK48" s="416"/>
      <c r="JL48" s="416"/>
      <c r="JM48" s="416"/>
      <c r="JN48" s="416"/>
      <c r="JO48" s="416"/>
      <c r="JP48" s="416"/>
      <c r="JQ48" s="416"/>
      <c r="JR48" s="416"/>
      <c r="JS48" s="416"/>
      <c r="JT48" s="416"/>
      <c r="JU48" s="416"/>
      <c r="JV48" s="416"/>
      <c r="JW48" s="416"/>
      <c r="JX48" s="416"/>
      <c r="JY48" s="416"/>
      <c r="JZ48" s="416"/>
      <c r="KA48" s="416"/>
      <c r="KB48" s="416"/>
      <c r="KC48" s="416"/>
      <c r="KD48" s="416"/>
      <c r="KE48" s="416"/>
      <c r="KF48" s="416"/>
      <c r="KG48" s="416"/>
      <c r="KH48" s="416"/>
      <c r="KI48" s="416"/>
      <c r="KJ48" s="416"/>
      <c r="KK48" s="416"/>
      <c r="KL48" s="416"/>
      <c r="KM48" s="416"/>
      <c r="KN48" s="416"/>
      <c r="KO48" s="416"/>
      <c r="KP48" s="416"/>
      <c r="KQ48" s="416"/>
      <c r="KR48" s="416"/>
      <c r="KS48" s="416"/>
      <c r="KT48" s="416"/>
      <c r="KU48" s="416"/>
      <c r="KV48" s="416"/>
      <c r="KW48" s="416"/>
      <c r="KX48" s="416"/>
      <c r="KY48" s="416"/>
      <c r="KZ48" s="416"/>
      <c r="LA48" s="416"/>
      <c r="LB48" s="416"/>
      <c r="LC48" s="416"/>
      <c r="LD48" s="416"/>
      <c r="LE48" s="416"/>
      <c r="LF48" s="416"/>
      <c r="LG48" s="416"/>
      <c r="LH48" s="416"/>
      <c r="LI48" s="416"/>
      <c r="LJ48" s="416"/>
      <c r="LK48" s="416"/>
      <c r="LL48" s="416"/>
      <c r="LM48" s="416"/>
      <c r="LN48" s="416"/>
      <c r="LO48" s="416"/>
      <c r="LP48" s="416"/>
      <c r="LQ48" s="416"/>
      <c r="LR48" s="416"/>
      <c r="LS48" s="416"/>
      <c r="LT48" s="416"/>
      <c r="LU48" s="416"/>
      <c r="LV48" s="416"/>
      <c r="LW48" s="416"/>
      <c r="LX48" s="416"/>
      <c r="LY48" s="416"/>
      <c r="LZ48" s="416"/>
      <c r="MA48" s="416"/>
      <c r="MB48" s="416"/>
      <c r="MC48" s="416"/>
      <c r="MD48" s="416"/>
      <c r="ME48" s="416"/>
      <c r="MF48" s="416"/>
      <c r="MG48" s="416"/>
      <c r="MH48" s="416"/>
      <c r="MI48" s="416"/>
      <c r="MJ48" s="416"/>
      <c r="MK48" s="416"/>
      <c r="ML48" s="416"/>
      <c r="MM48" s="416"/>
      <c r="MN48" s="416"/>
      <c r="MO48" s="416"/>
      <c r="MP48" s="416"/>
      <c r="MQ48" s="416"/>
      <c r="MR48" s="416"/>
      <c r="MS48" s="416"/>
      <c r="MT48" s="416"/>
      <c r="MU48" s="416"/>
      <c r="MV48" s="416"/>
      <c r="MW48" s="416"/>
      <c r="MX48" s="416"/>
      <c r="MY48" s="416"/>
      <c r="MZ48" s="416"/>
      <c r="NA48" s="416"/>
      <c r="NB48" s="416"/>
      <c r="NC48" s="416"/>
      <c r="ND48" s="416"/>
      <c r="NE48" s="416"/>
      <c r="NF48" s="416"/>
      <c r="NG48" s="416"/>
      <c r="NH48" s="416"/>
      <c r="NI48" s="416"/>
      <c r="NJ48" s="416"/>
      <c r="NK48" s="416"/>
      <c r="NL48" s="416"/>
      <c r="NM48" s="416"/>
      <c r="NN48" s="416"/>
      <c r="NO48" s="416"/>
      <c r="NP48" s="416"/>
      <c r="NQ48" s="416"/>
      <c r="NR48" s="416"/>
      <c r="NS48" s="416"/>
      <c r="NT48" s="416"/>
      <c r="NU48" s="416"/>
      <c r="NV48" s="416"/>
      <c r="NW48" s="416"/>
      <c r="NX48" s="416"/>
      <c r="NY48" s="416"/>
      <c r="NZ48" s="416"/>
      <c r="OA48" s="416"/>
      <c r="OB48" s="416"/>
      <c r="OC48" s="416"/>
      <c r="OD48" s="416"/>
      <c r="OE48" s="416"/>
      <c r="OF48" s="416"/>
      <c r="OG48" s="416"/>
      <c r="OH48" s="416"/>
      <c r="OI48" s="416"/>
      <c r="OJ48" s="416"/>
      <c r="OK48" s="416"/>
      <c r="OL48" s="416"/>
      <c r="OM48" s="416"/>
      <c r="ON48" s="416"/>
      <c r="OO48" s="416"/>
      <c r="OP48" s="416"/>
      <c r="OQ48" s="416"/>
      <c r="OR48" s="416"/>
      <c r="OS48" s="416"/>
      <c r="OT48" s="416"/>
      <c r="OU48" s="416"/>
      <c r="OV48" s="416"/>
      <c r="OW48" s="416"/>
      <c r="OX48" s="416"/>
      <c r="OY48" s="416"/>
      <c r="OZ48" s="416"/>
      <c r="PA48" s="416"/>
      <c r="PB48" s="416"/>
      <c r="PC48" s="416"/>
      <c r="PD48" s="416"/>
      <c r="PE48" s="416"/>
      <c r="PF48" s="416"/>
      <c r="PG48" s="416"/>
      <c r="PH48" s="416"/>
      <c r="PI48" s="416"/>
      <c r="PJ48" s="416"/>
      <c r="PK48" s="416"/>
      <c r="PL48" s="416"/>
      <c r="PM48" s="416"/>
      <c r="PN48" s="416"/>
      <c r="PO48" s="416"/>
      <c r="PP48" s="416"/>
      <c r="PQ48" s="416"/>
      <c r="PR48" s="416"/>
      <c r="PS48" s="416"/>
      <c r="PT48" s="416"/>
      <c r="PU48" s="416"/>
      <c r="PV48" s="416"/>
      <c r="PW48" s="416"/>
      <c r="PX48" s="416"/>
      <c r="PY48" s="416"/>
      <c r="PZ48" s="416"/>
      <c r="QA48" s="416"/>
      <c r="QB48" s="416"/>
      <c r="QC48" s="416"/>
      <c r="QD48" s="416"/>
      <c r="QE48" s="416"/>
      <c r="QF48" s="416"/>
      <c r="QG48" s="416"/>
      <c r="QH48" s="416"/>
      <c r="QI48" s="416"/>
      <c r="QJ48" s="416"/>
      <c r="QK48" s="416"/>
      <c r="QL48" s="416"/>
      <c r="QM48" s="416"/>
      <c r="QN48" s="416"/>
      <c r="QO48" s="416"/>
      <c r="QP48" s="416"/>
      <c r="QQ48" s="416"/>
      <c r="QR48" s="416"/>
      <c r="QS48" s="416"/>
      <c r="QT48" s="416"/>
      <c r="QU48" s="416"/>
      <c r="QV48" s="416"/>
      <c r="QW48" s="416"/>
      <c r="QX48" s="416"/>
      <c r="QY48" s="416"/>
      <c r="QZ48" s="416"/>
      <c r="RA48" s="416"/>
      <c r="RB48" s="416"/>
      <c r="RC48" s="416"/>
      <c r="RD48" s="416"/>
      <c r="RE48" s="416"/>
      <c r="RF48" s="416"/>
      <c r="RG48" s="416"/>
      <c r="RH48" s="416"/>
      <c r="RI48" s="416"/>
      <c r="RJ48" s="416"/>
      <c r="RK48" s="416"/>
      <c r="RL48" s="416"/>
      <c r="RM48" s="416"/>
      <c r="RN48" s="416"/>
      <c r="RO48" s="416"/>
      <c r="RP48" s="416"/>
      <c r="RQ48" s="416"/>
      <c r="RR48" s="416"/>
      <c r="RS48" s="416"/>
      <c r="RT48" s="416"/>
      <c r="RU48" s="416"/>
      <c r="RV48" s="416"/>
      <c r="RW48" s="416"/>
      <c r="RX48" s="416"/>
      <c r="RY48" s="416"/>
      <c r="RZ48" s="416"/>
      <c r="SA48" s="416"/>
      <c r="SB48" s="416"/>
      <c r="SC48" s="416"/>
      <c r="SD48" s="416"/>
      <c r="SE48" s="416"/>
      <c r="SF48" s="416"/>
      <c r="SG48" s="416"/>
      <c r="SH48" s="416"/>
      <c r="SI48" s="416"/>
      <c r="SJ48" s="416"/>
      <c r="SK48" s="416"/>
      <c r="SL48" s="416"/>
      <c r="SM48" s="416"/>
      <c r="SN48" s="416"/>
      <c r="SO48" s="416"/>
      <c r="SP48" s="416"/>
      <c r="SQ48" s="416"/>
      <c r="SR48" s="416"/>
      <c r="SS48" s="416"/>
      <c r="ST48" s="416"/>
      <c r="SU48" s="416"/>
      <c r="SV48" s="416"/>
      <c r="SW48" s="416"/>
      <c r="SX48" s="416"/>
      <c r="SY48" s="416"/>
      <c r="SZ48" s="416"/>
      <c r="TA48" s="416"/>
      <c r="TB48" s="416"/>
      <c r="TC48" s="416"/>
      <c r="TD48" s="416"/>
      <c r="TE48" s="416"/>
      <c r="TF48" s="416"/>
      <c r="TG48" s="416"/>
      <c r="TH48" s="416"/>
      <c r="TI48" s="416"/>
      <c r="TJ48" s="416"/>
      <c r="TK48" s="416"/>
      <c r="TL48" s="416"/>
      <c r="TM48" s="416"/>
      <c r="TN48" s="416"/>
      <c r="TO48" s="416"/>
      <c r="TP48" s="416"/>
      <c r="TQ48" s="416"/>
      <c r="TR48" s="416"/>
      <c r="TS48" s="416"/>
      <c r="TT48" s="416"/>
      <c r="TU48" s="416"/>
      <c r="TV48" s="416"/>
      <c r="TW48" s="416"/>
      <c r="TX48" s="416"/>
      <c r="TY48" s="416"/>
      <c r="TZ48" s="416"/>
      <c r="UA48" s="416"/>
      <c r="UB48" s="416"/>
      <c r="UC48" s="416"/>
      <c r="UD48" s="416"/>
      <c r="UE48" s="416"/>
      <c r="UF48" s="416"/>
      <c r="UG48" s="416"/>
      <c r="UH48" s="416"/>
      <c r="UI48" s="416"/>
      <c r="UJ48" s="416"/>
      <c r="UK48" s="416"/>
      <c r="UL48" s="416"/>
      <c r="UM48" s="416"/>
      <c r="UN48" s="416"/>
      <c r="UO48" s="416"/>
      <c r="UP48" s="416"/>
      <c r="UQ48" s="416"/>
      <c r="UR48" s="416"/>
      <c r="US48" s="416"/>
      <c r="UT48" s="416"/>
      <c r="UU48" s="416"/>
      <c r="UV48" s="416"/>
      <c r="UW48" s="416"/>
      <c r="UX48" s="416"/>
      <c r="UY48" s="416"/>
      <c r="UZ48" s="416"/>
      <c r="VA48" s="416"/>
      <c r="VB48" s="416"/>
      <c r="VC48" s="416"/>
      <c r="VD48" s="416"/>
      <c r="VE48" s="416"/>
      <c r="VF48" s="416"/>
      <c r="VG48" s="416"/>
      <c r="VH48" s="416"/>
      <c r="VI48" s="416"/>
      <c r="VJ48" s="416"/>
      <c r="VK48" s="416"/>
      <c r="VL48" s="416"/>
      <c r="VM48" s="416"/>
      <c r="VN48" s="416"/>
      <c r="VO48" s="416"/>
      <c r="VP48" s="416"/>
      <c r="VQ48" s="416"/>
      <c r="VR48" s="416"/>
      <c r="VS48" s="416"/>
      <c r="VT48" s="416"/>
      <c r="VU48" s="416"/>
      <c r="VV48" s="416"/>
      <c r="VW48" s="416"/>
      <c r="VX48" s="416"/>
      <c r="VY48" s="416"/>
      <c r="VZ48" s="416"/>
      <c r="WA48" s="416"/>
      <c r="WB48" s="416"/>
      <c r="WC48" s="416"/>
      <c r="WD48" s="416"/>
      <c r="WE48" s="416"/>
      <c r="WF48" s="416"/>
      <c r="WG48" s="416"/>
      <c r="WH48" s="416"/>
      <c r="WI48" s="416"/>
      <c r="WJ48" s="416"/>
      <c r="WK48" s="416"/>
      <c r="WL48" s="416"/>
      <c r="WM48" s="416"/>
      <c r="WN48" s="416"/>
      <c r="WO48" s="416"/>
      <c r="WP48" s="416"/>
      <c r="WQ48" s="416"/>
      <c r="WR48" s="416"/>
      <c r="WS48" s="416"/>
      <c r="WT48" s="416"/>
      <c r="WU48" s="416"/>
      <c r="WV48" s="416"/>
      <c r="WW48" s="416"/>
      <c r="WX48" s="416"/>
      <c r="WY48" s="416"/>
      <c r="WZ48" s="416"/>
      <c r="XA48" s="416"/>
      <c r="XB48" s="416"/>
      <c r="XC48" s="416"/>
      <c r="XD48" s="416"/>
      <c r="XE48" s="416"/>
      <c r="XF48" s="416"/>
      <c r="XG48" s="416"/>
      <c r="XH48" s="416"/>
      <c r="XI48" s="416"/>
      <c r="XJ48" s="416"/>
      <c r="XK48" s="416"/>
      <c r="XL48" s="416"/>
      <c r="XM48" s="416"/>
      <c r="XN48" s="416"/>
      <c r="XO48" s="416"/>
      <c r="XP48" s="416"/>
      <c r="XQ48" s="416"/>
      <c r="XR48" s="416"/>
      <c r="XS48" s="416"/>
      <c r="XT48" s="416"/>
    </row>
    <row r="49" spans="1:644" customFormat="1">
      <c r="A49" s="217"/>
      <c r="B49" s="122"/>
      <c r="C49" s="221"/>
      <c r="D49" s="222"/>
      <c r="E49" s="222"/>
      <c r="F49" s="220"/>
      <c r="G49" s="221"/>
      <c r="H49" s="222"/>
      <c r="I49" s="222"/>
      <c r="J49" s="220"/>
      <c r="K49" s="416"/>
      <c r="L49" s="416"/>
      <c r="M49" s="217"/>
      <c r="N49" s="122"/>
      <c r="O49" s="221"/>
      <c r="P49" s="222"/>
      <c r="Q49" s="222"/>
      <c r="R49" s="220"/>
      <c r="S49" s="221"/>
      <c r="T49" s="222"/>
      <c r="U49" s="222"/>
      <c r="V49" s="220"/>
      <c r="W49" s="416"/>
      <c r="X49" s="416"/>
      <c r="Y49" s="416"/>
      <c r="Z49" s="416"/>
      <c r="AA49" s="416"/>
      <c r="AB49" s="416"/>
      <c r="AC49" s="416"/>
      <c r="AD49" s="416"/>
      <c r="AE49" s="416"/>
      <c r="AF49" s="416"/>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c r="BM49" s="416"/>
      <c r="BN49" s="416"/>
      <c r="BO49" s="416"/>
      <c r="BP49" s="416"/>
      <c r="BQ49" s="416"/>
      <c r="BR49" s="416"/>
      <c r="BS49" s="416"/>
      <c r="BT49" s="416"/>
      <c r="BU49" s="416"/>
      <c r="BV49" s="416"/>
      <c r="BW49" s="416"/>
      <c r="BX49" s="416"/>
      <c r="BY49" s="416"/>
      <c r="BZ49" s="416"/>
      <c r="CA49" s="416"/>
      <c r="CB49" s="416"/>
      <c r="CC49" s="416"/>
      <c r="CD49" s="416"/>
      <c r="CE49" s="416"/>
      <c r="CF49" s="416"/>
      <c r="CG49" s="416"/>
      <c r="CH49" s="416"/>
      <c r="CI49" s="416"/>
      <c r="CJ49" s="416"/>
      <c r="CK49" s="416"/>
      <c r="CL49" s="416"/>
      <c r="CM49" s="416"/>
      <c r="CN49" s="416"/>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6"/>
      <c r="DL49" s="416"/>
      <c r="DM49" s="416"/>
      <c r="DN49" s="416"/>
      <c r="DO49" s="416"/>
      <c r="DP49" s="416"/>
      <c r="DQ49" s="416"/>
      <c r="DR49" s="416"/>
      <c r="DS49" s="416"/>
      <c r="DT49" s="416"/>
      <c r="DU49" s="416"/>
      <c r="DV49" s="416"/>
      <c r="DW49" s="416"/>
      <c r="DX49" s="416"/>
      <c r="DY49" s="416"/>
      <c r="DZ49" s="416"/>
      <c r="EA49" s="416"/>
      <c r="EB49" s="416"/>
      <c r="EC49" s="416"/>
      <c r="ED49" s="416"/>
      <c r="EE49" s="416"/>
      <c r="EF49" s="416"/>
      <c r="EG49" s="416"/>
      <c r="EH49" s="416"/>
      <c r="EI49" s="416"/>
      <c r="EJ49" s="416"/>
      <c r="EK49" s="416"/>
      <c r="EL49" s="416"/>
      <c r="EM49" s="416"/>
      <c r="EN49" s="416"/>
      <c r="EO49" s="416"/>
      <c r="EP49" s="416"/>
      <c r="EQ49" s="416"/>
      <c r="ER49" s="416"/>
      <c r="ES49" s="416"/>
      <c r="ET49" s="416"/>
      <c r="EU49" s="416"/>
      <c r="EV49" s="416"/>
      <c r="EW49" s="416"/>
      <c r="EX49" s="416"/>
      <c r="EY49" s="416"/>
      <c r="EZ49" s="416"/>
      <c r="FA49" s="416"/>
      <c r="FB49" s="416"/>
      <c r="FC49" s="416"/>
      <c r="FD49" s="416"/>
      <c r="FE49" s="416"/>
      <c r="FF49" s="416"/>
      <c r="FG49" s="416"/>
      <c r="FH49" s="416"/>
      <c r="FI49" s="416"/>
      <c r="FJ49" s="416"/>
      <c r="FK49" s="416"/>
      <c r="FL49" s="416"/>
      <c r="FM49" s="416"/>
      <c r="FN49" s="416"/>
      <c r="FO49" s="416"/>
      <c r="FP49" s="416"/>
      <c r="FQ49" s="416"/>
      <c r="FR49" s="416"/>
      <c r="FS49" s="416"/>
      <c r="FT49" s="416"/>
      <c r="FU49" s="416"/>
      <c r="FV49" s="416"/>
      <c r="FW49" s="416"/>
      <c r="FX49" s="416"/>
      <c r="FY49" s="416"/>
      <c r="FZ49" s="416"/>
      <c r="GA49" s="416"/>
      <c r="GB49" s="416"/>
      <c r="GC49" s="416"/>
      <c r="GD49" s="416"/>
      <c r="GE49" s="416"/>
      <c r="GF49" s="416"/>
      <c r="GG49" s="416"/>
      <c r="GH49" s="416"/>
      <c r="GI49" s="416"/>
      <c r="GJ49" s="416"/>
      <c r="GK49" s="416"/>
      <c r="GL49" s="416"/>
      <c r="GM49" s="416"/>
      <c r="GN49" s="416"/>
      <c r="GO49" s="416"/>
      <c r="GP49" s="416"/>
      <c r="GQ49" s="416"/>
      <c r="GR49" s="416"/>
      <c r="GS49" s="416"/>
      <c r="GT49" s="416"/>
      <c r="GU49" s="416"/>
      <c r="GV49" s="416"/>
      <c r="GW49" s="416"/>
      <c r="GX49" s="416"/>
      <c r="GY49" s="416"/>
      <c r="GZ49" s="416"/>
      <c r="HA49" s="416"/>
      <c r="HB49" s="416"/>
      <c r="HC49" s="416"/>
      <c r="HD49" s="416"/>
      <c r="HE49" s="416"/>
      <c r="HF49" s="416"/>
      <c r="HG49" s="416"/>
      <c r="HH49" s="416"/>
      <c r="HI49" s="416"/>
      <c r="HJ49" s="416"/>
      <c r="HK49" s="416"/>
      <c r="HL49" s="416"/>
      <c r="HM49" s="416"/>
      <c r="HN49" s="416"/>
      <c r="HO49" s="416"/>
      <c r="HP49" s="416"/>
      <c r="HQ49" s="416"/>
      <c r="HR49" s="416"/>
      <c r="HS49" s="416"/>
      <c r="HT49" s="416"/>
      <c r="HU49" s="416"/>
      <c r="HV49" s="416"/>
      <c r="HW49" s="416"/>
      <c r="HX49" s="416"/>
      <c r="HY49" s="416"/>
      <c r="HZ49" s="416"/>
      <c r="IA49" s="416"/>
      <c r="IB49" s="416"/>
      <c r="IC49" s="416"/>
      <c r="ID49" s="416"/>
      <c r="IE49" s="416"/>
      <c r="IF49" s="416"/>
      <c r="IG49" s="416"/>
      <c r="IH49" s="416"/>
      <c r="II49" s="416"/>
      <c r="IJ49" s="416"/>
      <c r="IK49" s="416"/>
      <c r="IL49" s="416"/>
      <c r="IM49" s="416"/>
      <c r="IN49" s="416"/>
      <c r="IO49" s="416"/>
      <c r="IP49" s="416"/>
      <c r="IQ49" s="416"/>
      <c r="IR49" s="416"/>
      <c r="IS49" s="416"/>
      <c r="IT49" s="416"/>
      <c r="IU49" s="416"/>
      <c r="IV49" s="416"/>
      <c r="IW49" s="416"/>
      <c r="IX49" s="416"/>
      <c r="IY49" s="416"/>
      <c r="IZ49" s="416"/>
      <c r="JA49" s="416"/>
      <c r="JB49" s="416"/>
      <c r="JC49" s="416"/>
      <c r="JD49" s="416"/>
      <c r="JE49" s="416"/>
      <c r="JF49" s="416"/>
      <c r="JG49" s="416"/>
      <c r="JH49" s="416"/>
      <c r="JI49" s="416"/>
      <c r="JJ49" s="416"/>
      <c r="JK49" s="416"/>
      <c r="JL49" s="416"/>
      <c r="JM49" s="416"/>
      <c r="JN49" s="416"/>
      <c r="JO49" s="416"/>
      <c r="JP49" s="416"/>
      <c r="JQ49" s="416"/>
      <c r="JR49" s="416"/>
      <c r="JS49" s="416"/>
      <c r="JT49" s="416"/>
      <c r="JU49" s="416"/>
      <c r="JV49" s="416"/>
      <c r="JW49" s="416"/>
      <c r="JX49" s="416"/>
      <c r="JY49" s="416"/>
      <c r="JZ49" s="416"/>
      <c r="KA49" s="416"/>
      <c r="KB49" s="416"/>
      <c r="KC49" s="416"/>
      <c r="KD49" s="416"/>
      <c r="KE49" s="416"/>
      <c r="KF49" s="416"/>
      <c r="KG49" s="416"/>
      <c r="KH49" s="416"/>
      <c r="KI49" s="416"/>
      <c r="KJ49" s="416"/>
      <c r="KK49" s="416"/>
      <c r="KL49" s="416"/>
      <c r="KM49" s="416"/>
      <c r="KN49" s="416"/>
      <c r="KO49" s="416"/>
      <c r="KP49" s="416"/>
      <c r="KQ49" s="416"/>
      <c r="KR49" s="416"/>
      <c r="KS49" s="416"/>
      <c r="KT49" s="416"/>
      <c r="KU49" s="416"/>
      <c r="KV49" s="416"/>
      <c r="KW49" s="416"/>
      <c r="KX49" s="416"/>
      <c r="KY49" s="416"/>
      <c r="KZ49" s="416"/>
      <c r="LA49" s="416"/>
      <c r="LB49" s="416"/>
      <c r="LC49" s="416"/>
      <c r="LD49" s="416"/>
      <c r="LE49" s="416"/>
      <c r="LF49" s="416"/>
      <c r="LG49" s="416"/>
      <c r="LH49" s="416"/>
      <c r="LI49" s="416"/>
      <c r="LJ49" s="416"/>
      <c r="LK49" s="416"/>
      <c r="LL49" s="416"/>
      <c r="LM49" s="416"/>
      <c r="LN49" s="416"/>
      <c r="LO49" s="416"/>
      <c r="LP49" s="416"/>
      <c r="LQ49" s="416"/>
      <c r="LR49" s="416"/>
      <c r="LS49" s="416"/>
      <c r="LT49" s="416"/>
      <c r="LU49" s="416"/>
      <c r="LV49" s="416"/>
      <c r="LW49" s="416"/>
      <c r="LX49" s="416"/>
      <c r="LY49" s="416"/>
      <c r="LZ49" s="416"/>
      <c r="MA49" s="416"/>
      <c r="MB49" s="416"/>
      <c r="MC49" s="416"/>
      <c r="MD49" s="416"/>
      <c r="ME49" s="416"/>
      <c r="MF49" s="416"/>
      <c r="MG49" s="416"/>
      <c r="MH49" s="416"/>
      <c r="MI49" s="416"/>
      <c r="MJ49" s="416"/>
      <c r="MK49" s="416"/>
      <c r="ML49" s="416"/>
      <c r="MM49" s="416"/>
      <c r="MN49" s="416"/>
      <c r="MO49" s="416"/>
      <c r="MP49" s="416"/>
      <c r="MQ49" s="416"/>
      <c r="MR49" s="416"/>
      <c r="MS49" s="416"/>
      <c r="MT49" s="416"/>
      <c r="MU49" s="416"/>
      <c r="MV49" s="416"/>
      <c r="MW49" s="416"/>
      <c r="MX49" s="416"/>
      <c r="MY49" s="416"/>
      <c r="MZ49" s="416"/>
      <c r="NA49" s="416"/>
      <c r="NB49" s="416"/>
      <c r="NC49" s="416"/>
      <c r="ND49" s="416"/>
      <c r="NE49" s="416"/>
      <c r="NF49" s="416"/>
      <c r="NG49" s="416"/>
      <c r="NH49" s="416"/>
      <c r="NI49" s="416"/>
      <c r="NJ49" s="416"/>
      <c r="NK49" s="416"/>
      <c r="NL49" s="416"/>
      <c r="NM49" s="416"/>
      <c r="NN49" s="416"/>
      <c r="NO49" s="416"/>
      <c r="NP49" s="416"/>
      <c r="NQ49" s="416"/>
      <c r="NR49" s="416"/>
      <c r="NS49" s="416"/>
      <c r="NT49" s="416"/>
      <c r="NU49" s="416"/>
      <c r="NV49" s="416"/>
      <c r="NW49" s="416"/>
      <c r="NX49" s="416"/>
      <c r="NY49" s="416"/>
      <c r="NZ49" s="416"/>
      <c r="OA49" s="416"/>
      <c r="OB49" s="416"/>
      <c r="OC49" s="416"/>
      <c r="OD49" s="416"/>
      <c r="OE49" s="416"/>
      <c r="OF49" s="416"/>
      <c r="OG49" s="416"/>
      <c r="OH49" s="416"/>
      <c r="OI49" s="416"/>
      <c r="OJ49" s="416"/>
      <c r="OK49" s="416"/>
      <c r="OL49" s="416"/>
      <c r="OM49" s="416"/>
      <c r="ON49" s="416"/>
      <c r="OO49" s="416"/>
      <c r="OP49" s="416"/>
      <c r="OQ49" s="416"/>
      <c r="OR49" s="416"/>
      <c r="OS49" s="416"/>
      <c r="OT49" s="416"/>
      <c r="OU49" s="416"/>
      <c r="OV49" s="416"/>
      <c r="OW49" s="416"/>
      <c r="OX49" s="416"/>
      <c r="OY49" s="416"/>
      <c r="OZ49" s="416"/>
      <c r="PA49" s="416"/>
      <c r="PB49" s="416"/>
      <c r="PC49" s="416"/>
      <c r="PD49" s="416"/>
      <c r="PE49" s="416"/>
      <c r="PF49" s="416"/>
      <c r="PG49" s="416"/>
      <c r="PH49" s="416"/>
      <c r="PI49" s="416"/>
      <c r="PJ49" s="416"/>
      <c r="PK49" s="416"/>
      <c r="PL49" s="416"/>
      <c r="PM49" s="416"/>
      <c r="PN49" s="416"/>
      <c r="PO49" s="416"/>
      <c r="PP49" s="416"/>
      <c r="PQ49" s="416"/>
      <c r="PR49" s="416"/>
      <c r="PS49" s="416"/>
      <c r="PT49" s="416"/>
      <c r="PU49" s="416"/>
      <c r="PV49" s="416"/>
      <c r="PW49" s="416"/>
      <c r="PX49" s="416"/>
      <c r="PY49" s="416"/>
      <c r="PZ49" s="416"/>
      <c r="QA49" s="416"/>
      <c r="QB49" s="416"/>
      <c r="QC49" s="416"/>
      <c r="QD49" s="416"/>
      <c r="QE49" s="416"/>
      <c r="QF49" s="416"/>
      <c r="QG49" s="416"/>
      <c r="QH49" s="416"/>
      <c r="QI49" s="416"/>
      <c r="QJ49" s="416"/>
      <c r="QK49" s="416"/>
      <c r="QL49" s="416"/>
      <c r="QM49" s="416"/>
      <c r="QN49" s="416"/>
      <c r="QO49" s="416"/>
      <c r="QP49" s="416"/>
      <c r="QQ49" s="416"/>
      <c r="QR49" s="416"/>
      <c r="QS49" s="416"/>
      <c r="QT49" s="416"/>
      <c r="QU49" s="416"/>
      <c r="QV49" s="416"/>
      <c r="QW49" s="416"/>
      <c r="QX49" s="416"/>
      <c r="QY49" s="416"/>
      <c r="QZ49" s="416"/>
      <c r="RA49" s="416"/>
      <c r="RB49" s="416"/>
      <c r="RC49" s="416"/>
      <c r="RD49" s="416"/>
      <c r="RE49" s="416"/>
      <c r="RF49" s="416"/>
      <c r="RG49" s="416"/>
      <c r="RH49" s="416"/>
      <c r="RI49" s="416"/>
      <c r="RJ49" s="416"/>
      <c r="RK49" s="416"/>
      <c r="RL49" s="416"/>
      <c r="RM49" s="416"/>
      <c r="RN49" s="416"/>
      <c r="RO49" s="416"/>
      <c r="RP49" s="416"/>
      <c r="RQ49" s="416"/>
      <c r="RR49" s="416"/>
      <c r="RS49" s="416"/>
      <c r="RT49" s="416"/>
      <c r="RU49" s="416"/>
      <c r="RV49" s="416"/>
      <c r="RW49" s="416"/>
      <c r="RX49" s="416"/>
      <c r="RY49" s="416"/>
      <c r="RZ49" s="416"/>
      <c r="SA49" s="416"/>
      <c r="SB49" s="416"/>
      <c r="SC49" s="416"/>
      <c r="SD49" s="416"/>
      <c r="SE49" s="416"/>
      <c r="SF49" s="416"/>
      <c r="SG49" s="416"/>
      <c r="SH49" s="416"/>
      <c r="SI49" s="416"/>
      <c r="SJ49" s="416"/>
      <c r="SK49" s="416"/>
      <c r="SL49" s="416"/>
      <c r="SM49" s="416"/>
      <c r="SN49" s="416"/>
      <c r="SO49" s="416"/>
      <c r="SP49" s="416"/>
      <c r="SQ49" s="416"/>
      <c r="SR49" s="416"/>
      <c r="SS49" s="416"/>
      <c r="ST49" s="416"/>
      <c r="SU49" s="416"/>
      <c r="SV49" s="416"/>
      <c r="SW49" s="416"/>
      <c r="SX49" s="416"/>
      <c r="SY49" s="416"/>
      <c r="SZ49" s="416"/>
      <c r="TA49" s="416"/>
      <c r="TB49" s="416"/>
      <c r="TC49" s="416"/>
      <c r="TD49" s="416"/>
      <c r="TE49" s="416"/>
      <c r="TF49" s="416"/>
      <c r="TG49" s="416"/>
      <c r="TH49" s="416"/>
      <c r="TI49" s="416"/>
      <c r="TJ49" s="416"/>
      <c r="TK49" s="416"/>
      <c r="TL49" s="416"/>
      <c r="TM49" s="416"/>
      <c r="TN49" s="416"/>
      <c r="TO49" s="416"/>
      <c r="TP49" s="416"/>
      <c r="TQ49" s="416"/>
      <c r="TR49" s="416"/>
      <c r="TS49" s="416"/>
      <c r="TT49" s="416"/>
      <c r="TU49" s="416"/>
      <c r="TV49" s="416"/>
      <c r="TW49" s="416"/>
      <c r="TX49" s="416"/>
      <c r="TY49" s="416"/>
      <c r="TZ49" s="416"/>
      <c r="UA49" s="416"/>
      <c r="UB49" s="416"/>
      <c r="UC49" s="416"/>
      <c r="UD49" s="416"/>
      <c r="UE49" s="416"/>
      <c r="UF49" s="416"/>
      <c r="UG49" s="416"/>
      <c r="UH49" s="416"/>
      <c r="UI49" s="416"/>
      <c r="UJ49" s="416"/>
      <c r="UK49" s="416"/>
      <c r="UL49" s="416"/>
      <c r="UM49" s="416"/>
      <c r="UN49" s="416"/>
      <c r="UO49" s="416"/>
      <c r="UP49" s="416"/>
      <c r="UQ49" s="416"/>
      <c r="UR49" s="416"/>
      <c r="US49" s="416"/>
      <c r="UT49" s="416"/>
      <c r="UU49" s="416"/>
      <c r="UV49" s="416"/>
      <c r="UW49" s="416"/>
      <c r="UX49" s="416"/>
      <c r="UY49" s="416"/>
      <c r="UZ49" s="416"/>
      <c r="VA49" s="416"/>
      <c r="VB49" s="416"/>
      <c r="VC49" s="416"/>
      <c r="VD49" s="416"/>
      <c r="VE49" s="416"/>
      <c r="VF49" s="416"/>
      <c r="VG49" s="416"/>
      <c r="VH49" s="416"/>
      <c r="VI49" s="416"/>
      <c r="VJ49" s="416"/>
      <c r="VK49" s="416"/>
      <c r="VL49" s="416"/>
      <c r="VM49" s="416"/>
      <c r="VN49" s="416"/>
      <c r="VO49" s="416"/>
      <c r="VP49" s="416"/>
      <c r="VQ49" s="416"/>
      <c r="VR49" s="416"/>
      <c r="VS49" s="416"/>
      <c r="VT49" s="416"/>
      <c r="VU49" s="416"/>
      <c r="VV49" s="416"/>
      <c r="VW49" s="416"/>
      <c r="VX49" s="416"/>
      <c r="VY49" s="416"/>
      <c r="VZ49" s="416"/>
      <c r="WA49" s="416"/>
      <c r="WB49" s="416"/>
      <c r="WC49" s="416"/>
      <c r="WD49" s="416"/>
      <c r="WE49" s="416"/>
      <c r="WF49" s="416"/>
      <c r="WG49" s="416"/>
      <c r="WH49" s="416"/>
      <c r="WI49" s="416"/>
      <c r="WJ49" s="416"/>
      <c r="WK49" s="416"/>
      <c r="WL49" s="416"/>
      <c r="WM49" s="416"/>
      <c r="WN49" s="416"/>
      <c r="WO49" s="416"/>
      <c r="WP49" s="416"/>
      <c r="WQ49" s="416"/>
      <c r="WR49" s="416"/>
      <c r="WS49" s="416"/>
      <c r="WT49" s="416"/>
      <c r="WU49" s="416"/>
      <c r="WV49" s="416"/>
      <c r="WW49" s="416"/>
      <c r="WX49" s="416"/>
      <c r="WY49" s="416"/>
      <c r="WZ49" s="416"/>
      <c r="XA49" s="416"/>
      <c r="XB49" s="416"/>
      <c r="XC49" s="416"/>
      <c r="XD49" s="416"/>
      <c r="XE49" s="416"/>
      <c r="XF49" s="416"/>
      <c r="XG49" s="416"/>
      <c r="XH49" s="416"/>
      <c r="XI49" s="416"/>
      <c r="XJ49" s="416"/>
      <c r="XK49" s="416"/>
      <c r="XL49" s="416"/>
      <c r="XM49" s="416"/>
      <c r="XN49" s="416"/>
      <c r="XO49" s="416"/>
      <c r="XP49" s="416"/>
      <c r="XQ49" s="416"/>
      <c r="XR49" s="416"/>
      <c r="XS49" s="416"/>
      <c r="XT49" s="416"/>
    </row>
    <row r="50" spans="1:644" customFormat="1">
      <c r="A50" s="217"/>
      <c r="B50" s="122"/>
      <c r="C50" s="221"/>
      <c r="D50" s="222"/>
      <c r="E50" s="222"/>
      <c r="F50" s="220"/>
      <c r="G50" s="221"/>
      <c r="H50" s="222"/>
      <c r="I50" s="222"/>
      <c r="J50" s="220"/>
      <c r="K50" s="416"/>
      <c r="L50" s="416"/>
      <c r="M50" s="217"/>
      <c r="N50" s="122"/>
      <c r="O50" s="221"/>
      <c r="P50" s="222"/>
      <c r="Q50" s="222"/>
      <c r="R50" s="220"/>
      <c r="S50" s="221"/>
      <c r="T50" s="222"/>
      <c r="U50" s="222"/>
      <c r="V50" s="220"/>
      <c r="W50" s="416"/>
      <c r="X50" s="416"/>
      <c r="Y50" s="416"/>
      <c r="Z50" s="416"/>
      <c r="AA50" s="416"/>
      <c r="AB50" s="416"/>
      <c r="AC50" s="416"/>
      <c r="AD50" s="416"/>
      <c r="AE50" s="416"/>
      <c r="AF50" s="416"/>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c r="BM50" s="416"/>
      <c r="BN50" s="416"/>
      <c r="BO50" s="416"/>
      <c r="BP50" s="416"/>
      <c r="BQ50" s="416"/>
      <c r="BR50" s="416"/>
      <c r="BS50" s="416"/>
      <c r="BT50" s="416"/>
      <c r="BU50" s="416"/>
      <c r="BV50" s="416"/>
      <c r="BW50" s="416"/>
      <c r="BX50" s="416"/>
      <c r="BY50" s="416"/>
      <c r="BZ50" s="416"/>
      <c r="CA50" s="416"/>
      <c r="CB50" s="416"/>
      <c r="CC50" s="416"/>
      <c r="CD50" s="416"/>
      <c r="CE50" s="416"/>
      <c r="CF50" s="416"/>
      <c r="CG50" s="416"/>
      <c r="CH50" s="416"/>
      <c r="CI50" s="416"/>
      <c r="CJ50" s="416"/>
      <c r="CK50" s="416"/>
      <c r="CL50" s="416"/>
      <c r="CM50" s="416"/>
      <c r="CN50" s="416"/>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6"/>
      <c r="DL50" s="416"/>
      <c r="DM50" s="416"/>
      <c r="DN50" s="416"/>
      <c r="DO50" s="416"/>
      <c r="DP50" s="416"/>
      <c r="DQ50" s="416"/>
      <c r="DR50" s="416"/>
      <c r="DS50" s="416"/>
      <c r="DT50" s="416"/>
      <c r="DU50" s="416"/>
      <c r="DV50" s="416"/>
      <c r="DW50" s="416"/>
      <c r="DX50" s="416"/>
      <c r="DY50" s="416"/>
      <c r="DZ50" s="416"/>
      <c r="EA50" s="416"/>
      <c r="EB50" s="416"/>
      <c r="EC50" s="416"/>
      <c r="ED50" s="416"/>
      <c r="EE50" s="416"/>
      <c r="EF50" s="416"/>
      <c r="EG50" s="416"/>
      <c r="EH50" s="416"/>
      <c r="EI50" s="416"/>
      <c r="EJ50" s="416"/>
      <c r="EK50" s="416"/>
      <c r="EL50" s="416"/>
      <c r="EM50" s="416"/>
      <c r="EN50" s="416"/>
      <c r="EO50" s="416"/>
      <c r="EP50" s="416"/>
      <c r="EQ50" s="416"/>
      <c r="ER50" s="416"/>
      <c r="ES50" s="416"/>
      <c r="ET50" s="416"/>
      <c r="EU50" s="416"/>
      <c r="EV50" s="416"/>
      <c r="EW50" s="416"/>
      <c r="EX50" s="416"/>
      <c r="EY50" s="416"/>
      <c r="EZ50" s="416"/>
      <c r="FA50" s="416"/>
      <c r="FB50" s="416"/>
      <c r="FC50" s="416"/>
      <c r="FD50" s="416"/>
      <c r="FE50" s="416"/>
      <c r="FF50" s="416"/>
      <c r="FG50" s="416"/>
      <c r="FH50" s="416"/>
      <c r="FI50" s="416"/>
      <c r="FJ50" s="416"/>
      <c r="FK50" s="416"/>
      <c r="FL50" s="416"/>
      <c r="FM50" s="416"/>
      <c r="FN50" s="416"/>
      <c r="FO50" s="416"/>
      <c r="FP50" s="416"/>
      <c r="FQ50" s="416"/>
      <c r="FR50" s="416"/>
      <c r="FS50" s="416"/>
      <c r="FT50" s="416"/>
      <c r="FU50" s="416"/>
      <c r="FV50" s="416"/>
      <c r="FW50" s="416"/>
      <c r="FX50" s="416"/>
      <c r="FY50" s="416"/>
      <c r="FZ50" s="416"/>
      <c r="GA50" s="416"/>
      <c r="GB50" s="416"/>
      <c r="GC50" s="416"/>
      <c r="GD50" s="416"/>
      <c r="GE50" s="416"/>
      <c r="GF50" s="416"/>
      <c r="GG50" s="416"/>
      <c r="GH50" s="416"/>
      <c r="GI50" s="416"/>
      <c r="GJ50" s="416"/>
      <c r="GK50" s="416"/>
      <c r="GL50" s="416"/>
      <c r="GM50" s="416"/>
      <c r="GN50" s="416"/>
      <c r="GO50" s="416"/>
      <c r="GP50" s="416"/>
      <c r="GQ50" s="416"/>
      <c r="GR50" s="416"/>
      <c r="GS50" s="416"/>
      <c r="GT50" s="416"/>
      <c r="GU50" s="416"/>
      <c r="GV50" s="416"/>
      <c r="GW50" s="416"/>
      <c r="GX50" s="416"/>
      <c r="GY50" s="416"/>
      <c r="GZ50" s="416"/>
      <c r="HA50" s="416"/>
      <c r="HB50" s="416"/>
      <c r="HC50" s="416"/>
      <c r="HD50" s="416"/>
      <c r="HE50" s="416"/>
      <c r="HF50" s="416"/>
      <c r="HG50" s="416"/>
      <c r="HH50" s="416"/>
      <c r="HI50" s="416"/>
      <c r="HJ50" s="416"/>
      <c r="HK50" s="416"/>
      <c r="HL50" s="416"/>
      <c r="HM50" s="416"/>
      <c r="HN50" s="416"/>
      <c r="HO50" s="416"/>
      <c r="HP50" s="416"/>
      <c r="HQ50" s="416"/>
      <c r="HR50" s="416"/>
      <c r="HS50" s="416"/>
      <c r="HT50" s="416"/>
      <c r="HU50" s="416"/>
      <c r="HV50" s="416"/>
      <c r="HW50" s="416"/>
      <c r="HX50" s="416"/>
      <c r="HY50" s="416"/>
      <c r="HZ50" s="416"/>
      <c r="IA50" s="416"/>
      <c r="IB50" s="416"/>
      <c r="IC50" s="416"/>
      <c r="ID50" s="416"/>
      <c r="IE50" s="416"/>
      <c r="IF50" s="416"/>
      <c r="IG50" s="416"/>
      <c r="IH50" s="416"/>
      <c r="II50" s="416"/>
      <c r="IJ50" s="416"/>
      <c r="IK50" s="416"/>
      <c r="IL50" s="416"/>
      <c r="IM50" s="416"/>
      <c r="IN50" s="416"/>
      <c r="IO50" s="416"/>
      <c r="IP50" s="416"/>
      <c r="IQ50" s="416"/>
      <c r="IR50" s="416"/>
      <c r="IS50" s="416"/>
      <c r="IT50" s="416"/>
      <c r="IU50" s="416"/>
      <c r="IV50" s="416"/>
      <c r="IW50" s="416"/>
      <c r="IX50" s="416"/>
      <c r="IY50" s="416"/>
      <c r="IZ50" s="416"/>
      <c r="JA50" s="416"/>
      <c r="JB50" s="416"/>
      <c r="JC50" s="416"/>
      <c r="JD50" s="416"/>
      <c r="JE50" s="416"/>
      <c r="JF50" s="416"/>
      <c r="JG50" s="416"/>
      <c r="JH50" s="416"/>
      <c r="JI50" s="416"/>
      <c r="JJ50" s="416"/>
      <c r="JK50" s="416"/>
      <c r="JL50" s="416"/>
      <c r="JM50" s="416"/>
      <c r="JN50" s="416"/>
      <c r="JO50" s="416"/>
      <c r="JP50" s="416"/>
      <c r="JQ50" s="416"/>
      <c r="JR50" s="416"/>
      <c r="JS50" s="416"/>
      <c r="JT50" s="416"/>
      <c r="JU50" s="416"/>
      <c r="JV50" s="416"/>
      <c r="JW50" s="416"/>
      <c r="JX50" s="416"/>
      <c r="JY50" s="416"/>
      <c r="JZ50" s="416"/>
      <c r="KA50" s="416"/>
      <c r="KB50" s="416"/>
      <c r="KC50" s="416"/>
      <c r="KD50" s="416"/>
      <c r="KE50" s="416"/>
      <c r="KF50" s="416"/>
      <c r="KG50" s="416"/>
      <c r="KH50" s="416"/>
      <c r="KI50" s="416"/>
      <c r="KJ50" s="416"/>
      <c r="KK50" s="416"/>
      <c r="KL50" s="416"/>
      <c r="KM50" s="416"/>
      <c r="KN50" s="416"/>
      <c r="KO50" s="416"/>
      <c r="KP50" s="416"/>
      <c r="KQ50" s="416"/>
      <c r="KR50" s="416"/>
      <c r="KS50" s="416"/>
      <c r="KT50" s="416"/>
      <c r="KU50" s="416"/>
      <c r="KV50" s="416"/>
      <c r="KW50" s="416"/>
      <c r="KX50" s="416"/>
      <c r="KY50" s="416"/>
      <c r="KZ50" s="416"/>
      <c r="LA50" s="416"/>
      <c r="LB50" s="416"/>
      <c r="LC50" s="416"/>
      <c r="LD50" s="416"/>
      <c r="LE50" s="416"/>
      <c r="LF50" s="416"/>
      <c r="LG50" s="416"/>
      <c r="LH50" s="416"/>
      <c r="LI50" s="416"/>
      <c r="LJ50" s="416"/>
      <c r="LK50" s="416"/>
      <c r="LL50" s="416"/>
      <c r="LM50" s="416"/>
      <c r="LN50" s="416"/>
      <c r="LO50" s="416"/>
      <c r="LP50" s="416"/>
      <c r="LQ50" s="416"/>
      <c r="LR50" s="416"/>
      <c r="LS50" s="416"/>
      <c r="LT50" s="416"/>
      <c r="LU50" s="416"/>
      <c r="LV50" s="416"/>
      <c r="LW50" s="416"/>
      <c r="LX50" s="416"/>
      <c r="LY50" s="416"/>
      <c r="LZ50" s="416"/>
      <c r="MA50" s="416"/>
      <c r="MB50" s="416"/>
      <c r="MC50" s="416"/>
      <c r="MD50" s="416"/>
      <c r="ME50" s="416"/>
      <c r="MF50" s="416"/>
      <c r="MG50" s="416"/>
      <c r="MH50" s="416"/>
      <c r="MI50" s="416"/>
      <c r="MJ50" s="416"/>
      <c r="MK50" s="416"/>
      <c r="ML50" s="416"/>
      <c r="MM50" s="416"/>
      <c r="MN50" s="416"/>
      <c r="MO50" s="416"/>
      <c r="MP50" s="416"/>
      <c r="MQ50" s="416"/>
      <c r="MR50" s="416"/>
      <c r="MS50" s="416"/>
      <c r="MT50" s="416"/>
      <c r="MU50" s="416"/>
      <c r="MV50" s="416"/>
      <c r="MW50" s="416"/>
      <c r="MX50" s="416"/>
      <c r="MY50" s="416"/>
      <c r="MZ50" s="416"/>
      <c r="NA50" s="416"/>
      <c r="NB50" s="416"/>
      <c r="NC50" s="416"/>
      <c r="ND50" s="416"/>
      <c r="NE50" s="416"/>
      <c r="NF50" s="416"/>
      <c r="NG50" s="416"/>
      <c r="NH50" s="416"/>
      <c r="NI50" s="416"/>
      <c r="NJ50" s="416"/>
      <c r="NK50" s="416"/>
      <c r="NL50" s="416"/>
      <c r="NM50" s="416"/>
      <c r="NN50" s="416"/>
      <c r="NO50" s="416"/>
      <c r="NP50" s="416"/>
      <c r="NQ50" s="416"/>
      <c r="NR50" s="416"/>
      <c r="NS50" s="416"/>
      <c r="NT50" s="416"/>
      <c r="NU50" s="416"/>
      <c r="NV50" s="416"/>
      <c r="NW50" s="416"/>
      <c r="NX50" s="416"/>
      <c r="NY50" s="416"/>
      <c r="NZ50" s="416"/>
      <c r="OA50" s="416"/>
      <c r="OB50" s="416"/>
      <c r="OC50" s="416"/>
      <c r="OD50" s="416"/>
      <c r="OE50" s="416"/>
      <c r="OF50" s="416"/>
      <c r="OG50" s="416"/>
      <c r="OH50" s="416"/>
      <c r="OI50" s="416"/>
      <c r="OJ50" s="416"/>
      <c r="OK50" s="416"/>
      <c r="OL50" s="416"/>
      <c r="OM50" s="416"/>
      <c r="ON50" s="416"/>
      <c r="OO50" s="416"/>
      <c r="OP50" s="416"/>
      <c r="OQ50" s="416"/>
      <c r="OR50" s="416"/>
      <c r="OS50" s="416"/>
      <c r="OT50" s="416"/>
      <c r="OU50" s="416"/>
      <c r="OV50" s="416"/>
      <c r="OW50" s="416"/>
      <c r="OX50" s="416"/>
      <c r="OY50" s="416"/>
      <c r="OZ50" s="416"/>
      <c r="PA50" s="416"/>
      <c r="PB50" s="416"/>
      <c r="PC50" s="416"/>
      <c r="PD50" s="416"/>
      <c r="PE50" s="416"/>
      <c r="PF50" s="416"/>
      <c r="PG50" s="416"/>
      <c r="PH50" s="416"/>
      <c r="PI50" s="416"/>
      <c r="PJ50" s="416"/>
      <c r="PK50" s="416"/>
      <c r="PL50" s="416"/>
      <c r="PM50" s="416"/>
      <c r="PN50" s="416"/>
      <c r="PO50" s="416"/>
      <c r="PP50" s="416"/>
      <c r="PQ50" s="416"/>
      <c r="PR50" s="416"/>
      <c r="PS50" s="416"/>
      <c r="PT50" s="416"/>
      <c r="PU50" s="416"/>
      <c r="PV50" s="416"/>
      <c r="PW50" s="416"/>
      <c r="PX50" s="416"/>
      <c r="PY50" s="416"/>
      <c r="PZ50" s="416"/>
      <c r="QA50" s="416"/>
      <c r="QB50" s="416"/>
      <c r="QC50" s="416"/>
      <c r="QD50" s="416"/>
      <c r="QE50" s="416"/>
      <c r="QF50" s="416"/>
      <c r="QG50" s="416"/>
      <c r="QH50" s="416"/>
      <c r="QI50" s="416"/>
      <c r="QJ50" s="416"/>
      <c r="QK50" s="416"/>
      <c r="QL50" s="416"/>
      <c r="QM50" s="416"/>
      <c r="QN50" s="416"/>
      <c r="QO50" s="416"/>
      <c r="QP50" s="416"/>
      <c r="QQ50" s="416"/>
      <c r="QR50" s="416"/>
      <c r="QS50" s="416"/>
      <c r="QT50" s="416"/>
      <c r="QU50" s="416"/>
      <c r="QV50" s="416"/>
      <c r="QW50" s="416"/>
      <c r="QX50" s="416"/>
      <c r="QY50" s="416"/>
      <c r="QZ50" s="416"/>
      <c r="RA50" s="416"/>
      <c r="RB50" s="416"/>
      <c r="RC50" s="416"/>
      <c r="RD50" s="416"/>
      <c r="RE50" s="416"/>
      <c r="RF50" s="416"/>
      <c r="RG50" s="416"/>
      <c r="RH50" s="416"/>
      <c r="RI50" s="416"/>
      <c r="RJ50" s="416"/>
      <c r="RK50" s="416"/>
      <c r="RL50" s="416"/>
      <c r="RM50" s="416"/>
      <c r="RN50" s="416"/>
      <c r="RO50" s="416"/>
      <c r="RP50" s="416"/>
      <c r="RQ50" s="416"/>
      <c r="RR50" s="416"/>
      <c r="RS50" s="416"/>
      <c r="RT50" s="416"/>
      <c r="RU50" s="416"/>
      <c r="RV50" s="416"/>
      <c r="RW50" s="416"/>
      <c r="RX50" s="416"/>
      <c r="RY50" s="416"/>
      <c r="RZ50" s="416"/>
      <c r="SA50" s="416"/>
      <c r="SB50" s="416"/>
      <c r="SC50" s="416"/>
      <c r="SD50" s="416"/>
      <c r="SE50" s="416"/>
      <c r="SF50" s="416"/>
      <c r="SG50" s="416"/>
      <c r="SH50" s="416"/>
      <c r="SI50" s="416"/>
      <c r="SJ50" s="416"/>
      <c r="SK50" s="416"/>
      <c r="SL50" s="416"/>
      <c r="SM50" s="416"/>
      <c r="SN50" s="416"/>
      <c r="SO50" s="416"/>
      <c r="SP50" s="416"/>
      <c r="SQ50" s="416"/>
      <c r="SR50" s="416"/>
      <c r="SS50" s="416"/>
      <c r="ST50" s="416"/>
      <c r="SU50" s="416"/>
      <c r="SV50" s="416"/>
      <c r="SW50" s="416"/>
      <c r="SX50" s="416"/>
      <c r="SY50" s="416"/>
      <c r="SZ50" s="416"/>
      <c r="TA50" s="416"/>
      <c r="TB50" s="416"/>
      <c r="TC50" s="416"/>
      <c r="TD50" s="416"/>
      <c r="TE50" s="416"/>
      <c r="TF50" s="416"/>
      <c r="TG50" s="416"/>
      <c r="TH50" s="416"/>
      <c r="TI50" s="416"/>
      <c r="TJ50" s="416"/>
      <c r="TK50" s="416"/>
      <c r="TL50" s="416"/>
      <c r="TM50" s="416"/>
      <c r="TN50" s="416"/>
      <c r="TO50" s="416"/>
      <c r="TP50" s="416"/>
      <c r="TQ50" s="416"/>
      <c r="TR50" s="416"/>
      <c r="TS50" s="416"/>
      <c r="TT50" s="416"/>
      <c r="TU50" s="416"/>
      <c r="TV50" s="416"/>
      <c r="TW50" s="416"/>
      <c r="TX50" s="416"/>
      <c r="TY50" s="416"/>
      <c r="TZ50" s="416"/>
      <c r="UA50" s="416"/>
      <c r="UB50" s="416"/>
      <c r="UC50" s="416"/>
      <c r="UD50" s="416"/>
      <c r="UE50" s="416"/>
      <c r="UF50" s="416"/>
      <c r="UG50" s="416"/>
      <c r="UH50" s="416"/>
      <c r="UI50" s="416"/>
      <c r="UJ50" s="416"/>
      <c r="UK50" s="416"/>
      <c r="UL50" s="416"/>
      <c r="UM50" s="416"/>
      <c r="UN50" s="416"/>
      <c r="UO50" s="416"/>
      <c r="UP50" s="416"/>
      <c r="UQ50" s="416"/>
      <c r="UR50" s="416"/>
      <c r="US50" s="416"/>
      <c r="UT50" s="416"/>
      <c r="UU50" s="416"/>
      <c r="UV50" s="416"/>
      <c r="UW50" s="416"/>
      <c r="UX50" s="416"/>
      <c r="UY50" s="416"/>
      <c r="UZ50" s="416"/>
      <c r="VA50" s="416"/>
      <c r="VB50" s="416"/>
      <c r="VC50" s="416"/>
      <c r="VD50" s="416"/>
      <c r="VE50" s="416"/>
      <c r="VF50" s="416"/>
      <c r="VG50" s="416"/>
      <c r="VH50" s="416"/>
      <c r="VI50" s="416"/>
      <c r="VJ50" s="416"/>
      <c r="VK50" s="416"/>
      <c r="VL50" s="416"/>
      <c r="VM50" s="416"/>
      <c r="VN50" s="416"/>
      <c r="VO50" s="416"/>
      <c r="VP50" s="416"/>
      <c r="VQ50" s="416"/>
      <c r="VR50" s="416"/>
      <c r="VS50" s="416"/>
      <c r="VT50" s="416"/>
      <c r="VU50" s="416"/>
      <c r="VV50" s="416"/>
      <c r="VW50" s="416"/>
      <c r="VX50" s="416"/>
      <c r="VY50" s="416"/>
      <c r="VZ50" s="416"/>
      <c r="WA50" s="416"/>
      <c r="WB50" s="416"/>
      <c r="WC50" s="416"/>
      <c r="WD50" s="416"/>
      <c r="WE50" s="416"/>
      <c r="WF50" s="416"/>
      <c r="WG50" s="416"/>
      <c r="WH50" s="416"/>
      <c r="WI50" s="416"/>
      <c r="WJ50" s="416"/>
      <c r="WK50" s="416"/>
      <c r="WL50" s="416"/>
      <c r="WM50" s="416"/>
      <c r="WN50" s="416"/>
      <c r="WO50" s="416"/>
      <c r="WP50" s="416"/>
      <c r="WQ50" s="416"/>
      <c r="WR50" s="416"/>
      <c r="WS50" s="416"/>
      <c r="WT50" s="416"/>
      <c r="WU50" s="416"/>
      <c r="WV50" s="416"/>
      <c r="WW50" s="416"/>
      <c r="WX50" s="416"/>
      <c r="WY50" s="416"/>
      <c r="WZ50" s="416"/>
      <c r="XA50" s="416"/>
      <c r="XB50" s="416"/>
      <c r="XC50" s="416"/>
      <c r="XD50" s="416"/>
      <c r="XE50" s="416"/>
      <c r="XF50" s="416"/>
      <c r="XG50" s="416"/>
      <c r="XH50" s="416"/>
      <c r="XI50" s="416"/>
      <c r="XJ50" s="416"/>
      <c r="XK50" s="416"/>
      <c r="XL50" s="416"/>
      <c r="XM50" s="416"/>
      <c r="XN50" s="416"/>
      <c r="XO50" s="416"/>
      <c r="XP50" s="416"/>
      <c r="XQ50" s="416"/>
      <c r="XR50" s="416"/>
      <c r="XS50" s="416"/>
      <c r="XT50" s="416"/>
    </row>
    <row r="51" spans="1:644" customFormat="1">
      <c r="A51" s="217"/>
      <c r="B51" s="122"/>
      <c r="C51" s="221"/>
      <c r="D51" s="222"/>
      <c r="E51" s="222"/>
      <c r="F51" s="220"/>
      <c r="G51" s="221"/>
      <c r="H51" s="222"/>
      <c r="I51" s="222"/>
      <c r="J51" s="220"/>
      <c r="K51" s="416"/>
      <c r="L51" s="416"/>
      <c r="M51" s="217"/>
      <c r="N51" s="122"/>
      <c r="O51" s="221"/>
      <c r="P51" s="222"/>
      <c r="Q51" s="222"/>
      <c r="R51" s="220"/>
      <c r="S51" s="221"/>
      <c r="T51" s="222"/>
      <c r="U51" s="222"/>
      <c r="V51" s="220"/>
      <c r="W51" s="416"/>
      <c r="X51" s="416"/>
      <c r="Y51" s="416"/>
      <c r="Z51" s="416"/>
      <c r="AA51" s="416"/>
      <c r="AB51" s="416"/>
      <c r="AC51" s="416"/>
      <c r="AD51" s="416"/>
      <c r="AE51" s="416"/>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6"/>
      <c r="BR51" s="416"/>
      <c r="BS51" s="416"/>
      <c r="BT51" s="416"/>
      <c r="BU51" s="416"/>
      <c r="BV51" s="416"/>
      <c r="BW51" s="416"/>
      <c r="BX51" s="416"/>
      <c r="BY51" s="416"/>
      <c r="BZ51" s="416"/>
      <c r="CA51" s="416"/>
      <c r="CB51" s="416"/>
      <c r="CC51" s="416"/>
      <c r="CD51" s="416"/>
      <c r="CE51" s="416"/>
      <c r="CF51" s="416"/>
      <c r="CG51" s="416"/>
      <c r="CH51" s="416"/>
      <c r="CI51" s="416"/>
      <c r="CJ51" s="416"/>
      <c r="CK51" s="416"/>
      <c r="CL51" s="416"/>
      <c r="CM51" s="416"/>
      <c r="CN51" s="416"/>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6"/>
      <c r="DL51" s="416"/>
      <c r="DM51" s="416"/>
      <c r="DN51" s="416"/>
      <c r="DO51" s="416"/>
      <c r="DP51" s="416"/>
      <c r="DQ51" s="416"/>
      <c r="DR51" s="416"/>
      <c r="DS51" s="416"/>
      <c r="DT51" s="416"/>
      <c r="DU51" s="416"/>
      <c r="DV51" s="416"/>
      <c r="DW51" s="416"/>
      <c r="DX51" s="416"/>
      <c r="DY51" s="416"/>
      <c r="DZ51" s="416"/>
      <c r="EA51" s="416"/>
      <c r="EB51" s="416"/>
      <c r="EC51" s="416"/>
      <c r="ED51" s="416"/>
      <c r="EE51" s="416"/>
      <c r="EF51" s="416"/>
      <c r="EG51" s="416"/>
      <c r="EH51" s="416"/>
      <c r="EI51" s="416"/>
      <c r="EJ51" s="416"/>
      <c r="EK51" s="416"/>
      <c r="EL51" s="416"/>
      <c r="EM51" s="416"/>
      <c r="EN51" s="416"/>
      <c r="EO51" s="416"/>
      <c r="EP51" s="416"/>
      <c r="EQ51" s="416"/>
      <c r="ER51" s="416"/>
      <c r="ES51" s="416"/>
      <c r="ET51" s="416"/>
      <c r="EU51" s="416"/>
      <c r="EV51" s="416"/>
      <c r="EW51" s="416"/>
      <c r="EX51" s="416"/>
      <c r="EY51" s="416"/>
      <c r="EZ51" s="416"/>
      <c r="FA51" s="416"/>
      <c r="FB51" s="416"/>
      <c r="FC51" s="416"/>
      <c r="FD51" s="416"/>
      <c r="FE51" s="416"/>
      <c r="FF51" s="416"/>
      <c r="FG51" s="416"/>
      <c r="FH51" s="416"/>
      <c r="FI51" s="416"/>
      <c r="FJ51" s="416"/>
      <c r="FK51" s="416"/>
      <c r="FL51" s="416"/>
      <c r="FM51" s="416"/>
      <c r="FN51" s="416"/>
      <c r="FO51" s="416"/>
      <c r="FP51" s="416"/>
      <c r="FQ51" s="416"/>
      <c r="FR51" s="416"/>
      <c r="FS51" s="416"/>
      <c r="FT51" s="416"/>
      <c r="FU51" s="416"/>
      <c r="FV51" s="416"/>
      <c r="FW51" s="416"/>
      <c r="FX51" s="416"/>
      <c r="FY51" s="416"/>
      <c r="FZ51" s="416"/>
      <c r="GA51" s="416"/>
      <c r="GB51" s="416"/>
      <c r="GC51" s="416"/>
      <c r="GD51" s="416"/>
      <c r="GE51" s="416"/>
      <c r="GF51" s="416"/>
      <c r="GG51" s="416"/>
      <c r="GH51" s="416"/>
      <c r="GI51" s="416"/>
      <c r="GJ51" s="416"/>
      <c r="GK51" s="416"/>
      <c r="GL51" s="416"/>
      <c r="GM51" s="416"/>
      <c r="GN51" s="416"/>
      <c r="GO51" s="416"/>
      <c r="GP51" s="416"/>
      <c r="GQ51" s="416"/>
      <c r="GR51" s="416"/>
      <c r="GS51" s="416"/>
      <c r="GT51" s="416"/>
      <c r="GU51" s="416"/>
      <c r="GV51" s="416"/>
      <c r="GW51" s="416"/>
      <c r="GX51" s="416"/>
      <c r="GY51" s="416"/>
      <c r="GZ51" s="416"/>
      <c r="HA51" s="416"/>
      <c r="HB51" s="416"/>
      <c r="HC51" s="416"/>
      <c r="HD51" s="416"/>
      <c r="HE51" s="416"/>
      <c r="HF51" s="416"/>
      <c r="HG51" s="416"/>
      <c r="HH51" s="416"/>
      <c r="HI51" s="416"/>
      <c r="HJ51" s="416"/>
      <c r="HK51" s="416"/>
      <c r="HL51" s="416"/>
      <c r="HM51" s="416"/>
      <c r="HN51" s="416"/>
      <c r="HO51" s="416"/>
      <c r="HP51" s="416"/>
      <c r="HQ51" s="416"/>
      <c r="HR51" s="416"/>
      <c r="HS51" s="416"/>
      <c r="HT51" s="416"/>
      <c r="HU51" s="416"/>
      <c r="HV51" s="416"/>
      <c r="HW51" s="416"/>
      <c r="HX51" s="416"/>
      <c r="HY51" s="416"/>
      <c r="HZ51" s="416"/>
      <c r="IA51" s="416"/>
      <c r="IB51" s="416"/>
      <c r="IC51" s="416"/>
      <c r="ID51" s="416"/>
      <c r="IE51" s="416"/>
      <c r="IF51" s="416"/>
      <c r="IG51" s="416"/>
      <c r="IH51" s="416"/>
      <c r="II51" s="416"/>
      <c r="IJ51" s="416"/>
      <c r="IK51" s="416"/>
      <c r="IL51" s="416"/>
      <c r="IM51" s="416"/>
      <c r="IN51" s="416"/>
      <c r="IO51" s="416"/>
      <c r="IP51" s="416"/>
      <c r="IQ51" s="416"/>
      <c r="IR51" s="416"/>
      <c r="IS51" s="416"/>
      <c r="IT51" s="416"/>
      <c r="IU51" s="416"/>
      <c r="IV51" s="416"/>
      <c r="IW51" s="416"/>
      <c r="IX51" s="416"/>
      <c r="IY51" s="416"/>
      <c r="IZ51" s="416"/>
      <c r="JA51" s="416"/>
      <c r="JB51" s="416"/>
      <c r="JC51" s="416"/>
      <c r="JD51" s="416"/>
      <c r="JE51" s="416"/>
      <c r="JF51" s="416"/>
      <c r="JG51" s="416"/>
      <c r="JH51" s="416"/>
      <c r="JI51" s="416"/>
      <c r="JJ51" s="416"/>
      <c r="JK51" s="416"/>
      <c r="JL51" s="416"/>
      <c r="JM51" s="416"/>
      <c r="JN51" s="416"/>
      <c r="JO51" s="416"/>
      <c r="JP51" s="416"/>
      <c r="JQ51" s="416"/>
      <c r="JR51" s="416"/>
      <c r="JS51" s="416"/>
      <c r="JT51" s="416"/>
      <c r="JU51" s="416"/>
      <c r="JV51" s="416"/>
      <c r="JW51" s="416"/>
      <c r="JX51" s="416"/>
      <c r="JY51" s="416"/>
      <c r="JZ51" s="416"/>
      <c r="KA51" s="416"/>
      <c r="KB51" s="416"/>
      <c r="KC51" s="416"/>
      <c r="KD51" s="416"/>
      <c r="KE51" s="416"/>
      <c r="KF51" s="416"/>
      <c r="KG51" s="416"/>
      <c r="KH51" s="416"/>
      <c r="KI51" s="416"/>
      <c r="KJ51" s="416"/>
      <c r="KK51" s="416"/>
      <c r="KL51" s="416"/>
      <c r="KM51" s="416"/>
      <c r="KN51" s="416"/>
      <c r="KO51" s="416"/>
      <c r="KP51" s="416"/>
      <c r="KQ51" s="416"/>
      <c r="KR51" s="416"/>
      <c r="KS51" s="416"/>
      <c r="KT51" s="416"/>
      <c r="KU51" s="416"/>
      <c r="KV51" s="416"/>
      <c r="KW51" s="416"/>
      <c r="KX51" s="416"/>
      <c r="KY51" s="416"/>
      <c r="KZ51" s="416"/>
      <c r="LA51" s="416"/>
      <c r="LB51" s="416"/>
      <c r="LC51" s="416"/>
      <c r="LD51" s="416"/>
      <c r="LE51" s="416"/>
      <c r="LF51" s="416"/>
      <c r="LG51" s="416"/>
      <c r="LH51" s="416"/>
      <c r="LI51" s="416"/>
      <c r="LJ51" s="416"/>
      <c r="LK51" s="416"/>
      <c r="LL51" s="416"/>
      <c r="LM51" s="416"/>
      <c r="LN51" s="416"/>
      <c r="LO51" s="416"/>
      <c r="LP51" s="416"/>
      <c r="LQ51" s="416"/>
      <c r="LR51" s="416"/>
      <c r="LS51" s="416"/>
      <c r="LT51" s="416"/>
      <c r="LU51" s="416"/>
      <c r="LV51" s="416"/>
      <c r="LW51" s="416"/>
      <c r="LX51" s="416"/>
      <c r="LY51" s="416"/>
      <c r="LZ51" s="416"/>
      <c r="MA51" s="416"/>
      <c r="MB51" s="416"/>
      <c r="MC51" s="416"/>
      <c r="MD51" s="416"/>
      <c r="ME51" s="416"/>
      <c r="MF51" s="416"/>
      <c r="MG51" s="416"/>
      <c r="MH51" s="416"/>
      <c r="MI51" s="416"/>
      <c r="MJ51" s="416"/>
      <c r="MK51" s="416"/>
      <c r="ML51" s="416"/>
      <c r="MM51" s="416"/>
      <c r="MN51" s="416"/>
      <c r="MO51" s="416"/>
      <c r="MP51" s="416"/>
      <c r="MQ51" s="416"/>
      <c r="MR51" s="416"/>
      <c r="MS51" s="416"/>
      <c r="MT51" s="416"/>
      <c r="MU51" s="416"/>
      <c r="MV51" s="416"/>
      <c r="MW51" s="416"/>
      <c r="MX51" s="416"/>
      <c r="MY51" s="416"/>
      <c r="MZ51" s="416"/>
      <c r="NA51" s="416"/>
      <c r="NB51" s="416"/>
      <c r="NC51" s="416"/>
      <c r="ND51" s="416"/>
      <c r="NE51" s="416"/>
      <c r="NF51" s="416"/>
      <c r="NG51" s="416"/>
      <c r="NH51" s="416"/>
      <c r="NI51" s="416"/>
      <c r="NJ51" s="416"/>
      <c r="NK51" s="416"/>
      <c r="NL51" s="416"/>
      <c r="NM51" s="416"/>
      <c r="NN51" s="416"/>
      <c r="NO51" s="416"/>
      <c r="NP51" s="416"/>
      <c r="NQ51" s="416"/>
      <c r="NR51" s="416"/>
      <c r="NS51" s="416"/>
      <c r="NT51" s="416"/>
      <c r="NU51" s="416"/>
      <c r="NV51" s="416"/>
      <c r="NW51" s="416"/>
      <c r="NX51" s="416"/>
      <c r="NY51" s="416"/>
      <c r="NZ51" s="416"/>
      <c r="OA51" s="416"/>
      <c r="OB51" s="416"/>
      <c r="OC51" s="416"/>
      <c r="OD51" s="416"/>
      <c r="OE51" s="416"/>
      <c r="OF51" s="416"/>
      <c r="OG51" s="416"/>
      <c r="OH51" s="416"/>
      <c r="OI51" s="416"/>
      <c r="OJ51" s="416"/>
      <c r="OK51" s="416"/>
      <c r="OL51" s="416"/>
      <c r="OM51" s="416"/>
      <c r="ON51" s="416"/>
      <c r="OO51" s="416"/>
      <c r="OP51" s="416"/>
      <c r="OQ51" s="416"/>
      <c r="OR51" s="416"/>
      <c r="OS51" s="416"/>
      <c r="OT51" s="416"/>
      <c r="OU51" s="416"/>
      <c r="OV51" s="416"/>
      <c r="OW51" s="416"/>
      <c r="OX51" s="416"/>
      <c r="OY51" s="416"/>
      <c r="OZ51" s="416"/>
      <c r="PA51" s="416"/>
      <c r="PB51" s="416"/>
      <c r="PC51" s="416"/>
      <c r="PD51" s="416"/>
      <c r="PE51" s="416"/>
      <c r="PF51" s="416"/>
      <c r="PG51" s="416"/>
      <c r="PH51" s="416"/>
      <c r="PI51" s="416"/>
      <c r="PJ51" s="416"/>
      <c r="PK51" s="416"/>
      <c r="PL51" s="416"/>
      <c r="PM51" s="416"/>
      <c r="PN51" s="416"/>
      <c r="PO51" s="416"/>
      <c r="PP51" s="416"/>
      <c r="PQ51" s="416"/>
      <c r="PR51" s="416"/>
      <c r="PS51" s="416"/>
      <c r="PT51" s="416"/>
      <c r="PU51" s="416"/>
      <c r="PV51" s="416"/>
      <c r="PW51" s="416"/>
      <c r="PX51" s="416"/>
      <c r="PY51" s="416"/>
      <c r="PZ51" s="416"/>
      <c r="QA51" s="416"/>
      <c r="QB51" s="416"/>
      <c r="QC51" s="416"/>
      <c r="QD51" s="416"/>
      <c r="QE51" s="416"/>
      <c r="QF51" s="416"/>
      <c r="QG51" s="416"/>
      <c r="QH51" s="416"/>
      <c r="QI51" s="416"/>
      <c r="QJ51" s="416"/>
      <c r="QK51" s="416"/>
      <c r="QL51" s="416"/>
      <c r="QM51" s="416"/>
      <c r="QN51" s="416"/>
      <c r="QO51" s="416"/>
      <c r="QP51" s="416"/>
      <c r="QQ51" s="416"/>
      <c r="QR51" s="416"/>
      <c r="QS51" s="416"/>
      <c r="QT51" s="416"/>
      <c r="QU51" s="416"/>
      <c r="QV51" s="416"/>
      <c r="QW51" s="416"/>
      <c r="QX51" s="416"/>
      <c r="QY51" s="416"/>
      <c r="QZ51" s="416"/>
      <c r="RA51" s="416"/>
      <c r="RB51" s="416"/>
      <c r="RC51" s="416"/>
      <c r="RD51" s="416"/>
      <c r="RE51" s="416"/>
      <c r="RF51" s="416"/>
      <c r="RG51" s="416"/>
      <c r="RH51" s="416"/>
      <c r="RI51" s="416"/>
      <c r="RJ51" s="416"/>
      <c r="RK51" s="416"/>
      <c r="RL51" s="416"/>
      <c r="RM51" s="416"/>
      <c r="RN51" s="416"/>
      <c r="RO51" s="416"/>
      <c r="RP51" s="416"/>
      <c r="RQ51" s="416"/>
      <c r="RR51" s="416"/>
      <c r="RS51" s="416"/>
      <c r="RT51" s="416"/>
      <c r="RU51" s="416"/>
      <c r="RV51" s="416"/>
      <c r="RW51" s="416"/>
      <c r="RX51" s="416"/>
      <c r="RY51" s="416"/>
      <c r="RZ51" s="416"/>
      <c r="SA51" s="416"/>
      <c r="SB51" s="416"/>
      <c r="SC51" s="416"/>
      <c r="SD51" s="416"/>
      <c r="SE51" s="416"/>
      <c r="SF51" s="416"/>
      <c r="SG51" s="416"/>
      <c r="SH51" s="416"/>
      <c r="SI51" s="416"/>
      <c r="SJ51" s="416"/>
      <c r="SK51" s="416"/>
      <c r="SL51" s="416"/>
      <c r="SM51" s="416"/>
      <c r="SN51" s="416"/>
      <c r="SO51" s="416"/>
      <c r="SP51" s="416"/>
      <c r="SQ51" s="416"/>
      <c r="SR51" s="416"/>
      <c r="SS51" s="416"/>
      <c r="ST51" s="416"/>
      <c r="SU51" s="416"/>
      <c r="SV51" s="416"/>
      <c r="SW51" s="416"/>
      <c r="SX51" s="416"/>
      <c r="SY51" s="416"/>
      <c r="SZ51" s="416"/>
      <c r="TA51" s="416"/>
      <c r="TB51" s="416"/>
      <c r="TC51" s="416"/>
      <c r="TD51" s="416"/>
      <c r="TE51" s="416"/>
      <c r="TF51" s="416"/>
      <c r="TG51" s="416"/>
      <c r="TH51" s="416"/>
      <c r="TI51" s="416"/>
      <c r="TJ51" s="416"/>
      <c r="TK51" s="416"/>
      <c r="TL51" s="416"/>
      <c r="TM51" s="416"/>
      <c r="TN51" s="416"/>
      <c r="TO51" s="416"/>
      <c r="TP51" s="416"/>
      <c r="TQ51" s="416"/>
      <c r="TR51" s="416"/>
      <c r="TS51" s="416"/>
      <c r="TT51" s="416"/>
      <c r="TU51" s="416"/>
      <c r="TV51" s="416"/>
      <c r="TW51" s="416"/>
      <c r="TX51" s="416"/>
      <c r="TY51" s="416"/>
      <c r="TZ51" s="416"/>
      <c r="UA51" s="416"/>
      <c r="UB51" s="416"/>
      <c r="UC51" s="416"/>
      <c r="UD51" s="416"/>
      <c r="UE51" s="416"/>
      <c r="UF51" s="416"/>
      <c r="UG51" s="416"/>
      <c r="UH51" s="416"/>
      <c r="UI51" s="416"/>
      <c r="UJ51" s="416"/>
      <c r="UK51" s="416"/>
      <c r="UL51" s="416"/>
      <c r="UM51" s="416"/>
      <c r="UN51" s="416"/>
      <c r="UO51" s="416"/>
      <c r="UP51" s="416"/>
      <c r="UQ51" s="416"/>
      <c r="UR51" s="416"/>
      <c r="US51" s="416"/>
      <c r="UT51" s="416"/>
      <c r="UU51" s="416"/>
      <c r="UV51" s="416"/>
      <c r="UW51" s="416"/>
      <c r="UX51" s="416"/>
      <c r="UY51" s="416"/>
      <c r="UZ51" s="416"/>
      <c r="VA51" s="416"/>
      <c r="VB51" s="416"/>
      <c r="VC51" s="416"/>
      <c r="VD51" s="416"/>
      <c r="VE51" s="416"/>
      <c r="VF51" s="416"/>
      <c r="VG51" s="416"/>
      <c r="VH51" s="416"/>
      <c r="VI51" s="416"/>
      <c r="VJ51" s="416"/>
      <c r="VK51" s="416"/>
      <c r="VL51" s="416"/>
      <c r="VM51" s="416"/>
      <c r="VN51" s="416"/>
      <c r="VO51" s="416"/>
      <c r="VP51" s="416"/>
      <c r="VQ51" s="416"/>
      <c r="VR51" s="416"/>
      <c r="VS51" s="416"/>
      <c r="VT51" s="416"/>
      <c r="VU51" s="416"/>
      <c r="VV51" s="416"/>
      <c r="VW51" s="416"/>
      <c r="VX51" s="416"/>
      <c r="VY51" s="416"/>
      <c r="VZ51" s="416"/>
      <c r="WA51" s="416"/>
      <c r="WB51" s="416"/>
      <c r="WC51" s="416"/>
      <c r="WD51" s="416"/>
      <c r="WE51" s="416"/>
      <c r="WF51" s="416"/>
      <c r="WG51" s="416"/>
      <c r="WH51" s="416"/>
      <c r="WI51" s="416"/>
      <c r="WJ51" s="416"/>
      <c r="WK51" s="416"/>
      <c r="WL51" s="416"/>
      <c r="WM51" s="416"/>
      <c r="WN51" s="416"/>
      <c r="WO51" s="416"/>
      <c r="WP51" s="416"/>
      <c r="WQ51" s="416"/>
      <c r="WR51" s="416"/>
      <c r="WS51" s="416"/>
      <c r="WT51" s="416"/>
      <c r="WU51" s="416"/>
      <c r="WV51" s="416"/>
      <c r="WW51" s="416"/>
      <c r="WX51" s="416"/>
      <c r="WY51" s="416"/>
      <c r="WZ51" s="416"/>
      <c r="XA51" s="416"/>
      <c r="XB51" s="416"/>
      <c r="XC51" s="416"/>
      <c r="XD51" s="416"/>
      <c r="XE51" s="416"/>
      <c r="XF51" s="416"/>
      <c r="XG51" s="416"/>
      <c r="XH51" s="416"/>
      <c r="XI51" s="416"/>
      <c r="XJ51" s="416"/>
      <c r="XK51" s="416"/>
      <c r="XL51" s="416"/>
      <c r="XM51" s="416"/>
      <c r="XN51" s="416"/>
      <c r="XO51" s="416"/>
      <c r="XP51" s="416"/>
      <c r="XQ51" s="416"/>
      <c r="XR51" s="416"/>
      <c r="XS51" s="416"/>
      <c r="XT51" s="416"/>
    </row>
    <row r="52" spans="1:644" customFormat="1">
      <c r="A52" s="217"/>
      <c r="B52" s="122"/>
      <c r="C52" s="221"/>
      <c r="D52" s="222"/>
      <c r="E52" s="222"/>
      <c r="F52" s="220"/>
      <c r="G52" s="221"/>
      <c r="H52" s="222"/>
      <c r="I52" s="222"/>
      <c r="J52" s="220"/>
      <c r="K52" s="416"/>
      <c r="L52" s="416"/>
      <c r="M52" s="217"/>
      <c r="N52" s="122"/>
      <c r="O52" s="221"/>
      <c r="P52" s="222"/>
      <c r="Q52" s="222"/>
      <c r="R52" s="220"/>
      <c r="S52" s="221"/>
      <c r="T52" s="222"/>
      <c r="U52" s="222"/>
      <c r="V52" s="220"/>
      <c r="W52" s="416"/>
      <c r="X52" s="416"/>
      <c r="Y52" s="416"/>
      <c r="Z52" s="416"/>
      <c r="AA52" s="416"/>
      <c r="AB52" s="416"/>
      <c r="AC52" s="416"/>
      <c r="AD52" s="416"/>
      <c r="AE52" s="416"/>
      <c r="AF52" s="416"/>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c r="BM52" s="416"/>
      <c r="BN52" s="416"/>
      <c r="BO52" s="416"/>
      <c r="BP52" s="416"/>
      <c r="BQ52" s="416"/>
      <c r="BR52" s="416"/>
      <c r="BS52" s="416"/>
      <c r="BT52" s="416"/>
      <c r="BU52" s="416"/>
      <c r="BV52" s="416"/>
      <c r="BW52" s="416"/>
      <c r="BX52" s="416"/>
      <c r="BY52" s="416"/>
      <c r="BZ52" s="416"/>
      <c r="CA52" s="416"/>
      <c r="CB52" s="416"/>
      <c r="CC52" s="416"/>
      <c r="CD52" s="416"/>
      <c r="CE52" s="416"/>
      <c r="CF52" s="416"/>
      <c r="CG52" s="416"/>
      <c r="CH52" s="416"/>
      <c r="CI52" s="416"/>
      <c r="CJ52" s="416"/>
      <c r="CK52" s="416"/>
      <c r="CL52" s="416"/>
      <c r="CM52" s="416"/>
      <c r="CN52" s="416"/>
      <c r="CO52" s="416"/>
      <c r="CP52" s="416"/>
      <c r="CQ52" s="416"/>
      <c r="CR52" s="416"/>
      <c r="CS52" s="416"/>
      <c r="CT52" s="416"/>
      <c r="CU52" s="416"/>
      <c r="CV52" s="416"/>
      <c r="CW52" s="416"/>
      <c r="CX52" s="416"/>
      <c r="CY52" s="416"/>
      <c r="CZ52" s="416"/>
      <c r="DA52" s="416"/>
      <c r="DB52" s="416"/>
      <c r="DC52" s="416"/>
      <c r="DD52" s="416"/>
      <c r="DE52" s="416"/>
      <c r="DF52" s="416"/>
      <c r="DG52" s="416"/>
      <c r="DH52" s="416"/>
      <c r="DI52" s="416"/>
      <c r="DJ52" s="416"/>
      <c r="DK52" s="416"/>
      <c r="DL52" s="416"/>
      <c r="DM52" s="416"/>
      <c r="DN52" s="416"/>
      <c r="DO52" s="416"/>
      <c r="DP52" s="416"/>
      <c r="DQ52" s="416"/>
      <c r="DR52" s="416"/>
      <c r="DS52" s="416"/>
      <c r="DT52" s="416"/>
      <c r="DU52" s="416"/>
      <c r="DV52" s="416"/>
      <c r="DW52" s="416"/>
      <c r="DX52" s="416"/>
      <c r="DY52" s="416"/>
      <c r="DZ52" s="416"/>
      <c r="EA52" s="416"/>
      <c r="EB52" s="416"/>
      <c r="EC52" s="416"/>
      <c r="ED52" s="416"/>
      <c r="EE52" s="416"/>
      <c r="EF52" s="416"/>
      <c r="EG52" s="416"/>
      <c r="EH52" s="416"/>
      <c r="EI52" s="416"/>
      <c r="EJ52" s="416"/>
      <c r="EK52" s="416"/>
      <c r="EL52" s="416"/>
      <c r="EM52" s="416"/>
      <c r="EN52" s="416"/>
      <c r="EO52" s="416"/>
      <c r="EP52" s="416"/>
      <c r="EQ52" s="416"/>
      <c r="ER52" s="416"/>
      <c r="ES52" s="416"/>
      <c r="ET52" s="416"/>
      <c r="EU52" s="416"/>
      <c r="EV52" s="416"/>
      <c r="EW52" s="416"/>
      <c r="EX52" s="416"/>
      <c r="EY52" s="416"/>
      <c r="EZ52" s="416"/>
      <c r="FA52" s="416"/>
      <c r="FB52" s="416"/>
      <c r="FC52" s="416"/>
      <c r="FD52" s="416"/>
      <c r="FE52" s="416"/>
      <c r="FF52" s="416"/>
      <c r="FG52" s="416"/>
      <c r="FH52" s="416"/>
      <c r="FI52" s="416"/>
      <c r="FJ52" s="416"/>
      <c r="FK52" s="416"/>
      <c r="FL52" s="416"/>
      <c r="FM52" s="416"/>
      <c r="FN52" s="416"/>
      <c r="FO52" s="416"/>
      <c r="FP52" s="416"/>
      <c r="FQ52" s="416"/>
      <c r="FR52" s="416"/>
      <c r="FS52" s="416"/>
      <c r="FT52" s="416"/>
      <c r="FU52" s="416"/>
      <c r="FV52" s="416"/>
      <c r="FW52" s="416"/>
      <c r="FX52" s="416"/>
      <c r="FY52" s="416"/>
      <c r="FZ52" s="416"/>
      <c r="GA52" s="416"/>
      <c r="GB52" s="416"/>
      <c r="GC52" s="416"/>
      <c r="GD52" s="416"/>
      <c r="GE52" s="416"/>
      <c r="GF52" s="416"/>
      <c r="GG52" s="416"/>
      <c r="GH52" s="416"/>
      <c r="GI52" s="416"/>
      <c r="GJ52" s="416"/>
      <c r="GK52" s="416"/>
      <c r="GL52" s="416"/>
      <c r="GM52" s="416"/>
      <c r="GN52" s="416"/>
      <c r="GO52" s="416"/>
      <c r="GP52" s="416"/>
      <c r="GQ52" s="416"/>
      <c r="GR52" s="416"/>
      <c r="GS52" s="416"/>
      <c r="GT52" s="416"/>
      <c r="GU52" s="416"/>
      <c r="GV52" s="416"/>
      <c r="GW52" s="416"/>
      <c r="GX52" s="416"/>
      <c r="GY52" s="416"/>
      <c r="GZ52" s="416"/>
      <c r="HA52" s="416"/>
      <c r="HB52" s="416"/>
      <c r="HC52" s="416"/>
      <c r="HD52" s="416"/>
      <c r="HE52" s="416"/>
      <c r="HF52" s="416"/>
      <c r="HG52" s="416"/>
      <c r="HH52" s="416"/>
      <c r="HI52" s="416"/>
      <c r="HJ52" s="416"/>
      <c r="HK52" s="416"/>
      <c r="HL52" s="416"/>
      <c r="HM52" s="416"/>
      <c r="HN52" s="416"/>
      <c r="HO52" s="416"/>
      <c r="HP52" s="416"/>
      <c r="HQ52" s="416"/>
      <c r="HR52" s="416"/>
      <c r="HS52" s="416"/>
      <c r="HT52" s="416"/>
      <c r="HU52" s="416"/>
      <c r="HV52" s="416"/>
      <c r="HW52" s="416"/>
      <c r="HX52" s="416"/>
      <c r="HY52" s="416"/>
      <c r="HZ52" s="416"/>
      <c r="IA52" s="416"/>
      <c r="IB52" s="416"/>
      <c r="IC52" s="416"/>
      <c r="ID52" s="416"/>
      <c r="IE52" s="416"/>
      <c r="IF52" s="416"/>
      <c r="IG52" s="416"/>
      <c r="IH52" s="416"/>
      <c r="II52" s="416"/>
      <c r="IJ52" s="416"/>
      <c r="IK52" s="416"/>
      <c r="IL52" s="416"/>
      <c r="IM52" s="416"/>
      <c r="IN52" s="416"/>
      <c r="IO52" s="416"/>
      <c r="IP52" s="416"/>
      <c r="IQ52" s="416"/>
      <c r="IR52" s="416"/>
      <c r="IS52" s="416"/>
      <c r="IT52" s="416"/>
      <c r="IU52" s="416"/>
      <c r="IV52" s="416"/>
      <c r="IW52" s="416"/>
      <c r="IX52" s="416"/>
      <c r="IY52" s="416"/>
      <c r="IZ52" s="416"/>
      <c r="JA52" s="416"/>
      <c r="JB52" s="416"/>
      <c r="JC52" s="416"/>
      <c r="JD52" s="416"/>
      <c r="JE52" s="416"/>
      <c r="JF52" s="416"/>
      <c r="JG52" s="416"/>
      <c r="JH52" s="416"/>
      <c r="JI52" s="416"/>
      <c r="JJ52" s="416"/>
      <c r="JK52" s="416"/>
      <c r="JL52" s="416"/>
      <c r="JM52" s="416"/>
      <c r="JN52" s="416"/>
      <c r="JO52" s="416"/>
      <c r="JP52" s="416"/>
      <c r="JQ52" s="416"/>
      <c r="JR52" s="416"/>
      <c r="JS52" s="416"/>
      <c r="JT52" s="416"/>
      <c r="JU52" s="416"/>
      <c r="JV52" s="416"/>
      <c r="JW52" s="416"/>
      <c r="JX52" s="416"/>
      <c r="JY52" s="416"/>
      <c r="JZ52" s="416"/>
      <c r="KA52" s="416"/>
      <c r="KB52" s="416"/>
      <c r="KC52" s="416"/>
      <c r="KD52" s="416"/>
      <c r="KE52" s="416"/>
      <c r="KF52" s="416"/>
      <c r="KG52" s="416"/>
      <c r="KH52" s="416"/>
      <c r="KI52" s="416"/>
      <c r="KJ52" s="416"/>
      <c r="KK52" s="416"/>
      <c r="KL52" s="416"/>
      <c r="KM52" s="416"/>
      <c r="KN52" s="416"/>
      <c r="KO52" s="416"/>
      <c r="KP52" s="416"/>
      <c r="KQ52" s="416"/>
      <c r="KR52" s="416"/>
      <c r="KS52" s="416"/>
      <c r="KT52" s="416"/>
      <c r="KU52" s="416"/>
      <c r="KV52" s="416"/>
      <c r="KW52" s="416"/>
      <c r="KX52" s="416"/>
      <c r="KY52" s="416"/>
      <c r="KZ52" s="416"/>
      <c r="LA52" s="416"/>
      <c r="LB52" s="416"/>
      <c r="LC52" s="416"/>
      <c r="LD52" s="416"/>
      <c r="LE52" s="416"/>
      <c r="LF52" s="416"/>
      <c r="LG52" s="416"/>
      <c r="LH52" s="416"/>
      <c r="LI52" s="416"/>
      <c r="LJ52" s="416"/>
      <c r="LK52" s="416"/>
      <c r="LL52" s="416"/>
      <c r="LM52" s="416"/>
      <c r="LN52" s="416"/>
      <c r="LO52" s="416"/>
      <c r="LP52" s="416"/>
      <c r="LQ52" s="416"/>
      <c r="LR52" s="416"/>
      <c r="LS52" s="416"/>
      <c r="LT52" s="416"/>
      <c r="LU52" s="416"/>
      <c r="LV52" s="416"/>
      <c r="LW52" s="416"/>
      <c r="LX52" s="416"/>
      <c r="LY52" s="416"/>
      <c r="LZ52" s="416"/>
      <c r="MA52" s="416"/>
      <c r="MB52" s="416"/>
      <c r="MC52" s="416"/>
      <c r="MD52" s="416"/>
      <c r="ME52" s="416"/>
      <c r="MF52" s="416"/>
      <c r="MG52" s="416"/>
      <c r="MH52" s="416"/>
      <c r="MI52" s="416"/>
      <c r="MJ52" s="416"/>
      <c r="MK52" s="416"/>
      <c r="ML52" s="416"/>
      <c r="MM52" s="416"/>
      <c r="MN52" s="416"/>
      <c r="MO52" s="416"/>
      <c r="MP52" s="416"/>
      <c r="MQ52" s="416"/>
      <c r="MR52" s="416"/>
      <c r="MS52" s="416"/>
      <c r="MT52" s="416"/>
      <c r="MU52" s="416"/>
      <c r="MV52" s="416"/>
      <c r="MW52" s="416"/>
      <c r="MX52" s="416"/>
      <c r="MY52" s="416"/>
      <c r="MZ52" s="416"/>
      <c r="NA52" s="416"/>
      <c r="NB52" s="416"/>
      <c r="NC52" s="416"/>
      <c r="ND52" s="416"/>
      <c r="NE52" s="416"/>
      <c r="NF52" s="416"/>
      <c r="NG52" s="416"/>
      <c r="NH52" s="416"/>
      <c r="NI52" s="416"/>
      <c r="NJ52" s="416"/>
      <c r="NK52" s="416"/>
      <c r="NL52" s="416"/>
      <c r="NM52" s="416"/>
      <c r="NN52" s="416"/>
      <c r="NO52" s="416"/>
      <c r="NP52" s="416"/>
      <c r="NQ52" s="416"/>
      <c r="NR52" s="416"/>
      <c r="NS52" s="416"/>
      <c r="NT52" s="416"/>
      <c r="NU52" s="416"/>
      <c r="NV52" s="416"/>
      <c r="NW52" s="416"/>
      <c r="NX52" s="416"/>
      <c r="NY52" s="416"/>
      <c r="NZ52" s="416"/>
      <c r="OA52" s="416"/>
      <c r="OB52" s="416"/>
      <c r="OC52" s="416"/>
      <c r="OD52" s="416"/>
      <c r="OE52" s="416"/>
      <c r="OF52" s="416"/>
      <c r="OG52" s="416"/>
      <c r="OH52" s="416"/>
      <c r="OI52" s="416"/>
      <c r="OJ52" s="416"/>
      <c r="OK52" s="416"/>
      <c r="OL52" s="416"/>
      <c r="OM52" s="416"/>
      <c r="ON52" s="416"/>
      <c r="OO52" s="416"/>
      <c r="OP52" s="416"/>
      <c r="OQ52" s="416"/>
      <c r="OR52" s="416"/>
      <c r="OS52" s="416"/>
      <c r="OT52" s="416"/>
      <c r="OU52" s="416"/>
      <c r="OV52" s="416"/>
      <c r="OW52" s="416"/>
      <c r="OX52" s="416"/>
      <c r="OY52" s="416"/>
      <c r="OZ52" s="416"/>
      <c r="PA52" s="416"/>
      <c r="PB52" s="416"/>
      <c r="PC52" s="416"/>
      <c r="PD52" s="416"/>
      <c r="PE52" s="416"/>
      <c r="PF52" s="416"/>
      <c r="PG52" s="416"/>
      <c r="PH52" s="416"/>
      <c r="PI52" s="416"/>
      <c r="PJ52" s="416"/>
      <c r="PK52" s="416"/>
      <c r="PL52" s="416"/>
      <c r="PM52" s="416"/>
      <c r="PN52" s="416"/>
      <c r="PO52" s="416"/>
      <c r="PP52" s="416"/>
      <c r="PQ52" s="416"/>
      <c r="PR52" s="416"/>
      <c r="PS52" s="416"/>
      <c r="PT52" s="416"/>
      <c r="PU52" s="416"/>
      <c r="PV52" s="416"/>
      <c r="PW52" s="416"/>
      <c r="PX52" s="416"/>
      <c r="PY52" s="416"/>
      <c r="PZ52" s="416"/>
      <c r="QA52" s="416"/>
      <c r="QB52" s="416"/>
      <c r="QC52" s="416"/>
      <c r="QD52" s="416"/>
      <c r="QE52" s="416"/>
      <c r="QF52" s="416"/>
      <c r="QG52" s="416"/>
      <c r="QH52" s="416"/>
      <c r="QI52" s="416"/>
      <c r="QJ52" s="416"/>
      <c r="QK52" s="416"/>
      <c r="QL52" s="416"/>
      <c r="QM52" s="416"/>
      <c r="QN52" s="416"/>
      <c r="QO52" s="416"/>
      <c r="QP52" s="416"/>
      <c r="QQ52" s="416"/>
      <c r="QR52" s="416"/>
      <c r="QS52" s="416"/>
      <c r="QT52" s="416"/>
      <c r="QU52" s="416"/>
      <c r="QV52" s="416"/>
      <c r="QW52" s="416"/>
      <c r="QX52" s="416"/>
      <c r="QY52" s="416"/>
      <c r="QZ52" s="416"/>
      <c r="RA52" s="416"/>
      <c r="RB52" s="416"/>
      <c r="RC52" s="416"/>
      <c r="RD52" s="416"/>
      <c r="RE52" s="416"/>
      <c r="RF52" s="416"/>
      <c r="RG52" s="416"/>
      <c r="RH52" s="416"/>
      <c r="RI52" s="416"/>
      <c r="RJ52" s="416"/>
      <c r="RK52" s="416"/>
      <c r="RL52" s="416"/>
      <c r="RM52" s="416"/>
      <c r="RN52" s="416"/>
      <c r="RO52" s="416"/>
      <c r="RP52" s="416"/>
      <c r="RQ52" s="416"/>
      <c r="RR52" s="416"/>
      <c r="RS52" s="416"/>
      <c r="RT52" s="416"/>
      <c r="RU52" s="416"/>
      <c r="RV52" s="416"/>
      <c r="RW52" s="416"/>
      <c r="RX52" s="416"/>
      <c r="RY52" s="416"/>
      <c r="RZ52" s="416"/>
      <c r="SA52" s="416"/>
      <c r="SB52" s="416"/>
      <c r="SC52" s="416"/>
      <c r="SD52" s="416"/>
      <c r="SE52" s="416"/>
      <c r="SF52" s="416"/>
      <c r="SG52" s="416"/>
      <c r="SH52" s="416"/>
      <c r="SI52" s="416"/>
      <c r="SJ52" s="416"/>
      <c r="SK52" s="416"/>
      <c r="SL52" s="416"/>
      <c r="SM52" s="416"/>
      <c r="SN52" s="416"/>
      <c r="SO52" s="416"/>
      <c r="SP52" s="416"/>
      <c r="SQ52" s="416"/>
      <c r="SR52" s="416"/>
      <c r="SS52" s="416"/>
      <c r="ST52" s="416"/>
      <c r="SU52" s="416"/>
      <c r="SV52" s="416"/>
      <c r="SW52" s="416"/>
      <c r="SX52" s="416"/>
      <c r="SY52" s="416"/>
      <c r="SZ52" s="416"/>
      <c r="TA52" s="416"/>
      <c r="TB52" s="416"/>
      <c r="TC52" s="416"/>
      <c r="TD52" s="416"/>
      <c r="TE52" s="416"/>
      <c r="TF52" s="416"/>
      <c r="TG52" s="416"/>
      <c r="TH52" s="416"/>
      <c r="TI52" s="416"/>
      <c r="TJ52" s="416"/>
      <c r="TK52" s="416"/>
      <c r="TL52" s="416"/>
      <c r="TM52" s="416"/>
      <c r="TN52" s="416"/>
      <c r="TO52" s="416"/>
      <c r="TP52" s="416"/>
      <c r="TQ52" s="416"/>
      <c r="TR52" s="416"/>
      <c r="TS52" s="416"/>
      <c r="TT52" s="416"/>
      <c r="TU52" s="416"/>
      <c r="TV52" s="416"/>
      <c r="TW52" s="416"/>
      <c r="TX52" s="416"/>
      <c r="TY52" s="416"/>
      <c r="TZ52" s="416"/>
      <c r="UA52" s="416"/>
      <c r="UB52" s="416"/>
      <c r="UC52" s="416"/>
      <c r="UD52" s="416"/>
      <c r="UE52" s="416"/>
      <c r="UF52" s="416"/>
      <c r="UG52" s="416"/>
      <c r="UH52" s="416"/>
      <c r="UI52" s="416"/>
      <c r="UJ52" s="416"/>
      <c r="UK52" s="416"/>
      <c r="UL52" s="416"/>
      <c r="UM52" s="416"/>
      <c r="UN52" s="416"/>
      <c r="UO52" s="416"/>
      <c r="UP52" s="416"/>
      <c r="UQ52" s="416"/>
      <c r="UR52" s="416"/>
      <c r="US52" s="416"/>
      <c r="UT52" s="416"/>
      <c r="UU52" s="416"/>
      <c r="UV52" s="416"/>
      <c r="UW52" s="416"/>
      <c r="UX52" s="416"/>
      <c r="UY52" s="416"/>
      <c r="UZ52" s="416"/>
      <c r="VA52" s="416"/>
      <c r="VB52" s="416"/>
      <c r="VC52" s="416"/>
      <c r="VD52" s="416"/>
      <c r="VE52" s="416"/>
      <c r="VF52" s="416"/>
      <c r="VG52" s="416"/>
      <c r="VH52" s="416"/>
      <c r="VI52" s="416"/>
      <c r="VJ52" s="416"/>
      <c r="VK52" s="416"/>
      <c r="VL52" s="416"/>
      <c r="VM52" s="416"/>
      <c r="VN52" s="416"/>
      <c r="VO52" s="416"/>
      <c r="VP52" s="416"/>
      <c r="VQ52" s="416"/>
      <c r="VR52" s="416"/>
      <c r="VS52" s="416"/>
      <c r="VT52" s="416"/>
      <c r="VU52" s="416"/>
      <c r="VV52" s="416"/>
      <c r="VW52" s="416"/>
      <c r="VX52" s="416"/>
      <c r="VY52" s="416"/>
      <c r="VZ52" s="416"/>
      <c r="WA52" s="416"/>
      <c r="WB52" s="416"/>
      <c r="WC52" s="416"/>
      <c r="WD52" s="416"/>
      <c r="WE52" s="416"/>
      <c r="WF52" s="416"/>
      <c r="WG52" s="416"/>
      <c r="WH52" s="416"/>
      <c r="WI52" s="416"/>
      <c r="WJ52" s="416"/>
      <c r="WK52" s="416"/>
      <c r="WL52" s="416"/>
      <c r="WM52" s="416"/>
      <c r="WN52" s="416"/>
      <c r="WO52" s="416"/>
      <c r="WP52" s="416"/>
      <c r="WQ52" s="416"/>
      <c r="WR52" s="416"/>
      <c r="WS52" s="416"/>
      <c r="WT52" s="416"/>
      <c r="WU52" s="416"/>
      <c r="WV52" s="416"/>
      <c r="WW52" s="416"/>
      <c r="WX52" s="416"/>
      <c r="WY52" s="416"/>
      <c r="WZ52" s="416"/>
      <c r="XA52" s="416"/>
      <c r="XB52" s="416"/>
      <c r="XC52" s="416"/>
      <c r="XD52" s="416"/>
      <c r="XE52" s="416"/>
      <c r="XF52" s="416"/>
      <c r="XG52" s="416"/>
      <c r="XH52" s="416"/>
      <c r="XI52" s="416"/>
      <c r="XJ52" s="416"/>
      <c r="XK52" s="416"/>
      <c r="XL52" s="416"/>
      <c r="XM52" s="416"/>
      <c r="XN52" s="416"/>
      <c r="XO52" s="416"/>
      <c r="XP52" s="416"/>
      <c r="XQ52" s="416"/>
      <c r="XR52" s="416"/>
      <c r="XS52" s="416"/>
      <c r="XT52" s="416"/>
    </row>
    <row r="53" spans="1:644" customFormat="1">
      <c r="A53" s="217"/>
      <c r="B53" s="122"/>
      <c r="C53" s="221"/>
      <c r="D53" s="222"/>
      <c r="E53" s="222"/>
      <c r="F53" s="220"/>
      <c r="G53" s="221"/>
      <c r="H53" s="222"/>
      <c r="I53" s="222"/>
      <c r="J53" s="220"/>
      <c r="K53" s="416"/>
      <c r="L53" s="416"/>
      <c r="M53" s="217"/>
      <c r="N53" s="122"/>
      <c r="O53" s="221"/>
      <c r="P53" s="222"/>
      <c r="Q53" s="222"/>
      <c r="R53" s="220"/>
      <c r="S53" s="221"/>
      <c r="T53" s="222"/>
      <c r="U53" s="222"/>
      <c r="V53" s="220"/>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c r="BM53" s="416"/>
      <c r="BN53" s="416"/>
      <c r="BO53" s="416"/>
      <c r="BP53" s="416"/>
      <c r="BQ53" s="416"/>
      <c r="BR53" s="416"/>
      <c r="BS53" s="416"/>
      <c r="BT53" s="416"/>
      <c r="BU53" s="416"/>
      <c r="BV53" s="416"/>
      <c r="BW53" s="416"/>
      <c r="BX53" s="416"/>
      <c r="BY53" s="416"/>
      <c r="BZ53" s="416"/>
      <c r="CA53" s="416"/>
      <c r="CB53" s="416"/>
      <c r="CC53" s="416"/>
      <c r="CD53" s="416"/>
      <c r="CE53" s="416"/>
      <c r="CF53" s="416"/>
      <c r="CG53" s="416"/>
      <c r="CH53" s="416"/>
      <c r="CI53" s="416"/>
      <c r="CJ53" s="416"/>
      <c r="CK53" s="416"/>
      <c r="CL53" s="416"/>
      <c r="CM53" s="416"/>
      <c r="CN53" s="416"/>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6"/>
      <c r="DL53" s="416"/>
      <c r="DM53" s="416"/>
      <c r="DN53" s="416"/>
      <c r="DO53" s="416"/>
      <c r="DP53" s="416"/>
      <c r="DQ53" s="416"/>
      <c r="DR53" s="416"/>
      <c r="DS53" s="416"/>
      <c r="DT53" s="416"/>
      <c r="DU53" s="416"/>
      <c r="DV53" s="416"/>
      <c r="DW53" s="416"/>
      <c r="DX53" s="416"/>
      <c r="DY53" s="416"/>
      <c r="DZ53" s="416"/>
      <c r="EA53" s="416"/>
      <c r="EB53" s="416"/>
      <c r="EC53" s="416"/>
      <c r="ED53" s="416"/>
      <c r="EE53" s="416"/>
      <c r="EF53" s="416"/>
      <c r="EG53" s="416"/>
      <c r="EH53" s="416"/>
      <c r="EI53" s="416"/>
      <c r="EJ53" s="416"/>
      <c r="EK53" s="416"/>
      <c r="EL53" s="416"/>
      <c r="EM53" s="416"/>
      <c r="EN53" s="416"/>
      <c r="EO53" s="416"/>
      <c r="EP53" s="416"/>
      <c r="EQ53" s="416"/>
      <c r="ER53" s="416"/>
      <c r="ES53" s="416"/>
      <c r="ET53" s="416"/>
      <c r="EU53" s="416"/>
      <c r="EV53" s="416"/>
      <c r="EW53" s="416"/>
      <c r="EX53" s="416"/>
      <c r="EY53" s="416"/>
      <c r="EZ53" s="416"/>
      <c r="FA53" s="416"/>
      <c r="FB53" s="416"/>
      <c r="FC53" s="416"/>
      <c r="FD53" s="416"/>
      <c r="FE53" s="416"/>
      <c r="FF53" s="416"/>
      <c r="FG53" s="416"/>
      <c r="FH53" s="416"/>
      <c r="FI53" s="416"/>
      <c r="FJ53" s="416"/>
      <c r="FK53" s="416"/>
      <c r="FL53" s="416"/>
      <c r="FM53" s="416"/>
      <c r="FN53" s="416"/>
      <c r="FO53" s="416"/>
      <c r="FP53" s="416"/>
      <c r="FQ53" s="416"/>
      <c r="FR53" s="416"/>
      <c r="FS53" s="416"/>
      <c r="FT53" s="416"/>
      <c r="FU53" s="416"/>
      <c r="FV53" s="416"/>
      <c r="FW53" s="416"/>
      <c r="FX53" s="416"/>
      <c r="FY53" s="416"/>
      <c r="FZ53" s="416"/>
      <c r="GA53" s="416"/>
      <c r="GB53" s="416"/>
      <c r="GC53" s="416"/>
      <c r="GD53" s="416"/>
      <c r="GE53" s="416"/>
      <c r="GF53" s="416"/>
      <c r="GG53" s="416"/>
      <c r="GH53" s="416"/>
      <c r="GI53" s="416"/>
      <c r="GJ53" s="416"/>
      <c r="GK53" s="416"/>
      <c r="GL53" s="416"/>
      <c r="GM53" s="416"/>
      <c r="GN53" s="416"/>
      <c r="GO53" s="416"/>
      <c r="GP53" s="416"/>
      <c r="GQ53" s="416"/>
      <c r="GR53" s="416"/>
      <c r="GS53" s="416"/>
      <c r="GT53" s="416"/>
      <c r="GU53" s="416"/>
      <c r="GV53" s="416"/>
      <c r="GW53" s="416"/>
      <c r="GX53" s="416"/>
      <c r="GY53" s="416"/>
      <c r="GZ53" s="416"/>
      <c r="HA53" s="416"/>
      <c r="HB53" s="416"/>
      <c r="HC53" s="416"/>
      <c r="HD53" s="416"/>
      <c r="HE53" s="416"/>
      <c r="HF53" s="416"/>
      <c r="HG53" s="416"/>
      <c r="HH53" s="416"/>
      <c r="HI53" s="416"/>
      <c r="HJ53" s="416"/>
      <c r="HK53" s="416"/>
      <c r="HL53" s="416"/>
      <c r="HM53" s="416"/>
      <c r="HN53" s="416"/>
      <c r="HO53" s="416"/>
      <c r="HP53" s="416"/>
      <c r="HQ53" s="416"/>
      <c r="HR53" s="416"/>
      <c r="HS53" s="416"/>
      <c r="HT53" s="416"/>
      <c r="HU53" s="416"/>
      <c r="HV53" s="416"/>
      <c r="HW53" s="416"/>
      <c r="HX53" s="416"/>
      <c r="HY53" s="416"/>
      <c r="HZ53" s="416"/>
      <c r="IA53" s="416"/>
      <c r="IB53" s="416"/>
      <c r="IC53" s="416"/>
      <c r="ID53" s="416"/>
      <c r="IE53" s="416"/>
      <c r="IF53" s="416"/>
      <c r="IG53" s="416"/>
      <c r="IH53" s="416"/>
      <c r="II53" s="416"/>
      <c r="IJ53" s="416"/>
      <c r="IK53" s="416"/>
      <c r="IL53" s="416"/>
      <c r="IM53" s="416"/>
      <c r="IN53" s="416"/>
      <c r="IO53" s="416"/>
      <c r="IP53" s="416"/>
      <c r="IQ53" s="416"/>
      <c r="IR53" s="416"/>
      <c r="IS53" s="416"/>
      <c r="IT53" s="416"/>
      <c r="IU53" s="416"/>
      <c r="IV53" s="416"/>
      <c r="IW53" s="416"/>
      <c r="IX53" s="416"/>
      <c r="IY53" s="416"/>
      <c r="IZ53" s="416"/>
      <c r="JA53" s="416"/>
      <c r="JB53" s="416"/>
      <c r="JC53" s="416"/>
      <c r="JD53" s="416"/>
      <c r="JE53" s="416"/>
      <c r="JF53" s="416"/>
      <c r="JG53" s="416"/>
      <c r="JH53" s="416"/>
      <c r="JI53" s="416"/>
      <c r="JJ53" s="416"/>
      <c r="JK53" s="416"/>
      <c r="JL53" s="416"/>
      <c r="JM53" s="416"/>
      <c r="JN53" s="416"/>
      <c r="JO53" s="416"/>
      <c r="JP53" s="416"/>
      <c r="JQ53" s="416"/>
      <c r="JR53" s="416"/>
      <c r="JS53" s="416"/>
      <c r="JT53" s="416"/>
      <c r="JU53" s="416"/>
      <c r="JV53" s="416"/>
      <c r="JW53" s="416"/>
      <c r="JX53" s="416"/>
      <c r="JY53" s="416"/>
      <c r="JZ53" s="416"/>
      <c r="KA53" s="416"/>
      <c r="KB53" s="416"/>
      <c r="KC53" s="416"/>
      <c r="KD53" s="416"/>
      <c r="KE53" s="416"/>
      <c r="KF53" s="416"/>
      <c r="KG53" s="416"/>
      <c r="KH53" s="416"/>
      <c r="KI53" s="416"/>
      <c r="KJ53" s="416"/>
      <c r="KK53" s="416"/>
      <c r="KL53" s="416"/>
      <c r="KM53" s="416"/>
      <c r="KN53" s="416"/>
      <c r="KO53" s="416"/>
      <c r="KP53" s="416"/>
      <c r="KQ53" s="416"/>
      <c r="KR53" s="416"/>
      <c r="KS53" s="416"/>
      <c r="KT53" s="416"/>
      <c r="KU53" s="416"/>
      <c r="KV53" s="416"/>
      <c r="KW53" s="416"/>
      <c r="KX53" s="416"/>
      <c r="KY53" s="416"/>
      <c r="KZ53" s="416"/>
      <c r="LA53" s="416"/>
      <c r="LB53" s="416"/>
      <c r="LC53" s="416"/>
      <c r="LD53" s="416"/>
      <c r="LE53" s="416"/>
      <c r="LF53" s="416"/>
      <c r="LG53" s="416"/>
      <c r="LH53" s="416"/>
      <c r="LI53" s="416"/>
      <c r="LJ53" s="416"/>
      <c r="LK53" s="416"/>
      <c r="LL53" s="416"/>
      <c r="LM53" s="416"/>
      <c r="LN53" s="416"/>
      <c r="LO53" s="416"/>
      <c r="LP53" s="416"/>
      <c r="LQ53" s="416"/>
      <c r="LR53" s="416"/>
      <c r="LS53" s="416"/>
      <c r="LT53" s="416"/>
      <c r="LU53" s="416"/>
      <c r="LV53" s="416"/>
      <c r="LW53" s="416"/>
      <c r="LX53" s="416"/>
      <c r="LY53" s="416"/>
      <c r="LZ53" s="416"/>
      <c r="MA53" s="416"/>
      <c r="MB53" s="416"/>
      <c r="MC53" s="416"/>
      <c r="MD53" s="416"/>
      <c r="ME53" s="416"/>
      <c r="MF53" s="416"/>
      <c r="MG53" s="416"/>
      <c r="MH53" s="416"/>
      <c r="MI53" s="416"/>
      <c r="MJ53" s="416"/>
      <c r="MK53" s="416"/>
      <c r="ML53" s="416"/>
      <c r="MM53" s="416"/>
      <c r="MN53" s="416"/>
      <c r="MO53" s="416"/>
      <c r="MP53" s="416"/>
      <c r="MQ53" s="416"/>
      <c r="MR53" s="416"/>
      <c r="MS53" s="416"/>
      <c r="MT53" s="416"/>
      <c r="MU53" s="416"/>
      <c r="MV53" s="416"/>
      <c r="MW53" s="416"/>
      <c r="MX53" s="416"/>
      <c r="MY53" s="416"/>
      <c r="MZ53" s="416"/>
      <c r="NA53" s="416"/>
      <c r="NB53" s="416"/>
      <c r="NC53" s="416"/>
      <c r="ND53" s="416"/>
      <c r="NE53" s="416"/>
      <c r="NF53" s="416"/>
      <c r="NG53" s="416"/>
      <c r="NH53" s="416"/>
      <c r="NI53" s="416"/>
      <c r="NJ53" s="416"/>
      <c r="NK53" s="416"/>
      <c r="NL53" s="416"/>
      <c r="NM53" s="416"/>
      <c r="NN53" s="416"/>
      <c r="NO53" s="416"/>
      <c r="NP53" s="416"/>
      <c r="NQ53" s="416"/>
      <c r="NR53" s="416"/>
      <c r="NS53" s="416"/>
      <c r="NT53" s="416"/>
      <c r="NU53" s="416"/>
      <c r="NV53" s="416"/>
      <c r="NW53" s="416"/>
      <c r="NX53" s="416"/>
      <c r="NY53" s="416"/>
      <c r="NZ53" s="416"/>
      <c r="OA53" s="416"/>
      <c r="OB53" s="416"/>
      <c r="OC53" s="416"/>
      <c r="OD53" s="416"/>
      <c r="OE53" s="416"/>
      <c r="OF53" s="416"/>
      <c r="OG53" s="416"/>
      <c r="OH53" s="416"/>
      <c r="OI53" s="416"/>
      <c r="OJ53" s="416"/>
      <c r="OK53" s="416"/>
      <c r="OL53" s="416"/>
      <c r="OM53" s="416"/>
      <c r="ON53" s="416"/>
      <c r="OO53" s="416"/>
      <c r="OP53" s="416"/>
      <c r="OQ53" s="416"/>
      <c r="OR53" s="416"/>
      <c r="OS53" s="416"/>
      <c r="OT53" s="416"/>
      <c r="OU53" s="416"/>
      <c r="OV53" s="416"/>
      <c r="OW53" s="416"/>
      <c r="OX53" s="416"/>
      <c r="OY53" s="416"/>
      <c r="OZ53" s="416"/>
      <c r="PA53" s="416"/>
      <c r="PB53" s="416"/>
      <c r="PC53" s="416"/>
      <c r="PD53" s="416"/>
      <c r="PE53" s="416"/>
      <c r="PF53" s="416"/>
      <c r="PG53" s="416"/>
      <c r="PH53" s="416"/>
      <c r="PI53" s="416"/>
      <c r="PJ53" s="416"/>
      <c r="PK53" s="416"/>
      <c r="PL53" s="416"/>
      <c r="PM53" s="416"/>
      <c r="PN53" s="416"/>
      <c r="PO53" s="416"/>
      <c r="PP53" s="416"/>
      <c r="PQ53" s="416"/>
      <c r="PR53" s="416"/>
      <c r="PS53" s="416"/>
      <c r="PT53" s="416"/>
      <c r="PU53" s="416"/>
      <c r="PV53" s="416"/>
      <c r="PW53" s="416"/>
      <c r="PX53" s="416"/>
      <c r="PY53" s="416"/>
      <c r="PZ53" s="416"/>
      <c r="QA53" s="416"/>
      <c r="QB53" s="416"/>
      <c r="QC53" s="416"/>
      <c r="QD53" s="416"/>
      <c r="QE53" s="416"/>
      <c r="QF53" s="416"/>
      <c r="QG53" s="416"/>
      <c r="QH53" s="416"/>
      <c r="QI53" s="416"/>
      <c r="QJ53" s="416"/>
      <c r="QK53" s="416"/>
      <c r="QL53" s="416"/>
      <c r="QM53" s="416"/>
      <c r="QN53" s="416"/>
      <c r="QO53" s="416"/>
      <c r="QP53" s="416"/>
      <c r="QQ53" s="416"/>
      <c r="QR53" s="416"/>
      <c r="QS53" s="416"/>
      <c r="QT53" s="416"/>
      <c r="QU53" s="416"/>
      <c r="QV53" s="416"/>
      <c r="QW53" s="416"/>
      <c r="QX53" s="416"/>
      <c r="QY53" s="416"/>
      <c r="QZ53" s="416"/>
      <c r="RA53" s="416"/>
      <c r="RB53" s="416"/>
      <c r="RC53" s="416"/>
      <c r="RD53" s="416"/>
      <c r="RE53" s="416"/>
      <c r="RF53" s="416"/>
      <c r="RG53" s="416"/>
      <c r="RH53" s="416"/>
      <c r="RI53" s="416"/>
      <c r="RJ53" s="416"/>
      <c r="RK53" s="416"/>
      <c r="RL53" s="416"/>
      <c r="RM53" s="416"/>
      <c r="RN53" s="416"/>
      <c r="RO53" s="416"/>
      <c r="RP53" s="416"/>
      <c r="RQ53" s="416"/>
      <c r="RR53" s="416"/>
      <c r="RS53" s="416"/>
      <c r="RT53" s="416"/>
      <c r="RU53" s="416"/>
      <c r="RV53" s="416"/>
      <c r="RW53" s="416"/>
      <c r="RX53" s="416"/>
      <c r="RY53" s="416"/>
      <c r="RZ53" s="416"/>
      <c r="SA53" s="416"/>
      <c r="SB53" s="416"/>
      <c r="SC53" s="416"/>
      <c r="SD53" s="416"/>
      <c r="SE53" s="416"/>
      <c r="SF53" s="416"/>
      <c r="SG53" s="416"/>
      <c r="SH53" s="416"/>
      <c r="SI53" s="416"/>
      <c r="SJ53" s="416"/>
      <c r="SK53" s="416"/>
      <c r="SL53" s="416"/>
      <c r="SM53" s="416"/>
      <c r="SN53" s="416"/>
      <c r="SO53" s="416"/>
      <c r="SP53" s="416"/>
      <c r="SQ53" s="416"/>
      <c r="SR53" s="416"/>
      <c r="SS53" s="416"/>
      <c r="ST53" s="416"/>
      <c r="SU53" s="416"/>
      <c r="SV53" s="416"/>
      <c r="SW53" s="416"/>
      <c r="SX53" s="416"/>
      <c r="SY53" s="416"/>
      <c r="SZ53" s="416"/>
      <c r="TA53" s="416"/>
      <c r="TB53" s="416"/>
      <c r="TC53" s="416"/>
      <c r="TD53" s="416"/>
      <c r="TE53" s="416"/>
      <c r="TF53" s="416"/>
      <c r="TG53" s="416"/>
      <c r="TH53" s="416"/>
      <c r="TI53" s="416"/>
      <c r="TJ53" s="416"/>
      <c r="TK53" s="416"/>
      <c r="TL53" s="416"/>
      <c r="TM53" s="416"/>
      <c r="TN53" s="416"/>
      <c r="TO53" s="416"/>
      <c r="TP53" s="416"/>
      <c r="TQ53" s="416"/>
      <c r="TR53" s="416"/>
      <c r="TS53" s="416"/>
      <c r="TT53" s="416"/>
      <c r="TU53" s="416"/>
      <c r="TV53" s="416"/>
      <c r="TW53" s="416"/>
      <c r="TX53" s="416"/>
      <c r="TY53" s="416"/>
      <c r="TZ53" s="416"/>
      <c r="UA53" s="416"/>
      <c r="UB53" s="416"/>
      <c r="UC53" s="416"/>
      <c r="UD53" s="416"/>
      <c r="UE53" s="416"/>
      <c r="UF53" s="416"/>
      <c r="UG53" s="416"/>
      <c r="UH53" s="416"/>
      <c r="UI53" s="416"/>
      <c r="UJ53" s="416"/>
      <c r="UK53" s="416"/>
      <c r="UL53" s="416"/>
      <c r="UM53" s="416"/>
      <c r="UN53" s="416"/>
      <c r="UO53" s="416"/>
      <c r="UP53" s="416"/>
      <c r="UQ53" s="416"/>
      <c r="UR53" s="416"/>
      <c r="US53" s="416"/>
      <c r="UT53" s="416"/>
      <c r="UU53" s="416"/>
      <c r="UV53" s="416"/>
      <c r="UW53" s="416"/>
      <c r="UX53" s="416"/>
      <c r="UY53" s="416"/>
      <c r="UZ53" s="416"/>
      <c r="VA53" s="416"/>
      <c r="VB53" s="416"/>
      <c r="VC53" s="416"/>
      <c r="VD53" s="416"/>
      <c r="VE53" s="416"/>
      <c r="VF53" s="416"/>
      <c r="VG53" s="416"/>
      <c r="VH53" s="416"/>
      <c r="VI53" s="416"/>
      <c r="VJ53" s="416"/>
      <c r="VK53" s="416"/>
      <c r="VL53" s="416"/>
      <c r="VM53" s="416"/>
      <c r="VN53" s="416"/>
      <c r="VO53" s="416"/>
      <c r="VP53" s="416"/>
      <c r="VQ53" s="416"/>
      <c r="VR53" s="416"/>
      <c r="VS53" s="416"/>
      <c r="VT53" s="416"/>
      <c r="VU53" s="416"/>
      <c r="VV53" s="416"/>
      <c r="VW53" s="416"/>
      <c r="VX53" s="416"/>
      <c r="VY53" s="416"/>
      <c r="VZ53" s="416"/>
      <c r="WA53" s="416"/>
      <c r="WB53" s="416"/>
      <c r="WC53" s="416"/>
      <c r="WD53" s="416"/>
      <c r="WE53" s="416"/>
      <c r="WF53" s="416"/>
      <c r="WG53" s="416"/>
      <c r="WH53" s="416"/>
      <c r="WI53" s="416"/>
      <c r="WJ53" s="416"/>
      <c r="WK53" s="416"/>
      <c r="WL53" s="416"/>
      <c r="WM53" s="416"/>
      <c r="WN53" s="416"/>
      <c r="WO53" s="416"/>
      <c r="WP53" s="416"/>
      <c r="WQ53" s="416"/>
      <c r="WR53" s="416"/>
      <c r="WS53" s="416"/>
      <c r="WT53" s="416"/>
      <c r="WU53" s="416"/>
      <c r="WV53" s="416"/>
      <c r="WW53" s="416"/>
      <c r="WX53" s="416"/>
      <c r="WY53" s="416"/>
      <c r="WZ53" s="416"/>
      <c r="XA53" s="416"/>
      <c r="XB53" s="416"/>
      <c r="XC53" s="416"/>
      <c r="XD53" s="416"/>
      <c r="XE53" s="416"/>
      <c r="XF53" s="416"/>
      <c r="XG53" s="416"/>
      <c r="XH53" s="416"/>
      <c r="XI53" s="416"/>
      <c r="XJ53" s="416"/>
      <c r="XK53" s="416"/>
      <c r="XL53" s="416"/>
      <c r="XM53" s="416"/>
      <c r="XN53" s="416"/>
      <c r="XO53" s="416"/>
      <c r="XP53" s="416"/>
      <c r="XQ53" s="416"/>
      <c r="XR53" s="416"/>
      <c r="XS53" s="416"/>
      <c r="XT53" s="416"/>
    </row>
    <row r="54" spans="1:644" customFormat="1">
      <c r="A54" s="217"/>
      <c r="B54" s="122"/>
      <c r="C54" s="221"/>
      <c r="D54" s="222"/>
      <c r="E54" s="222"/>
      <c r="F54" s="220"/>
      <c r="G54" s="221"/>
      <c r="H54" s="222"/>
      <c r="I54" s="222"/>
      <c r="J54" s="220"/>
      <c r="K54" s="416"/>
      <c r="L54" s="416"/>
      <c r="M54" s="217"/>
      <c r="N54" s="122"/>
      <c r="O54" s="221"/>
      <c r="P54" s="222"/>
      <c r="Q54" s="222"/>
      <c r="R54" s="220"/>
      <c r="S54" s="221"/>
      <c r="T54" s="222"/>
      <c r="U54" s="222"/>
      <c r="V54" s="220"/>
      <c r="W54" s="416"/>
      <c r="X54" s="416"/>
      <c r="Y54" s="416"/>
      <c r="Z54" s="416"/>
      <c r="AA54" s="416"/>
      <c r="AB54" s="416"/>
      <c r="AC54" s="416"/>
      <c r="AD54" s="416"/>
      <c r="AE54" s="416"/>
      <c r="AF54" s="416"/>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c r="BM54" s="416"/>
      <c r="BN54" s="416"/>
      <c r="BO54" s="416"/>
      <c r="BP54" s="416"/>
      <c r="BQ54" s="416"/>
      <c r="BR54" s="416"/>
      <c r="BS54" s="416"/>
      <c r="BT54" s="416"/>
      <c r="BU54" s="416"/>
      <c r="BV54" s="416"/>
      <c r="BW54" s="416"/>
      <c r="BX54" s="416"/>
      <c r="BY54" s="416"/>
      <c r="BZ54" s="416"/>
      <c r="CA54" s="416"/>
      <c r="CB54" s="416"/>
      <c r="CC54" s="416"/>
      <c r="CD54" s="416"/>
      <c r="CE54" s="416"/>
      <c r="CF54" s="416"/>
      <c r="CG54" s="416"/>
      <c r="CH54" s="416"/>
      <c r="CI54" s="416"/>
      <c r="CJ54" s="416"/>
      <c r="CK54" s="416"/>
      <c r="CL54" s="416"/>
      <c r="CM54" s="416"/>
      <c r="CN54" s="416"/>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6"/>
      <c r="DL54" s="416"/>
      <c r="DM54" s="416"/>
      <c r="DN54" s="416"/>
      <c r="DO54" s="416"/>
      <c r="DP54" s="416"/>
      <c r="DQ54" s="416"/>
      <c r="DR54" s="416"/>
      <c r="DS54" s="416"/>
      <c r="DT54" s="416"/>
      <c r="DU54" s="416"/>
      <c r="DV54" s="416"/>
      <c r="DW54" s="416"/>
      <c r="DX54" s="416"/>
      <c r="DY54" s="416"/>
      <c r="DZ54" s="416"/>
      <c r="EA54" s="416"/>
      <c r="EB54" s="416"/>
      <c r="EC54" s="416"/>
      <c r="ED54" s="416"/>
      <c r="EE54" s="416"/>
      <c r="EF54" s="416"/>
      <c r="EG54" s="416"/>
      <c r="EH54" s="416"/>
      <c r="EI54" s="416"/>
      <c r="EJ54" s="416"/>
      <c r="EK54" s="416"/>
      <c r="EL54" s="416"/>
      <c r="EM54" s="416"/>
      <c r="EN54" s="416"/>
      <c r="EO54" s="416"/>
      <c r="EP54" s="416"/>
      <c r="EQ54" s="416"/>
      <c r="ER54" s="416"/>
      <c r="ES54" s="416"/>
      <c r="ET54" s="416"/>
      <c r="EU54" s="416"/>
      <c r="EV54" s="416"/>
      <c r="EW54" s="416"/>
      <c r="EX54" s="416"/>
      <c r="EY54" s="416"/>
      <c r="EZ54" s="416"/>
      <c r="FA54" s="416"/>
      <c r="FB54" s="416"/>
      <c r="FC54" s="416"/>
      <c r="FD54" s="416"/>
      <c r="FE54" s="416"/>
      <c r="FF54" s="416"/>
      <c r="FG54" s="416"/>
      <c r="FH54" s="416"/>
      <c r="FI54" s="416"/>
      <c r="FJ54" s="416"/>
      <c r="FK54" s="416"/>
      <c r="FL54" s="416"/>
      <c r="FM54" s="416"/>
      <c r="FN54" s="416"/>
      <c r="FO54" s="416"/>
      <c r="FP54" s="416"/>
      <c r="FQ54" s="416"/>
      <c r="FR54" s="416"/>
      <c r="FS54" s="416"/>
      <c r="FT54" s="416"/>
      <c r="FU54" s="416"/>
      <c r="FV54" s="416"/>
      <c r="FW54" s="416"/>
      <c r="FX54" s="416"/>
      <c r="FY54" s="416"/>
      <c r="FZ54" s="416"/>
      <c r="GA54" s="416"/>
      <c r="GB54" s="416"/>
      <c r="GC54" s="416"/>
      <c r="GD54" s="416"/>
      <c r="GE54" s="416"/>
      <c r="GF54" s="416"/>
      <c r="GG54" s="416"/>
      <c r="GH54" s="416"/>
      <c r="GI54" s="416"/>
      <c r="GJ54" s="416"/>
      <c r="GK54" s="416"/>
      <c r="GL54" s="416"/>
      <c r="GM54" s="416"/>
      <c r="GN54" s="416"/>
      <c r="GO54" s="416"/>
      <c r="GP54" s="416"/>
      <c r="GQ54" s="416"/>
      <c r="GR54" s="416"/>
      <c r="GS54" s="416"/>
      <c r="GT54" s="416"/>
      <c r="GU54" s="416"/>
      <c r="GV54" s="416"/>
      <c r="GW54" s="416"/>
      <c r="GX54" s="416"/>
      <c r="GY54" s="416"/>
      <c r="GZ54" s="416"/>
      <c r="HA54" s="416"/>
      <c r="HB54" s="416"/>
      <c r="HC54" s="416"/>
      <c r="HD54" s="416"/>
      <c r="HE54" s="416"/>
      <c r="HF54" s="416"/>
      <c r="HG54" s="416"/>
      <c r="HH54" s="416"/>
      <c r="HI54" s="416"/>
      <c r="HJ54" s="416"/>
      <c r="HK54" s="416"/>
      <c r="HL54" s="416"/>
      <c r="HM54" s="416"/>
      <c r="HN54" s="416"/>
      <c r="HO54" s="416"/>
      <c r="HP54" s="416"/>
      <c r="HQ54" s="416"/>
      <c r="HR54" s="416"/>
      <c r="HS54" s="416"/>
      <c r="HT54" s="416"/>
      <c r="HU54" s="416"/>
      <c r="HV54" s="416"/>
      <c r="HW54" s="416"/>
      <c r="HX54" s="416"/>
      <c r="HY54" s="416"/>
      <c r="HZ54" s="416"/>
      <c r="IA54" s="416"/>
      <c r="IB54" s="416"/>
      <c r="IC54" s="416"/>
      <c r="ID54" s="416"/>
      <c r="IE54" s="416"/>
      <c r="IF54" s="416"/>
      <c r="IG54" s="416"/>
      <c r="IH54" s="416"/>
      <c r="II54" s="416"/>
      <c r="IJ54" s="416"/>
      <c r="IK54" s="416"/>
      <c r="IL54" s="416"/>
      <c r="IM54" s="416"/>
      <c r="IN54" s="416"/>
      <c r="IO54" s="416"/>
      <c r="IP54" s="416"/>
      <c r="IQ54" s="416"/>
      <c r="IR54" s="416"/>
      <c r="IS54" s="416"/>
      <c r="IT54" s="416"/>
      <c r="IU54" s="416"/>
      <c r="IV54" s="416"/>
      <c r="IW54" s="416"/>
      <c r="IX54" s="416"/>
      <c r="IY54" s="416"/>
      <c r="IZ54" s="416"/>
      <c r="JA54" s="416"/>
      <c r="JB54" s="416"/>
      <c r="JC54" s="416"/>
      <c r="JD54" s="416"/>
      <c r="JE54" s="416"/>
      <c r="JF54" s="416"/>
      <c r="JG54" s="416"/>
      <c r="JH54" s="416"/>
      <c r="JI54" s="416"/>
      <c r="JJ54" s="416"/>
      <c r="JK54" s="416"/>
      <c r="JL54" s="416"/>
      <c r="JM54" s="416"/>
      <c r="JN54" s="416"/>
      <c r="JO54" s="416"/>
      <c r="JP54" s="416"/>
      <c r="JQ54" s="416"/>
      <c r="JR54" s="416"/>
      <c r="JS54" s="416"/>
      <c r="JT54" s="416"/>
      <c r="JU54" s="416"/>
      <c r="JV54" s="416"/>
      <c r="JW54" s="416"/>
      <c r="JX54" s="416"/>
      <c r="JY54" s="416"/>
      <c r="JZ54" s="416"/>
      <c r="KA54" s="416"/>
      <c r="KB54" s="416"/>
      <c r="KC54" s="416"/>
      <c r="KD54" s="416"/>
      <c r="KE54" s="416"/>
      <c r="KF54" s="416"/>
      <c r="KG54" s="416"/>
      <c r="KH54" s="416"/>
      <c r="KI54" s="416"/>
      <c r="KJ54" s="416"/>
      <c r="KK54" s="416"/>
      <c r="KL54" s="416"/>
      <c r="KM54" s="416"/>
      <c r="KN54" s="416"/>
      <c r="KO54" s="416"/>
      <c r="KP54" s="416"/>
      <c r="KQ54" s="416"/>
      <c r="KR54" s="416"/>
      <c r="KS54" s="416"/>
      <c r="KT54" s="416"/>
      <c r="KU54" s="416"/>
      <c r="KV54" s="416"/>
      <c r="KW54" s="416"/>
      <c r="KX54" s="416"/>
      <c r="KY54" s="416"/>
      <c r="KZ54" s="416"/>
      <c r="LA54" s="416"/>
      <c r="LB54" s="416"/>
      <c r="LC54" s="416"/>
      <c r="LD54" s="416"/>
      <c r="LE54" s="416"/>
      <c r="LF54" s="416"/>
      <c r="LG54" s="416"/>
      <c r="LH54" s="416"/>
      <c r="LI54" s="416"/>
      <c r="LJ54" s="416"/>
      <c r="LK54" s="416"/>
      <c r="LL54" s="416"/>
      <c r="LM54" s="416"/>
      <c r="LN54" s="416"/>
      <c r="LO54" s="416"/>
      <c r="LP54" s="416"/>
      <c r="LQ54" s="416"/>
      <c r="LR54" s="416"/>
      <c r="LS54" s="416"/>
      <c r="LT54" s="416"/>
      <c r="LU54" s="416"/>
      <c r="LV54" s="416"/>
      <c r="LW54" s="416"/>
      <c r="LX54" s="416"/>
      <c r="LY54" s="416"/>
      <c r="LZ54" s="416"/>
      <c r="MA54" s="416"/>
      <c r="MB54" s="416"/>
      <c r="MC54" s="416"/>
      <c r="MD54" s="416"/>
      <c r="ME54" s="416"/>
      <c r="MF54" s="416"/>
      <c r="MG54" s="416"/>
      <c r="MH54" s="416"/>
      <c r="MI54" s="416"/>
      <c r="MJ54" s="416"/>
      <c r="MK54" s="416"/>
      <c r="ML54" s="416"/>
      <c r="MM54" s="416"/>
      <c r="MN54" s="416"/>
      <c r="MO54" s="416"/>
      <c r="MP54" s="416"/>
      <c r="MQ54" s="416"/>
      <c r="MR54" s="416"/>
      <c r="MS54" s="416"/>
      <c r="MT54" s="416"/>
      <c r="MU54" s="416"/>
      <c r="MV54" s="416"/>
      <c r="MW54" s="416"/>
      <c r="MX54" s="416"/>
      <c r="MY54" s="416"/>
      <c r="MZ54" s="416"/>
      <c r="NA54" s="416"/>
      <c r="NB54" s="416"/>
      <c r="NC54" s="416"/>
      <c r="ND54" s="416"/>
      <c r="NE54" s="416"/>
      <c r="NF54" s="416"/>
      <c r="NG54" s="416"/>
      <c r="NH54" s="416"/>
      <c r="NI54" s="416"/>
      <c r="NJ54" s="416"/>
      <c r="NK54" s="416"/>
      <c r="NL54" s="416"/>
      <c r="NM54" s="416"/>
      <c r="NN54" s="416"/>
      <c r="NO54" s="416"/>
      <c r="NP54" s="416"/>
      <c r="NQ54" s="416"/>
      <c r="NR54" s="416"/>
      <c r="NS54" s="416"/>
      <c r="NT54" s="416"/>
      <c r="NU54" s="416"/>
      <c r="NV54" s="416"/>
      <c r="NW54" s="416"/>
      <c r="NX54" s="416"/>
      <c r="NY54" s="416"/>
      <c r="NZ54" s="416"/>
      <c r="OA54" s="416"/>
      <c r="OB54" s="416"/>
      <c r="OC54" s="416"/>
      <c r="OD54" s="416"/>
      <c r="OE54" s="416"/>
      <c r="OF54" s="416"/>
      <c r="OG54" s="416"/>
      <c r="OH54" s="416"/>
      <c r="OI54" s="416"/>
      <c r="OJ54" s="416"/>
      <c r="OK54" s="416"/>
      <c r="OL54" s="416"/>
      <c r="OM54" s="416"/>
      <c r="ON54" s="416"/>
      <c r="OO54" s="416"/>
      <c r="OP54" s="416"/>
      <c r="OQ54" s="416"/>
      <c r="OR54" s="416"/>
      <c r="OS54" s="416"/>
      <c r="OT54" s="416"/>
      <c r="OU54" s="416"/>
      <c r="OV54" s="416"/>
      <c r="OW54" s="416"/>
      <c r="OX54" s="416"/>
      <c r="OY54" s="416"/>
      <c r="OZ54" s="416"/>
      <c r="PA54" s="416"/>
      <c r="PB54" s="416"/>
      <c r="PC54" s="416"/>
      <c r="PD54" s="416"/>
      <c r="PE54" s="416"/>
      <c r="PF54" s="416"/>
      <c r="PG54" s="416"/>
      <c r="PH54" s="416"/>
      <c r="PI54" s="416"/>
      <c r="PJ54" s="416"/>
      <c r="PK54" s="416"/>
      <c r="PL54" s="416"/>
      <c r="PM54" s="416"/>
      <c r="PN54" s="416"/>
      <c r="PO54" s="416"/>
      <c r="PP54" s="416"/>
      <c r="PQ54" s="416"/>
      <c r="PR54" s="416"/>
      <c r="PS54" s="416"/>
      <c r="PT54" s="416"/>
      <c r="PU54" s="416"/>
      <c r="PV54" s="416"/>
      <c r="PW54" s="416"/>
      <c r="PX54" s="416"/>
      <c r="PY54" s="416"/>
      <c r="PZ54" s="416"/>
      <c r="QA54" s="416"/>
      <c r="QB54" s="416"/>
      <c r="QC54" s="416"/>
      <c r="QD54" s="416"/>
      <c r="QE54" s="416"/>
      <c r="QF54" s="416"/>
      <c r="QG54" s="416"/>
      <c r="QH54" s="416"/>
      <c r="QI54" s="416"/>
      <c r="QJ54" s="416"/>
      <c r="QK54" s="416"/>
      <c r="QL54" s="416"/>
      <c r="QM54" s="416"/>
      <c r="QN54" s="416"/>
      <c r="QO54" s="416"/>
      <c r="QP54" s="416"/>
      <c r="QQ54" s="416"/>
      <c r="QR54" s="416"/>
      <c r="QS54" s="416"/>
      <c r="QT54" s="416"/>
      <c r="QU54" s="416"/>
      <c r="QV54" s="416"/>
      <c r="QW54" s="416"/>
      <c r="QX54" s="416"/>
      <c r="QY54" s="416"/>
      <c r="QZ54" s="416"/>
      <c r="RA54" s="416"/>
      <c r="RB54" s="416"/>
      <c r="RC54" s="416"/>
      <c r="RD54" s="416"/>
      <c r="RE54" s="416"/>
      <c r="RF54" s="416"/>
      <c r="RG54" s="416"/>
      <c r="RH54" s="416"/>
      <c r="RI54" s="416"/>
      <c r="RJ54" s="416"/>
      <c r="RK54" s="416"/>
      <c r="RL54" s="416"/>
      <c r="RM54" s="416"/>
      <c r="RN54" s="416"/>
      <c r="RO54" s="416"/>
      <c r="RP54" s="416"/>
      <c r="RQ54" s="416"/>
      <c r="RR54" s="416"/>
      <c r="RS54" s="416"/>
      <c r="RT54" s="416"/>
      <c r="RU54" s="416"/>
      <c r="RV54" s="416"/>
      <c r="RW54" s="416"/>
      <c r="RX54" s="416"/>
      <c r="RY54" s="416"/>
      <c r="RZ54" s="416"/>
      <c r="SA54" s="416"/>
      <c r="SB54" s="416"/>
      <c r="SC54" s="416"/>
      <c r="SD54" s="416"/>
      <c r="SE54" s="416"/>
      <c r="SF54" s="416"/>
      <c r="SG54" s="416"/>
      <c r="SH54" s="416"/>
      <c r="SI54" s="416"/>
      <c r="SJ54" s="416"/>
      <c r="SK54" s="416"/>
      <c r="SL54" s="416"/>
      <c r="SM54" s="416"/>
      <c r="SN54" s="416"/>
      <c r="SO54" s="416"/>
      <c r="SP54" s="416"/>
      <c r="SQ54" s="416"/>
      <c r="SR54" s="416"/>
      <c r="SS54" s="416"/>
      <c r="ST54" s="416"/>
      <c r="SU54" s="416"/>
      <c r="SV54" s="416"/>
      <c r="SW54" s="416"/>
      <c r="SX54" s="416"/>
      <c r="SY54" s="416"/>
      <c r="SZ54" s="416"/>
      <c r="TA54" s="416"/>
      <c r="TB54" s="416"/>
      <c r="TC54" s="416"/>
      <c r="TD54" s="416"/>
      <c r="TE54" s="416"/>
      <c r="TF54" s="416"/>
      <c r="TG54" s="416"/>
      <c r="TH54" s="416"/>
      <c r="TI54" s="416"/>
      <c r="TJ54" s="416"/>
      <c r="TK54" s="416"/>
      <c r="TL54" s="416"/>
      <c r="TM54" s="416"/>
      <c r="TN54" s="416"/>
      <c r="TO54" s="416"/>
      <c r="TP54" s="416"/>
      <c r="TQ54" s="416"/>
      <c r="TR54" s="416"/>
      <c r="TS54" s="416"/>
      <c r="TT54" s="416"/>
      <c r="TU54" s="416"/>
      <c r="TV54" s="416"/>
      <c r="TW54" s="416"/>
      <c r="TX54" s="416"/>
      <c r="TY54" s="416"/>
      <c r="TZ54" s="416"/>
      <c r="UA54" s="416"/>
      <c r="UB54" s="416"/>
      <c r="UC54" s="416"/>
      <c r="UD54" s="416"/>
      <c r="UE54" s="416"/>
      <c r="UF54" s="416"/>
      <c r="UG54" s="416"/>
      <c r="UH54" s="416"/>
      <c r="UI54" s="416"/>
      <c r="UJ54" s="416"/>
      <c r="UK54" s="416"/>
      <c r="UL54" s="416"/>
      <c r="UM54" s="416"/>
      <c r="UN54" s="416"/>
      <c r="UO54" s="416"/>
      <c r="UP54" s="416"/>
      <c r="UQ54" s="416"/>
      <c r="UR54" s="416"/>
      <c r="US54" s="416"/>
      <c r="UT54" s="416"/>
      <c r="UU54" s="416"/>
      <c r="UV54" s="416"/>
      <c r="UW54" s="416"/>
      <c r="UX54" s="416"/>
      <c r="UY54" s="416"/>
      <c r="UZ54" s="416"/>
      <c r="VA54" s="416"/>
      <c r="VB54" s="416"/>
      <c r="VC54" s="416"/>
      <c r="VD54" s="416"/>
      <c r="VE54" s="416"/>
      <c r="VF54" s="416"/>
      <c r="VG54" s="416"/>
      <c r="VH54" s="416"/>
      <c r="VI54" s="416"/>
      <c r="VJ54" s="416"/>
      <c r="VK54" s="416"/>
      <c r="VL54" s="416"/>
      <c r="VM54" s="416"/>
      <c r="VN54" s="416"/>
      <c r="VO54" s="416"/>
      <c r="VP54" s="416"/>
      <c r="VQ54" s="416"/>
      <c r="VR54" s="416"/>
      <c r="VS54" s="416"/>
      <c r="VT54" s="416"/>
      <c r="VU54" s="416"/>
      <c r="VV54" s="416"/>
      <c r="VW54" s="416"/>
      <c r="VX54" s="416"/>
      <c r="VY54" s="416"/>
      <c r="VZ54" s="416"/>
      <c r="WA54" s="416"/>
      <c r="WB54" s="416"/>
      <c r="WC54" s="416"/>
      <c r="WD54" s="416"/>
      <c r="WE54" s="416"/>
      <c r="WF54" s="416"/>
      <c r="WG54" s="416"/>
      <c r="WH54" s="416"/>
      <c r="WI54" s="416"/>
      <c r="WJ54" s="416"/>
      <c r="WK54" s="416"/>
      <c r="WL54" s="416"/>
      <c r="WM54" s="416"/>
      <c r="WN54" s="416"/>
      <c r="WO54" s="416"/>
      <c r="WP54" s="416"/>
      <c r="WQ54" s="416"/>
      <c r="WR54" s="416"/>
      <c r="WS54" s="416"/>
      <c r="WT54" s="416"/>
      <c r="WU54" s="416"/>
      <c r="WV54" s="416"/>
      <c r="WW54" s="416"/>
      <c r="WX54" s="416"/>
      <c r="WY54" s="416"/>
      <c r="WZ54" s="416"/>
      <c r="XA54" s="416"/>
      <c r="XB54" s="416"/>
      <c r="XC54" s="416"/>
      <c r="XD54" s="416"/>
      <c r="XE54" s="416"/>
      <c r="XF54" s="416"/>
      <c r="XG54" s="416"/>
      <c r="XH54" s="416"/>
      <c r="XI54" s="416"/>
      <c r="XJ54" s="416"/>
      <c r="XK54" s="416"/>
      <c r="XL54" s="416"/>
      <c r="XM54" s="416"/>
      <c r="XN54" s="416"/>
      <c r="XO54" s="416"/>
      <c r="XP54" s="416"/>
      <c r="XQ54" s="416"/>
      <c r="XR54" s="416"/>
      <c r="XS54" s="416"/>
      <c r="XT54" s="416"/>
    </row>
    <row r="55" spans="1:644" customFormat="1">
      <c r="A55" s="217"/>
      <c r="B55" s="122"/>
      <c r="C55" s="221"/>
      <c r="D55" s="222"/>
      <c r="E55" s="222"/>
      <c r="F55" s="220"/>
      <c r="G55" s="221"/>
      <c r="H55" s="222"/>
      <c r="I55" s="222"/>
      <c r="J55" s="220"/>
      <c r="K55" s="416"/>
      <c r="L55" s="416"/>
      <c r="M55" s="217"/>
      <c r="N55" s="122"/>
      <c r="O55" s="221"/>
      <c r="P55" s="222"/>
      <c r="Q55" s="222"/>
      <c r="R55" s="220"/>
      <c r="S55" s="221"/>
      <c r="T55" s="222"/>
      <c r="U55" s="222"/>
      <c r="V55" s="220"/>
      <c r="W55" s="416"/>
      <c r="X55" s="416"/>
      <c r="Y55" s="416"/>
      <c r="Z55" s="416"/>
      <c r="AA55" s="416"/>
      <c r="AB55" s="416"/>
      <c r="AC55" s="416"/>
      <c r="AD55" s="416"/>
      <c r="AE55" s="416"/>
      <c r="AF55" s="416"/>
      <c r="AG55" s="416"/>
      <c r="AH55" s="416"/>
      <c r="AI55" s="416"/>
      <c r="AJ55" s="416"/>
      <c r="AK55" s="416"/>
      <c r="AL55" s="416"/>
      <c r="AM55" s="416"/>
      <c r="AN55" s="416"/>
      <c r="AO55" s="416"/>
      <c r="AP55" s="416"/>
      <c r="AQ55" s="416"/>
      <c r="AR55" s="416"/>
      <c r="AS55" s="416"/>
      <c r="AT55" s="416"/>
      <c r="AU55" s="416"/>
      <c r="AV55" s="416"/>
      <c r="AW55" s="416"/>
      <c r="AX55" s="416"/>
      <c r="AY55" s="416"/>
      <c r="AZ55" s="416"/>
      <c r="BA55" s="416"/>
      <c r="BB55" s="416"/>
      <c r="BC55" s="416"/>
      <c r="BD55" s="416"/>
      <c r="BE55" s="416"/>
      <c r="BF55" s="416"/>
      <c r="BG55" s="416"/>
      <c r="BH55" s="416"/>
      <c r="BI55" s="416"/>
      <c r="BJ55" s="416"/>
      <c r="BK55" s="416"/>
      <c r="BL55" s="416"/>
      <c r="BM55" s="416"/>
      <c r="BN55" s="416"/>
      <c r="BO55" s="416"/>
      <c r="BP55" s="416"/>
      <c r="BQ55" s="416"/>
      <c r="BR55" s="416"/>
      <c r="BS55" s="416"/>
      <c r="BT55" s="416"/>
      <c r="BU55" s="416"/>
      <c r="BV55" s="416"/>
      <c r="BW55" s="416"/>
      <c r="BX55" s="416"/>
      <c r="BY55" s="416"/>
      <c r="BZ55" s="416"/>
      <c r="CA55" s="416"/>
      <c r="CB55" s="416"/>
      <c r="CC55" s="416"/>
      <c r="CD55" s="416"/>
      <c r="CE55" s="416"/>
      <c r="CF55" s="416"/>
      <c r="CG55" s="416"/>
      <c r="CH55" s="416"/>
      <c r="CI55" s="416"/>
      <c r="CJ55" s="416"/>
      <c r="CK55" s="416"/>
      <c r="CL55" s="416"/>
      <c r="CM55" s="416"/>
      <c r="CN55" s="416"/>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6"/>
      <c r="DL55" s="416"/>
      <c r="DM55" s="416"/>
      <c r="DN55" s="416"/>
      <c r="DO55" s="416"/>
      <c r="DP55" s="416"/>
      <c r="DQ55" s="416"/>
      <c r="DR55" s="416"/>
      <c r="DS55" s="416"/>
      <c r="DT55" s="416"/>
      <c r="DU55" s="416"/>
      <c r="DV55" s="416"/>
      <c r="DW55" s="416"/>
      <c r="DX55" s="416"/>
      <c r="DY55" s="416"/>
      <c r="DZ55" s="416"/>
      <c r="EA55" s="416"/>
      <c r="EB55" s="416"/>
      <c r="EC55" s="416"/>
      <c r="ED55" s="416"/>
      <c r="EE55" s="416"/>
      <c r="EF55" s="416"/>
      <c r="EG55" s="416"/>
      <c r="EH55" s="416"/>
      <c r="EI55" s="416"/>
      <c r="EJ55" s="416"/>
      <c r="EK55" s="416"/>
      <c r="EL55" s="416"/>
      <c r="EM55" s="416"/>
      <c r="EN55" s="416"/>
      <c r="EO55" s="416"/>
      <c r="EP55" s="416"/>
      <c r="EQ55" s="416"/>
      <c r="ER55" s="416"/>
      <c r="ES55" s="416"/>
      <c r="ET55" s="416"/>
      <c r="EU55" s="416"/>
      <c r="EV55" s="416"/>
      <c r="EW55" s="416"/>
      <c r="EX55" s="416"/>
      <c r="EY55" s="416"/>
      <c r="EZ55" s="416"/>
      <c r="FA55" s="416"/>
      <c r="FB55" s="416"/>
      <c r="FC55" s="416"/>
      <c r="FD55" s="416"/>
      <c r="FE55" s="416"/>
      <c r="FF55" s="416"/>
      <c r="FG55" s="416"/>
      <c r="FH55" s="416"/>
      <c r="FI55" s="416"/>
      <c r="FJ55" s="416"/>
      <c r="FK55" s="416"/>
      <c r="FL55" s="416"/>
      <c r="FM55" s="416"/>
      <c r="FN55" s="416"/>
      <c r="FO55" s="416"/>
      <c r="FP55" s="416"/>
      <c r="FQ55" s="416"/>
      <c r="FR55" s="416"/>
      <c r="FS55" s="416"/>
      <c r="FT55" s="416"/>
      <c r="FU55" s="416"/>
      <c r="FV55" s="416"/>
      <c r="FW55" s="416"/>
      <c r="FX55" s="416"/>
      <c r="FY55" s="416"/>
      <c r="FZ55" s="416"/>
      <c r="GA55" s="416"/>
      <c r="GB55" s="416"/>
      <c r="GC55" s="416"/>
      <c r="GD55" s="416"/>
      <c r="GE55" s="416"/>
      <c r="GF55" s="416"/>
      <c r="GG55" s="416"/>
      <c r="GH55" s="416"/>
      <c r="GI55" s="416"/>
      <c r="GJ55" s="416"/>
      <c r="GK55" s="416"/>
      <c r="GL55" s="416"/>
      <c r="GM55" s="416"/>
      <c r="GN55" s="416"/>
      <c r="GO55" s="416"/>
      <c r="GP55" s="416"/>
      <c r="GQ55" s="416"/>
      <c r="GR55" s="416"/>
      <c r="GS55" s="416"/>
      <c r="GT55" s="416"/>
      <c r="GU55" s="416"/>
      <c r="GV55" s="416"/>
      <c r="GW55" s="416"/>
      <c r="GX55" s="416"/>
      <c r="GY55" s="416"/>
      <c r="GZ55" s="416"/>
      <c r="HA55" s="416"/>
      <c r="HB55" s="416"/>
      <c r="HC55" s="416"/>
      <c r="HD55" s="416"/>
      <c r="HE55" s="416"/>
      <c r="HF55" s="416"/>
      <c r="HG55" s="416"/>
      <c r="HH55" s="416"/>
      <c r="HI55" s="416"/>
      <c r="HJ55" s="416"/>
      <c r="HK55" s="416"/>
      <c r="HL55" s="416"/>
      <c r="HM55" s="416"/>
      <c r="HN55" s="416"/>
      <c r="HO55" s="416"/>
      <c r="HP55" s="416"/>
      <c r="HQ55" s="416"/>
      <c r="HR55" s="416"/>
      <c r="HS55" s="416"/>
      <c r="HT55" s="416"/>
      <c r="HU55" s="416"/>
      <c r="HV55" s="416"/>
      <c r="HW55" s="416"/>
      <c r="HX55" s="416"/>
      <c r="HY55" s="416"/>
      <c r="HZ55" s="416"/>
      <c r="IA55" s="416"/>
      <c r="IB55" s="416"/>
      <c r="IC55" s="416"/>
      <c r="ID55" s="416"/>
      <c r="IE55" s="416"/>
      <c r="IF55" s="416"/>
      <c r="IG55" s="416"/>
      <c r="IH55" s="416"/>
      <c r="II55" s="416"/>
      <c r="IJ55" s="416"/>
      <c r="IK55" s="416"/>
      <c r="IL55" s="416"/>
      <c r="IM55" s="416"/>
      <c r="IN55" s="416"/>
      <c r="IO55" s="416"/>
      <c r="IP55" s="416"/>
      <c r="IQ55" s="416"/>
      <c r="IR55" s="416"/>
      <c r="IS55" s="416"/>
      <c r="IT55" s="416"/>
      <c r="IU55" s="416"/>
      <c r="IV55" s="416"/>
      <c r="IW55" s="416"/>
      <c r="IX55" s="416"/>
      <c r="IY55" s="416"/>
      <c r="IZ55" s="416"/>
      <c r="JA55" s="416"/>
      <c r="JB55" s="416"/>
      <c r="JC55" s="416"/>
      <c r="JD55" s="416"/>
      <c r="JE55" s="416"/>
      <c r="JF55" s="416"/>
      <c r="JG55" s="416"/>
      <c r="JH55" s="416"/>
      <c r="JI55" s="416"/>
      <c r="JJ55" s="416"/>
      <c r="JK55" s="416"/>
      <c r="JL55" s="416"/>
      <c r="JM55" s="416"/>
      <c r="JN55" s="416"/>
      <c r="JO55" s="416"/>
      <c r="JP55" s="416"/>
      <c r="JQ55" s="416"/>
      <c r="JR55" s="416"/>
      <c r="JS55" s="416"/>
      <c r="JT55" s="416"/>
      <c r="JU55" s="416"/>
      <c r="JV55" s="416"/>
      <c r="JW55" s="416"/>
      <c r="JX55" s="416"/>
      <c r="JY55" s="416"/>
      <c r="JZ55" s="416"/>
      <c r="KA55" s="416"/>
      <c r="KB55" s="416"/>
      <c r="KC55" s="416"/>
      <c r="KD55" s="416"/>
      <c r="KE55" s="416"/>
      <c r="KF55" s="416"/>
      <c r="KG55" s="416"/>
      <c r="KH55" s="416"/>
      <c r="KI55" s="416"/>
      <c r="KJ55" s="416"/>
      <c r="KK55" s="416"/>
      <c r="KL55" s="416"/>
      <c r="KM55" s="416"/>
      <c r="KN55" s="416"/>
      <c r="KO55" s="416"/>
      <c r="KP55" s="416"/>
      <c r="KQ55" s="416"/>
      <c r="KR55" s="416"/>
      <c r="KS55" s="416"/>
      <c r="KT55" s="416"/>
      <c r="KU55" s="416"/>
      <c r="KV55" s="416"/>
      <c r="KW55" s="416"/>
      <c r="KX55" s="416"/>
      <c r="KY55" s="416"/>
      <c r="KZ55" s="416"/>
      <c r="LA55" s="416"/>
      <c r="LB55" s="416"/>
      <c r="LC55" s="416"/>
      <c r="LD55" s="416"/>
      <c r="LE55" s="416"/>
      <c r="LF55" s="416"/>
      <c r="LG55" s="416"/>
      <c r="LH55" s="416"/>
      <c r="LI55" s="416"/>
      <c r="LJ55" s="416"/>
      <c r="LK55" s="416"/>
      <c r="LL55" s="416"/>
      <c r="LM55" s="416"/>
      <c r="LN55" s="416"/>
      <c r="LO55" s="416"/>
      <c r="LP55" s="416"/>
      <c r="LQ55" s="416"/>
      <c r="LR55" s="416"/>
      <c r="LS55" s="416"/>
      <c r="LT55" s="416"/>
      <c r="LU55" s="416"/>
      <c r="LV55" s="416"/>
      <c r="LW55" s="416"/>
      <c r="LX55" s="416"/>
      <c r="LY55" s="416"/>
      <c r="LZ55" s="416"/>
      <c r="MA55" s="416"/>
      <c r="MB55" s="416"/>
      <c r="MC55" s="416"/>
      <c r="MD55" s="416"/>
      <c r="ME55" s="416"/>
      <c r="MF55" s="416"/>
      <c r="MG55" s="416"/>
      <c r="MH55" s="416"/>
      <c r="MI55" s="416"/>
      <c r="MJ55" s="416"/>
      <c r="MK55" s="416"/>
      <c r="ML55" s="416"/>
      <c r="MM55" s="416"/>
      <c r="MN55" s="416"/>
      <c r="MO55" s="416"/>
      <c r="MP55" s="416"/>
      <c r="MQ55" s="416"/>
      <c r="MR55" s="416"/>
      <c r="MS55" s="416"/>
      <c r="MT55" s="416"/>
      <c r="MU55" s="416"/>
      <c r="MV55" s="416"/>
      <c r="MW55" s="416"/>
      <c r="MX55" s="416"/>
      <c r="MY55" s="416"/>
      <c r="MZ55" s="416"/>
      <c r="NA55" s="416"/>
      <c r="NB55" s="416"/>
      <c r="NC55" s="416"/>
      <c r="ND55" s="416"/>
      <c r="NE55" s="416"/>
      <c r="NF55" s="416"/>
      <c r="NG55" s="416"/>
      <c r="NH55" s="416"/>
      <c r="NI55" s="416"/>
      <c r="NJ55" s="416"/>
      <c r="NK55" s="416"/>
      <c r="NL55" s="416"/>
      <c r="NM55" s="416"/>
      <c r="NN55" s="416"/>
      <c r="NO55" s="416"/>
      <c r="NP55" s="416"/>
      <c r="NQ55" s="416"/>
      <c r="NR55" s="416"/>
      <c r="NS55" s="416"/>
      <c r="NT55" s="416"/>
      <c r="NU55" s="416"/>
      <c r="NV55" s="416"/>
      <c r="NW55" s="416"/>
      <c r="NX55" s="416"/>
      <c r="NY55" s="416"/>
      <c r="NZ55" s="416"/>
      <c r="OA55" s="416"/>
      <c r="OB55" s="416"/>
      <c r="OC55" s="416"/>
      <c r="OD55" s="416"/>
      <c r="OE55" s="416"/>
      <c r="OF55" s="416"/>
      <c r="OG55" s="416"/>
      <c r="OH55" s="416"/>
      <c r="OI55" s="416"/>
      <c r="OJ55" s="416"/>
      <c r="OK55" s="416"/>
      <c r="OL55" s="416"/>
      <c r="OM55" s="416"/>
      <c r="ON55" s="416"/>
      <c r="OO55" s="416"/>
      <c r="OP55" s="416"/>
      <c r="OQ55" s="416"/>
      <c r="OR55" s="416"/>
      <c r="OS55" s="416"/>
      <c r="OT55" s="416"/>
      <c r="OU55" s="416"/>
      <c r="OV55" s="416"/>
      <c r="OW55" s="416"/>
      <c r="OX55" s="416"/>
      <c r="OY55" s="416"/>
      <c r="OZ55" s="416"/>
      <c r="PA55" s="416"/>
      <c r="PB55" s="416"/>
      <c r="PC55" s="416"/>
      <c r="PD55" s="416"/>
      <c r="PE55" s="416"/>
      <c r="PF55" s="416"/>
      <c r="PG55" s="416"/>
      <c r="PH55" s="416"/>
      <c r="PI55" s="416"/>
      <c r="PJ55" s="416"/>
      <c r="PK55" s="416"/>
      <c r="PL55" s="416"/>
      <c r="PM55" s="416"/>
      <c r="PN55" s="416"/>
      <c r="PO55" s="416"/>
      <c r="PP55" s="416"/>
      <c r="PQ55" s="416"/>
      <c r="PR55" s="416"/>
      <c r="PS55" s="416"/>
      <c r="PT55" s="416"/>
      <c r="PU55" s="416"/>
      <c r="PV55" s="416"/>
      <c r="PW55" s="416"/>
      <c r="PX55" s="416"/>
      <c r="PY55" s="416"/>
      <c r="PZ55" s="416"/>
      <c r="QA55" s="416"/>
      <c r="QB55" s="416"/>
      <c r="QC55" s="416"/>
      <c r="QD55" s="416"/>
      <c r="QE55" s="416"/>
      <c r="QF55" s="416"/>
      <c r="QG55" s="416"/>
      <c r="QH55" s="416"/>
      <c r="QI55" s="416"/>
      <c r="QJ55" s="416"/>
      <c r="QK55" s="416"/>
      <c r="QL55" s="416"/>
      <c r="QM55" s="416"/>
      <c r="QN55" s="416"/>
      <c r="QO55" s="416"/>
      <c r="QP55" s="416"/>
      <c r="QQ55" s="416"/>
      <c r="QR55" s="416"/>
      <c r="QS55" s="416"/>
      <c r="QT55" s="416"/>
      <c r="QU55" s="416"/>
      <c r="QV55" s="416"/>
      <c r="QW55" s="416"/>
      <c r="QX55" s="416"/>
      <c r="QY55" s="416"/>
      <c r="QZ55" s="416"/>
      <c r="RA55" s="416"/>
      <c r="RB55" s="416"/>
      <c r="RC55" s="416"/>
      <c r="RD55" s="416"/>
      <c r="RE55" s="416"/>
      <c r="RF55" s="416"/>
      <c r="RG55" s="416"/>
      <c r="RH55" s="416"/>
      <c r="RI55" s="416"/>
      <c r="RJ55" s="416"/>
      <c r="RK55" s="416"/>
      <c r="RL55" s="416"/>
      <c r="RM55" s="416"/>
      <c r="RN55" s="416"/>
      <c r="RO55" s="416"/>
      <c r="RP55" s="416"/>
      <c r="RQ55" s="416"/>
      <c r="RR55" s="416"/>
      <c r="RS55" s="416"/>
      <c r="RT55" s="416"/>
      <c r="RU55" s="416"/>
      <c r="RV55" s="416"/>
      <c r="RW55" s="416"/>
      <c r="RX55" s="416"/>
      <c r="RY55" s="416"/>
      <c r="RZ55" s="416"/>
      <c r="SA55" s="416"/>
      <c r="SB55" s="416"/>
      <c r="SC55" s="416"/>
      <c r="SD55" s="416"/>
      <c r="SE55" s="416"/>
      <c r="SF55" s="416"/>
      <c r="SG55" s="416"/>
      <c r="SH55" s="416"/>
      <c r="SI55" s="416"/>
      <c r="SJ55" s="416"/>
      <c r="SK55" s="416"/>
      <c r="SL55" s="416"/>
      <c r="SM55" s="416"/>
      <c r="SN55" s="416"/>
      <c r="SO55" s="416"/>
      <c r="SP55" s="416"/>
      <c r="SQ55" s="416"/>
      <c r="SR55" s="416"/>
      <c r="SS55" s="416"/>
      <c r="ST55" s="416"/>
      <c r="SU55" s="416"/>
      <c r="SV55" s="416"/>
      <c r="SW55" s="416"/>
      <c r="SX55" s="416"/>
      <c r="SY55" s="416"/>
      <c r="SZ55" s="416"/>
      <c r="TA55" s="416"/>
      <c r="TB55" s="416"/>
      <c r="TC55" s="416"/>
      <c r="TD55" s="416"/>
      <c r="TE55" s="416"/>
      <c r="TF55" s="416"/>
      <c r="TG55" s="416"/>
      <c r="TH55" s="416"/>
      <c r="TI55" s="416"/>
      <c r="TJ55" s="416"/>
      <c r="TK55" s="416"/>
      <c r="TL55" s="416"/>
      <c r="TM55" s="416"/>
      <c r="TN55" s="416"/>
      <c r="TO55" s="416"/>
      <c r="TP55" s="416"/>
      <c r="TQ55" s="416"/>
      <c r="TR55" s="416"/>
      <c r="TS55" s="416"/>
      <c r="TT55" s="416"/>
      <c r="TU55" s="416"/>
      <c r="TV55" s="416"/>
      <c r="TW55" s="416"/>
      <c r="TX55" s="416"/>
      <c r="TY55" s="416"/>
      <c r="TZ55" s="416"/>
      <c r="UA55" s="416"/>
      <c r="UB55" s="416"/>
      <c r="UC55" s="416"/>
      <c r="UD55" s="416"/>
      <c r="UE55" s="416"/>
      <c r="UF55" s="416"/>
      <c r="UG55" s="416"/>
      <c r="UH55" s="416"/>
      <c r="UI55" s="416"/>
      <c r="UJ55" s="416"/>
      <c r="UK55" s="416"/>
      <c r="UL55" s="416"/>
      <c r="UM55" s="416"/>
      <c r="UN55" s="416"/>
      <c r="UO55" s="416"/>
      <c r="UP55" s="416"/>
      <c r="UQ55" s="416"/>
      <c r="UR55" s="416"/>
      <c r="US55" s="416"/>
      <c r="UT55" s="416"/>
      <c r="UU55" s="416"/>
      <c r="UV55" s="416"/>
      <c r="UW55" s="416"/>
      <c r="UX55" s="416"/>
      <c r="UY55" s="416"/>
      <c r="UZ55" s="416"/>
      <c r="VA55" s="416"/>
      <c r="VB55" s="416"/>
      <c r="VC55" s="416"/>
      <c r="VD55" s="416"/>
      <c r="VE55" s="416"/>
      <c r="VF55" s="416"/>
      <c r="VG55" s="416"/>
      <c r="VH55" s="416"/>
      <c r="VI55" s="416"/>
      <c r="VJ55" s="416"/>
      <c r="VK55" s="416"/>
      <c r="VL55" s="416"/>
      <c r="VM55" s="416"/>
      <c r="VN55" s="416"/>
      <c r="VO55" s="416"/>
      <c r="VP55" s="416"/>
      <c r="VQ55" s="416"/>
      <c r="VR55" s="416"/>
      <c r="VS55" s="416"/>
      <c r="VT55" s="416"/>
      <c r="VU55" s="416"/>
      <c r="VV55" s="416"/>
      <c r="VW55" s="416"/>
      <c r="VX55" s="416"/>
      <c r="VY55" s="416"/>
      <c r="VZ55" s="416"/>
      <c r="WA55" s="416"/>
      <c r="WB55" s="416"/>
      <c r="WC55" s="416"/>
      <c r="WD55" s="416"/>
      <c r="WE55" s="416"/>
      <c r="WF55" s="416"/>
      <c r="WG55" s="416"/>
      <c r="WH55" s="416"/>
      <c r="WI55" s="416"/>
      <c r="WJ55" s="416"/>
      <c r="WK55" s="416"/>
      <c r="WL55" s="416"/>
      <c r="WM55" s="416"/>
      <c r="WN55" s="416"/>
      <c r="WO55" s="416"/>
      <c r="WP55" s="416"/>
      <c r="WQ55" s="416"/>
      <c r="WR55" s="416"/>
      <c r="WS55" s="416"/>
      <c r="WT55" s="416"/>
      <c r="WU55" s="416"/>
      <c r="WV55" s="416"/>
      <c r="WW55" s="416"/>
      <c r="WX55" s="416"/>
      <c r="WY55" s="416"/>
      <c r="WZ55" s="416"/>
      <c r="XA55" s="416"/>
      <c r="XB55" s="416"/>
      <c r="XC55" s="416"/>
      <c r="XD55" s="416"/>
      <c r="XE55" s="416"/>
      <c r="XF55" s="416"/>
      <c r="XG55" s="416"/>
      <c r="XH55" s="416"/>
      <c r="XI55" s="416"/>
      <c r="XJ55" s="416"/>
      <c r="XK55" s="416"/>
      <c r="XL55" s="416"/>
      <c r="XM55" s="416"/>
      <c r="XN55" s="416"/>
      <c r="XO55" s="416"/>
      <c r="XP55" s="416"/>
      <c r="XQ55" s="416"/>
      <c r="XR55" s="416"/>
      <c r="XS55" s="416"/>
      <c r="XT55" s="416"/>
    </row>
    <row r="56" spans="1:644" customFormat="1">
      <c r="A56" s="217"/>
      <c r="B56" s="122"/>
      <c r="C56" s="221"/>
      <c r="D56" s="222"/>
      <c r="E56" s="222"/>
      <c r="F56" s="220"/>
      <c r="G56" s="221"/>
      <c r="H56" s="222"/>
      <c r="I56" s="222"/>
      <c r="J56" s="220"/>
      <c r="K56" s="416"/>
      <c r="L56" s="416"/>
      <c r="M56" s="217"/>
      <c r="N56" s="122"/>
      <c r="O56" s="221"/>
      <c r="P56" s="222"/>
      <c r="Q56" s="222"/>
      <c r="R56" s="220"/>
      <c r="S56" s="221"/>
      <c r="T56" s="222"/>
      <c r="U56" s="222"/>
      <c r="V56" s="220"/>
      <c r="W56" s="416"/>
      <c r="X56" s="416"/>
      <c r="Y56" s="416"/>
      <c r="Z56" s="416"/>
      <c r="AA56" s="416"/>
      <c r="AB56" s="416"/>
      <c r="AC56" s="416"/>
      <c r="AD56" s="416"/>
      <c r="AE56" s="416"/>
      <c r="AF56" s="416"/>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c r="BM56" s="416"/>
      <c r="BN56" s="416"/>
      <c r="BO56" s="416"/>
      <c r="BP56" s="416"/>
      <c r="BQ56" s="416"/>
      <c r="BR56" s="416"/>
      <c r="BS56" s="416"/>
      <c r="BT56" s="416"/>
      <c r="BU56" s="416"/>
      <c r="BV56" s="416"/>
      <c r="BW56" s="416"/>
      <c r="BX56" s="416"/>
      <c r="BY56" s="416"/>
      <c r="BZ56" s="416"/>
      <c r="CA56" s="416"/>
      <c r="CB56" s="416"/>
      <c r="CC56" s="416"/>
      <c r="CD56" s="416"/>
      <c r="CE56" s="416"/>
      <c r="CF56" s="416"/>
      <c r="CG56" s="416"/>
      <c r="CH56" s="416"/>
      <c r="CI56" s="416"/>
      <c r="CJ56" s="416"/>
      <c r="CK56" s="416"/>
      <c r="CL56" s="416"/>
      <c r="CM56" s="416"/>
      <c r="CN56" s="416"/>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6"/>
      <c r="DL56" s="416"/>
      <c r="DM56" s="416"/>
      <c r="DN56" s="416"/>
      <c r="DO56" s="416"/>
      <c r="DP56" s="416"/>
      <c r="DQ56" s="416"/>
      <c r="DR56" s="416"/>
      <c r="DS56" s="416"/>
      <c r="DT56" s="416"/>
      <c r="DU56" s="416"/>
      <c r="DV56" s="416"/>
      <c r="DW56" s="416"/>
      <c r="DX56" s="416"/>
      <c r="DY56" s="416"/>
      <c r="DZ56" s="416"/>
      <c r="EA56" s="416"/>
      <c r="EB56" s="416"/>
      <c r="EC56" s="416"/>
      <c r="ED56" s="416"/>
      <c r="EE56" s="416"/>
      <c r="EF56" s="416"/>
      <c r="EG56" s="416"/>
      <c r="EH56" s="416"/>
      <c r="EI56" s="416"/>
      <c r="EJ56" s="416"/>
      <c r="EK56" s="416"/>
      <c r="EL56" s="416"/>
      <c r="EM56" s="416"/>
      <c r="EN56" s="416"/>
      <c r="EO56" s="416"/>
      <c r="EP56" s="416"/>
      <c r="EQ56" s="416"/>
      <c r="ER56" s="416"/>
      <c r="ES56" s="416"/>
      <c r="ET56" s="416"/>
      <c r="EU56" s="416"/>
      <c r="EV56" s="416"/>
      <c r="EW56" s="416"/>
      <c r="EX56" s="416"/>
      <c r="EY56" s="416"/>
      <c r="EZ56" s="416"/>
      <c r="FA56" s="416"/>
      <c r="FB56" s="416"/>
      <c r="FC56" s="416"/>
      <c r="FD56" s="416"/>
      <c r="FE56" s="416"/>
      <c r="FF56" s="416"/>
      <c r="FG56" s="416"/>
      <c r="FH56" s="416"/>
      <c r="FI56" s="416"/>
      <c r="FJ56" s="416"/>
      <c r="FK56" s="416"/>
      <c r="FL56" s="416"/>
      <c r="FM56" s="416"/>
      <c r="FN56" s="416"/>
      <c r="FO56" s="416"/>
      <c r="FP56" s="416"/>
      <c r="FQ56" s="416"/>
      <c r="FR56" s="416"/>
      <c r="FS56" s="416"/>
      <c r="FT56" s="416"/>
      <c r="FU56" s="416"/>
      <c r="FV56" s="416"/>
      <c r="FW56" s="416"/>
      <c r="FX56" s="416"/>
      <c r="FY56" s="416"/>
      <c r="FZ56" s="416"/>
      <c r="GA56" s="416"/>
      <c r="GB56" s="416"/>
      <c r="GC56" s="416"/>
      <c r="GD56" s="416"/>
      <c r="GE56" s="416"/>
      <c r="GF56" s="416"/>
      <c r="GG56" s="416"/>
      <c r="GH56" s="416"/>
      <c r="GI56" s="416"/>
      <c r="GJ56" s="416"/>
      <c r="GK56" s="416"/>
      <c r="GL56" s="416"/>
      <c r="GM56" s="416"/>
      <c r="GN56" s="416"/>
      <c r="GO56" s="416"/>
      <c r="GP56" s="416"/>
      <c r="GQ56" s="416"/>
      <c r="GR56" s="416"/>
      <c r="GS56" s="416"/>
      <c r="GT56" s="416"/>
      <c r="GU56" s="416"/>
      <c r="GV56" s="416"/>
      <c r="GW56" s="416"/>
      <c r="GX56" s="416"/>
      <c r="GY56" s="416"/>
      <c r="GZ56" s="416"/>
      <c r="HA56" s="416"/>
      <c r="HB56" s="416"/>
      <c r="HC56" s="416"/>
      <c r="HD56" s="416"/>
      <c r="HE56" s="416"/>
      <c r="HF56" s="416"/>
      <c r="HG56" s="416"/>
      <c r="HH56" s="416"/>
      <c r="HI56" s="416"/>
      <c r="HJ56" s="416"/>
      <c r="HK56" s="416"/>
      <c r="HL56" s="416"/>
      <c r="HM56" s="416"/>
      <c r="HN56" s="416"/>
      <c r="HO56" s="416"/>
      <c r="HP56" s="416"/>
      <c r="HQ56" s="416"/>
      <c r="HR56" s="416"/>
      <c r="HS56" s="416"/>
      <c r="HT56" s="416"/>
      <c r="HU56" s="416"/>
      <c r="HV56" s="416"/>
      <c r="HW56" s="416"/>
      <c r="HX56" s="416"/>
      <c r="HY56" s="416"/>
      <c r="HZ56" s="416"/>
      <c r="IA56" s="416"/>
      <c r="IB56" s="416"/>
      <c r="IC56" s="416"/>
      <c r="ID56" s="416"/>
      <c r="IE56" s="416"/>
      <c r="IF56" s="416"/>
      <c r="IG56" s="416"/>
      <c r="IH56" s="416"/>
      <c r="II56" s="416"/>
      <c r="IJ56" s="416"/>
      <c r="IK56" s="416"/>
      <c r="IL56" s="416"/>
      <c r="IM56" s="416"/>
      <c r="IN56" s="416"/>
      <c r="IO56" s="416"/>
      <c r="IP56" s="416"/>
      <c r="IQ56" s="416"/>
      <c r="IR56" s="416"/>
      <c r="IS56" s="416"/>
      <c r="IT56" s="416"/>
      <c r="IU56" s="416"/>
      <c r="IV56" s="416"/>
      <c r="IW56" s="416"/>
      <c r="IX56" s="416"/>
      <c r="IY56" s="416"/>
      <c r="IZ56" s="416"/>
      <c r="JA56" s="416"/>
      <c r="JB56" s="416"/>
      <c r="JC56" s="416"/>
      <c r="JD56" s="416"/>
      <c r="JE56" s="416"/>
      <c r="JF56" s="416"/>
      <c r="JG56" s="416"/>
      <c r="JH56" s="416"/>
      <c r="JI56" s="416"/>
      <c r="JJ56" s="416"/>
      <c r="JK56" s="416"/>
      <c r="JL56" s="416"/>
      <c r="JM56" s="416"/>
      <c r="JN56" s="416"/>
      <c r="JO56" s="416"/>
      <c r="JP56" s="416"/>
      <c r="JQ56" s="416"/>
      <c r="JR56" s="416"/>
      <c r="JS56" s="416"/>
      <c r="JT56" s="416"/>
      <c r="JU56" s="416"/>
      <c r="JV56" s="416"/>
      <c r="JW56" s="416"/>
      <c r="JX56" s="416"/>
      <c r="JY56" s="416"/>
      <c r="JZ56" s="416"/>
      <c r="KA56" s="416"/>
      <c r="KB56" s="416"/>
      <c r="KC56" s="416"/>
      <c r="KD56" s="416"/>
      <c r="KE56" s="416"/>
      <c r="KF56" s="416"/>
      <c r="KG56" s="416"/>
      <c r="KH56" s="416"/>
      <c r="KI56" s="416"/>
      <c r="KJ56" s="416"/>
      <c r="KK56" s="416"/>
      <c r="KL56" s="416"/>
      <c r="KM56" s="416"/>
      <c r="KN56" s="416"/>
      <c r="KO56" s="416"/>
      <c r="KP56" s="416"/>
      <c r="KQ56" s="416"/>
      <c r="KR56" s="416"/>
      <c r="KS56" s="416"/>
      <c r="KT56" s="416"/>
      <c r="KU56" s="416"/>
      <c r="KV56" s="416"/>
      <c r="KW56" s="416"/>
      <c r="KX56" s="416"/>
      <c r="KY56" s="416"/>
      <c r="KZ56" s="416"/>
      <c r="LA56" s="416"/>
      <c r="LB56" s="416"/>
      <c r="LC56" s="416"/>
      <c r="LD56" s="416"/>
      <c r="LE56" s="416"/>
      <c r="LF56" s="416"/>
      <c r="LG56" s="416"/>
      <c r="LH56" s="416"/>
      <c r="LI56" s="416"/>
      <c r="LJ56" s="416"/>
      <c r="LK56" s="416"/>
      <c r="LL56" s="416"/>
      <c r="LM56" s="416"/>
      <c r="LN56" s="416"/>
      <c r="LO56" s="416"/>
      <c r="LP56" s="416"/>
      <c r="LQ56" s="416"/>
      <c r="LR56" s="416"/>
      <c r="LS56" s="416"/>
      <c r="LT56" s="416"/>
      <c r="LU56" s="416"/>
      <c r="LV56" s="416"/>
      <c r="LW56" s="416"/>
      <c r="LX56" s="416"/>
      <c r="LY56" s="416"/>
      <c r="LZ56" s="416"/>
      <c r="MA56" s="416"/>
      <c r="MB56" s="416"/>
      <c r="MC56" s="416"/>
      <c r="MD56" s="416"/>
      <c r="ME56" s="416"/>
      <c r="MF56" s="416"/>
      <c r="MG56" s="416"/>
      <c r="MH56" s="416"/>
      <c r="MI56" s="416"/>
      <c r="MJ56" s="416"/>
      <c r="MK56" s="416"/>
      <c r="ML56" s="416"/>
      <c r="MM56" s="416"/>
      <c r="MN56" s="416"/>
      <c r="MO56" s="416"/>
      <c r="MP56" s="416"/>
      <c r="MQ56" s="416"/>
      <c r="MR56" s="416"/>
      <c r="MS56" s="416"/>
      <c r="MT56" s="416"/>
      <c r="MU56" s="416"/>
      <c r="MV56" s="416"/>
      <c r="MW56" s="416"/>
      <c r="MX56" s="416"/>
      <c r="MY56" s="416"/>
      <c r="MZ56" s="416"/>
      <c r="NA56" s="416"/>
      <c r="NB56" s="416"/>
      <c r="NC56" s="416"/>
      <c r="ND56" s="416"/>
      <c r="NE56" s="416"/>
      <c r="NF56" s="416"/>
      <c r="NG56" s="416"/>
      <c r="NH56" s="416"/>
      <c r="NI56" s="416"/>
      <c r="NJ56" s="416"/>
      <c r="NK56" s="416"/>
      <c r="NL56" s="416"/>
      <c r="NM56" s="416"/>
      <c r="NN56" s="416"/>
      <c r="NO56" s="416"/>
      <c r="NP56" s="416"/>
      <c r="NQ56" s="416"/>
      <c r="NR56" s="416"/>
      <c r="NS56" s="416"/>
      <c r="NT56" s="416"/>
      <c r="NU56" s="416"/>
      <c r="NV56" s="416"/>
      <c r="NW56" s="416"/>
      <c r="NX56" s="416"/>
      <c r="NY56" s="416"/>
      <c r="NZ56" s="416"/>
      <c r="OA56" s="416"/>
      <c r="OB56" s="416"/>
      <c r="OC56" s="416"/>
      <c r="OD56" s="416"/>
      <c r="OE56" s="416"/>
      <c r="OF56" s="416"/>
      <c r="OG56" s="416"/>
      <c r="OH56" s="416"/>
      <c r="OI56" s="416"/>
      <c r="OJ56" s="416"/>
      <c r="OK56" s="416"/>
      <c r="OL56" s="416"/>
      <c r="OM56" s="416"/>
      <c r="ON56" s="416"/>
      <c r="OO56" s="416"/>
      <c r="OP56" s="416"/>
      <c r="OQ56" s="416"/>
      <c r="OR56" s="416"/>
      <c r="OS56" s="416"/>
      <c r="OT56" s="416"/>
      <c r="OU56" s="416"/>
      <c r="OV56" s="416"/>
      <c r="OW56" s="416"/>
      <c r="OX56" s="416"/>
      <c r="OY56" s="416"/>
      <c r="OZ56" s="416"/>
      <c r="PA56" s="416"/>
      <c r="PB56" s="416"/>
      <c r="PC56" s="416"/>
      <c r="PD56" s="416"/>
      <c r="PE56" s="416"/>
      <c r="PF56" s="416"/>
      <c r="PG56" s="416"/>
      <c r="PH56" s="416"/>
      <c r="PI56" s="416"/>
      <c r="PJ56" s="416"/>
      <c r="PK56" s="416"/>
      <c r="PL56" s="416"/>
      <c r="PM56" s="416"/>
      <c r="PN56" s="416"/>
      <c r="PO56" s="416"/>
      <c r="PP56" s="416"/>
      <c r="PQ56" s="416"/>
      <c r="PR56" s="416"/>
      <c r="PS56" s="416"/>
      <c r="PT56" s="416"/>
      <c r="PU56" s="416"/>
      <c r="PV56" s="416"/>
      <c r="PW56" s="416"/>
      <c r="PX56" s="416"/>
      <c r="PY56" s="416"/>
      <c r="PZ56" s="416"/>
      <c r="QA56" s="416"/>
      <c r="QB56" s="416"/>
      <c r="QC56" s="416"/>
      <c r="QD56" s="416"/>
      <c r="QE56" s="416"/>
      <c r="QF56" s="416"/>
      <c r="QG56" s="416"/>
      <c r="QH56" s="416"/>
      <c r="QI56" s="416"/>
      <c r="QJ56" s="416"/>
      <c r="QK56" s="416"/>
      <c r="QL56" s="416"/>
      <c r="QM56" s="416"/>
      <c r="QN56" s="416"/>
      <c r="QO56" s="416"/>
      <c r="QP56" s="416"/>
      <c r="QQ56" s="416"/>
      <c r="QR56" s="416"/>
      <c r="QS56" s="416"/>
      <c r="QT56" s="416"/>
      <c r="QU56" s="416"/>
      <c r="QV56" s="416"/>
      <c r="QW56" s="416"/>
      <c r="QX56" s="416"/>
      <c r="QY56" s="416"/>
      <c r="QZ56" s="416"/>
      <c r="RA56" s="416"/>
      <c r="RB56" s="416"/>
      <c r="RC56" s="416"/>
      <c r="RD56" s="416"/>
      <c r="RE56" s="416"/>
      <c r="RF56" s="416"/>
      <c r="RG56" s="416"/>
      <c r="RH56" s="416"/>
      <c r="RI56" s="416"/>
      <c r="RJ56" s="416"/>
      <c r="RK56" s="416"/>
      <c r="RL56" s="416"/>
      <c r="RM56" s="416"/>
      <c r="RN56" s="416"/>
      <c r="RO56" s="416"/>
      <c r="RP56" s="416"/>
      <c r="RQ56" s="416"/>
      <c r="RR56" s="416"/>
      <c r="RS56" s="416"/>
      <c r="RT56" s="416"/>
      <c r="RU56" s="416"/>
      <c r="RV56" s="416"/>
      <c r="RW56" s="416"/>
      <c r="RX56" s="416"/>
      <c r="RY56" s="416"/>
      <c r="RZ56" s="416"/>
      <c r="SA56" s="416"/>
      <c r="SB56" s="416"/>
      <c r="SC56" s="416"/>
      <c r="SD56" s="416"/>
      <c r="SE56" s="416"/>
      <c r="SF56" s="416"/>
      <c r="SG56" s="416"/>
      <c r="SH56" s="416"/>
      <c r="SI56" s="416"/>
      <c r="SJ56" s="416"/>
      <c r="SK56" s="416"/>
      <c r="SL56" s="416"/>
      <c r="SM56" s="416"/>
      <c r="SN56" s="416"/>
      <c r="SO56" s="416"/>
      <c r="SP56" s="416"/>
      <c r="SQ56" s="416"/>
      <c r="SR56" s="416"/>
      <c r="SS56" s="416"/>
      <c r="ST56" s="416"/>
      <c r="SU56" s="416"/>
      <c r="SV56" s="416"/>
      <c r="SW56" s="416"/>
      <c r="SX56" s="416"/>
      <c r="SY56" s="416"/>
      <c r="SZ56" s="416"/>
      <c r="TA56" s="416"/>
      <c r="TB56" s="416"/>
      <c r="TC56" s="416"/>
      <c r="TD56" s="416"/>
      <c r="TE56" s="416"/>
      <c r="TF56" s="416"/>
      <c r="TG56" s="416"/>
      <c r="TH56" s="416"/>
      <c r="TI56" s="416"/>
      <c r="TJ56" s="416"/>
      <c r="TK56" s="416"/>
      <c r="TL56" s="416"/>
      <c r="TM56" s="416"/>
      <c r="TN56" s="416"/>
      <c r="TO56" s="416"/>
      <c r="TP56" s="416"/>
      <c r="TQ56" s="416"/>
      <c r="TR56" s="416"/>
      <c r="TS56" s="416"/>
      <c r="TT56" s="416"/>
      <c r="TU56" s="416"/>
      <c r="TV56" s="416"/>
      <c r="TW56" s="416"/>
      <c r="TX56" s="416"/>
      <c r="TY56" s="416"/>
      <c r="TZ56" s="416"/>
      <c r="UA56" s="416"/>
      <c r="UB56" s="416"/>
      <c r="UC56" s="416"/>
      <c r="UD56" s="416"/>
      <c r="UE56" s="416"/>
      <c r="UF56" s="416"/>
      <c r="UG56" s="416"/>
      <c r="UH56" s="416"/>
      <c r="UI56" s="416"/>
      <c r="UJ56" s="416"/>
      <c r="UK56" s="416"/>
      <c r="UL56" s="416"/>
      <c r="UM56" s="416"/>
      <c r="UN56" s="416"/>
      <c r="UO56" s="416"/>
      <c r="UP56" s="416"/>
      <c r="UQ56" s="416"/>
      <c r="UR56" s="416"/>
      <c r="US56" s="416"/>
      <c r="UT56" s="416"/>
      <c r="UU56" s="416"/>
      <c r="UV56" s="416"/>
      <c r="UW56" s="416"/>
      <c r="UX56" s="416"/>
      <c r="UY56" s="416"/>
      <c r="UZ56" s="416"/>
      <c r="VA56" s="416"/>
      <c r="VB56" s="416"/>
      <c r="VC56" s="416"/>
      <c r="VD56" s="416"/>
      <c r="VE56" s="416"/>
      <c r="VF56" s="416"/>
      <c r="VG56" s="416"/>
      <c r="VH56" s="416"/>
      <c r="VI56" s="416"/>
      <c r="VJ56" s="416"/>
      <c r="VK56" s="416"/>
      <c r="VL56" s="416"/>
      <c r="VM56" s="416"/>
      <c r="VN56" s="416"/>
      <c r="VO56" s="416"/>
      <c r="VP56" s="416"/>
      <c r="VQ56" s="416"/>
      <c r="VR56" s="416"/>
      <c r="VS56" s="416"/>
      <c r="VT56" s="416"/>
      <c r="VU56" s="416"/>
      <c r="VV56" s="416"/>
      <c r="VW56" s="416"/>
      <c r="VX56" s="416"/>
      <c r="VY56" s="416"/>
      <c r="VZ56" s="416"/>
      <c r="WA56" s="416"/>
      <c r="WB56" s="416"/>
      <c r="WC56" s="416"/>
      <c r="WD56" s="416"/>
      <c r="WE56" s="416"/>
      <c r="WF56" s="416"/>
      <c r="WG56" s="416"/>
      <c r="WH56" s="416"/>
      <c r="WI56" s="416"/>
      <c r="WJ56" s="416"/>
      <c r="WK56" s="416"/>
      <c r="WL56" s="416"/>
      <c r="WM56" s="416"/>
      <c r="WN56" s="416"/>
      <c r="WO56" s="416"/>
      <c r="WP56" s="416"/>
      <c r="WQ56" s="416"/>
      <c r="WR56" s="416"/>
      <c r="WS56" s="416"/>
      <c r="WT56" s="416"/>
      <c r="WU56" s="416"/>
      <c r="WV56" s="416"/>
      <c r="WW56" s="416"/>
      <c r="WX56" s="416"/>
      <c r="WY56" s="416"/>
      <c r="WZ56" s="416"/>
      <c r="XA56" s="416"/>
      <c r="XB56" s="416"/>
      <c r="XC56" s="416"/>
      <c r="XD56" s="416"/>
      <c r="XE56" s="416"/>
      <c r="XF56" s="416"/>
      <c r="XG56" s="416"/>
      <c r="XH56" s="416"/>
      <c r="XI56" s="416"/>
      <c r="XJ56" s="416"/>
      <c r="XK56" s="416"/>
      <c r="XL56" s="416"/>
      <c r="XM56" s="416"/>
      <c r="XN56" s="416"/>
      <c r="XO56" s="416"/>
      <c r="XP56" s="416"/>
      <c r="XQ56" s="416"/>
      <c r="XR56" s="416"/>
      <c r="XS56" s="416"/>
      <c r="XT56" s="416"/>
    </row>
    <row r="57" spans="1:644" customFormat="1">
      <c r="A57" s="217"/>
      <c r="B57" s="122"/>
      <c r="C57" s="221"/>
      <c r="D57" s="222"/>
      <c r="E57" s="222"/>
      <c r="F57" s="220"/>
      <c r="G57" s="221"/>
      <c r="H57" s="222"/>
      <c r="I57" s="222"/>
      <c r="J57" s="220"/>
      <c r="K57" s="416"/>
      <c r="L57" s="416"/>
      <c r="M57" s="217"/>
      <c r="N57" s="122"/>
      <c r="O57" s="221"/>
      <c r="P57" s="222"/>
      <c r="Q57" s="222"/>
      <c r="R57" s="220"/>
      <c r="S57" s="221"/>
      <c r="T57" s="222"/>
      <c r="U57" s="222"/>
      <c r="V57" s="220"/>
      <c r="W57" s="416"/>
      <c r="X57" s="416"/>
      <c r="Y57" s="416"/>
      <c r="Z57" s="416"/>
      <c r="AA57" s="416"/>
      <c r="AB57" s="416"/>
      <c r="AC57" s="416"/>
      <c r="AD57" s="416"/>
      <c r="AE57" s="416"/>
      <c r="AF57" s="416"/>
      <c r="AG57" s="416"/>
      <c r="AH57" s="416"/>
      <c r="AI57" s="416"/>
      <c r="AJ57" s="416"/>
      <c r="AK57" s="416"/>
      <c r="AL57" s="416"/>
      <c r="AM57" s="416"/>
      <c r="AN57" s="416"/>
      <c r="AO57" s="416"/>
      <c r="AP57" s="416"/>
      <c r="AQ57" s="416"/>
      <c r="AR57" s="416"/>
      <c r="AS57" s="416"/>
      <c r="AT57" s="416"/>
      <c r="AU57" s="416"/>
      <c r="AV57" s="416"/>
      <c r="AW57" s="416"/>
      <c r="AX57" s="416"/>
      <c r="AY57" s="416"/>
      <c r="AZ57" s="416"/>
      <c r="BA57" s="416"/>
      <c r="BB57" s="416"/>
      <c r="BC57" s="416"/>
      <c r="BD57" s="416"/>
      <c r="BE57" s="416"/>
      <c r="BF57" s="416"/>
      <c r="BG57" s="416"/>
      <c r="BH57" s="416"/>
      <c r="BI57" s="416"/>
      <c r="BJ57" s="416"/>
      <c r="BK57" s="416"/>
      <c r="BL57" s="416"/>
      <c r="BM57" s="416"/>
      <c r="BN57" s="416"/>
      <c r="BO57" s="416"/>
      <c r="BP57" s="416"/>
      <c r="BQ57" s="416"/>
      <c r="BR57" s="416"/>
      <c r="BS57" s="416"/>
      <c r="BT57" s="416"/>
      <c r="BU57" s="416"/>
      <c r="BV57" s="416"/>
      <c r="BW57" s="416"/>
      <c r="BX57" s="416"/>
      <c r="BY57" s="416"/>
      <c r="BZ57" s="416"/>
      <c r="CA57" s="416"/>
      <c r="CB57" s="416"/>
      <c r="CC57" s="416"/>
      <c r="CD57" s="416"/>
      <c r="CE57" s="416"/>
      <c r="CF57" s="416"/>
      <c r="CG57" s="416"/>
      <c r="CH57" s="416"/>
      <c r="CI57" s="416"/>
      <c r="CJ57" s="416"/>
      <c r="CK57" s="416"/>
      <c r="CL57" s="416"/>
      <c r="CM57" s="416"/>
      <c r="CN57" s="416"/>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6"/>
      <c r="DL57" s="416"/>
      <c r="DM57" s="416"/>
      <c r="DN57" s="416"/>
      <c r="DO57" s="416"/>
      <c r="DP57" s="416"/>
      <c r="DQ57" s="416"/>
      <c r="DR57" s="416"/>
      <c r="DS57" s="416"/>
      <c r="DT57" s="416"/>
      <c r="DU57" s="416"/>
      <c r="DV57" s="416"/>
      <c r="DW57" s="416"/>
      <c r="DX57" s="416"/>
      <c r="DY57" s="416"/>
      <c r="DZ57" s="416"/>
      <c r="EA57" s="416"/>
      <c r="EB57" s="416"/>
      <c r="EC57" s="416"/>
      <c r="ED57" s="416"/>
      <c r="EE57" s="416"/>
      <c r="EF57" s="416"/>
      <c r="EG57" s="416"/>
      <c r="EH57" s="416"/>
      <c r="EI57" s="416"/>
      <c r="EJ57" s="416"/>
      <c r="EK57" s="416"/>
      <c r="EL57" s="416"/>
      <c r="EM57" s="416"/>
      <c r="EN57" s="416"/>
      <c r="EO57" s="416"/>
      <c r="EP57" s="416"/>
      <c r="EQ57" s="416"/>
      <c r="ER57" s="416"/>
      <c r="ES57" s="416"/>
      <c r="ET57" s="416"/>
      <c r="EU57" s="416"/>
      <c r="EV57" s="416"/>
      <c r="EW57" s="416"/>
      <c r="EX57" s="416"/>
      <c r="EY57" s="416"/>
      <c r="EZ57" s="416"/>
      <c r="FA57" s="416"/>
      <c r="FB57" s="416"/>
      <c r="FC57" s="416"/>
      <c r="FD57" s="416"/>
      <c r="FE57" s="416"/>
      <c r="FF57" s="416"/>
      <c r="FG57" s="416"/>
      <c r="FH57" s="416"/>
      <c r="FI57" s="416"/>
      <c r="FJ57" s="416"/>
      <c r="FK57" s="416"/>
      <c r="FL57" s="416"/>
      <c r="FM57" s="416"/>
      <c r="FN57" s="416"/>
      <c r="FO57" s="416"/>
      <c r="FP57" s="416"/>
      <c r="FQ57" s="416"/>
      <c r="FR57" s="416"/>
      <c r="FS57" s="416"/>
      <c r="FT57" s="416"/>
      <c r="FU57" s="416"/>
      <c r="FV57" s="416"/>
      <c r="FW57" s="416"/>
      <c r="FX57" s="416"/>
      <c r="FY57" s="416"/>
      <c r="FZ57" s="416"/>
      <c r="GA57" s="416"/>
      <c r="GB57" s="416"/>
      <c r="GC57" s="416"/>
      <c r="GD57" s="416"/>
      <c r="GE57" s="416"/>
      <c r="GF57" s="416"/>
      <c r="GG57" s="416"/>
      <c r="GH57" s="416"/>
      <c r="GI57" s="416"/>
      <c r="GJ57" s="416"/>
      <c r="GK57" s="416"/>
      <c r="GL57" s="416"/>
      <c r="GM57" s="416"/>
      <c r="GN57" s="416"/>
      <c r="GO57" s="416"/>
      <c r="GP57" s="416"/>
      <c r="GQ57" s="416"/>
      <c r="GR57" s="416"/>
      <c r="GS57" s="416"/>
      <c r="GT57" s="416"/>
      <c r="GU57" s="416"/>
      <c r="GV57" s="416"/>
      <c r="GW57" s="416"/>
      <c r="GX57" s="416"/>
      <c r="GY57" s="416"/>
      <c r="GZ57" s="416"/>
      <c r="HA57" s="416"/>
      <c r="HB57" s="416"/>
      <c r="HC57" s="416"/>
      <c r="HD57" s="416"/>
      <c r="HE57" s="416"/>
      <c r="HF57" s="416"/>
      <c r="HG57" s="416"/>
      <c r="HH57" s="416"/>
      <c r="HI57" s="416"/>
      <c r="HJ57" s="416"/>
      <c r="HK57" s="416"/>
      <c r="HL57" s="416"/>
      <c r="HM57" s="416"/>
      <c r="HN57" s="416"/>
      <c r="HO57" s="416"/>
      <c r="HP57" s="416"/>
      <c r="HQ57" s="416"/>
      <c r="HR57" s="416"/>
      <c r="HS57" s="416"/>
      <c r="HT57" s="416"/>
      <c r="HU57" s="416"/>
      <c r="HV57" s="416"/>
      <c r="HW57" s="416"/>
      <c r="HX57" s="416"/>
      <c r="HY57" s="416"/>
      <c r="HZ57" s="416"/>
      <c r="IA57" s="416"/>
      <c r="IB57" s="416"/>
      <c r="IC57" s="416"/>
      <c r="ID57" s="416"/>
      <c r="IE57" s="416"/>
      <c r="IF57" s="416"/>
      <c r="IG57" s="416"/>
      <c r="IH57" s="416"/>
      <c r="II57" s="416"/>
      <c r="IJ57" s="416"/>
      <c r="IK57" s="416"/>
      <c r="IL57" s="416"/>
      <c r="IM57" s="416"/>
      <c r="IN57" s="416"/>
      <c r="IO57" s="416"/>
      <c r="IP57" s="416"/>
      <c r="IQ57" s="416"/>
      <c r="IR57" s="416"/>
      <c r="IS57" s="416"/>
      <c r="IT57" s="416"/>
      <c r="IU57" s="416"/>
      <c r="IV57" s="416"/>
      <c r="IW57" s="416"/>
      <c r="IX57" s="416"/>
      <c r="IY57" s="416"/>
      <c r="IZ57" s="416"/>
      <c r="JA57" s="416"/>
      <c r="JB57" s="416"/>
      <c r="JC57" s="416"/>
      <c r="JD57" s="416"/>
      <c r="JE57" s="416"/>
      <c r="JF57" s="416"/>
      <c r="JG57" s="416"/>
      <c r="JH57" s="416"/>
      <c r="JI57" s="416"/>
      <c r="JJ57" s="416"/>
      <c r="JK57" s="416"/>
      <c r="JL57" s="416"/>
      <c r="JM57" s="416"/>
      <c r="JN57" s="416"/>
      <c r="JO57" s="416"/>
      <c r="JP57" s="416"/>
      <c r="JQ57" s="416"/>
      <c r="JR57" s="416"/>
      <c r="JS57" s="416"/>
      <c r="JT57" s="416"/>
      <c r="JU57" s="416"/>
      <c r="JV57" s="416"/>
      <c r="JW57" s="416"/>
      <c r="JX57" s="416"/>
      <c r="JY57" s="416"/>
      <c r="JZ57" s="416"/>
      <c r="KA57" s="416"/>
      <c r="KB57" s="416"/>
      <c r="KC57" s="416"/>
      <c r="KD57" s="416"/>
      <c r="KE57" s="416"/>
      <c r="KF57" s="416"/>
      <c r="KG57" s="416"/>
      <c r="KH57" s="416"/>
      <c r="KI57" s="416"/>
      <c r="KJ57" s="416"/>
      <c r="KK57" s="416"/>
      <c r="KL57" s="416"/>
      <c r="KM57" s="416"/>
      <c r="KN57" s="416"/>
      <c r="KO57" s="416"/>
      <c r="KP57" s="416"/>
      <c r="KQ57" s="416"/>
      <c r="KR57" s="416"/>
      <c r="KS57" s="416"/>
      <c r="KT57" s="416"/>
      <c r="KU57" s="416"/>
      <c r="KV57" s="416"/>
      <c r="KW57" s="416"/>
      <c r="KX57" s="416"/>
      <c r="KY57" s="416"/>
      <c r="KZ57" s="416"/>
      <c r="LA57" s="416"/>
      <c r="LB57" s="416"/>
      <c r="LC57" s="416"/>
      <c r="LD57" s="416"/>
      <c r="LE57" s="416"/>
      <c r="LF57" s="416"/>
      <c r="LG57" s="416"/>
      <c r="LH57" s="416"/>
      <c r="LI57" s="416"/>
      <c r="LJ57" s="416"/>
      <c r="LK57" s="416"/>
      <c r="LL57" s="416"/>
      <c r="LM57" s="416"/>
      <c r="LN57" s="416"/>
      <c r="LO57" s="416"/>
      <c r="LP57" s="416"/>
      <c r="LQ57" s="416"/>
      <c r="LR57" s="416"/>
      <c r="LS57" s="416"/>
      <c r="LT57" s="416"/>
      <c r="LU57" s="416"/>
      <c r="LV57" s="416"/>
      <c r="LW57" s="416"/>
      <c r="LX57" s="416"/>
      <c r="LY57" s="416"/>
      <c r="LZ57" s="416"/>
      <c r="MA57" s="416"/>
      <c r="MB57" s="416"/>
      <c r="MC57" s="416"/>
      <c r="MD57" s="416"/>
      <c r="ME57" s="416"/>
      <c r="MF57" s="416"/>
      <c r="MG57" s="416"/>
      <c r="MH57" s="416"/>
      <c r="MI57" s="416"/>
      <c r="MJ57" s="416"/>
      <c r="MK57" s="416"/>
      <c r="ML57" s="416"/>
      <c r="MM57" s="416"/>
      <c r="MN57" s="416"/>
      <c r="MO57" s="416"/>
      <c r="MP57" s="416"/>
      <c r="MQ57" s="416"/>
      <c r="MR57" s="416"/>
      <c r="MS57" s="416"/>
      <c r="MT57" s="416"/>
      <c r="MU57" s="416"/>
      <c r="MV57" s="416"/>
      <c r="MW57" s="416"/>
      <c r="MX57" s="416"/>
      <c r="MY57" s="416"/>
      <c r="MZ57" s="416"/>
      <c r="NA57" s="416"/>
      <c r="NB57" s="416"/>
      <c r="NC57" s="416"/>
      <c r="ND57" s="416"/>
      <c r="NE57" s="416"/>
      <c r="NF57" s="416"/>
      <c r="NG57" s="416"/>
      <c r="NH57" s="416"/>
      <c r="NI57" s="416"/>
      <c r="NJ57" s="416"/>
      <c r="NK57" s="416"/>
      <c r="NL57" s="416"/>
      <c r="NM57" s="416"/>
      <c r="NN57" s="416"/>
      <c r="NO57" s="416"/>
      <c r="NP57" s="416"/>
      <c r="NQ57" s="416"/>
      <c r="NR57" s="416"/>
      <c r="NS57" s="416"/>
      <c r="NT57" s="416"/>
      <c r="NU57" s="416"/>
      <c r="NV57" s="416"/>
      <c r="NW57" s="416"/>
      <c r="NX57" s="416"/>
      <c r="NY57" s="416"/>
      <c r="NZ57" s="416"/>
      <c r="OA57" s="416"/>
      <c r="OB57" s="416"/>
      <c r="OC57" s="416"/>
      <c r="OD57" s="416"/>
      <c r="OE57" s="416"/>
      <c r="OF57" s="416"/>
      <c r="OG57" s="416"/>
      <c r="OH57" s="416"/>
      <c r="OI57" s="416"/>
      <c r="OJ57" s="416"/>
      <c r="OK57" s="416"/>
      <c r="OL57" s="416"/>
      <c r="OM57" s="416"/>
      <c r="ON57" s="416"/>
      <c r="OO57" s="416"/>
      <c r="OP57" s="416"/>
      <c r="OQ57" s="416"/>
      <c r="OR57" s="416"/>
      <c r="OS57" s="416"/>
      <c r="OT57" s="416"/>
      <c r="OU57" s="416"/>
      <c r="OV57" s="416"/>
      <c r="OW57" s="416"/>
      <c r="OX57" s="416"/>
      <c r="OY57" s="416"/>
      <c r="OZ57" s="416"/>
      <c r="PA57" s="416"/>
      <c r="PB57" s="416"/>
      <c r="PC57" s="416"/>
      <c r="PD57" s="416"/>
      <c r="PE57" s="416"/>
      <c r="PF57" s="416"/>
      <c r="PG57" s="416"/>
      <c r="PH57" s="416"/>
      <c r="PI57" s="416"/>
      <c r="PJ57" s="416"/>
      <c r="PK57" s="416"/>
      <c r="PL57" s="416"/>
      <c r="PM57" s="416"/>
      <c r="PN57" s="416"/>
      <c r="PO57" s="416"/>
      <c r="PP57" s="416"/>
      <c r="PQ57" s="416"/>
      <c r="PR57" s="416"/>
      <c r="PS57" s="416"/>
      <c r="PT57" s="416"/>
      <c r="PU57" s="416"/>
      <c r="PV57" s="416"/>
      <c r="PW57" s="416"/>
      <c r="PX57" s="416"/>
      <c r="PY57" s="416"/>
      <c r="PZ57" s="416"/>
      <c r="QA57" s="416"/>
      <c r="QB57" s="416"/>
      <c r="QC57" s="416"/>
      <c r="QD57" s="416"/>
      <c r="QE57" s="416"/>
      <c r="QF57" s="416"/>
      <c r="QG57" s="416"/>
      <c r="QH57" s="416"/>
      <c r="QI57" s="416"/>
      <c r="QJ57" s="416"/>
      <c r="QK57" s="416"/>
      <c r="QL57" s="416"/>
      <c r="QM57" s="416"/>
      <c r="QN57" s="416"/>
      <c r="QO57" s="416"/>
      <c r="QP57" s="416"/>
      <c r="QQ57" s="416"/>
      <c r="QR57" s="416"/>
      <c r="QS57" s="416"/>
      <c r="QT57" s="416"/>
      <c r="QU57" s="416"/>
      <c r="QV57" s="416"/>
      <c r="QW57" s="416"/>
      <c r="QX57" s="416"/>
      <c r="QY57" s="416"/>
      <c r="QZ57" s="416"/>
      <c r="RA57" s="416"/>
      <c r="RB57" s="416"/>
      <c r="RC57" s="416"/>
      <c r="RD57" s="416"/>
      <c r="RE57" s="416"/>
      <c r="RF57" s="416"/>
      <c r="RG57" s="416"/>
      <c r="RH57" s="416"/>
      <c r="RI57" s="416"/>
      <c r="RJ57" s="416"/>
      <c r="RK57" s="416"/>
      <c r="RL57" s="416"/>
      <c r="RM57" s="416"/>
      <c r="RN57" s="416"/>
      <c r="RO57" s="416"/>
      <c r="RP57" s="416"/>
      <c r="RQ57" s="416"/>
      <c r="RR57" s="416"/>
      <c r="RS57" s="416"/>
      <c r="RT57" s="416"/>
      <c r="RU57" s="416"/>
      <c r="RV57" s="416"/>
      <c r="RW57" s="416"/>
      <c r="RX57" s="416"/>
      <c r="RY57" s="416"/>
      <c r="RZ57" s="416"/>
      <c r="SA57" s="416"/>
      <c r="SB57" s="416"/>
      <c r="SC57" s="416"/>
      <c r="SD57" s="416"/>
      <c r="SE57" s="416"/>
      <c r="SF57" s="416"/>
      <c r="SG57" s="416"/>
      <c r="SH57" s="416"/>
      <c r="SI57" s="416"/>
      <c r="SJ57" s="416"/>
      <c r="SK57" s="416"/>
      <c r="SL57" s="416"/>
      <c r="SM57" s="416"/>
      <c r="SN57" s="416"/>
      <c r="SO57" s="416"/>
      <c r="SP57" s="416"/>
      <c r="SQ57" s="416"/>
      <c r="SR57" s="416"/>
      <c r="SS57" s="416"/>
      <c r="ST57" s="416"/>
      <c r="SU57" s="416"/>
      <c r="SV57" s="416"/>
      <c r="SW57" s="416"/>
      <c r="SX57" s="416"/>
      <c r="SY57" s="416"/>
      <c r="SZ57" s="416"/>
      <c r="TA57" s="416"/>
      <c r="TB57" s="416"/>
      <c r="TC57" s="416"/>
      <c r="TD57" s="416"/>
      <c r="TE57" s="416"/>
      <c r="TF57" s="416"/>
      <c r="TG57" s="416"/>
      <c r="TH57" s="416"/>
      <c r="TI57" s="416"/>
      <c r="TJ57" s="416"/>
      <c r="TK57" s="416"/>
      <c r="TL57" s="416"/>
      <c r="TM57" s="416"/>
      <c r="TN57" s="416"/>
      <c r="TO57" s="416"/>
      <c r="TP57" s="416"/>
      <c r="TQ57" s="416"/>
      <c r="TR57" s="416"/>
      <c r="TS57" s="416"/>
      <c r="TT57" s="416"/>
      <c r="TU57" s="416"/>
      <c r="TV57" s="416"/>
      <c r="TW57" s="416"/>
      <c r="TX57" s="416"/>
      <c r="TY57" s="416"/>
      <c r="TZ57" s="416"/>
      <c r="UA57" s="416"/>
      <c r="UB57" s="416"/>
      <c r="UC57" s="416"/>
      <c r="UD57" s="416"/>
      <c r="UE57" s="416"/>
      <c r="UF57" s="416"/>
      <c r="UG57" s="416"/>
      <c r="UH57" s="416"/>
      <c r="UI57" s="416"/>
      <c r="UJ57" s="416"/>
      <c r="UK57" s="416"/>
      <c r="UL57" s="416"/>
      <c r="UM57" s="416"/>
      <c r="UN57" s="416"/>
      <c r="UO57" s="416"/>
      <c r="UP57" s="416"/>
      <c r="UQ57" s="416"/>
      <c r="UR57" s="416"/>
      <c r="US57" s="416"/>
      <c r="UT57" s="416"/>
      <c r="UU57" s="416"/>
      <c r="UV57" s="416"/>
      <c r="UW57" s="416"/>
      <c r="UX57" s="416"/>
      <c r="UY57" s="416"/>
      <c r="UZ57" s="416"/>
      <c r="VA57" s="416"/>
      <c r="VB57" s="416"/>
      <c r="VC57" s="416"/>
      <c r="VD57" s="416"/>
      <c r="VE57" s="416"/>
      <c r="VF57" s="416"/>
      <c r="VG57" s="416"/>
      <c r="VH57" s="416"/>
      <c r="VI57" s="416"/>
      <c r="VJ57" s="416"/>
      <c r="VK57" s="416"/>
      <c r="VL57" s="416"/>
      <c r="VM57" s="416"/>
      <c r="VN57" s="416"/>
      <c r="VO57" s="416"/>
      <c r="VP57" s="416"/>
      <c r="VQ57" s="416"/>
      <c r="VR57" s="416"/>
      <c r="VS57" s="416"/>
      <c r="VT57" s="416"/>
      <c r="VU57" s="416"/>
      <c r="VV57" s="416"/>
      <c r="VW57" s="416"/>
      <c r="VX57" s="416"/>
      <c r="VY57" s="416"/>
      <c r="VZ57" s="416"/>
      <c r="WA57" s="416"/>
      <c r="WB57" s="416"/>
      <c r="WC57" s="416"/>
      <c r="WD57" s="416"/>
      <c r="WE57" s="416"/>
      <c r="WF57" s="416"/>
      <c r="WG57" s="416"/>
      <c r="WH57" s="416"/>
      <c r="WI57" s="416"/>
      <c r="WJ57" s="416"/>
      <c r="WK57" s="416"/>
      <c r="WL57" s="416"/>
      <c r="WM57" s="416"/>
      <c r="WN57" s="416"/>
      <c r="WO57" s="416"/>
      <c r="WP57" s="416"/>
      <c r="WQ57" s="416"/>
      <c r="WR57" s="416"/>
      <c r="WS57" s="416"/>
      <c r="WT57" s="416"/>
      <c r="WU57" s="416"/>
      <c r="WV57" s="416"/>
      <c r="WW57" s="416"/>
      <c r="WX57" s="416"/>
      <c r="WY57" s="416"/>
      <c r="WZ57" s="416"/>
      <c r="XA57" s="416"/>
      <c r="XB57" s="416"/>
      <c r="XC57" s="416"/>
      <c r="XD57" s="416"/>
      <c r="XE57" s="416"/>
      <c r="XF57" s="416"/>
      <c r="XG57" s="416"/>
      <c r="XH57" s="416"/>
      <c r="XI57" s="416"/>
      <c r="XJ57" s="416"/>
      <c r="XK57" s="416"/>
      <c r="XL57" s="416"/>
      <c r="XM57" s="416"/>
      <c r="XN57" s="416"/>
      <c r="XO57" s="416"/>
      <c r="XP57" s="416"/>
      <c r="XQ57" s="416"/>
      <c r="XR57" s="416"/>
      <c r="XS57" s="416"/>
      <c r="XT57" s="416"/>
    </row>
    <row r="58" spans="1:644" customFormat="1">
      <c r="A58" s="217"/>
      <c r="B58" s="122"/>
      <c r="C58" s="221"/>
      <c r="D58" s="222"/>
      <c r="E58" s="222"/>
      <c r="F58" s="220"/>
      <c r="G58" s="221"/>
      <c r="H58" s="222"/>
      <c r="I58" s="222"/>
      <c r="J58" s="220"/>
      <c r="K58" s="416"/>
      <c r="L58" s="416"/>
      <c r="M58" s="217"/>
      <c r="N58" s="122"/>
      <c r="O58" s="221"/>
      <c r="P58" s="222"/>
      <c r="Q58" s="222"/>
      <c r="R58" s="220"/>
      <c r="S58" s="221"/>
      <c r="T58" s="222"/>
      <c r="U58" s="222"/>
      <c r="V58" s="220"/>
      <c r="W58" s="416"/>
      <c r="X58" s="416"/>
      <c r="Y58" s="416"/>
      <c r="Z58" s="416"/>
      <c r="AA58" s="416"/>
      <c r="AB58" s="416"/>
      <c r="AC58" s="416"/>
      <c r="AD58" s="416"/>
      <c r="AE58" s="416"/>
      <c r="AF58" s="416"/>
      <c r="AG58" s="416"/>
      <c r="AH58" s="416"/>
      <c r="AI58" s="416"/>
      <c r="AJ58" s="416"/>
      <c r="AK58" s="416"/>
      <c r="AL58" s="416"/>
      <c r="AM58" s="416"/>
      <c r="AN58" s="416"/>
      <c r="AO58" s="416"/>
      <c r="AP58" s="416"/>
      <c r="AQ58" s="416"/>
      <c r="AR58" s="416"/>
      <c r="AS58" s="416"/>
      <c r="AT58" s="416"/>
      <c r="AU58" s="416"/>
      <c r="AV58" s="416"/>
      <c r="AW58" s="416"/>
      <c r="AX58" s="416"/>
      <c r="AY58" s="416"/>
      <c r="AZ58" s="416"/>
      <c r="BA58" s="416"/>
      <c r="BB58" s="416"/>
      <c r="BC58" s="416"/>
      <c r="BD58" s="416"/>
      <c r="BE58" s="416"/>
      <c r="BF58" s="416"/>
      <c r="BG58" s="416"/>
      <c r="BH58" s="416"/>
      <c r="BI58" s="416"/>
      <c r="BJ58" s="416"/>
      <c r="BK58" s="416"/>
      <c r="BL58" s="416"/>
      <c r="BM58" s="416"/>
      <c r="BN58" s="416"/>
      <c r="BO58" s="416"/>
      <c r="BP58" s="416"/>
      <c r="BQ58" s="416"/>
      <c r="BR58" s="416"/>
      <c r="BS58" s="416"/>
      <c r="BT58" s="416"/>
      <c r="BU58" s="416"/>
      <c r="BV58" s="416"/>
      <c r="BW58" s="416"/>
      <c r="BX58" s="416"/>
      <c r="BY58" s="416"/>
      <c r="BZ58" s="416"/>
      <c r="CA58" s="416"/>
      <c r="CB58" s="416"/>
      <c r="CC58" s="416"/>
      <c r="CD58" s="416"/>
      <c r="CE58" s="416"/>
      <c r="CF58" s="416"/>
      <c r="CG58" s="416"/>
      <c r="CH58" s="416"/>
      <c r="CI58" s="416"/>
      <c r="CJ58" s="416"/>
      <c r="CK58" s="416"/>
      <c r="CL58" s="416"/>
      <c r="CM58" s="416"/>
      <c r="CN58" s="416"/>
      <c r="CO58" s="416"/>
      <c r="CP58" s="416"/>
      <c r="CQ58" s="416"/>
      <c r="CR58" s="416"/>
      <c r="CS58" s="416"/>
      <c r="CT58" s="416"/>
      <c r="CU58" s="416"/>
      <c r="CV58" s="416"/>
      <c r="CW58" s="416"/>
      <c r="CX58" s="416"/>
      <c r="CY58" s="416"/>
      <c r="CZ58" s="416"/>
      <c r="DA58" s="416"/>
      <c r="DB58" s="416"/>
      <c r="DC58" s="416"/>
      <c r="DD58" s="416"/>
      <c r="DE58" s="416"/>
      <c r="DF58" s="416"/>
      <c r="DG58" s="416"/>
      <c r="DH58" s="416"/>
      <c r="DI58" s="416"/>
      <c r="DJ58" s="416"/>
      <c r="DK58" s="416"/>
      <c r="DL58" s="416"/>
      <c r="DM58" s="416"/>
      <c r="DN58" s="416"/>
      <c r="DO58" s="416"/>
      <c r="DP58" s="416"/>
      <c r="DQ58" s="416"/>
      <c r="DR58" s="416"/>
      <c r="DS58" s="416"/>
      <c r="DT58" s="416"/>
      <c r="DU58" s="416"/>
      <c r="DV58" s="416"/>
      <c r="DW58" s="416"/>
      <c r="DX58" s="416"/>
      <c r="DY58" s="416"/>
      <c r="DZ58" s="416"/>
      <c r="EA58" s="416"/>
      <c r="EB58" s="416"/>
      <c r="EC58" s="416"/>
      <c r="ED58" s="416"/>
      <c r="EE58" s="416"/>
      <c r="EF58" s="416"/>
      <c r="EG58" s="416"/>
      <c r="EH58" s="416"/>
      <c r="EI58" s="416"/>
      <c r="EJ58" s="416"/>
      <c r="EK58" s="416"/>
      <c r="EL58" s="416"/>
      <c r="EM58" s="416"/>
      <c r="EN58" s="416"/>
      <c r="EO58" s="416"/>
      <c r="EP58" s="416"/>
      <c r="EQ58" s="416"/>
      <c r="ER58" s="416"/>
      <c r="ES58" s="416"/>
      <c r="ET58" s="416"/>
      <c r="EU58" s="416"/>
      <c r="EV58" s="416"/>
      <c r="EW58" s="416"/>
      <c r="EX58" s="416"/>
      <c r="EY58" s="416"/>
      <c r="EZ58" s="416"/>
      <c r="FA58" s="416"/>
      <c r="FB58" s="416"/>
      <c r="FC58" s="416"/>
      <c r="FD58" s="416"/>
      <c r="FE58" s="416"/>
      <c r="FF58" s="416"/>
      <c r="FG58" s="416"/>
      <c r="FH58" s="416"/>
      <c r="FI58" s="416"/>
      <c r="FJ58" s="416"/>
      <c r="FK58" s="416"/>
      <c r="FL58" s="416"/>
      <c r="FM58" s="416"/>
      <c r="FN58" s="416"/>
      <c r="FO58" s="416"/>
      <c r="FP58" s="416"/>
      <c r="FQ58" s="416"/>
      <c r="FR58" s="416"/>
      <c r="FS58" s="416"/>
      <c r="FT58" s="416"/>
      <c r="FU58" s="416"/>
      <c r="FV58" s="416"/>
      <c r="FW58" s="416"/>
      <c r="FX58" s="416"/>
      <c r="FY58" s="416"/>
      <c r="FZ58" s="416"/>
      <c r="GA58" s="416"/>
      <c r="GB58" s="416"/>
      <c r="GC58" s="416"/>
      <c r="GD58" s="416"/>
      <c r="GE58" s="416"/>
      <c r="GF58" s="416"/>
      <c r="GG58" s="416"/>
      <c r="GH58" s="416"/>
      <c r="GI58" s="416"/>
      <c r="GJ58" s="416"/>
      <c r="GK58" s="416"/>
      <c r="GL58" s="416"/>
      <c r="GM58" s="416"/>
      <c r="GN58" s="416"/>
      <c r="GO58" s="416"/>
      <c r="GP58" s="416"/>
      <c r="GQ58" s="416"/>
      <c r="GR58" s="416"/>
      <c r="GS58" s="416"/>
      <c r="GT58" s="416"/>
      <c r="GU58" s="416"/>
      <c r="GV58" s="416"/>
      <c r="GW58" s="416"/>
      <c r="GX58" s="416"/>
      <c r="GY58" s="416"/>
      <c r="GZ58" s="416"/>
      <c r="HA58" s="416"/>
      <c r="HB58" s="416"/>
      <c r="HC58" s="416"/>
      <c r="HD58" s="416"/>
      <c r="HE58" s="416"/>
      <c r="HF58" s="416"/>
      <c r="HG58" s="416"/>
      <c r="HH58" s="416"/>
      <c r="HI58" s="416"/>
      <c r="HJ58" s="416"/>
      <c r="HK58" s="416"/>
      <c r="HL58" s="416"/>
      <c r="HM58" s="416"/>
      <c r="HN58" s="416"/>
      <c r="HO58" s="416"/>
      <c r="HP58" s="416"/>
      <c r="HQ58" s="416"/>
      <c r="HR58" s="416"/>
      <c r="HS58" s="416"/>
      <c r="HT58" s="416"/>
      <c r="HU58" s="416"/>
      <c r="HV58" s="416"/>
      <c r="HW58" s="416"/>
      <c r="HX58" s="416"/>
      <c r="HY58" s="416"/>
      <c r="HZ58" s="416"/>
      <c r="IA58" s="416"/>
      <c r="IB58" s="416"/>
      <c r="IC58" s="416"/>
      <c r="ID58" s="416"/>
      <c r="IE58" s="416"/>
      <c r="IF58" s="416"/>
      <c r="IG58" s="416"/>
      <c r="IH58" s="416"/>
      <c r="II58" s="416"/>
      <c r="IJ58" s="416"/>
      <c r="IK58" s="416"/>
      <c r="IL58" s="416"/>
      <c r="IM58" s="416"/>
      <c r="IN58" s="416"/>
      <c r="IO58" s="416"/>
      <c r="IP58" s="416"/>
      <c r="IQ58" s="416"/>
      <c r="IR58" s="416"/>
      <c r="IS58" s="416"/>
      <c r="IT58" s="416"/>
      <c r="IU58" s="416"/>
      <c r="IV58" s="416"/>
      <c r="IW58" s="416"/>
      <c r="IX58" s="416"/>
      <c r="IY58" s="416"/>
      <c r="IZ58" s="416"/>
      <c r="JA58" s="416"/>
      <c r="JB58" s="416"/>
      <c r="JC58" s="416"/>
      <c r="JD58" s="416"/>
      <c r="JE58" s="416"/>
      <c r="JF58" s="416"/>
      <c r="JG58" s="416"/>
      <c r="JH58" s="416"/>
      <c r="JI58" s="416"/>
      <c r="JJ58" s="416"/>
      <c r="JK58" s="416"/>
      <c r="JL58" s="416"/>
      <c r="JM58" s="416"/>
      <c r="JN58" s="416"/>
      <c r="JO58" s="416"/>
      <c r="JP58" s="416"/>
      <c r="JQ58" s="416"/>
      <c r="JR58" s="416"/>
      <c r="JS58" s="416"/>
      <c r="JT58" s="416"/>
      <c r="JU58" s="416"/>
      <c r="JV58" s="416"/>
      <c r="JW58" s="416"/>
      <c r="JX58" s="416"/>
      <c r="JY58" s="416"/>
      <c r="JZ58" s="416"/>
      <c r="KA58" s="416"/>
      <c r="KB58" s="416"/>
      <c r="KC58" s="416"/>
      <c r="KD58" s="416"/>
      <c r="KE58" s="416"/>
      <c r="KF58" s="416"/>
      <c r="KG58" s="416"/>
      <c r="KH58" s="416"/>
      <c r="KI58" s="416"/>
      <c r="KJ58" s="416"/>
      <c r="KK58" s="416"/>
      <c r="KL58" s="416"/>
      <c r="KM58" s="416"/>
      <c r="KN58" s="416"/>
      <c r="KO58" s="416"/>
      <c r="KP58" s="416"/>
      <c r="KQ58" s="416"/>
      <c r="KR58" s="416"/>
      <c r="KS58" s="416"/>
      <c r="KT58" s="416"/>
      <c r="KU58" s="416"/>
      <c r="KV58" s="416"/>
      <c r="KW58" s="416"/>
      <c r="KX58" s="416"/>
      <c r="KY58" s="416"/>
      <c r="KZ58" s="416"/>
      <c r="LA58" s="416"/>
      <c r="LB58" s="416"/>
      <c r="LC58" s="416"/>
      <c r="LD58" s="416"/>
      <c r="LE58" s="416"/>
      <c r="LF58" s="416"/>
      <c r="LG58" s="416"/>
      <c r="LH58" s="416"/>
      <c r="LI58" s="416"/>
      <c r="LJ58" s="416"/>
      <c r="LK58" s="416"/>
      <c r="LL58" s="416"/>
      <c r="LM58" s="416"/>
      <c r="LN58" s="416"/>
      <c r="LO58" s="416"/>
      <c r="LP58" s="416"/>
      <c r="LQ58" s="416"/>
      <c r="LR58" s="416"/>
      <c r="LS58" s="416"/>
      <c r="LT58" s="416"/>
      <c r="LU58" s="416"/>
      <c r="LV58" s="416"/>
      <c r="LW58" s="416"/>
      <c r="LX58" s="416"/>
      <c r="LY58" s="416"/>
      <c r="LZ58" s="416"/>
      <c r="MA58" s="416"/>
      <c r="MB58" s="416"/>
      <c r="MC58" s="416"/>
      <c r="MD58" s="416"/>
      <c r="ME58" s="416"/>
      <c r="MF58" s="416"/>
      <c r="MG58" s="416"/>
      <c r="MH58" s="416"/>
      <c r="MI58" s="416"/>
      <c r="MJ58" s="416"/>
      <c r="MK58" s="416"/>
      <c r="ML58" s="416"/>
      <c r="MM58" s="416"/>
      <c r="MN58" s="416"/>
      <c r="MO58" s="416"/>
      <c r="MP58" s="416"/>
      <c r="MQ58" s="416"/>
      <c r="MR58" s="416"/>
      <c r="MS58" s="416"/>
      <c r="MT58" s="416"/>
      <c r="MU58" s="416"/>
      <c r="MV58" s="416"/>
      <c r="MW58" s="416"/>
      <c r="MX58" s="416"/>
      <c r="MY58" s="416"/>
      <c r="MZ58" s="416"/>
      <c r="NA58" s="416"/>
      <c r="NB58" s="416"/>
      <c r="NC58" s="416"/>
      <c r="ND58" s="416"/>
      <c r="NE58" s="416"/>
      <c r="NF58" s="416"/>
      <c r="NG58" s="416"/>
      <c r="NH58" s="416"/>
      <c r="NI58" s="416"/>
      <c r="NJ58" s="416"/>
      <c r="NK58" s="416"/>
      <c r="NL58" s="416"/>
      <c r="NM58" s="416"/>
      <c r="NN58" s="416"/>
      <c r="NO58" s="416"/>
      <c r="NP58" s="416"/>
      <c r="NQ58" s="416"/>
      <c r="NR58" s="416"/>
      <c r="NS58" s="416"/>
      <c r="NT58" s="416"/>
      <c r="NU58" s="416"/>
      <c r="NV58" s="416"/>
      <c r="NW58" s="416"/>
      <c r="NX58" s="416"/>
      <c r="NY58" s="416"/>
      <c r="NZ58" s="416"/>
      <c r="OA58" s="416"/>
      <c r="OB58" s="416"/>
      <c r="OC58" s="416"/>
      <c r="OD58" s="416"/>
      <c r="OE58" s="416"/>
      <c r="OF58" s="416"/>
      <c r="OG58" s="416"/>
      <c r="OH58" s="416"/>
      <c r="OI58" s="416"/>
      <c r="OJ58" s="416"/>
      <c r="OK58" s="416"/>
      <c r="OL58" s="416"/>
      <c r="OM58" s="416"/>
      <c r="ON58" s="416"/>
      <c r="OO58" s="416"/>
      <c r="OP58" s="416"/>
      <c r="OQ58" s="416"/>
      <c r="OR58" s="416"/>
      <c r="OS58" s="416"/>
      <c r="OT58" s="416"/>
      <c r="OU58" s="416"/>
      <c r="OV58" s="416"/>
      <c r="OW58" s="416"/>
      <c r="OX58" s="416"/>
      <c r="OY58" s="416"/>
      <c r="OZ58" s="416"/>
      <c r="PA58" s="416"/>
      <c r="PB58" s="416"/>
      <c r="PC58" s="416"/>
      <c r="PD58" s="416"/>
      <c r="PE58" s="416"/>
      <c r="PF58" s="416"/>
      <c r="PG58" s="416"/>
      <c r="PH58" s="416"/>
      <c r="PI58" s="416"/>
      <c r="PJ58" s="416"/>
      <c r="PK58" s="416"/>
      <c r="PL58" s="416"/>
      <c r="PM58" s="416"/>
      <c r="PN58" s="416"/>
      <c r="PO58" s="416"/>
      <c r="PP58" s="416"/>
      <c r="PQ58" s="416"/>
      <c r="PR58" s="416"/>
      <c r="PS58" s="416"/>
      <c r="PT58" s="416"/>
      <c r="PU58" s="416"/>
      <c r="PV58" s="416"/>
      <c r="PW58" s="416"/>
      <c r="PX58" s="416"/>
      <c r="PY58" s="416"/>
      <c r="PZ58" s="416"/>
      <c r="QA58" s="416"/>
      <c r="QB58" s="416"/>
      <c r="QC58" s="416"/>
      <c r="QD58" s="416"/>
      <c r="QE58" s="416"/>
      <c r="QF58" s="416"/>
      <c r="QG58" s="416"/>
      <c r="QH58" s="416"/>
      <c r="QI58" s="416"/>
      <c r="QJ58" s="416"/>
      <c r="QK58" s="416"/>
      <c r="QL58" s="416"/>
      <c r="QM58" s="416"/>
      <c r="QN58" s="416"/>
      <c r="QO58" s="416"/>
      <c r="QP58" s="416"/>
      <c r="QQ58" s="416"/>
      <c r="QR58" s="416"/>
      <c r="QS58" s="416"/>
      <c r="QT58" s="416"/>
      <c r="QU58" s="416"/>
      <c r="QV58" s="416"/>
      <c r="QW58" s="416"/>
      <c r="QX58" s="416"/>
      <c r="QY58" s="416"/>
      <c r="QZ58" s="416"/>
      <c r="RA58" s="416"/>
      <c r="RB58" s="416"/>
      <c r="RC58" s="416"/>
      <c r="RD58" s="416"/>
      <c r="RE58" s="416"/>
      <c r="RF58" s="416"/>
      <c r="RG58" s="416"/>
      <c r="RH58" s="416"/>
      <c r="RI58" s="416"/>
      <c r="RJ58" s="416"/>
      <c r="RK58" s="416"/>
      <c r="RL58" s="416"/>
      <c r="RM58" s="416"/>
      <c r="RN58" s="416"/>
      <c r="RO58" s="416"/>
      <c r="RP58" s="416"/>
      <c r="RQ58" s="416"/>
      <c r="RR58" s="416"/>
      <c r="RS58" s="416"/>
      <c r="RT58" s="416"/>
      <c r="RU58" s="416"/>
      <c r="RV58" s="416"/>
      <c r="RW58" s="416"/>
      <c r="RX58" s="416"/>
      <c r="RY58" s="416"/>
      <c r="RZ58" s="416"/>
      <c r="SA58" s="416"/>
      <c r="SB58" s="416"/>
      <c r="SC58" s="416"/>
      <c r="SD58" s="416"/>
      <c r="SE58" s="416"/>
      <c r="SF58" s="416"/>
      <c r="SG58" s="416"/>
      <c r="SH58" s="416"/>
      <c r="SI58" s="416"/>
      <c r="SJ58" s="416"/>
      <c r="SK58" s="416"/>
      <c r="SL58" s="416"/>
      <c r="SM58" s="416"/>
      <c r="SN58" s="416"/>
      <c r="SO58" s="416"/>
      <c r="SP58" s="416"/>
      <c r="SQ58" s="416"/>
      <c r="SR58" s="416"/>
      <c r="SS58" s="416"/>
      <c r="ST58" s="416"/>
      <c r="SU58" s="416"/>
      <c r="SV58" s="416"/>
      <c r="SW58" s="416"/>
      <c r="SX58" s="416"/>
      <c r="SY58" s="416"/>
      <c r="SZ58" s="416"/>
      <c r="TA58" s="416"/>
      <c r="TB58" s="416"/>
      <c r="TC58" s="416"/>
      <c r="TD58" s="416"/>
      <c r="TE58" s="416"/>
      <c r="TF58" s="416"/>
      <c r="TG58" s="416"/>
      <c r="TH58" s="416"/>
      <c r="TI58" s="416"/>
      <c r="TJ58" s="416"/>
      <c r="TK58" s="416"/>
      <c r="TL58" s="416"/>
      <c r="TM58" s="416"/>
      <c r="TN58" s="416"/>
      <c r="TO58" s="416"/>
      <c r="TP58" s="416"/>
      <c r="TQ58" s="416"/>
      <c r="TR58" s="416"/>
      <c r="TS58" s="416"/>
      <c r="TT58" s="416"/>
      <c r="TU58" s="416"/>
      <c r="TV58" s="416"/>
      <c r="TW58" s="416"/>
      <c r="TX58" s="416"/>
      <c r="TY58" s="416"/>
      <c r="TZ58" s="416"/>
      <c r="UA58" s="416"/>
      <c r="UB58" s="416"/>
      <c r="UC58" s="416"/>
      <c r="UD58" s="416"/>
      <c r="UE58" s="416"/>
      <c r="UF58" s="416"/>
      <c r="UG58" s="416"/>
      <c r="UH58" s="416"/>
      <c r="UI58" s="416"/>
      <c r="UJ58" s="416"/>
      <c r="UK58" s="416"/>
      <c r="UL58" s="416"/>
      <c r="UM58" s="416"/>
      <c r="UN58" s="416"/>
      <c r="UO58" s="416"/>
      <c r="UP58" s="416"/>
      <c r="UQ58" s="416"/>
      <c r="UR58" s="416"/>
      <c r="US58" s="416"/>
      <c r="UT58" s="416"/>
      <c r="UU58" s="416"/>
      <c r="UV58" s="416"/>
      <c r="UW58" s="416"/>
      <c r="UX58" s="416"/>
      <c r="UY58" s="416"/>
      <c r="UZ58" s="416"/>
      <c r="VA58" s="416"/>
      <c r="VB58" s="416"/>
      <c r="VC58" s="416"/>
      <c r="VD58" s="416"/>
      <c r="VE58" s="416"/>
      <c r="VF58" s="416"/>
      <c r="VG58" s="416"/>
      <c r="VH58" s="416"/>
      <c r="VI58" s="416"/>
      <c r="VJ58" s="416"/>
      <c r="VK58" s="416"/>
      <c r="VL58" s="416"/>
      <c r="VM58" s="416"/>
      <c r="VN58" s="416"/>
      <c r="VO58" s="416"/>
      <c r="VP58" s="416"/>
      <c r="VQ58" s="416"/>
      <c r="VR58" s="416"/>
      <c r="VS58" s="416"/>
      <c r="VT58" s="416"/>
      <c r="VU58" s="416"/>
      <c r="VV58" s="416"/>
      <c r="VW58" s="416"/>
      <c r="VX58" s="416"/>
      <c r="VY58" s="416"/>
      <c r="VZ58" s="416"/>
      <c r="WA58" s="416"/>
      <c r="WB58" s="416"/>
      <c r="WC58" s="416"/>
      <c r="WD58" s="416"/>
      <c r="WE58" s="416"/>
      <c r="WF58" s="416"/>
      <c r="WG58" s="416"/>
      <c r="WH58" s="416"/>
      <c r="WI58" s="416"/>
      <c r="WJ58" s="416"/>
      <c r="WK58" s="416"/>
      <c r="WL58" s="416"/>
      <c r="WM58" s="416"/>
      <c r="WN58" s="416"/>
      <c r="WO58" s="416"/>
      <c r="WP58" s="416"/>
      <c r="WQ58" s="416"/>
      <c r="WR58" s="416"/>
      <c r="WS58" s="416"/>
      <c r="WT58" s="416"/>
      <c r="WU58" s="416"/>
      <c r="WV58" s="416"/>
      <c r="WW58" s="416"/>
      <c r="WX58" s="416"/>
      <c r="WY58" s="416"/>
      <c r="WZ58" s="416"/>
      <c r="XA58" s="416"/>
      <c r="XB58" s="416"/>
      <c r="XC58" s="416"/>
      <c r="XD58" s="416"/>
      <c r="XE58" s="416"/>
      <c r="XF58" s="416"/>
      <c r="XG58" s="416"/>
      <c r="XH58" s="416"/>
      <c r="XI58" s="416"/>
      <c r="XJ58" s="416"/>
      <c r="XK58" s="416"/>
      <c r="XL58" s="416"/>
      <c r="XM58" s="416"/>
      <c r="XN58" s="416"/>
      <c r="XO58" s="416"/>
      <c r="XP58" s="416"/>
      <c r="XQ58" s="416"/>
      <c r="XR58" s="416"/>
      <c r="XS58" s="416"/>
      <c r="XT58" s="416"/>
    </row>
    <row r="59" spans="1:644" customFormat="1">
      <c r="A59" s="217"/>
      <c r="B59" s="122"/>
      <c r="C59" s="221"/>
      <c r="D59" s="222"/>
      <c r="E59" s="222"/>
      <c r="F59" s="220"/>
      <c r="G59" s="221"/>
      <c r="H59" s="222"/>
      <c r="I59" s="222"/>
      <c r="J59" s="220"/>
      <c r="K59" s="416"/>
      <c r="L59" s="416"/>
      <c r="M59" s="217"/>
      <c r="N59" s="122"/>
      <c r="O59" s="221"/>
      <c r="P59" s="222"/>
      <c r="Q59" s="222"/>
      <c r="R59" s="220"/>
      <c r="S59" s="221"/>
      <c r="T59" s="222"/>
      <c r="U59" s="222"/>
      <c r="V59" s="220"/>
      <c r="W59" s="416"/>
      <c r="X59" s="416"/>
      <c r="Y59" s="416"/>
      <c r="Z59" s="416"/>
      <c r="AA59" s="416"/>
      <c r="AB59" s="416"/>
      <c r="AC59" s="416"/>
      <c r="AD59" s="416"/>
      <c r="AE59" s="416"/>
      <c r="AF59" s="416"/>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c r="BM59" s="416"/>
      <c r="BN59" s="416"/>
      <c r="BO59" s="416"/>
      <c r="BP59" s="416"/>
      <c r="BQ59" s="416"/>
      <c r="BR59" s="416"/>
      <c r="BS59" s="416"/>
      <c r="BT59" s="416"/>
      <c r="BU59" s="416"/>
      <c r="BV59" s="416"/>
      <c r="BW59" s="416"/>
      <c r="BX59" s="416"/>
      <c r="BY59" s="416"/>
      <c r="BZ59" s="416"/>
      <c r="CA59" s="416"/>
      <c r="CB59" s="416"/>
      <c r="CC59" s="416"/>
      <c r="CD59" s="416"/>
      <c r="CE59" s="416"/>
      <c r="CF59" s="416"/>
      <c r="CG59" s="416"/>
      <c r="CH59" s="416"/>
      <c r="CI59" s="416"/>
      <c r="CJ59" s="416"/>
      <c r="CK59" s="416"/>
      <c r="CL59" s="416"/>
      <c r="CM59" s="416"/>
      <c r="CN59" s="416"/>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6"/>
      <c r="DL59" s="416"/>
      <c r="DM59" s="416"/>
      <c r="DN59" s="416"/>
      <c r="DO59" s="416"/>
      <c r="DP59" s="416"/>
      <c r="DQ59" s="416"/>
      <c r="DR59" s="416"/>
      <c r="DS59" s="416"/>
      <c r="DT59" s="416"/>
      <c r="DU59" s="416"/>
      <c r="DV59" s="416"/>
      <c r="DW59" s="416"/>
      <c r="DX59" s="416"/>
      <c r="DY59" s="416"/>
      <c r="DZ59" s="416"/>
      <c r="EA59" s="416"/>
      <c r="EB59" s="416"/>
      <c r="EC59" s="416"/>
      <c r="ED59" s="416"/>
      <c r="EE59" s="416"/>
      <c r="EF59" s="416"/>
      <c r="EG59" s="416"/>
      <c r="EH59" s="416"/>
      <c r="EI59" s="416"/>
      <c r="EJ59" s="416"/>
      <c r="EK59" s="416"/>
      <c r="EL59" s="416"/>
      <c r="EM59" s="416"/>
      <c r="EN59" s="416"/>
      <c r="EO59" s="416"/>
      <c r="EP59" s="416"/>
      <c r="EQ59" s="416"/>
      <c r="ER59" s="416"/>
      <c r="ES59" s="416"/>
      <c r="ET59" s="416"/>
      <c r="EU59" s="416"/>
      <c r="EV59" s="416"/>
      <c r="EW59" s="416"/>
      <c r="EX59" s="416"/>
      <c r="EY59" s="416"/>
      <c r="EZ59" s="416"/>
      <c r="FA59" s="416"/>
      <c r="FB59" s="416"/>
      <c r="FC59" s="416"/>
      <c r="FD59" s="416"/>
      <c r="FE59" s="416"/>
      <c r="FF59" s="416"/>
      <c r="FG59" s="416"/>
      <c r="FH59" s="416"/>
      <c r="FI59" s="416"/>
      <c r="FJ59" s="416"/>
      <c r="FK59" s="416"/>
      <c r="FL59" s="416"/>
      <c r="FM59" s="416"/>
      <c r="FN59" s="416"/>
      <c r="FO59" s="416"/>
      <c r="FP59" s="416"/>
      <c r="FQ59" s="416"/>
      <c r="FR59" s="416"/>
      <c r="FS59" s="416"/>
      <c r="FT59" s="416"/>
      <c r="FU59" s="416"/>
      <c r="FV59" s="416"/>
      <c r="FW59" s="416"/>
      <c r="FX59" s="416"/>
      <c r="FY59" s="416"/>
      <c r="FZ59" s="416"/>
      <c r="GA59" s="416"/>
      <c r="GB59" s="416"/>
      <c r="GC59" s="416"/>
      <c r="GD59" s="416"/>
      <c r="GE59" s="416"/>
      <c r="GF59" s="416"/>
      <c r="GG59" s="416"/>
      <c r="GH59" s="416"/>
      <c r="GI59" s="416"/>
      <c r="GJ59" s="416"/>
      <c r="GK59" s="416"/>
      <c r="GL59" s="416"/>
      <c r="GM59" s="416"/>
      <c r="GN59" s="416"/>
      <c r="GO59" s="416"/>
      <c r="GP59" s="416"/>
      <c r="GQ59" s="416"/>
      <c r="GR59" s="416"/>
      <c r="GS59" s="416"/>
      <c r="GT59" s="416"/>
      <c r="GU59" s="416"/>
      <c r="GV59" s="416"/>
      <c r="GW59" s="416"/>
      <c r="GX59" s="416"/>
      <c r="GY59" s="416"/>
      <c r="GZ59" s="416"/>
      <c r="HA59" s="416"/>
      <c r="HB59" s="416"/>
      <c r="HC59" s="416"/>
      <c r="HD59" s="416"/>
      <c r="HE59" s="416"/>
      <c r="HF59" s="416"/>
      <c r="HG59" s="416"/>
      <c r="HH59" s="416"/>
      <c r="HI59" s="416"/>
      <c r="HJ59" s="416"/>
      <c r="HK59" s="416"/>
      <c r="HL59" s="416"/>
      <c r="HM59" s="416"/>
      <c r="HN59" s="416"/>
      <c r="HO59" s="416"/>
      <c r="HP59" s="416"/>
      <c r="HQ59" s="416"/>
      <c r="HR59" s="416"/>
      <c r="HS59" s="416"/>
      <c r="HT59" s="416"/>
      <c r="HU59" s="416"/>
      <c r="HV59" s="416"/>
      <c r="HW59" s="416"/>
      <c r="HX59" s="416"/>
      <c r="HY59" s="416"/>
      <c r="HZ59" s="416"/>
      <c r="IA59" s="416"/>
      <c r="IB59" s="416"/>
      <c r="IC59" s="416"/>
      <c r="ID59" s="416"/>
      <c r="IE59" s="416"/>
      <c r="IF59" s="416"/>
      <c r="IG59" s="416"/>
      <c r="IH59" s="416"/>
      <c r="II59" s="416"/>
      <c r="IJ59" s="416"/>
      <c r="IK59" s="416"/>
      <c r="IL59" s="416"/>
      <c r="IM59" s="416"/>
      <c r="IN59" s="416"/>
      <c r="IO59" s="416"/>
      <c r="IP59" s="416"/>
      <c r="IQ59" s="416"/>
      <c r="IR59" s="416"/>
      <c r="IS59" s="416"/>
      <c r="IT59" s="416"/>
      <c r="IU59" s="416"/>
      <c r="IV59" s="416"/>
      <c r="IW59" s="416"/>
      <c r="IX59" s="416"/>
      <c r="IY59" s="416"/>
      <c r="IZ59" s="416"/>
      <c r="JA59" s="416"/>
      <c r="JB59" s="416"/>
      <c r="JC59" s="416"/>
      <c r="JD59" s="416"/>
      <c r="JE59" s="416"/>
      <c r="JF59" s="416"/>
      <c r="JG59" s="416"/>
      <c r="JH59" s="416"/>
      <c r="JI59" s="416"/>
      <c r="JJ59" s="416"/>
      <c r="JK59" s="416"/>
      <c r="JL59" s="416"/>
      <c r="JM59" s="416"/>
      <c r="JN59" s="416"/>
      <c r="JO59" s="416"/>
      <c r="JP59" s="416"/>
      <c r="JQ59" s="416"/>
      <c r="JR59" s="416"/>
      <c r="JS59" s="416"/>
      <c r="JT59" s="416"/>
      <c r="JU59" s="416"/>
      <c r="JV59" s="416"/>
      <c r="JW59" s="416"/>
      <c r="JX59" s="416"/>
      <c r="JY59" s="416"/>
      <c r="JZ59" s="416"/>
      <c r="KA59" s="416"/>
      <c r="KB59" s="416"/>
      <c r="KC59" s="416"/>
      <c r="KD59" s="416"/>
      <c r="KE59" s="416"/>
      <c r="KF59" s="416"/>
      <c r="KG59" s="416"/>
      <c r="KH59" s="416"/>
      <c r="KI59" s="416"/>
      <c r="KJ59" s="416"/>
      <c r="KK59" s="416"/>
      <c r="KL59" s="416"/>
      <c r="KM59" s="416"/>
      <c r="KN59" s="416"/>
      <c r="KO59" s="416"/>
      <c r="KP59" s="416"/>
      <c r="KQ59" s="416"/>
      <c r="KR59" s="416"/>
      <c r="KS59" s="416"/>
      <c r="KT59" s="416"/>
      <c r="KU59" s="416"/>
      <c r="KV59" s="416"/>
      <c r="KW59" s="416"/>
      <c r="KX59" s="416"/>
      <c r="KY59" s="416"/>
      <c r="KZ59" s="416"/>
      <c r="LA59" s="416"/>
      <c r="LB59" s="416"/>
      <c r="LC59" s="416"/>
      <c r="LD59" s="416"/>
      <c r="LE59" s="416"/>
      <c r="LF59" s="416"/>
      <c r="LG59" s="416"/>
      <c r="LH59" s="416"/>
      <c r="LI59" s="416"/>
      <c r="LJ59" s="416"/>
      <c r="LK59" s="416"/>
      <c r="LL59" s="416"/>
      <c r="LM59" s="416"/>
      <c r="LN59" s="416"/>
      <c r="LO59" s="416"/>
      <c r="LP59" s="416"/>
      <c r="LQ59" s="416"/>
      <c r="LR59" s="416"/>
      <c r="LS59" s="416"/>
      <c r="LT59" s="416"/>
      <c r="LU59" s="416"/>
      <c r="LV59" s="416"/>
      <c r="LW59" s="416"/>
      <c r="LX59" s="416"/>
      <c r="LY59" s="416"/>
      <c r="LZ59" s="416"/>
      <c r="MA59" s="416"/>
      <c r="MB59" s="416"/>
      <c r="MC59" s="416"/>
      <c r="MD59" s="416"/>
      <c r="ME59" s="416"/>
      <c r="MF59" s="416"/>
      <c r="MG59" s="416"/>
      <c r="MH59" s="416"/>
      <c r="MI59" s="416"/>
      <c r="MJ59" s="416"/>
      <c r="MK59" s="416"/>
      <c r="ML59" s="416"/>
      <c r="MM59" s="416"/>
      <c r="MN59" s="416"/>
      <c r="MO59" s="416"/>
      <c r="MP59" s="416"/>
      <c r="MQ59" s="416"/>
      <c r="MR59" s="416"/>
      <c r="MS59" s="416"/>
      <c r="MT59" s="416"/>
      <c r="MU59" s="416"/>
      <c r="MV59" s="416"/>
      <c r="MW59" s="416"/>
      <c r="MX59" s="416"/>
      <c r="MY59" s="416"/>
      <c r="MZ59" s="416"/>
      <c r="NA59" s="416"/>
      <c r="NB59" s="416"/>
      <c r="NC59" s="416"/>
      <c r="ND59" s="416"/>
      <c r="NE59" s="416"/>
      <c r="NF59" s="416"/>
      <c r="NG59" s="416"/>
      <c r="NH59" s="416"/>
      <c r="NI59" s="416"/>
      <c r="NJ59" s="416"/>
      <c r="NK59" s="416"/>
      <c r="NL59" s="416"/>
      <c r="NM59" s="416"/>
      <c r="NN59" s="416"/>
      <c r="NO59" s="416"/>
      <c r="NP59" s="416"/>
      <c r="NQ59" s="416"/>
      <c r="NR59" s="416"/>
      <c r="NS59" s="416"/>
      <c r="NT59" s="416"/>
      <c r="NU59" s="416"/>
      <c r="NV59" s="416"/>
      <c r="NW59" s="416"/>
      <c r="NX59" s="416"/>
      <c r="NY59" s="416"/>
      <c r="NZ59" s="416"/>
      <c r="OA59" s="416"/>
      <c r="OB59" s="416"/>
      <c r="OC59" s="416"/>
      <c r="OD59" s="416"/>
      <c r="OE59" s="416"/>
      <c r="OF59" s="416"/>
      <c r="OG59" s="416"/>
      <c r="OH59" s="416"/>
      <c r="OI59" s="416"/>
      <c r="OJ59" s="416"/>
      <c r="OK59" s="416"/>
      <c r="OL59" s="416"/>
      <c r="OM59" s="416"/>
      <c r="ON59" s="416"/>
      <c r="OO59" s="416"/>
      <c r="OP59" s="416"/>
      <c r="OQ59" s="416"/>
      <c r="OR59" s="416"/>
      <c r="OS59" s="416"/>
      <c r="OT59" s="416"/>
      <c r="OU59" s="416"/>
      <c r="OV59" s="416"/>
      <c r="OW59" s="416"/>
      <c r="OX59" s="416"/>
      <c r="OY59" s="416"/>
      <c r="OZ59" s="416"/>
      <c r="PA59" s="416"/>
      <c r="PB59" s="416"/>
      <c r="PC59" s="416"/>
      <c r="PD59" s="416"/>
      <c r="PE59" s="416"/>
      <c r="PF59" s="416"/>
      <c r="PG59" s="416"/>
      <c r="PH59" s="416"/>
      <c r="PI59" s="416"/>
      <c r="PJ59" s="416"/>
      <c r="PK59" s="416"/>
      <c r="PL59" s="416"/>
      <c r="PM59" s="416"/>
      <c r="PN59" s="416"/>
      <c r="PO59" s="416"/>
      <c r="PP59" s="416"/>
      <c r="PQ59" s="416"/>
      <c r="PR59" s="416"/>
      <c r="PS59" s="416"/>
      <c r="PT59" s="416"/>
      <c r="PU59" s="416"/>
      <c r="PV59" s="416"/>
      <c r="PW59" s="416"/>
      <c r="PX59" s="416"/>
      <c r="PY59" s="416"/>
      <c r="PZ59" s="416"/>
      <c r="QA59" s="416"/>
      <c r="QB59" s="416"/>
      <c r="QC59" s="416"/>
      <c r="QD59" s="416"/>
      <c r="QE59" s="416"/>
      <c r="QF59" s="416"/>
      <c r="QG59" s="416"/>
      <c r="QH59" s="416"/>
      <c r="QI59" s="416"/>
      <c r="QJ59" s="416"/>
      <c r="QK59" s="416"/>
      <c r="QL59" s="416"/>
      <c r="QM59" s="416"/>
      <c r="QN59" s="416"/>
      <c r="QO59" s="416"/>
      <c r="QP59" s="416"/>
      <c r="QQ59" s="416"/>
      <c r="QR59" s="416"/>
      <c r="QS59" s="416"/>
      <c r="QT59" s="416"/>
      <c r="QU59" s="416"/>
      <c r="QV59" s="416"/>
      <c r="QW59" s="416"/>
      <c r="QX59" s="416"/>
      <c r="QY59" s="416"/>
      <c r="QZ59" s="416"/>
      <c r="RA59" s="416"/>
      <c r="RB59" s="416"/>
      <c r="RC59" s="416"/>
      <c r="RD59" s="416"/>
      <c r="RE59" s="416"/>
      <c r="RF59" s="416"/>
      <c r="RG59" s="416"/>
      <c r="RH59" s="416"/>
      <c r="RI59" s="416"/>
      <c r="RJ59" s="416"/>
      <c r="RK59" s="416"/>
      <c r="RL59" s="416"/>
      <c r="RM59" s="416"/>
      <c r="RN59" s="416"/>
      <c r="RO59" s="416"/>
      <c r="RP59" s="416"/>
      <c r="RQ59" s="416"/>
      <c r="RR59" s="416"/>
      <c r="RS59" s="416"/>
      <c r="RT59" s="416"/>
      <c r="RU59" s="416"/>
      <c r="RV59" s="416"/>
      <c r="RW59" s="416"/>
      <c r="RX59" s="416"/>
      <c r="RY59" s="416"/>
      <c r="RZ59" s="416"/>
      <c r="SA59" s="416"/>
      <c r="SB59" s="416"/>
      <c r="SC59" s="416"/>
      <c r="SD59" s="416"/>
      <c r="SE59" s="416"/>
      <c r="SF59" s="416"/>
      <c r="SG59" s="416"/>
      <c r="SH59" s="416"/>
      <c r="SI59" s="416"/>
      <c r="SJ59" s="416"/>
      <c r="SK59" s="416"/>
      <c r="SL59" s="416"/>
      <c r="SM59" s="416"/>
      <c r="SN59" s="416"/>
      <c r="SO59" s="416"/>
      <c r="SP59" s="416"/>
      <c r="SQ59" s="416"/>
      <c r="SR59" s="416"/>
      <c r="SS59" s="416"/>
      <c r="ST59" s="416"/>
      <c r="SU59" s="416"/>
      <c r="SV59" s="416"/>
      <c r="SW59" s="416"/>
      <c r="SX59" s="416"/>
      <c r="SY59" s="416"/>
      <c r="SZ59" s="416"/>
      <c r="TA59" s="416"/>
      <c r="TB59" s="416"/>
      <c r="TC59" s="416"/>
      <c r="TD59" s="416"/>
      <c r="TE59" s="416"/>
      <c r="TF59" s="416"/>
      <c r="TG59" s="416"/>
      <c r="TH59" s="416"/>
      <c r="TI59" s="416"/>
      <c r="TJ59" s="416"/>
      <c r="TK59" s="416"/>
      <c r="TL59" s="416"/>
      <c r="TM59" s="416"/>
      <c r="TN59" s="416"/>
      <c r="TO59" s="416"/>
      <c r="TP59" s="416"/>
      <c r="TQ59" s="416"/>
      <c r="TR59" s="416"/>
      <c r="TS59" s="416"/>
      <c r="TT59" s="416"/>
      <c r="TU59" s="416"/>
      <c r="TV59" s="416"/>
      <c r="TW59" s="416"/>
      <c r="TX59" s="416"/>
      <c r="TY59" s="416"/>
      <c r="TZ59" s="416"/>
      <c r="UA59" s="416"/>
      <c r="UB59" s="416"/>
      <c r="UC59" s="416"/>
      <c r="UD59" s="416"/>
      <c r="UE59" s="416"/>
      <c r="UF59" s="416"/>
      <c r="UG59" s="416"/>
      <c r="UH59" s="416"/>
      <c r="UI59" s="416"/>
      <c r="UJ59" s="416"/>
      <c r="UK59" s="416"/>
      <c r="UL59" s="416"/>
      <c r="UM59" s="416"/>
      <c r="UN59" s="416"/>
      <c r="UO59" s="416"/>
      <c r="UP59" s="416"/>
      <c r="UQ59" s="416"/>
      <c r="UR59" s="416"/>
      <c r="US59" s="416"/>
      <c r="UT59" s="416"/>
      <c r="UU59" s="416"/>
      <c r="UV59" s="416"/>
      <c r="UW59" s="416"/>
      <c r="UX59" s="416"/>
      <c r="UY59" s="416"/>
      <c r="UZ59" s="416"/>
      <c r="VA59" s="416"/>
      <c r="VB59" s="416"/>
      <c r="VC59" s="416"/>
      <c r="VD59" s="416"/>
      <c r="VE59" s="416"/>
      <c r="VF59" s="416"/>
      <c r="VG59" s="416"/>
      <c r="VH59" s="416"/>
      <c r="VI59" s="416"/>
      <c r="VJ59" s="416"/>
      <c r="VK59" s="416"/>
      <c r="VL59" s="416"/>
      <c r="VM59" s="416"/>
      <c r="VN59" s="416"/>
      <c r="VO59" s="416"/>
      <c r="VP59" s="416"/>
      <c r="VQ59" s="416"/>
      <c r="VR59" s="416"/>
      <c r="VS59" s="416"/>
      <c r="VT59" s="416"/>
      <c r="VU59" s="416"/>
      <c r="VV59" s="416"/>
      <c r="VW59" s="416"/>
      <c r="VX59" s="416"/>
      <c r="VY59" s="416"/>
      <c r="VZ59" s="416"/>
      <c r="WA59" s="416"/>
      <c r="WB59" s="416"/>
      <c r="WC59" s="416"/>
      <c r="WD59" s="416"/>
      <c r="WE59" s="416"/>
      <c r="WF59" s="416"/>
      <c r="WG59" s="416"/>
      <c r="WH59" s="416"/>
      <c r="WI59" s="416"/>
      <c r="WJ59" s="416"/>
      <c r="WK59" s="416"/>
      <c r="WL59" s="416"/>
      <c r="WM59" s="416"/>
      <c r="WN59" s="416"/>
      <c r="WO59" s="416"/>
      <c r="WP59" s="416"/>
      <c r="WQ59" s="416"/>
      <c r="WR59" s="416"/>
      <c r="WS59" s="416"/>
      <c r="WT59" s="416"/>
      <c r="WU59" s="416"/>
      <c r="WV59" s="416"/>
      <c r="WW59" s="416"/>
      <c r="WX59" s="416"/>
      <c r="WY59" s="416"/>
      <c r="WZ59" s="416"/>
      <c r="XA59" s="416"/>
      <c r="XB59" s="416"/>
      <c r="XC59" s="416"/>
      <c r="XD59" s="416"/>
      <c r="XE59" s="416"/>
      <c r="XF59" s="416"/>
      <c r="XG59" s="416"/>
      <c r="XH59" s="416"/>
      <c r="XI59" s="416"/>
      <c r="XJ59" s="416"/>
      <c r="XK59" s="416"/>
      <c r="XL59" s="416"/>
      <c r="XM59" s="416"/>
      <c r="XN59" s="416"/>
      <c r="XO59" s="416"/>
      <c r="XP59" s="416"/>
      <c r="XQ59" s="416"/>
      <c r="XR59" s="416"/>
      <c r="XS59" s="416"/>
      <c r="XT59" s="416"/>
    </row>
    <row r="60" spans="1:644" customFormat="1">
      <c r="A60" s="217"/>
      <c r="B60" s="122"/>
      <c r="C60" s="221"/>
      <c r="D60" s="222"/>
      <c r="E60" s="222"/>
      <c r="F60" s="220"/>
      <c r="G60" s="221"/>
      <c r="H60" s="222"/>
      <c r="I60" s="222"/>
      <c r="J60" s="220"/>
      <c r="K60" s="416"/>
      <c r="L60" s="416"/>
      <c r="M60" s="217"/>
      <c r="N60" s="122"/>
      <c r="O60" s="221"/>
      <c r="P60" s="222"/>
      <c r="Q60" s="222"/>
      <c r="R60" s="220"/>
      <c r="S60" s="221"/>
      <c r="T60" s="222"/>
      <c r="U60" s="222"/>
      <c r="V60" s="220"/>
      <c r="W60" s="416"/>
      <c r="X60" s="416"/>
      <c r="Y60" s="416"/>
      <c r="Z60" s="416"/>
      <c r="AA60" s="416"/>
      <c r="AB60" s="416"/>
      <c r="AC60" s="416"/>
      <c r="AD60" s="416"/>
      <c r="AE60" s="416"/>
      <c r="AF60" s="416"/>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6"/>
      <c r="BZ60" s="416"/>
      <c r="CA60" s="416"/>
      <c r="CB60" s="416"/>
      <c r="CC60" s="416"/>
      <c r="CD60" s="416"/>
      <c r="CE60" s="416"/>
      <c r="CF60" s="416"/>
      <c r="CG60" s="416"/>
      <c r="CH60" s="416"/>
      <c r="CI60" s="416"/>
      <c r="CJ60" s="416"/>
      <c r="CK60" s="416"/>
      <c r="CL60" s="416"/>
      <c r="CM60" s="416"/>
      <c r="CN60" s="416"/>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6"/>
      <c r="DL60" s="416"/>
      <c r="DM60" s="416"/>
      <c r="DN60" s="416"/>
      <c r="DO60" s="416"/>
      <c r="DP60" s="416"/>
      <c r="DQ60" s="416"/>
      <c r="DR60" s="416"/>
      <c r="DS60" s="416"/>
      <c r="DT60" s="416"/>
      <c r="DU60" s="416"/>
      <c r="DV60" s="416"/>
      <c r="DW60" s="416"/>
      <c r="DX60" s="416"/>
      <c r="DY60" s="416"/>
      <c r="DZ60" s="416"/>
      <c r="EA60" s="416"/>
      <c r="EB60" s="416"/>
      <c r="EC60" s="416"/>
      <c r="ED60" s="416"/>
      <c r="EE60" s="416"/>
      <c r="EF60" s="416"/>
      <c r="EG60" s="416"/>
      <c r="EH60" s="416"/>
      <c r="EI60" s="416"/>
      <c r="EJ60" s="416"/>
      <c r="EK60" s="416"/>
      <c r="EL60" s="416"/>
      <c r="EM60" s="416"/>
      <c r="EN60" s="416"/>
      <c r="EO60" s="416"/>
      <c r="EP60" s="416"/>
      <c r="EQ60" s="416"/>
      <c r="ER60" s="416"/>
      <c r="ES60" s="416"/>
      <c r="ET60" s="416"/>
      <c r="EU60" s="416"/>
      <c r="EV60" s="416"/>
      <c r="EW60" s="416"/>
      <c r="EX60" s="416"/>
      <c r="EY60" s="416"/>
      <c r="EZ60" s="416"/>
      <c r="FA60" s="416"/>
      <c r="FB60" s="416"/>
      <c r="FC60" s="416"/>
      <c r="FD60" s="416"/>
      <c r="FE60" s="416"/>
      <c r="FF60" s="416"/>
      <c r="FG60" s="416"/>
      <c r="FH60" s="416"/>
      <c r="FI60" s="416"/>
      <c r="FJ60" s="416"/>
      <c r="FK60" s="416"/>
      <c r="FL60" s="416"/>
      <c r="FM60" s="416"/>
      <c r="FN60" s="416"/>
      <c r="FO60" s="416"/>
      <c r="FP60" s="416"/>
      <c r="FQ60" s="416"/>
      <c r="FR60" s="416"/>
      <c r="FS60" s="416"/>
      <c r="FT60" s="416"/>
      <c r="FU60" s="416"/>
      <c r="FV60" s="416"/>
      <c r="FW60" s="416"/>
      <c r="FX60" s="416"/>
      <c r="FY60" s="416"/>
      <c r="FZ60" s="416"/>
      <c r="GA60" s="416"/>
      <c r="GB60" s="416"/>
      <c r="GC60" s="416"/>
      <c r="GD60" s="416"/>
      <c r="GE60" s="416"/>
      <c r="GF60" s="416"/>
      <c r="GG60" s="416"/>
      <c r="GH60" s="416"/>
      <c r="GI60" s="416"/>
      <c r="GJ60" s="416"/>
      <c r="GK60" s="416"/>
      <c r="GL60" s="416"/>
      <c r="GM60" s="416"/>
      <c r="GN60" s="416"/>
      <c r="GO60" s="416"/>
      <c r="GP60" s="416"/>
      <c r="GQ60" s="416"/>
      <c r="GR60" s="416"/>
      <c r="GS60" s="416"/>
      <c r="GT60" s="416"/>
      <c r="GU60" s="416"/>
      <c r="GV60" s="416"/>
      <c r="GW60" s="416"/>
      <c r="GX60" s="416"/>
      <c r="GY60" s="416"/>
      <c r="GZ60" s="416"/>
      <c r="HA60" s="416"/>
      <c r="HB60" s="416"/>
      <c r="HC60" s="416"/>
      <c r="HD60" s="416"/>
      <c r="HE60" s="416"/>
      <c r="HF60" s="416"/>
      <c r="HG60" s="416"/>
      <c r="HH60" s="416"/>
      <c r="HI60" s="416"/>
      <c r="HJ60" s="416"/>
      <c r="HK60" s="416"/>
      <c r="HL60" s="416"/>
      <c r="HM60" s="416"/>
      <c r="HN60" s="416"/>
      <c r="HO60" s="416"/>
      <c r="HP60" s="416"/>
      <c r="HQ60" s="416"/>
      <c r="HR60" s="416"/>
      <c r="HS60" s="416"/>
      <c r="HT60" s="416"/>
      <c r="HU60" s="416"/>
      <c r="HV60" s="416"/>
      <c r="HW60" s="416"/>
      <c r="HX60" s="416"/>
      <c r="HY60" s="416"/>
      <c r="HZ60" s="416"/>
      <c r="IA60" s="416"/>
      <c r="IB60" s="416"/>
      <c r="IC60" s="416"/>
      <c r="ID60" s="416"/>
      <c r="IE60" s="416"/>
      <c r="IF60" s="416"/>
      <c r="IG60" s="416"/>
      <c r="IH60" s="416"/>
      <c r="II60" s="416"/>
      <c r="IJ60" s="416"/>
      <c r="IK60" s="416"/>
      <c r="IL60" s="416"/>
      <c r="IM60" s="416"/>
      <c r="IN60" s="416"/>
      <c r="IO60" s="416"/>
      <c r="IP60" s="416"/>
      <c r="IQ60" s="416"/>
      <c r="IR60" s="416"/>
      <c r="IS60" s="416"/>
      <c r="IT60" s="416"/>
      <c r="IU60" s="416"/>
      <c r="IV60" s="416"/>
      <c r="IW60" s="416"/>
      <c r="IX60" s="416"/>
      <c r="IY60" s="416"/>
      <c r="IZ60" s="416"/>
      <c r="JA60" s="416"/>
      <c r="JB60" s="416"/>
      <c r="JC60" s="416"/>
      <c r="JD60" s="416"/>
      <c r="JE60" s="416"/>
      <c r="JF60" s="416"/>
      <c r="JG60" s="416"/>
      <c r="JH60" s="416"/>
      <c r="JI60" s="416"/>
      <c r="JJ60" s="416"/>
      <c r="JK60" s="416"/>
      <c r="JL60" s="416"/>
      <c r="JM60" s="416"/>
      <c r="JN60" s="416"/>
      <c r="JO60" s="416"/>
      <c r="JP60" s="416"/>
      <c r="JQ60" s="416"/>
      <c r="JR60" s="416"/>
      <c r="JS60" s="416"/>
      <c r="JT60" s="416"/>
      <c r="JU60" s="416"/>
      <c r="JV60" s="416"/>
      <c r="JW60" s="416"/>
      <c r="JX60" s="416"/>
      <c r="JY60" s="416"/>
      <c r="JZ60" s="416"/>
      <c r="KA60" s="416"/>
      <c r="KB60" s="416"/>
      <c r="KC60" s="416"/>
      <c r="KD60" s="416"/>
      <c r="KE60" s="416"/>
      <c r="KF60" s="416"/>
      <c r="KG60" s="416"/>
      <c r="KH60" s="416"/>
      <c r="KI60" s="416"/>
      <c r="KJ60" s="416"/>
      <c r="KK60" s="416"/>
      <c r="KL60" s="416"/>
      <c r="KM60" s="416"/>
      <c r="KN60" s="416"/>
      <c r="KO60" s="416"/>
      <c r="KP60" s="416"/>
      <c r="KQ60" s="416"/>
      <c r="KR60" s="416"/>
      <c r="KS60" s="416"/>
      <c r="KT60" s="416"/>
      <c r="KU60" s="416"/>
      <c r="KV60" s="416"/>
      <c r="KW60" s="416"/>
      <c r="KX60" s="416"/>
      <c r="KY60" s="416"/>
      <c r="KZ60" s="416"/>
      <c r="LA60" s="416"/>
      <c r="LB60" s="416"/>
      <c r="LC60" s="416"/>
      <c r="LD60" s="416"/>
      <c r="LE60" s="416"/>
      <c r="LF60" s="416"/>
      <c r="LG60" s="416"/>
      <c r="LH60" s="416"/>
      <c r="LI60" s="416"/>
      <c r="LJ60" s="416"/>
      <c r="LK60" s="416"/>
      <c r="LL60" s="416"/>
      <c r="LM60" s="416"/>
      <c r="LN60" s="416"/>
      <c r="LO60" s="416"/>
      <c r="LP60" s="416"/>
      <c r="LQ60" s="416"/>
      <c r="LR60" s="416"/>
      <c r="LS60" s="416"/>
      <c r="LT60" s="416"/>
      <c r="LU60" s="416"/>
      <c r="LV60" s="416"/>
      <c r="LW60" s="416"/>
      <c r="LX60" s="416"/>
      <c r="LY60" s="416"/>
      <c r="LZ60" s="416"/>
      <c r="MA60" s="416"/>
      <c r="MB60" s="416"/>
      <c r="MC60" s="416"/>
      <c r="MD60" s="416"/>
      <c r="ME60" s="416"/>
      <c r="MF60" s="416"/>
      <c r="MG60" s="416"/>
      <c r="MH60" s="416"/>
      <c r="MI60" s="416"/>
      <c r="MJ60" s="416"/>
      <c r="MK60" s="416"/>
      <c r="ML60" s="416"/>
      <c r="MM60" s="416"/>
      <c r="MN60" s="416"/>
      <c r="MO60" s="416"/>
      <c r="MP60" s="416"/>
      <c r="MQ60" s="416"/>
      <c r="MR60" s="416"/>
      <c r="MS60" s="416"/>
      <c r="MT60" s="416"/>
      <c r="MU60" s="416"/>
      <c r="MV60" s="416"/>
      <c r="MW60" s="416"/>
      <c r="MX60" s="416"/>
      <c r="MY60" s="416"/>
      <c r="MZ60" s="416"/>
      <c r="NA60" s="416"/>
      <c r="NB60" s="416"/>
      <c r="NC60" s="416"/>
      <c r="ND60" s="416"/>
      <c r="NE60" s="416"/>
      <c r="NF60" s="416"/>
      <c r="NG60" s="416"/>
      <c r="NH60" s="416"/>
      <c r="NI60" s="416"/>
      <c r="NJ60" s="416"/>
      <c r="NK60" s="416"/>
      <c r="NL60" s="416"/>
      <c r="NM60" s="416"/>
      <c r="NN60" s="416"/>
      <c r="NO60" s="416"/>
      <c r="NP60" s="416"/>
      <c r="NQ60" s="416"/>
      <c r="NR60" s="416"/>
      <c r="NS60" s="416"/>
      <c r="NT60" s="416"/>
      <c r="NU60" s="416"/>
      <c r="NV60" s="416"/>
      <c r="NW60" s="416"/>
      <c r="NX60" s="416"/>
      <c r="NY60" s="416"/>
      <c r="NZ60" s="416"/>
      <c r="OA60" s="416"/>
      <c r="OB60" s="416"/>
      <c r="OC60" s="416"/>
      <c r="OD60" s="416"/>
      <c r="OE60" s="416"/>
      <c r="OF60" s="416"/>
      <c r="OG60" s="416"/>
      <c r="OH60" s="416"/>
      <c r="OI60" s="416"/>
      <c r="OJ60" s="416"/>
      <c r="OK60" s="416"/>
      <c r="OL60" s="416"/>
      <c r="OM60" s="416"/>
      <c r="ON60" s="416"/>
      <c r="OO60" s="416"/>
      <c r="OP60" s="416"/>
      <c r="OQ60" s="416"/>
      <c r="OR60" s="416"/>
      <c r="OS60" s="416"/>
      <c r="OT60" s="416"/>
      <c r="OU60" s="416"/>
      <c r="OV60" s="416"/>
      <c r="OW60" s="416"/>
      <c r="OX60" s="416"/>
      <c r="OY60" s="416"/>
      <c r="OZ60" s="416"/>
      <c r="PA60" s="416"/>
      <c r="PB60" s="416"/>
      <c r="PC60" s="416"/>
      <c r="PD60" s="416"/>
      <c r="PE60" s="416"/>
      <c r="PF60" s="416"/>
      <c r="PG60" s="416"/>
      <c r="PH60" s="416"/>
      <c r="PI60" s="416"/>
      <c r="PJ60" s="416"/>
      <c r="PK60" s="416"/>
      <c r="PL60" s="416"/>
      <c r="PM60" s="416"/>
      <c r="PN60" s="416"/>
      <c r="PO60" s="416"/>
      <c r="PP60" s="416"/>
      <c r="PQ60" s="416"/>
      <c r="PR60" s="416"/>
      <c r="PS60" s="416"/>
      <c r="PT60" s="416"/>
      <c r="PU60" s="416"/>
      <c r="PV60" s="416"/>
      <c r="PW60" s="416"/>
      <c r="PX60" s="416"/>
      <c r="PY60" s="416"/>
      <c r="PZ60" s="416"/>
      <c r="QA60" s="416"/>
      <c r="QB60" s="416"/>
      <c r="QC60" s="416"/>
      <c r="QD60" s="416"/>
      <c r="QE60" s="416"/>
      <c r="QF60" s="416"/>
      <c r="QG60" s="416"/>
      <c r="QH60" s="416"/>
      <c r="QI60" s="416"/>
      <c r="QJ60" s="416"/>
      <c r="QK60" s="416"/>
      <c r="QL60" s="416"/>
      <c r="QM60" s="416"/>
      <c r="QN60" s="416"/>
      <c r="QO60" s="416"/>
      <c r="QP60" s="416"/>
      <c r="QQ60" s="416"/>
      <c r="QR60" s="416"/>
      <c r="QS60" s="416"/>
      <c r="QT60" s="416"/>
      <c r="QU60" s="416"/>
      <c r="QV60" s="416"/>
      <c r="QW60" s="416"/>
      <c r="QX60" s="416"/>
      <c r="QY60" s="416"/>
      <c r="QZ60" s="416"/>
      <c r="RA60" s="416"/>
      <c r="RB60" s="416"/>
      <c r="RC60" s="416"/>
      <c r="RD60" s="416"/>
      <c r="RE60" s="416"/>
      <c r="RF60" s="416"/>
      <c r="RG60" s="416"/>
      <c r="RH60" s="416"/>
      <c r="RI60" s="416"/>
      <c r="RJ60" s="416"/>
      <c r="RK60" s="416"/>
      <c r="RL60" s="416"/>
      <c r="RM60" s="416"/>
      <c r="RN60" s="416"/>
      <c r="RO60" s="416"/>
      <c r="RP60" s="416"/>
      <c r="RQ60" s="416"/>
      <c r="RR60" s="416"/>
      <c r="RS60" s="416"/>
      <c r="RT60" s="416"/>
      <c r="RU60" s="416"/>
      <c r="RV60" s="416"/>
      <c r="RW60" s="416"/>
      <c r="RX60" s="416"/>
      <c r="RY60" s="416"/>
      <c r="RZ60" s="416"/>
      <c r="SA60" s="416"/>
      <c r="SB60" s="416"/>
      <c r="SC60" s="416"/>
      <c r="SD60" s="416"/>
      <c r="SE60" s="416"/>
      <c r="SF60" s="416"/>
      <c r="SG60" s="416"/>
      <c r="SH60" s="416"/>
      <c r="SI60" s="416"/>
      <c r="SJ60" s="416"/>
      <c r="SK60" s="416"/>
      <c r="SL60" s="416"/>
      <c r="SM60" s="416"/>
      <c r="SN60" s="416"/>
      <c r="SO60" s="416"/>
      <c r="SP60" s="416"/>
      <c r="SQ60" s="416"/>
      <c r="SR60" s="416"/>
      <c r="SS60" s="416"/>
      <c r="ST60" s="416"/>
      <c r="SU60" s="416"/>
      <c r="SV60" s="416"/>
      <c r="SW60" s="416"/>
      <c r="SX60" s="416"/>
      <c r="SY60" s="416"/>
      <c r="SZ60" s="416"/>
      <c r="TA60" s="416"/>
      <c r="TB60" s="416"/>
      <c r="TC60" s="416"/>
      <c r="TD60" s="416"/>
      <c r="TE60" s="416"/>
      <c r="TF60" s="416"/>
      <c r="TG60" s="416"/>
      <c r="TH60" s="416"/>
      <c r="TI60" s="416"/>
      <c r="TJ60" s="416"/>
      <c r="TK60" s="416"/>
      <c r="TL60" s="416"/>
      <c r="TM60" s="416"/>
      <c r="TN60" s="416"/>
      <c r="TO60" s="416"/>
      <c r="TP60" s="416"/>
      <c r="TQ60" s="416"/>
      <c r="TR60" s="416"/>
      <c r="TS60" s="416"/>
      <c r="TT60" s="416"/>
      <c r="TU60" s="416"/>
      <c r="TV60" s="416"/>
      <c r="TW60" s="416"/>
      <c r="TX60" s="416"/>
      <c r="TY60" s="416"/>
      <c r="TZ60" s="416"/>
      <c r="UA60" s="416"/>
      <c r="UB60" s="416"/>
      <c r="UC60" s="416"/>
      <c r="UD60" s="416"/>
      <c r="UE60" s="416"/>
      <c r="UF60" s="416"/>
      <c r="UG60" s="416"/>
      <c r="UH60" s="416"/>
      <c r="UI60" s="416"/>
      <c r="UJ60" s="416"/>
      <c r="UK60" s="416"/>
      <c r="UL60" s="416"/>
      <c r="UM60" s="416"/>
      <c r="UN60" s="416"/>
      <c r="UO60" s="416"/>
      <c r="UP60" s="416"/>
      <c r="UQ60" s="416"/>
      <c r="UR60" s="416"/>
      <c r="US60" s="416"/>
      <c r="UT60" s="416"/>
      <c r="UU60" s="416"/>
      <c r="UV60" s="416"/>
      <c r="UW60" s="416"/>
      <c r="UX60" s="416"/>
      <c r="UY60" s="416"/>
      <c r="UZ60" s="416"/>
      <c r="VA60" s="416"/>
      <c r="VB60" s="416"/>
      <c r="VC60" s="416"/>
      <c r="VD60" s="416"/>
      <c r="VE60" s="416"/>
      <c r="VF60" s="416"/>
      <c r="VG60" s="416"/>
      <c r="VH60" s="416"/>
      <c r="VI60" s="416"/>
      <c r="VJ60" s="416"/>
      <c r="VK60" s="416"/>
      <c r="VL60" s="416"/>
      <c r="VM60" s="416"/>
      <c r="VN60" s="416"/>
      <c r="VO60" s="416"/>
      <c r="VP60" s="416"/>
      <c r="VQ60" s="416"/>
      <c r="VR60" s="416"/>
      <c r="VS60" s="416"/>
      <c r="VT60" s="416"/>
      <c r="VU60" s="416"/>
      <c r="VV60" s="416"/>
      <c r="VW60" s="416"/>
      <c r="VX60" s="416"/>
      <c r="VY60" s="416"/>
      <c r="VZ60" s="416"/>
      <c r="WA60" s="416"/>
      <c r="WB60" s="416"/>
      <c r="WC60" s="416"/>
      <c r="WD60" s="416"/>
      <c r="WE60" s="416"/>
      <c r="WF60" s="416"/>
      <c r="WG60" s="416"/>
      <c r="WH60" s="416"/>
      <c r="WI60" s="416"/>
      <c r="WJ60" s="416"/>
      <c r="WK60" s="416"/>
      <c r="WL60" s="416"/>
      <c r="WM60" s="416"/>
      <c r="WN60" s="416"/>
      <c r="WO60" s="416"/>
      <c r="WP60" s="416"/>
      <c r="WQ60" s="416"/>
      <c r="WR60" s="416"/>
      <c r="WS60" s="416"/>
      <c r="WT60" s="416"/>
      <c r="WU60" s="416"/>
      <c r="WV60" s="416"/>
      <c r="WW60" s="416"/>
      <c r="WX60" s="416"/>
      <c r="WY60" s="416"/>
      <c r="WZ60" s="416"/>
      <c r="XA60" s="416"/>
      <c r="XB60" s="416"/>
      <c r="XC60" s="416"/>
      <c r="XD60" s="416"/>
      <c r="XE60" s="416"/>
      <c r="XF60" s="416"/>
      <c r="XG60" s="416"/>
      <c r="XH60" s="416"/>
      <c r="XI60" s="416"/>
      <c r="XJ60" s="416"/>
      <c r="XK60" s="416"/>
      <c r="XL60" s="416"/>
      <c r="XM60" s="416"/>
      <c r="XN60" s="416"/>
      <c r="XO60" s="416"/>
      <c r="XP60" s="416"/>
      <c r="XQ60" s="416"/>
      <c r="XR60" s="416"/>
      <c r="XS60" s="416"/>
      <c r="XT60" s="416"/>
    </row>
    <row r="61" spans="1:644" customFormat="1">
      <c r="A61" s="217"/>
      <c r="B61" s="122"/>
      <c r="C61" s="221"/>
      <c r="D61" s="222"/>
      <c r="E61" s="222"/>
      <c r="F61" s="220"/>
      <c r="G61" s="221"/>
      <c r="H61" s="222"/>
      <c r="I61" s="222"/>
      <c r="J61" s="220"/>
      <c r="K61" s="416"/>
      <c r="L61" s="416"/>
      <c r="M61" s="217"/>
      <c r="N61" s="122"/>
      <c r="O61" s="221"/>
      <c r="P61" s="222"/>
      <c r="Q61" s="222"/>
      <c r="R61" s="220"/>
      <c r="S61" s="221"/>
      <c r="T61" s="222"/>
      <c r="U61" s="222"/>
      <c r="V61" s="220"/>
      <c r="W61" s="416"/>
      <c r="X61" s="416"/>
      <c r="Y61" s="416"/>
      <c r="Z61" s="416"/>
      <c r="AA61" s="416"/>
      <c r="AB61" s="416"/>
      <c r="AC61" s="416"/>
      <c r="AD61" s="416"/>
      <c r="AE61" s="416"/>
      <c r="AF61" s="416"/>
      <c r="AG61" s="416"/>
      <c r="AH61" s="416"/>
      <c r="AI61" s="416"/>
      <c r="AJ61" s="416"/>
      <c r="AK61" s="416"/>
      <c r="AL61" s="416"/>
      <c r="AM61" s="416"/>
      <c r="AN61" s="416"/>
      <c r="AO61" s="416"/>
      <c r="AP61" s="416"/>
      <c r="AQ61" s="416"/>
      <c r="AR61" s="416"/>
      <c r="AS61" s="416"/>
      <c r="AT61" s="416"/>
      <c r="AU61" s="416"/>
      <c r="AV61" s="416"/>
      <c r="AW61" s="416"/>
      <c r="AX61" s="416"/>
      <c r="AY61" s="416"/>
      <c r="AZ61" s="416"/>
      <c r="BA61" s="416"/>
      <c r="BB61" s="416"/>
      <c r="BC61" s="416"/>
      <c r="BD61" s="416"/>
      <c r="BE61" s="416"/>
      <c r="BF61" s="416"/>
      <c r="BG61" s="416"/>
      <c r="BH61" s="416"/>
      <c r="BI61" s="416"/>
      <c r="BJ61" s="416"/>
      <c r="BK61" s="416"/>
      <c r="BL61" s="416"/>
      <c r="BM61" s="416"/>
      <c r="BN61" s="416"/>
      <c r="BO61" s="416"/>
      <c r="BP61" s="416"/>
      <c r="BQ61" s="416"/>
      <c r="BR61" s="416"/>
      <c r="BS61" s="416"/>
      <c r="BT61" s="416"/>
      <c r="BU61" s="416"/>
      <c r="BV61" s="416"/>
      <c r="BW61" s="416"/>
      <c r="BX61" s="416"/>
      <c r="BY61" s="416"/>
      <c r="BZ61" s="416"/>
      <c r="CA61" s="416"/>
      <c r="CB61" s="416"/>
      <c r="CC61" s="416"/>
      <c r="CD61" s="416"/>
      <c r="CE61" s="416"/>
      <c r="CF61" s="416"/>
      <c r="CG61" s="416"/>
      <c r="CH61" s="416"/>
      <c r="CI61" s="416"/>
      <c r="CJ61" s="416"/>
      <c r="CK61" s="416"/>
      <c r="CL61" s="416"/>
      <c r="CM61" s="416"/>
      <c r="CN61" s="416"/>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6"/>
      <c r="DL61" s="416"/>
      <c r="DM61" s="416"/>
      <c r="DN61" s="416"/>
      <c r="DO61" s="416"/>
      <c r="DP61" s="416"/>
      <c r="DQ61" s="416"/>
      <c r="DR61" s="416"/>
      <c r="DS61" s="416"/>
      <c r="DT61" s="416"/>
      <c r="DU61" s="416"/>
      <c r="DV61" s="416"/>
      <c r="DW61" s="416"/>
      <c r="DX61" s="416"/>
      <c r="DY61" s="416"/>
      <c r="DZ61" s="416"/>
      <c r="EA61" s="416"/>
      <c r="EB61" s="416"/>
      <c r="EC61" s="416"/>
      <c r="ED61" s="416"/>
      <c r="EE61" s="416"/>
      <c r="EF61" s="416"/>
      <c r="EG61" s="416"/>
      <c r="EH61" s="416"/>
      <c r="EI61" s="416"/>
      <c r="EJ61" s="416"/>
      <c r="EK61" s="416"/>
      <c r="EL61" s="416"/>
      <c r="EM61" s="416"/>
      <c r="EN61" s="416"/>
      <c r="EO61" s="416"/>
      <c r="EP61" s="416"/>
      <c r="EQ61" s="416"/>
      <c r="ER61" s="416"/>
      <c r="ES61" s="416"/>
      <c r="ET61" s="416"/>
      <c r="EU61" s="416"/>
      <c r="EV61" s="416"/>
      <c r="EW61" s="416"/>
      <c r="EX61" s="416"/>
      <c r="EY61" s="416"/>
      <c r="EZ61" s="416"/>
      <c r="FA61" s="416"/>
      <c r="FB61" s="416"/>
      <c r="FC61" s="416"/>
      <c r="FD61" s="416"/>
      <c r="FE61" s="416"/>
      <c r="FF61" s="416"/>
      <c r="FG61" s="416"/>
      <c r="FH61" s="416"/>
      <c r="FI61" s="416"/>
      <c r="FJ61" s="416"/>
      <c r="FK61" s="416"/>
      <c r="FL61" s="416"/>
      <c r="FM61" s="416"/>
      <c r="FN61" s="416"/>
      <c r="FO61" s="416"/>
      <c r="FP61" s="416"/>
      <c r="FQ61" s="416"/>
      <c r="FR61" s="416"/>
      <c r="FS61" s="416"/>
      <c r="FT61" s="416"/>
      <c r="FU61" s="416"/>
      <c r="FV61" s="416"/>
      <c r="FW61" s="416"/>
      <c r="FX61" s="416"/>
      <c r="FY61" s="416"/>
      <c r="FZ61" s="416"/>
      <c r="GA61" s="416"/>
      <c r="GB61" s="416"/>
      <c r="GC61" s="416"/>
      <c r="GD61" s="416"/>
      <c r="GE61" s="416"/>
      <c r="GF61" s="416"/>
      <c r="GG61" s="416"/>
      <c r="GH61" s="416"/>
      <c r="GI61" s="416"/>
      <c r="GJ61" s="416"/>
      <c r="GK61" s="416"/>
      <c r="GL61" s="416"/>
      <c r="GM61" s="416"/>
      <c r="GN61" s="416"/>
      <c r="GO61" s="416"/>
      <c r="GP61" s="416"/>
      <c r="GQ61" s="416"/>
      <c r="GR61" s="416"/>
      <c r="GS61" s="416"/>
      <c r="GT61" s="416"/>
      <c r="GU61" s="416"/>
      <c r="GV61" s="416"/>
      <c r="GW61" s="416"/>
      <c r="GX61" s="416"/>
      <c r="GY61" s="416"/>
      <c r="GZ61" s="416"/>
      <c r="HA61" s="416"/>
      <c r="HB61" s="416"/>
      <c r="HC61" s="416"/>
      <c r="HD61" s="416"/>
      <c r="HE61" s="416"/>
      <c r="HF61" s="416"/>
      <c r="HG61" s="416"/>
      <c r="HH61" s="416"/>
      <c r="HI61" s="416"/>
      <c r="HJ61" s="416"/>
      <c r="HK61" s="416"/>
      <c r="HL61" s="416"/>
      <c r="HM61" s="416"/>
      <c r="HN61" s="416"/>
      <c r="HO61" s="416"/>
      <c r="HP61" s="416"/>
      <c r="HQ61" s="416"/>
      <c r="HR61" s="416"/>
      <c r="HS61" s="416"/>
      <c r="HT61" s="416"/>
      <c r="HU61" s="416"/>
      <c r="HV61" s="416"/>
      <c r="HW61" s="416"/>
      <c r="HX61" s="416"/>
      <c r="HY61" s="416"/>
      <c r="HZ61" s="416"/>
      <c r="IA61" s="416"/>
      <c r="IB61" s="416"/>
      <c r="IC61" s="416"/>
      <c r="ID61" s="416"/>
      <c r="IE61" s="416"/>
      <c r="IF61" s="416"/>
      <c r="IG61" s="416"/>
      <c r="IH61" s="416"/>
      <c r="II61" s="416"/>
      <c r="IJ61" s="416"/>
      <c r="IK61" s="416"/>
      <c r="IL61" s="416"/>
      <c r="IM61" s="416"/>
      <c r="IN61" s="416"/>
      <c r="IO61" s="416"/>
      <c r="IP61" s="416"/>
      <c r="IQ61" s="416"/>
      <c r="IR61" s="416"/>
      <c r="IS61" s="416"/>
      <c r="IT61" s="416"/>
      <c r="IU61" s="416"/>
      <c r="IV61" s="416"/>
      <c r="IW61" s="416"/>
      <c r="IX61" s="416"/>
      <c r="IY61" s="416"/>
      <c r="IZ61" s="416"/>
      <c r="JA61" s="416"/>
      <c r="JB61" s="416"/>
      <c r="JC61" s="416"/>
      <c r="JD61" s="416"/>
      <c r="JE61" s="416"/>
      <c r="JF61" s="416"/>
      <c r="JG61" s="416"/>
      <c r="JH61" s="416"/>
      <c r="JI61" s="416"/>
      <c r="JJ61" s="416"/>
      <c r="JK61" s="416"/>
      <c r="JL61" s="416"/>
      <c r="JM61" s="416"/>
      <c r="JN61" s="416"/>
      <c r="JO61" s="416"/>
      <c r="JP61" s="416"/>
      <c r="JQ61" s="416"/>
      <c r="JR61" s="416"/>
      <c r="JS61" s="416"/>
      <c r="JT61" s="416"/>
      <c r="JU61" s="416"/>
      <c r="JV61" s="416"/>
      <c r="JW61" s="416"/>
      <c r="JX61" s="416"/>
      <c r="JY61" s="416"/>
      <c r="JZ61" s="416"/>
      <c r="KA61" s="416"/>
      <c r="KB61" s="416"/>
      <c r="KC61" s="416"/>
      <c r="KD61" s="416"/>
      <c r="KE61" s="416"/>
      <c r="KF61" s="416"/>
      <c r="KG61" s="416"/>
      <c r="KH61" s="416"/>
      <c r="KI61" s="416"/>
      <c r="KJ61" s="416"/>
      <c r="KK61" s="416"/>
      <c r="KL61" s="416"/>
      <c r="KM61" s="416"/>
      <c r="KN61" s="416"/>
      <c r="KO61" s="416"/>
      <c r="KP61" s="416"/>
      <c r="KQ61" s="416"/>
      <c r="KR61" s="416"/>
      <c r="KS61" s="416"/>
      <c r="KT61" s="416"/>
      <c r="KU61" s="416"/>
      <c r="KV61" s="416"/>
      <c r="KW61" s="416"/>
      <c r="KX61" s="416"/>
      <c r="KY61" s="416"/>
      <c r="KZ61" s="416"/>
      <c r="LA61" s="416"/>
      <c r="LB61" s="416"/>
      <c r="LC61" s="416"/>
      <c r="LD61" s="416"/>
      <c r="LE61" s="416"/>
      <c r="LF61" s="416"/>
      <c r="LG61" s="416"/>
      <c r="LH61" s="416"/>
      <c r="LI61" s="416"/>
      <c r="LJ61" s="416"/>
      <c r="LK61" s="416"/>
      <c r="LL61" s="416"/>
      <c r="LM61" s="416"/>
      <c r="LN61" s="416"/>
      <c r="LO61" s="416"/>
      <c r="LP61" s="416"/>
      <c r="LQ61" s="416"/>
      <c r="LR61" s="416"/>
      <c r="LS61" s="416"/>
      <c r="LT61" s="416"/>
      <c r="LU61" s="416"/>
      <c r="LV61" s="416"/>
      <c r="LW61" s="416"/>
      <c r="LX61" s="416"/>
      <c r="LY61" s="416"/>
      <c r="LZ61" s="416"/>
      <c r="MA61" s="416"/>
      <c r="MB61" s="416"/>
      <c r="MC61" s="416"/>
      <c r="MD61" s="416"/>
      <c r="ME61" s="416"/>
      <c r="MF61" s="416"/>
      <c r="MG61" s="416"/>
      <c r="MH61" s="416"/>
      <c r="MI61" s="416"/>
      <c r="MJ61" s="416"/>
      <c r="MK61" s="416"/>
      <c r="ML61" s="416"/>
      <c r="MM61" s="416"/>
      <c r="MN61" s="416"/>
      <c r="MO61" s="416"/>
      <c r="MP61" s="416"/>
      <c r="MQ61" s="416"/>
      <c r="MR61" s="416"/>
      <c r="MS61" s="416"/>
      <c r="MT61" s="416"/>
      <c r="MU61" s="416"/>
      <c r="MV61" s="416"/>
      <c r="MW61" s="416"/>
      <c r="MX61" s="416"/>
      <c r="MY61" s="416"/>
      <c r="MZ61" s="416"/>
      <c r="NA61" s="416"/>
      <c r="NB61" s="416"/>
      <c r="NC61" s="416"/>
      <c r="ND61" s="416"/>
      <c r="NE61" s="416"/>
      <c r="NF61" s="416"/>
      <c r="NG61" s="416"/>
      <c r="NH61" s="416"/>
      <c r="NI61" s="416"/>
      <c r="NJ61" s="416"/>
      <c r="NK61" s="416"/>
      <c r="NL61" s="416"/>
      <c r="NM61" s="416"/>
      <c r="NN61" s="416"/>
      <c r="NO61" s="416"/>
      <c r="NP61" s="416"/>
      <c r="NQ61" s="416"/>
      <c r="NR61" s="416"/>
      <c r="NS61" s="416"/>
      <c r="NT61" s="416"/>
      <c r="NU61" s="416"/>
      <c r="NV61" s="416"/>
      <c r="NW61" s="416"/>
      <c r="NX61" s="416"/>
      <c r="NY61" s="416"/>
      <c r="NZ61" s="416"/>
      <c r="OA61" s="416"/>
      <c r="OB61" s="416"/>
      <c r="OC61" s="416"/>
      <c r="OD61" s="416"/>
      <c r="OE61" s="416"/>
      <c r="OF61" s="416"/>
      <c r="OG61" s="416"/>
      <c r="OH61" s="416"/>
      <c r="OI61" s="416"/>
      <c r="OJ61" s="416"/>
      <c r="OK61" s="416"/>
      <c r="OL61" s="416"/>
      <c r="OM61" s="416"/>
      <c r="ON61" s="416"/>
      <c r="OO61" s="416"/>
      <c r="OP61" s="416"/>
      <c r="OQ61" s="416"/>
      <c r="OR61" s="416"/>
      <c r="OS61" s="416"/>
      <c r="OT61" s="416"/>
      <c r="OU61" s="416"/>
      <c r="OV61" s="416"/>
      <c r="OW61" s="416"/>
      <c r="OX61" s="416"/>
      <c r="OY61" s="416"/>
      <c r="OZ61" s="416"/>
      <c r="PA61" s="416"/>
      <c r="PB61" s="416"/>
      <c r="PC61" s="416"/>
      <c r="PD61" s="416"/>
      <c r="PE61" s="416"/>
      <c r="PF61" s="416"/>
      <c r="PG61" s="416"/>
      <c r="PH61" s="416"/>
      <c r="PI61" s="416"/>
      <c r="PJ61" s="416"/>
      <c r="PK61" s="416"/>
      <c r="PL61" s="416"/>
      <c r="PM61" s="416"/>
      <c r="PN61" s="416"/>
      <c r="PO61" s="416"/>
      <c r="PP61" s="416"/>
      <c r="PQ61" s="416"/>
      <c r="PR61" s="416"/>
      <c r="PS61" s="416"/>
      <c r="PT61" s="416"/>
      <c r="PU61" s="416"/>
      <c r="PV61" s="416"/>
      <c r="PW61" s="416"/>
      <c r="PX61" s="416"/>
      <c r="PY61" s="416"/>
      <c r="PZ61" s="416"/>
      <c r="QA61" s="416"/>
      <c r="QB61" s="416"/>
      <c r="QC61" s="416"/>
      <c r="QD61" s="416"/>
      <c r="QE61" s="416"/>
      <c r="QF61" s="416"/>
      <c r="QG61" s="416"/>
      <c r="QH61" s="416"/>
      <c r="QI61" s="416"/>
      <c r="QJ61" s="416"/>
      <c r="QK61" s="416"/>
      <c r="QL61" s="416"/>
      <c r="QM61" s="416"/>
      <c r="QN61" s="416"/>
      <c r="QO61" s="416"/>
      <c r="QP61" s="416"/>
      <c r="QQ61" s="416"/>
      <c r="QR61" s="416"/>
      <c r="QS61" s="416"/>
      <c r="QT61" s="416"/>
      <c r="QU61" s="416"/>
      <c r="QV61" s="416"/>
      <c r="QW61" s="416"/>
      <c r="QX61" s="416"/>
      <c r="QY61" s="416"/>
      <c r="QZ61" s="416"/>
      <c r="RA61" s="416"/>
      <c r="RB61" s="416"/>
      <c r="RC61" s="416"/>
      <c r="RD61" s="416"/>
      <c r="RE61" s="416"/>
      <c r="RF61" s="416"/>
      <c r="RG61" s="416"/>
      <c r="RH61" s="416"/>
      <c r="RI61" s="416"/>
      <c r="RJ61" s="416"/>
      <c r="RK61" s="416"/>
      <c r="RL61" s="416"/>
      <c r="RM61" s="416"/>
      <c r="RN61" s="416"/>
      <c r="RO61" s="416"/>
      <c r="RP61" s="416"/>
      <c r="RQ61" s="416"/>
      <c r="RR61" s="416"/>
      <c r="RS61" s="416"/>
      <c r="RT61" s="416"/>
      <c r="RU61" s="416"/>
      <c r="RV61" s="416"/>
      <c r="RW61" s="416"/>
      <c r="RX61" s="416"/>
      <c r="RY61" s="416"/>
      <c r="RZ61" s="416"/>
      <c r="SA61" s="416"/>
      <c r="SB61" s="416"/>
      <c r="SC61" s="416"/>
      <c r="SD61" s="416"/>
      <c r="SE61" s="416"/>
      <c r="SF61" s="416"/>
      <c r="SG61" s="416"/>
      <c r="SH61" s="416"/>
      <c r="SI61" s="416"/>
      <c r="SJ61" s="416"/>
      <c r="SK61" s="416"/>
      <c r="SL61" s="416"/>
      <c r="SM61" s="416"/>
      <c r="SN61" s="416"/>
      <c r="SO61" s="416"/>
      <c r="SP61" s="416"/>
      <c r="SQ61" s="416"/>
      <c r="SR61" s="416"/>
      <c r="SS61" s="416"/>
      <c r="ST61" s="416"/>
      <c r="SU61" s="416"/>
      <c r="SV61" s="416"/>
      <c r="SW61" s="416"/>
      <c r="SX61" s="416"/>
      <c r="SY61" s="416"/>
      <c r="SZ61" s="416"/>
      <c r="TA61" s="416"/>
      <c r="TB61" s="416"/>
      <c r="TC61" s="416"/>
      <c r="TD61" s="416"/>
      <c r="TE61" s="416"/>
      <c r="TF61" s="416"/>
      <c r="TG61" s="416"/>
      <c r="TH61" s="416"/>
      <c r="TI61" s="416"/>
      <c r="TJ61" s="416"/>
      <c r="TK61" s="416"/>
      <c r="TL61" s="416"/>
      <c r="TM61" s="416"/>
      <c r="TN61" s="416"/>
      <c r="TO61" s="416"/>
      <c r="TP61" s="416"/>
      <c r="TQ61" s="416"/>
      <c r="TR61" s="416"/>
      <c r="TS61" s="416"/>
      <c r="TT61" s="416"/>
      <c r="TU61" s="416"/>
      <c r="TV61" s="416"/>
      <c r="TW61" s="416"/>
      <c r="TX61" s="416"/>
      <c r="TY61" s="416"/>
      <c r="TZ61" s="416"/>
      <c r="UA61" s="416"/>
      <c r="UB61" s="416"/>
      <c r="UC61" s="416"/>
      <c r="UD61" s="416"/>
      <c r="UE61" s="416"/>
      <c r="UF61" s="416"/>
      <c r="UG61" s="416"/>
      <c r="UH61" s="416"/>
      <c r="UI61" s="416"/>
      <c r="UJ61" s="416"/>
      <c r="UK61" s="416"/>
      <c r="UL61" s="416"/>
      <c r="UM61" s="416"/>
      <c r="UN61" s="416"/>
      <c r="UO61" s="416"/>
      <c r="UP61" s="416"/>
      <c r="UQ61" s="416"/>
      <c r="UR61" s="416"/>
      <c r="US61" s="416"/>
      <c r="UT61" s="416"/>
      <c r="UU61" s="416"/>
      <c r="UV61" s="416"/>
      <c r="UW61" s="416"/>
      <c r="UX61" s="416"/>
      <c r="UY61" s="416"/>
      <c r="UZ61" s="416"/>
      <c r="VA61" s="416"/>
      <c r="VB61" s="416"/>
      <c r="VC61" s="416"/>
      <c r="VD61" s="416"/>
      <c r="VE61" s="416"/>
      <c r="VF61" s="416"/>
      <c r="VG61" s="416"/>
      <c r="VH61" s="416"/>
      <c r="VI61" s="416"/>
      <c r="VJ61" s="416"/>
      <c r="VK61" s="416"/>
      <c r="VL61" s="416"/>
      <c r="VM61" s="416"/>
      <c r="VN61" s="416"/>
      <c r="VO61" s="416"/>
      <c r="VP61" s="416"/>
      <c r="VQ61" s="416"/>
      <c r="VR61" s="416"/>
      <c r="VS61" s="416"/>
      <c r="VT61" s="416"/>
      <c r="VU61" s="416"/>
      <c r="VV61" s="416"/>
      <c r="VW61" s="416"/>
      <c r="VX61" s="416"/>
      <c r="VY61" s="416"/>
      <c r="VZ61" s="416"/>
      <c r="WA61" s="416"/>
      <c r="WB61" s="416"/>
      <c r="WC61" s="416"/>
      <c r="WD61" s="416"/>
      <c r="WE61" s="416"/>
      <c r="WF61" s="416"/>
      <c r="WG61" s="416"/>
      <c r="WH61" s="416"/>
      <c r="WI61" s="416"/>
      <c r="WJ61" s="416"/>
      <c r="WK61" s="416"/>
      <c r="WL61" s="416"/>
      <c r="WM61" s="416"/>
      <c r="WN61" s="416"/>
      <c r="WO61" s="416"/>
      <c r="WP61" s="416"/>
      <c r="WQ61" s="416"/>
      <c r="WR61" s="416"/>
      <c r="WS61" s="416"/>
      <c r="WT61" s="416"/>
      <c r="WU61" s="416"/>
      <c r="WV61" s="416"/>
      <c r="WW61" s="416"/>
      <c r="WX61" s="416"/>
      <c r="WY61" s="416"/>
      <c r="WZ61" s="416"/>
      <c r="XA61" s="416"/>
      <c r="XB61" s="416"/>
      <c r="XC61" s="416"/>
      <c r="XD61" s="416"/>
      <c r="XE61" s="416"/>
      <c r="XF61" s="416"/>
      <c r="XG61" s="416"/>
      <c r="XH61" s="416"/>
      <c r="XI61" s="416"/>
      <c r="XJ61" s="416"/>
      <c r="XK61" s="416"/>
      <c r="XL61" s="416"/>
      <c r="XM61" s="416"/>
      <c r="XN61" s="416"/>
      <c r="XO61" s="416"/>
      <c r="XP61" s="416"/>
      <c r="XQ61" s="416"/>
      <c r="XR61" s="416"/>
      <c r="XS61" s="416"/>
      <c r="XT61" s="416"/>
    </row>
    <row r="62" spans="1:644" customFormat="1">
      <c r="A62" s="217"/>
      <c r="B62" s="122"/>
      <c r="C62" s="221"/>
      <c r="D62" s="222"/>
      <c r="E62" s="222"/>
      <c r="F62" s="220"/>
      <c r="G62" s="221"/>
      <c r="H62" s="222"/>
      <c r="I62" s="222"/>
      <c r="J62" s="220"/>
      <c r="K62" s="416"/>
      <c r="L62" s="416"/>
      <c r="M62" s="217"/>
      <c r="N62" s="122"/>
      <c r="O62" s="221"/>
      <c r="P62" s="222"/>
      <c r="Q62" s="222"/>
      <c r="R62" s="220"/>
      <c r="S62" s="221"/>
      <c r="T62" s="222"/>
      <c r="U62" s="222"/>
      <c r="V62" s="220"/>
      <c r="W62" s="416"/>
      <c r="X62" s="416"/>
      <c r="Y62" s="416"/>
      <c r="Z62" s="416"/>
      <c r="AA62" s="416"/>
      <c r="AB62" s="416"/>
      <c r="AC62" s="416"/>
      <c r="AD62" s="416"/>
      <c r="AE62" s="416"/>
      <c r="AF62" s="416"/>
      <c r="AG62" s="416"/>
      <c r="AH62" s="416"/>
      <c r="AI62" s="416"/>
      <c r="AJ62" s="416"/>
      <c r="AK62" s="416"/>
      <c r="AL62" s="416"/>
      <c r="AM62" s="416"/>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16"/>
      <c r="CD62" s="416"/>
      <c r="CE62" s="416"/>
      <c r="CF62" s="416"/>
      <c r="CG62" s="416"/>
      <c r="CH62" s="416"/>
      <c r="CI62" s="416"/>
      <c r="CJ62" s="416"/>
      <c r="CK62" s="416"/>
      <c r="CL62" s="416"/>
      <c r="CM62" s="416"/>
      <c r="CN62" s="416"/>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6"/>
      <c r="DL62" s="416"/>
      <c r="DM62" s="416"/>
      <c r="DN62" s="416"/>
      <c r="DO62" s="416"/>
      <c r="DP62" s="416"/>
      <c r="DQ62" s="416"/>
      <c r="DR62" s="416"/>
      <c r="DS62" s="416"/>
      <c r="DT62" s="416"/>
      <c r="DU62" s="416"/>
      <c r="DV62" s="416"/>
      <c r="DW62" s="416"/>
      <c r="DX62" s="416"/>
      <c r="DY62" s="416"/>
      <c r="DZ62" s="416"/>
      <c r="EA62" s="416"/>
      <c r="EB62" s="416"/>
      <c r="EC62" s="416"/>
      <c r="ED62" s="416"/>
      <c r="EE62" s="416"/>
      <c r="EF62" s="416"/>
      <c r="EG62" s="416"/>
      <c r="EH62" s="416"/>
      <c r="EI62" s="416"/>
      <c r="EJ62" s="416"/>
      <c r="EK62" s="416"/>
      <c r="EL62" s="416"/>
      <c r="EM62" s="416"/>
      <c r="EN62" s="416"/>
      <c r="EO62" s="416"/>
      <c r="EP62" s="416"/>
      <c r="EQ62" s="416"/>
      <c r="ER62" s="416"/>
      <c r="ES62" s="416"/>
      <c r="ET62" s="416"/>
      <c r="EU62" s="416"/>
      <c r="EV62" s="416"/>
      <c r="EW62" s="416"/>
      <c r="EX62" s="416"/>
      <c r="EY62" s="416"/>
      <c r="EZ62" s="416"/>
      <c r="FA62" s="416"/>
      <c r="FB62" s="416"/>
      <c r="FC62" s="416"/>
      <c r="FD62" s="416"/>
      <c r="FE62" s="416"/>
      <c r="FF62" s="416"/>
      <c r="FG62" s="416"/>
      <c r="FH62" s="416"/>
      <c r="FI62" s="416"/>
      <c r="FJ62" s="416"/>
      <c r="FK62" s="416"/>
      <c r="FL62" s="416"/>
      <c r="FM62" s="416"/>
      <c r="FN62" s="416"/>
      <c r="FO62" s="416"/>
      <c r="FP62" s="416"/>
      <c r="FQ62" s="416"/>
      <c r="FR62" s="416"/>
      <c r="FS62" s="416"/>
      <c r="FT62" s="416"/>
      <c r="FU62" s="416"/>
      <c r="FV62" s="416"/>
      <c r="FW62" s="416"/>
      <c r="FX62" s="416"/>
      <c r="FY62" s="416"/>
      <c r="FZ62" s="416"/>
      <c r="GA62" s="416"/>
      <c r="GB62" s="416"/>
      <c r="GC62" s="416"/>
      <c r="GD62" s="416"/>
      <c r="GE62" s="416"/>
      <c r="GF62" s="416"/>
      <c r="GG62" s="416"/>
      <c r="GH62" s="416"/>
      <c r="GI62" s="416"/>
      <c r="GJ62" s="416"/>
      <c r="GK62" s="416"/>
      <c r="GL62" s="416"/>
      <c r="GM62" s="416"/>
      <c r="GN62" s="416"/>
      <c r="GO62" s="416"/>
      <c r="GP62" s="416"/>
      <c r="GQ62" s="416"/>
      <c r="GR62" s="416"/>
      <c r="GS62" s="416"/>
      <c r="GT62" s="416"/>
      <c r="GU62" s="416"/>
      <c r="GV62" s="416"/>
      <c r="GW62" s="416"/>
      <c r="GX62" s="416"/>
      <c r="GY62" s="416"/>
      <c r="GZ62" s="416"/>
      <c r="HA62" s="416"/>
      <c r="HB62" s="416"/>
      <c r="HC62" s="416"/>
      <c r="HD62" s="416"/>
      <c r="HE62" s="416"/>
      <c r="HF62" s="416"/>
      <c r="HG62" s="416"/>
      <c r="HH62" s="416"/>
      <c r="HI62" s="416"/>
      <c r="HJ62" s="416"/>
      <c r="HK62" s="416"/>
      <c r="HL62" s="416"/>
      <c r="HM62" s="416"/>
      <c r="HN62" s="416"/>
      <c r="HO62" s="416"/>
      <c r="HP62" s="416"/>
      <c r="HQ62" s="416"/>
      <c r="HR62" s="416"/>
      <c r="HS62" s="416"/>
      <c r="HT62" s="416"/>
      <c r="HU62" s="416"/>
      <c r="HV62" s="416"/>
      <c r="HW62" s="416"/>
      <c r="HX62" s="416"/>
      <c r="HY62" s="416"/>
      <c r="HZ62" s="416"/>
      <c r="IA62" s="416"/>
      <c r="IB62" s="416"/>
      <c r="IC62" s="416"/>
      <c r="ID62" s="416"/>
      <c r="IE62" s="416"/>
      <c r="IF62" s="416"/>
      <c r="IG62" s="416"/>
      <c r="IH62" s="416"/>
      <c r="II62" s="416"/>
      <c r="IJ62" s="416"/>
      <c r="IK62" s="416"/>
      <c r="IL62" s="416"/>
      <c r="IM62" s="416"/>
      <c r="IN62" s="416"/>
      <c r="IO62" s="416"/>
      <c r="IP62" s="416"/>
      <c r="IQ62" s="416"/>
      <c r="IR62" s="416"/>
      <c r="IS62" s="416"/>
      <c r="IT62" s="416"/>
      <c r="IU62" s="416"/>
      <c r="IV62" s="416"/>
      <c r="IW62" s="416"/>
      <c r="IX62" s="416"/>
      <c r="IY62" s="416"/>
      <c r="IZ62" s="416"/>
      <c r="JA62" s="416"/>
      <c r="JB62" s="416"/>
      <c r="JC62" s="416"/>
      <c r="JD62" s="416"/>
      <c r="JE62" s="416"/>
      <c r="JF62" s="416"/>
      <c r="JG62" s="416"/>
      <c r="JH62" s="416"/>
      <c r="JI62" s="416"/>
      <c r="JJ62" s="416"/>
      <c r="JK62" s="416"/>
      <c r="JL62" s="416"/>
      <c r="JM62" s="416"/>
      <c r="JN62" s="416"/>
      <c r="JO62" s="416"/>
      <c r="JP62" s="416"/>
      <c r="JQ62" s="416"/>
      <c r="JR62" s="416"/>
      <c r="JS62" s="416"/>
      <c r="JT62" s="416"/>
      <c r="JU62" s="416"/>
      <c r="JV62" s="416"/>
      <c r="JW62" s="416"/>
      <c r="JX62" s="416"/>
      <c r="JY62" s="416"/>
      <c r="JZ62" s="416"/>
      <c r="KA62" s="416"/>
      <c r="KB62" s="416"/>
      <c r="KC62" s="416"/>
      <c r="KD62" s="416"/>
      <c r="KE62" s="416"/>
      <c r="KF62" s="416"/>
      <c r="KG62" s="416"/>
      <c r="KH62" s="416"/>
      <c r="KI62" s="416"/>
      <c r="KJ62" s="416"/>
      <c r="KK62" s="416"/>
      <c r="KL62" s="416"/>
      <c r="KM62" s="416"/>
      <c r="KN62" s="416"/>
      <c r="KO62" s="416"/>
      <c r="KP62" s="416"/>
      <c r="KQ62" s="416"/>
      <c r="KR62" s="416"/>
      <c r="KS62" s="416"/>
      <c r="KT62" s="416"/>
      <c r="KU62" s="416"/>
      <c r="KV62" s="416"/>
      <c r="KW62" s="416"/>
      <c r="KX62" s="416"/>
      <c r="KY62" s="416"/>
      <c r="KZ62" s="416"/>
      <c r="LA62" s="416"/>
      <c r="LB62" s="416"/>
      <c r="LC62" s="416"/>
      <c r="LD62" s="416"/>
      <c r="LE62" s="416"/>
      <c r="LF62" s="416"/>
      <c r="LG62" s="416"/>
      <c r="LH62" s="416"/>
      <c r="LI62" s="416"/>
      <c r="LJ62" s="416"/>
      <c r="LK62" s="416"/>
      <c r="LL62" s="416"/>
      <c r="LM62" s="416"/>
      <c r="LN62" s="416"/>
      <c r="LO62" s="416"/>
      <c r="LP62" s="416"/>
      <c r="LQ62" s="416"/>
      <c r="LR62" s="416"/>
      <c r="LS62" s="416"/>
      <c r="LT62" s="416"/>
      <c r="LU62" s="416"/>
      <c r="LV62" s="416"/>
      <c r="LW62" s="416"/>
      <c r="LX62" s="416"/>
      <c r="LY62" s="416"/>
      <c r="LZ62" s="416"/>
      <c r="MA62" s="416"/>
      <c r="MB62" s="416"/>
      <c r="MC62" s="416"/>
      <c r="MD62" s="416"/>
      <c r="ME62" s="416"/>
      <c r="MF62" s="416"/>
      <c r="MG62" s="416"/>
      <c r="MH62" s="416"/>
      <c r="MI62" s="416"/>
      <c r="MJ62" s="416"/>
      <c r="MK62" s="416"/>
      <c r="ML62" s="416"/>
      <c r="MM62" s="416"/>
      <c r="MN62" s="416"/>
      <c r="MO62" s="416"/>
      <c r="MP62" s="416"/>
      <c r="MQ62" s="416"/>
      <c r="MR62" s="416"/>
      <c r="MS62" s="416"/>
      <c r="MT62" s="416"/>
      <c r="MU62" s="416"/>
      <c r="MV62" s="416"/>
      <c r="MW62" s="416"/>
      <c r="MX62" s="416"/>
      <c r="MY62" s="416"/>
      <c r="MZ62" s="416"/>
      <c r="NA62" s="416"/>
      <c r="NB62" s="416"/>
      <c r="NC62" s="416"/>
      <c r="ND62" s="416"/>
      <c r="NE62" s="416"/>
      <c r="NF62" s="416"/>
      <c r="NG62" s="416"/>
      <c r="NH62" s="416"/>
      <c r="NI62" s="416"/>
      <c r="NJ62" s="416"/>
      <c r="NK62" s="416"/>
      <c r="NL62" s="416"/>
      <c r="NM62" s="416"/>
      <c r="NN62" s="416"/>
      <c r="NO62" s="416"/>
      <c r="NP62" s="416"/>
      <c r="NQ62" s="416"/>
      <c r="NR62" s="416"/>
      <c r="NS62" s="416"/>
      <c r="NT62" s="416"/>
      <c r="NU62" s="416"/>
      <c r="NV62" s="416"/>
      <c r="NW62" s="416"/>
      <c r="NX62" s="416"/>
      <c r="NY62" s="416"/>
      <c r="NZ62" s="416"/>
      <c r="OA62" s="416"/>
      <c r="OB62" s="416"/>
      <c r="OC62" s="416"/>
      <c r="OD62" s="416"/>
      <c r="OE62" s="416"/>
      <c r="OF62" s="416"/>
      <c r="OG62" s="416"/>
      <c r="OH62" s="416"/>
      <c r="OI62" s="416"/>
      <c r="OJ62" s="416"/>
      <c r="OK62" s="416"/>
      <c r="OL62" s="416"/>
      <c r="OM62" s="416"/>
      <c r="ON62" s="416"/>
      <c r="OO62" s="416"/>
      <c r="OP62" s="416"/>
      <c r="OQ62" s="416"/>
      <c r="OR62" s="416"/>
      <c r="OS62" s="416"/>
      <c r="OT62" s="416"/>
      <c r="OU62" s="416"/>
      <c r="OV62" s="416"/>
      <c r="OW62" s="416"/>
      <c r="OX62" s="416"/>
      <c r="OY62" s="416"/>
      <c r="OZ62" s="416"/>
      <c r="PA62" s="416"/>
      <c r="PB62" s="416"/>
      <c r="PC62" s="416"/>
      <c r="PD62" s="416"/>
      <c r="PE62" s="416"/>
      <c r="PF62" s="416"/>
      <c r="PG62" s="416"/>
      <c r="PH62" s="416"/>
      <c r="PI62" s="416"/>
      <c r="PJ62" s="416"/>
      <c r="PK62" s="416"/>
      <c r="PL62" s="416"/>
      <c r="PM62" s="416"/>
      <c r="PN62" s="416"/>
      <c r="PO62" s="416"/>
      <c r="PP62" s="416"/>
      <c r="PQ62" s="416"/>
      <c r="PR62" s="416"/>
      <c r="PS62" s="416"/>
      <c r="PT62" s="416"/>
      <c r="PU62" s="416"/>
      <c r="PV62" s="416"/>
      <c r="PW62" s="416"/>
      <c r="PX62" s="416"/>
      <c r="PY62" s="416"/>
      <c r="PZ62" s="416"/>
      <c r="QA62" s="416"/>
      <c r="QB62" s="416"/>
      <c r="QC62" s="416"/>
      <c r="QD62" s="416"/>
      <c r="QE62" s="416"/>
      <c r="QF62" s="416"/>
      <c r="QG62" s="416"/>
      <c r="QH62" s="416"/>
      <c r="QI62" s="416"/>
      <c r="QJ62" s="416"/>
      <c r="QK62" s="416"/>
      <c r="QL62" s="416"/>
      <c r="QM62" s="416"/>
      <c r="QN62" s="416"/>
      <c r="QO62" s="416"/>
      <c r="QP62" s="416"/>
      <c r="QQ62" s="416"/>
      <c r="QR62" s="416"/>
      <c r="QS62" s="416"/>
      <c r="QT62" s="416"/>
      <c r="QU62" s="416"/>
      <c r="QV62" s="416"/>
      <c r="QW62" s="416"/>
      <c r="QX62" s="416"/>
      <c r="QY62" s="416"/>
      <c r="QZ62" s="416"/>
      <c r="RA62" s="416"/>
      <c r="RB62" s="416"/>
      <c r="RC62" s="416"/>
      <c r="RD62" s="416"/>
      <c r="RE62" s="416"/>
      <c r="RF62" s="416"/>
      <c r="RG62" s="416"/>
      <c r="RH62" s="416"/>
      <c r="RI62" s="416"/>
      <c r="RJ62" s="416"/>
      <c r="RK62" s="416"/>
      <c r="RL62" s="416"/>
      <c r="RM62" s="416"/>
      <c r="RN62" s="416"/>
      <c r="RO62" s="416"/>
      <c r="RP62" s="416"/>
      <c r="RQ62" s="416"/>
      <c r="RR62" s="416"/>
      <c r="RS62" s="416"/>
      <c r="RT62" s="416"/>
      <c r="RU62" s="416"/>
      <c r="RV62" s="416"/>
      <c r="RW62" s="416"/>
      <c r="RX62" s="416"/>
      <c r="RY62" s="416"/>
      <c r="RZ62" s="416"/>
      <c r="SA62" s="416"/>
      <c r="SB62" s="416"/>
      <c r="SC62" s="416"/>
      <c r="SD62" s="416"/>
      <c r="SE62" s="416"/>
      <c r="SF62" s="416"/>
      <c r="SG62" s="416"/>
      <c r="SH62" s="416"/>
      <c r="SI62" s="416"/>
      <c r="SJ62" s="416"/>
      <c r="SK62" s="416"/>
      <c r="SL62" s="416"/>
      <c r="SM62" s="416"/>
      <c r="SN62" s="416"/>
      <c r="SO62" s="416"/>
      <c r="SP62" s="416"/>
      <c r="SQ62" s="416"/>
      <c r="SR62" s="416"/>
      <c r="SS62" s="416"/>
      <c r="ST62" s="416"/>
      <c r="SU62" s="416"/>
      <c r="SV62" s="416"/>
      <c r="SW62" s="416"/>
      <c r="SX62" s="416"/>
      <c r="SY62" s="416"/>
      <c r="SZ62" s="416"/>
      <c r="TA62" s="416"/>
      <c r="TB62" s="416"/>
      <c r="TC62" s="416"/>
      <c r="TD62" s="416"/>
      <c r="TE62" s="416"/>
      <c r="TF62" s="416"/>
      <c r="TG62" s="416"/>
      <c r="TH62" s="416"/>
      <c r="TI62" s="416"/>
      <c r="TJ62" s="416"/>
      <c r="TK62" s="416"/>
      <c r="TL62" s="416"/>
      <c r="TM62" s="416"/>
      <c r="TN62" s="416"/>
      <c r="TO62" s="416"/>
      <c r="TP62" s="416"/>
      <c r="TQ62" s="416"/>
      <c r="TR62" s="416"/>
      <c r="TS62" s="416"/>
      <c r="TT62" s="416"/>
      <c r="TU62" s="416"/>
      <c r="TV62" s="416"/>
      <c r="TW62" s="416"/>
      <c r="TX62" s="416"/>
      <c r="TY62" s="416"/>
      <c r="TZ62" s="416"/>
      <c r="UA62" s="416"/>
      <c r="UB62" s="416"/>
      <c r="UC62" s="416"/>
      <c r="UD62" s="416"/>
      <c r="UE62" s="416"/>
      <c r="UF62" s="416"/>
      <c r="UG62" s="416"/>
      <c r="UH62" s="416"/>
      <c r="UI62" s="416"/>
      <c r="UJ62" s="416"/>
      <c r="UK62" s="416"/>
      <c r="UL62" s="416"/>
      <c r="UM62" s="416"/>
      <c r="UN62" s="416"/>
      <c r="UO62" s="416"/>
      <c r="UP62" s="416"/>
      <c r="UQ62" s="416"/>
      <c r="UR62" s="416"/>
      <c r="US62" s="416"/>
      <c r="UT62" s="416"/>
      <c r="UU62" s="416"/>
      <c r="UV62" s="416"/>
      <c r="UW62" s="416"/>
      <c r="UX62" s="416"/>
      <c r="UY62" s="416"/>
      <c r="UZ62" s="416"/>
      <c r="VA62" s="416"/>
      <c r="VB62" s="416"/>
      <c r="VC62" s="416"/>
      <c r="VD62" s="416"/>
      <c r="VE62" s="416"/>
      <c r="VF62" s="416"/>
      <c r="VG62" s="416"/>
      <c r="VH62" s="416"/>
      <c r="VI62" s="416"/>
      <c r="VJ62" s="416"/>
      <c r="VK62" s="416"/>
      <c r="VL62" s="416"/>
      <c r="VM62" s="416"/>
      <c r="VN62" s="416"/>
      <c r="VO62" s="416"/>
      <c r="VP62" s="416"/>
      <c r="VQ62" s="416"/>
      <c r="VR62" s="416"/>
      <c r="VS62" s="416"/>
      <c r="VT62" s="416"/>
      <c r="VU62" s="416"/>
      <c r="VV62" s="416"/>
      <c r="VW62" s="416"/>
      <c r="VX62" s="416"/>
      <c r="VY62" s="416"/>
      <c r="VZ62" s="416"/>
      <c r="WA62" s="416"/>
      <c r="WB62" s="416"/>
      <c r="WC62" s="416"/>
      <c r="WD62" s="416"/>
      <c r="WE62" s="416"/>
      <c r="WF62" s="416"/>
      <c r="WG62" s="416"/>
      <c r="WH62" s="416"/>
      <c r="WI62" s="416"/>
      <c r="WJ62" s="416"/>
      <c r="WK62" s="416"/>
      <c r="WL62" s="416"/>
      <c r="WM62" s="416"/>
      <c r="WN62" s="416"/>
      <c r="WO62" s="416"/>
      <c r="WP62" s="416"/>
      <c r="WQ62" s="416"/>
      <c r="WR62" s="416"/>
      <c r="WS62" s="416"/>
      <c r="WT62" s="416"/>
      <c r="WU62" s="416"/>
      <c r="WV62" s="416"/>
      <c r="WW62" s="416"/>
      <c r="WX62" s="416"/>
      <c r="WY62" s="416"/>
      <c r="WZ62" s="416"/>
      <c r="XA62" s="416"/>
      <c r="XB62" s="416"/>
      <c r="XC62" s="416"/>
      <c r="XD62" s="416"/>
      <c r="XE62" s="416"/>
      <c r="XF62" s="416"/>
      <c r="XG62" s="416"/>
      <c r="XH62" s="416"/>
      <c r="XI62" s="416"/>
      <c r="XJ62" s="416"/>
      <c r="XK62" s="416"/>
      <c r="XL62" s="416"/>
      <c r="XM62" s="416"/>
      <c r="XN62" s="416"/>
      <c r="XO62" s="416"/>
      <c r="XP62" s="416"/>
      <c r="XQ62" s="416"/>
      <c r="XR62" s="416"/>
      <c r="XS62" s="416"/>
      <c r="XT62" s="416"/>
    </row>
    <row r="63" spans="1:644" customFormat="1">
      <c r="A63" s="217"/>
      <c r="B63" s="122"/>
      <c r="C63" s="221"/>
      <c r="D63" s="222"/>
      <c r="E63" s="222"/>
      <c r="F63" s="220"/>
      <c r="G63" s="221"/>
      <c r="H63" s="222"/>
      <c r="I63" s="222"/>
      <c r="J63" s="220"/>
      <c r="K63" s="416"/>
      <c r="L63" s="416"/>
      <c r="M63" s="217"/>
      <c r="N63" s="122"/>
      <c r="O63" s="221"/>
      <c r="P63" s="222"/>
      <c r="Q63" s="222"/>
      <c r="R63" s="220"/>
      <c r="S63" s="221"/>
      <c r="T63" s="222"/>
      <c r="U63" s="222"/>
      <c r="V63" s="220"/>
      <c r="W63" s="416"/>
      <c r="X63" s="416"/>
      <c r="Y63" s="416"/>
      <c r="Z63" s="416"/>
      <c r="AA63" s="416"/>
      <c r="AB63" s="416"/>
      <c r="AC63" s="416"/>
      <c r="AD63" s="416"/>
      <c r="AE63" s="416"/>
      <c r="AF63" s="416"/>
      <c r="AG63" s="416"/>
      <c r="AH63" s="416"/>
      <c r="AI63" s="416"/>
      <c r="AJ63" s="416"/>
      <c r="AK63" s="416"/>
      <c r="AL63" s="416"/>
      <c r="AM63" s="416"/>
      <c r="AN63" s="416"/>
      <c r="AO63" s="416"/>
      <c r="AP63" s="416"/>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c r="BM63" s="416"/>
      <c r="BN63" s="416"/>
      <c r="BO63" s="416"/>
      <c r="BP63" s="416"/>
      <c r="BQ63" s="416"/>
      <c r="BR63" s="416"/>
      <c r="BS63" s="416"/>
      <c r="BT63" s="416"/>
      <c r="BU63" s="416"/>
      <c r="BV63" s="416"/>
      <c r="BW63" s="416"/>
      <c r="BX63" s="416"/>
      <c r="BY63" s="416"/>
      <c r="BZ63" s="416"/>
      <c r="CA63" s="416"/>
      <c r="CB63" s="416"/>
      <c r="CC63" s="416"/>
      <c r="CD63" s="416"/>
      <c r="CE63" s="416"/>
      <c r="CF63" s="416"/>
      <c r="CG63" s="416"/>
      <c r="CH63" s="416"/>
      <c r="CI63" s="416"/>
      <c r="CJ63" s="416"/>
      <c r="CK63" s="416"/>
      <c r="CL63" s="416"/>
      <c r="CM63" s="416"/>
      <c r="CN63" s="416"/>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6"/>
      <c r="DL63" s="416"/>
      <c r="DM63" s="416"/>
      <c r="DN63" s="416"/>
      <c r="DO63" s="416"/>
      <c r="DP63" s="416"/>
      <c r="DQ63" s="416"/>
      <c r="DR63" s="416"/>
      <c r="DS63" s="416"/>
      <c r="DT63" s="416"/>
      <c r="DU63" s="416"/>
      <c r="DV63" s="416"/>
      <c r="DW63" s="416"/>
      <c r="DX63" s="416"/>
      <c r="DY63" s="416"/>
      <c r="DZ63" s="416"/>
      <c r="EA63" s="416"/>
      <c r="EB63" s="416"/>
      <c r="EC63" s="416"/>
      <c r="ED63" s="416"/>
      <c r="EE63" s="416"/>
      <c r="EF63" s="416"/>
      <c r="EG63" s="416"/>
      <c r="EH63" s="416"/>
      <c r="EI63" s="416"/>
      <c r="EJ63" s="416"/>
      <c r="EK63" s="416"/>
      <c r="EL63" s="416"/>
      <c r="EM63" s="416"/>
      <c r="EN63" s="416"/>
      <c r="EO63" s="416"/>
      <c r="EP63" s="416"/>
      <c r="EQ63" s="416"/>
      <c r="ER63" s="416"/>
      <c r="ES63" s="416"/>
      <c r="ET63" s="416"/>
      <c r="EU63" s="416"/>
      <c r="EV63" s="416"/>
      <c r="EW63" s="416"/>
      <c r="EX63" s="416"/>
      <c r="EY63" s="416"/>
      <c r="EZ63" s="416"/>
      <c r="FA63" s="416"/>
      <c r="FB63" s="416"/>
      <c r="FC63" s="416"/>
      <c r="FD63" s="416"/>
      <c r="FE63" s="416"/>
      <c r="FF63" s="416"/>
      <c r="FG63" s="416"/>
      <c r="FH63" s="416"/>
      <c r="FI63" s="416"/>
      <c r="FJ63" s="416"/>
      <c r="FK63" s="416"/>
      <c r="FL63" s="416"/>
      <c r="FM63" s="416"/>
      <c r="FN63" s="416"/>
      <c r="FO63" s="416"/>
      <c r="FP63" s="416"/>
      <c r="FQ63" s="416"/>
      <c r="FR63" s="416"/>
      <c r="FS63" s="416"/>
      <c r="FT63" s="416"/>
      <c r="FU63" s="416"/>
      <c r="FV63" s="416"/>
      <c r="FW63" s="416"/>
      <c r="FX63" s="416"/>
      <c r="FY63" s="416"/>
      <c r="FZ63" s="416"/>
      <c r="GA63" s="416"/>
      <c r="GB63" s="416"/>
      <c r="GC63" s="416"/>
      <c r="GD63" s="416"/>
      <c r="GE63" s="416"/>
      <c r="GF63" s="416"/>
      <c r="GG63" s="416"/>
      <c r="GH63" s="416"/>
      <c r="GI63" s="416"/>
      <c r="GJ63" s="416"/>
      <c r="GK63" s="416"/>
      <c r="GL63" s="416"/>
      <c r="GM63" s="416"/>
      <c r="GN63" s="416"/>
      <c r="GO63" s="416"/>
      <c r="GP63" s="416"/>
      <c r="GQ63" s="416"/>
      <c r="GR63" s="416"/>
      <c r="GS63" s="416"/>
      <c r="GT63" s="416"/>
      <c r="GU63" s="416"/>
      <c r="GV63" s="416"/>
      <c r="GW63" s="416"/>
      <c r="GX63" s="416"/>
      <c r="GY63" s="416"/>
      <c r="GZ63" s="416"/>
      <c r="HA63" s="416"/>
      <c r="HB63" s="416"/>
      <c r="HC63" s="416"/>
      <c r="HD63" s="416"/>
      <c r="HE63" s="416"/>
      <c r="HF63" s="416"/>
      <c r="HG63" s="416"/>
      <c r="HH63" s="416"/>
      <c r="HI63" s="416"/>
      <c r="HJ63" s="416"/>
      <c r="HK63" s="416"/>
      <c r="HL63" s="416"/>
      <c r="HM63" s="416"/>
      <c r="HN63" s="416"/>
      <c r="HO63" s="416"/>
      <c r="HP63" s="416"/>
      <c r="HQ63" s="416"/>
      <c r="HR63" s="416"/>
      <c r="HS63" s="416"/>
      <c r="HT63" s="416"/>
      <c r="HU63" s="416"/>
      <c r="HV63" s="416"/>
      <c r="HW63" s="416"/>
      <c r="HX63" s="416"/>
      <c r="HY63" s="416"/>
      <c r="HZ63" s="416"/>
      <c r="IA63" s="416"/>
      <c r="IB63" s="416"/>
      <c r="IC63" s="416"/>
      <c r="ID63" s="416"/>
      <c r="IE63" s="416"/>
      <c r="IF63" s="416"/>
      <c r="IG63" s="416"/>
      <c r="IH63" s="416"/>
      <c r="II63" s="416"/>
      <c r="IJ63" s="416"/>
      <c r="IK63" s="416"/>
      <c r="IL63" s="416"/>
      <c r="IM63" s="416"/>
      <c r="IN63" s="416"/>
      <c r="IO63" s="416"/>
      <c r="IP63" s="416"/>
      <c r="IQ63" s="416"/>
      <c r="IR63" s="416"/>
      <c r="IS63" s="416"/>
      <c r="IT63" s="416"/>
      <c r="IU63" s="416"/>
      <c r="IV63" s="416"/>
      <c r="IW63" s="416"/>
      <c r="IX63" s="416"/>
      <c r="IY63" s="416"/>
      <c r="IZ63" s="416"/>
      <c r="JA63" s="416"/>
      <c r="JB63" s="416"/>
      <c r="JC63" s="416"/>
      <c r="JD63" s="416"/>
      <c r="JE63" s="416"/>
      <c r="JF63" s="416"/>
      <c r="JG63" s="416"/>
      <c r="JH63" s="416"/>
      <c r="JI63" s="416"/>
      <c r="JJ63" s="416"/>
      <c r="JK63" s="416"/>
      <c r="JL63" s="416"/>
      <c r="JM63" s="416"/>
      <c r="JN63" s="416"/>
      <c r="JO63" s="416"/>
      <c r="JP63" s="416"/>
      <c r="JQ63" s="416"/>
      <c r="JR63" s="416"/>
      <c r="JS63" s="416"/>
      <c r="JT63" s="416"/>
      <c r="JU63" s="416"/>
      <c r="JV63" s="416"/>
      <c r="JW63" s="416"/>
      <c r="JX63" s="416"/>
      <c r="JY63" s="416"/>
      <c r="JZ63" s="416"/>
      <c r="KA63" s="416"/>
      <c r="KB63" s="416"/>
      <c r="KC63" s="416"/>
      <c r="KD63" s="416"/>
      <c r="KE63" s="416"/>
      <c r="KF63" s="416"/>
      <c r="KG63" s="416"/>
      <c r="KH63" s="416"/>
      <c r="KI63" s="416"/>
      <c r="KJ63" s="416"/>
      <c r="KK63" s="416"/>
      <c r="KL63" s="416"/>
      <c r="KM63" s="416"/>
      <c r="KN63" s="416"/>
      <c r="KO63" s="416"/>
      <c r="KP63" s="416"/>
      <c r="KQ63" s="416"/>
      <c r="KR63" s="416"/>
      <c r="KS63" s="416"/>
      <c r="KT63" s="416"/>
      <c r="KU63" s="416"/>
      <c r="KV63" s="416"/>
      <c r="KW63" s="416"/>
      <c r="KX63" s="416"/>
      <c r="KY63" s="416"/>
      <c r="KZ63" s="416"/>
      <c r="LA63" s="416"/>
      <c r="LB63" s="416"/>
      <c r="LC63" s="416"/>
      <c r="LD63" s="416"/>
      <c r="LE63" s="416"/>
      <c r="LF63" s="416"/>
      <c r="LG63" s="416"/>
      <c r="LH63" s="416"/>
      <c r="LI63" s="416"/>
      <c r="LJ63" s="416"/>
      <c r="LK63" s="416"/>
      <c r="LL63" s="416"/>
      <c r="LM63" s="416"/>
      <c r="LN63" s="416"/>
      <c r="LO63" s="416"/>
      <c r="LP63" s="416"/>
      <c r="LQ63" s="416"/>
      <c r="LR63" s="416"/>
      <c r="LS63" s="416"/>
      <c r="LT63" s="416"/>
      <c r="LU63" s="416"/>
      <c r="LV63" s="416"/>
      <c r="LW63" s="416"/>
      <c r="LX63" s="416"/>
      <c r="LY63" s="416"/>
      <c r="LZ63" s="416"/>
      <c r="MA63" s="416"/>
      <c r="MB63" s="416"/>
      <c r="MC63" s="416"/>
      <c r="MD63" s="416"/>
      <c r="ME63" s="416"/>
      <c r="MF63" s="416"/>
      <c r="MG63" s="416"/>
      <c r="MH63" s="416"/>
      <c r="MI63" s="416"/>
      <c r="MJ63" s="416"/>
      <c r="MK63" s="416"/>
      <c r="ML63" s="416"/>
      <c r="MM63" s="416"/>
      <c r="MN63" s="416"/>
      <c r="MO63" s="416"/>
      <c r="MP63" s="416"/>
      <c r="MQ63" s="416"/>
      <c r="MR63" s="416"/>
      <c r="MS63" s="416"/>
      <c r="MT63" s="416"/>
      <c r="MU63" s="416"/>
      <c r="MV63" s="416"/>
      <c r="MW63" s="416"/>
      <c r="MX63" s="416"/>
      <c r="MY63" s="416"/>
      <c r="MZ63" s="416"/>
      <c r="NA63" s="416"/>
      <c r="NB63" s="416"/>
      <c r="NC63" s="416"/>
      <c r="ND63" s="416"/>
      <c r="NE63" s="416"/>
      <c r="NF63" s="416"/>
      <c r="NG63" s="416"/>
      <c r="NH63" s="416"/>
      <c r="NI63" s="416"/>
      <c r="NJ63" s="416"/>
      <c r="NK63" s="416"/>
      <c r="NL63" s="416"/>
      <c r="NM63" s="416"/>
      <c r="NN63" s="416"/>
      <c r="NO63" s="416"/>
      <c r="NP63" s="416"/>
      <c r="NQ63" s="416"/>
      <c r="NR63" s="416"/>
      <c r="NS63" s="416"/>
      <c r="NT63" s="416"/>
      <c r="NU63" s="416"/>
      <c r="NV63" s="416"/>
      <c r="NW63" s="416"/>
      <c r="NX63" s="416"/>
      <c r="NY63" s="416"/>
      <c r="NZ63" s="416"/>
      <c r="OA63" s="416"/>
      <c r="OB63" s="416"/>
      <c r="OC63" s="416"/>
      <c r="OD63" s="416"/>
      <c r="OE63" s="416"/>
      <c r="OF63" s="416"/>
      <c r="OG63" s="416"/>
      <c r="OH63" s="416"/>
      <c r="OI63" s="416"/>
      <c r="OJ63" s="416"/>
      <c r="OK63" s="416"/>
      <c r="OL63" s="416"/>
      <c r="OM63" s="416"/>
      <c r="ON63" s="416"/>
      <c r="OO63" s="416"/>
      <c r="OP63" s="416"/>
      <c r="OQ63" s="416"/>
      <c r="OR63" s="416"/>
      <c r="OS63" s="416"/>
      <c r="OT63" s="416"/>
      <c r="OU63" s="416"/>
      <c r="OV63" s="416"/>
      <c r="OW63" s="416"/>
      <c r="OX63" s="416"/>
      <c r="OY63" s="416"/>
      <c r="OZ63" s="416"/>
      <c r="PA63" s="416"/>
      <c r="PB63" s="416"/>
      <c r="PC63" s="416"/>
      <c r="PD63" s="416"/>
      <c r="PE63" s="416"/>
      <c r="PF63" s="416"/>
      <c r="PG63" s="416"/>
      <c r="PH63" s="416"/>
      <c r="PI63" s="416"/>
      <c r="PJ63" s="416"/>
      <c r="PK63" s="416"/>
      <c r="PL63" s="416"/>
      <c r="PM63" s="416"/>
      <c r="PN63" s="416"/>
      <c r="PO63" s="416"/>
      <c r="PP63" s="416"/>
      <c r="PQ63" s="416"/>
      <c r="PR63" s="416"/>
      <c r="PS63" s="416"/>
      <c r="PT63" s="416"/>
      <c r="PU63" s="416"/>
      <c r="PV63" s="416"/>
      <c r="PW63" s="416"/>
      <c r="PX63" s="416"/>
      <c r="PY63" s="416"/>
      <c r="PZ63" s="416"/>
      <c r="QA63" s="416"/>
      <c r="QB63" s="416"/>
      <c r="QC63" s="416"/>
      <c r="QD63" s="416"/>
      <c r="QE63" s="416"/>
      <c r="QF63" s="416"/>
      <c r="QG63" s="416"/>
      <c r="QH63" s="416"/>
      <c r="QI63" s="416"/>
      <c r="QJ63" s="416"/>
      <c r="QK63" s="416"/>
      <c r="QL63" s="416"/>
      <c r="QM63" s="416"/>
      <c r="QN63" s="416"/>
      <c r="QO63" s="416"/>
      <c r="QP63" s="416"/>
      <c r="QQ63" s="416"/>
      <c r="QR63" s="416"/>
      <c r="QS63" s="416"/>
      <c r="QT63" s="416"/>
      <c r="QU63" s="416"/>
      <c r="QV63" s="416"/>
      <c r="QW63" s="416"/>
      <c r="QX63" s="416"/>
      <c r="QY63" s="416"/>
      <c r="QZ63" s="416"/>
      <c r="RA63" s="416"/>
      <c r="RB63" s="416"/>
      <c r="RC63" s="416"/>
      <c r="RD63" s="416"/>
      <c r="RE63" s="416"/>
      <c r="RF63" s="416"/>
      <c r="RG63" s="416"/>
      <c r="RH63" s="416"/>
      <c r="RI63" s="416"/>
      <c r="RJ63" s="416"/>
      <c r="RK63" s="416"/>
      <c r="RL63" s="416"/>
      <c r="RM63" s="416"/>
      <c r="RN63" s="416"/>
      <c r="RO63" s="416"/>
      <c r="RP63" s="416"/>
      <c r="RQ63" s="416"/>
      <c r="RR63" s="416"/>
      <c r="RS63" s="416"/>
      <c r="RT63" s="416"/>
      <c r="RU63" s="416"/>
      <c r="RV63" s="416"/>
      <c r="RW63" s="416"/>
      <c r="RX63" s="416"/>
      <c r="RY63" s="416"/>
      <c r="RZ63" s="416"/>
      <c r="SA63" s="416"/>
      <c r="SB63" s="416"/>
      <c r="SC63" s="416"/>
      <c r="SD63" s="416"/>
      <c r="SE63" s="416"/>
      <c r="SF63" s="416"/>
      <c r="SG63" s="416"/>
      <c r="SH63" s="416"/>
      <c r="SI63" s="416"/>
      <c r="SJ63" s="416"/>
      <c r="SK63" s="416"/>
      <c r="SL63" s="416"/>
      <c r="SM63" s="416"/>
      <c r="SN63" s="416"/>
      <c r="SO63" s="416"/>
      <c r="SP63" s="416"/>
      <c r="SQ63" s="416"/>
      <c r="SR63" s="416"/>
      <c r="SS63" s="416"/>
      <c r="ST63" s="416"/>
      <c r="SU63" s="416"/>
      <c r="SV63" s="416"/>
      <c r="SW63" s="416"/>
      <c r="SX63" s="416"/>
      <c r="SY63" s="416"/>
      <c r="SZ63" s="416"/>
      <c r="TA63" s="416"/>
      <c r="TB63" s="416"/>
      <c r="TC63" s="416"/>
      <c r="TD63" s="416"/>
      <c r="TE63" s="416"/>
      <c r="TF63" s="416"/>
      <c r="TG63" s="416"/>
      <c r="TH63" s="416"/>
      <c r="TI63" s="416"/>
      <c r="TJ63" s="416"/>
      <c r="TK63" s="416"/>
      <c r="TL63" s="416"/>
      <c r="TM63" s="416"/>
      <c r="TN63" s="416"/>
      <c r="TO63" s="416"/>
      <c r="TP63" s="416"/>
      <c r="TQ63" s="416"/>
      <c r="TR63" s="416"/>
      <c r="TS63" s="416"/>
      <c r="TT63" s="416"/>
      <c r="TU63" s="416"/>
      <c r="TV63" s="416"/>
      <c r="TW63" s="416"/>
      <c r="TX63" s="416"/>
      <c r="TY63" s="416"/>
      <c r="TZ63" s="416"/>
      <c r="UA63" s="416"/>
      <c r="UB63" s="416"/>
      <c r="UC63" s="416"/>
      <c r="UD63" s="416"/>
      <c r="UE63" s="416"/>
      <c r="UF63" s="416"/>
      <c r="UG63" s="416"/>
      <c r="UH63" s="416"/>
      <c r="UI63" s="416"/>
      <c r="UJ63" s="416"/>
      <c r="UK63" s="416"/>
      <c r="UL63" s="416"/>
      <c r="UM63" s="416"/>
      <c r="UN63" s="416"/>
      <c r="UO63" s="416"/>
      <c r="UP63" s="416"/>
      <c r="UQ63" s="416"/>
      <c r="UR63" s="416"/>
      <c r="US63" s="416"/>
      <c r="UT63" s="416"/>
      <c r="UU63" s="416"/>
      <c r="UV63" s="416"/>
      <c r="UW63" s="416"/>
      <c r="UX63" s="416"/>
      <c r="UY63" s="416"/>
      <c r="UZ63" s="416"/>
      <c r="VA63" s="416"/>
      <c r="VB63" s="416"/>
      <c r="VC63" s="416"/>
      <c r="VD63" s="416"/>
      <c r="VE63" s="416"/>
      <c r="VF63" s="416"/>
      <c r="VG63" s="416"/>
      <c r="VH63" s="416"/>
      <c r="VI63" s="416"/>
      <c r="VJ63" s="416"/>
      <c r="VK63" s="416"/>
      <c r="VL63" s="416"/>
      <c r="VM63" s="416"/>
      <c r="VN63" s="416"/>
      <c r="VO63" s="416"/>
      <c r="VP63" s="416"/>
      <c r="VQ63" s="416"/>
      <c r="VR63" s="416"/>
      <c r="VS63" s="416"/>
      <c r="VT63" s="416"/>
      <c r="VU63" s="416"/>
      <c r="VV63" s="416"/>
      <c r="VW63" s="416"/>
      <c r="VX63" s="416"/>
      <c r="VY63" s="416"/>
      <c r="VZ63" s="416"/>
      <c r="WA63" s="416"/>
      <c r="WB63" s="416"/>
      <c r="WC63" s="416"/>
      <c r="WD63" s="416"/>
      <c r="WE63" s="416"/>
      <c r="WF63" s="416"/>
      <c r="WG63" s="416"/>
      <c r="WH63" s="416"/>
      <c r="WI63" s="416"/>
      <c r="WJ63" s="416"/>
      <c r="WK63" s="416"/>
      <c r="WL63" s="416"/>
      <c r="WM63" s="416"/>
      <c r="WN63" s="416"/>
      <c r="WO63" s="416"/>
      <c r="WP63" s="416"/>
      <c r="WQ63" s="416"/>
      <c r="WR63" s="416"/>
      <c r="WS63" s="416"/>
      <c r="WT63" s="416"/>
      <c r="WU63" s="416"/>
      <c r="WV63" s="416"/>
      <c r="WW63" s="416"/>
      <c r="WX63" s="416"/>
      <c r="WY63" s="416"/>
      <c r="WZ63" s="416"/>
      <c r="XA63" s="416"/>
      <c r="XB63" s="416"/>
      <c r="XC63" s="416"/>
      <c r="XD63" s="416"/>
      <c r="XE63" s="416"/>
      <c r="XF63" s="416"/>
      <c r="XG63" s="416"/>
      <c r="XH63" s="416"/>
      <c r="XI63" s="416"/>
      <c r="XJ63" s="416"/>
      <c r="XK63" s="416"/>
      <c r="XL63" s="416"/>
      <c r="XM63" s="416"/>
      <c r="XN63" s="416"/>
      <c r="XO63" s="416"/>
      <c r="XP63" s="416"/>
      <c r="XQ63" s="416"/>
      <c r="XR63" s="416"/>
      <c r="XS63" s="416"/>
      <c r="XT63" s="416"/>
    </row>
    <row r="64" spans="1:644" customFormat="1">
      <c r="A64" s="217"/>
      <c r="B64" s="122"/>
      <c r="C64" s="221"/>
      <c r="D64" s="222"/>
      <c r="E64" s="222"/>
      <c r="F64" s="220"/>
      <c r="G64" s="221"/>
      <c r="H64" s="222"/>
      <c r="I64" s="222"/>
      <c r="J64" s="220"/>
      <c r="K64" s="416"/>
      <c r="L64" s="416"/>
      <c r="M64" s="217"/>
      <c r="N64" s="122"/>
      <c r="O64" s="221"/>
      <c r="P64" s="222"/>
      <c r="Q64" s="222"/>
      <c r="R64" s="220"/>
      <c r="S64" s="221"/>
      <c r="T64" s="222"/>
      <c r="U64" s="222"/>
      <c r="V64" s="220"/>
      <c r="W64" s="416"/>
      <c r="X64" s="416"/>
      <c r="Y64" s="416"/>
      <c r="Z64" s="416"/>
      <c r="AA64" s="416"/>
      <c r="AB64" s="416"/>
      <c r="AC64" s="416"/>
      <c r="AD64" s="416"/>
      <c r="AE64" s="416"/>
      <c r="AF64" s="416"/>
      <c r="AG64" s="416"/>
      <c r="AH64" s="416"/>
      <c r="AI64" s="416"/>
      <c r="AJ64" s="416"/>
      <c r="AK64" s="416"/>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V64" s="416"/>
      <c r="BW64" s="416"/>
      <c r="BX64" s="416"/>
      <c r="BY64" s="416"/>
      <c r="BZ64" s="416"/>
      <c r="CA64" s="416"/>
      <c r="CB64" s="416"/>
      <c r="CC64" s="416"/>
      <c r="CD64" s="416"/>
      <c r="CE64" s="416"/>
      <c r="CF64" s="416"/>
      <c r="CG64" s="416"/>
      <c r="CH64" s="416"/>
      <c r="CI64" s="416"/>
      <c r="CJ64" s="416"/>
      <c r="CK64" s="416"/>
      <c r="CL64" s="416"/>
      <c r="CM64" s="416"/>
      <c r="CN64" s="416"/>
      <c r="CO64" s="416"/>
      <c r="CP64" s="416"/>
      <c r="CQ64" s="416"/>
      <c r="CR64" s="416"/>
      <c r="CS64" s="416"/>
      <c r="CT64" s="416"/>
      <c r="CU64" s="416"/>
      <c r="CV64" s="416"/>
      <c r="CW64" s="416"/>
      <c r="CX64" s="416"/>
      <c r="CY64" s="416"/>
      <c r="CZ64" s="416"/>
      <c r="DA64" s="416"/>
      <c r="DB64" s="416"/>
      <c r="DC64" s="416"/>
      <c r="DD64" s="416"/>
      <c r="DE64" s="416"/>
      <c r="DF64" s="416"/>
      <c r="DG64" s="416"/>
      <c r="DH64" s="416"/>
      <c r="DI64" s="416"/>
      <c r="DJ64" s="416"/>
      <c r="DK64" s="416"/>
      <c r="DL64" s="416"/>
      <c r="DM64" s="416"/>
      <c r="DN64" s="416"/>
      <c r="DO64" s="416"/>
      <c r="DP64" s="416"/>
      <c r="DQ64" s="416"/>
      <c r="DR64" s="416"/>
      <c r="DS64" s="416"/>
      <c r="DT64" s="416"/>
      <c r="DU64" s="416"/>
      <c r="DV64" s="416"/>
      <c r="DW64" s="416"/>
      <c r="DX64" s="416"/>
      <c r="DY64" s="416"/>
      <c r="DZ64" s="416"/>
      <c r="EA64" s="416"/>
      <c r="EB64" s="416"/>
      <c r="EC64" s="416"/>
      <c r="ED64" s="416"/>
      <c r="EE64" s="416"/>
      <c r="EF64" s="416"/>
      <c r="EG64" s="416"/>
      <c r="EH64" s="416"/>
      <c r="EI64" s="416"/>
      <c r="EJ64" s="416"/>
      <c r="EK64" s="416"/>
      <c r="EL64" s="416"/>
      <c r="EM64" s="416"/>
      <c r="EN64" s="416"/>
      <c r="EO64" s="416"/>
      <c r="EP64" s="416"/>
      <c r="EQ64" s="416"/>
      <c r="ER64" s="416"/>
      <c r="ES64" s="416"/>
      <c r="ET64" s="416"/>
      <c r="EU64" s="416"/>
      <c r="EV64" s="416"/>
      <c r="EW64" s="416"/>
      <c r="EX64" s="416"/>
      <c r="EY64" s="416"/>
      <c r="EZ64" s="416"/>
      <c r="FA64" s="416"/>
      <c r="FB64" s="416"/>
      <c r="FC64" s="416"/>
      <c r="FD64" s="416"/>
      <c r="FE64" s="416"/>
      <c r="FF64" s="416"/>
      <c r="FG64" s="416"/>
      <c r="FH64" s="416"/>
      <c r="FI64" s="416"/>
      <c r="FJ64" s="416"/>
      <c r="FK64" s="416"/>
      <c r="FL64" s="416"/>
      <c r="FM64" s="416"/>
      <c r="FN64" s="416"/>
      <c r="FO64" s="416"/>
      <c r="FP64" s="416"/>
      <c r="FQ64" s="416"/>
      <c r="FR64" s="416"/>
      <c r="FS64" s="416"/>
      <c r="FT64" s="416"/>
      <c r="FU64" s="416"/>
      <c r="FV64" s="416"/>
      <c r="FW64" s="416"/>
      <c r="FX64" s="416"/>
      <c r="FY64" s="416"/>
      <c r="FZ64" s="416"/>
      <c r="GA64" s="416"/>
      <c r="GB64" s="416"/>
      <c r="GC64" s="416"/>
      <c r="GD64" s="416"/>
      <c r="GE64" s="416"/>
      <c r="GF64" s="416"/>
      <c r="GG64" s="416"/>
      <c r="GH64" s="416"/>
      <c r="GI64" s="416"/>
      <c r="GJ64" s="416"/>
      <c r="GK64" s="416"/>
      <c r="GL64" s="416"/>
      <c r="GM64" s="416"/>
      <c r="GN64" s="416"/>
      <c r="GO64" s="416"/>
      <c r="GP64" s="416"/>
      <c r="GQ64" s="416"/>
      <c r="GR64" s="416"/>
      <c r="GS64" s="416"/>
      <c r="GT64" s="416"/>
      <c r="GU64" s="416"/>
      <c r="GV64" s="416"/>
      <c r="GW64" s="416"/>
      <c r="GX64" s="416"/>
      <c r="GY64" s="416"/>
      <c r="GZ64" s="416"/>
      <c r="HA64" s="416"/>
      <c r="HB64" s="416"/>
      <c r="HC64" s="416"/>
      <c r="HD64" s="416"/>
      <c r="HE64" s="416"/>
      <c r="HF64" s="416"/>
      <c r="HG64" s="416"/>
      <c r="HH64" s="416"/>
      <c r="HI64" s="416"/>
      <c r="HJ64" s="416"/>
      <c r="HK64" s="416"/>
      <c r="HL64" s="416"/>
      <c r="HM64" s="416"/>
      <c r="HN64" s="416"/>
      <c r="HO64" s="416"/>
      <c r="HP64" s="416"/>
      <c r="HQ64" s="416"/>
      <c r="HR64" s="416"/>
      <c r="HS64" s="416"/>
      <c r="HT64" s="416"/>
      <c r="HU64" s="416"/>
      <c r="HV64" s="416"/>
      <c r="HW64" s="416"/>
      <c r="HX64" s="416"/>
      <c r="HY64" s="416"/>
      <c r="HZ64" s="416"/>
      <c r="IA64" s="416"/>
      <c r="IB64" s="416"/>
      <c r="IC64" s="416"/>
      <c r="ID64" s="416"/>
      <c r="IE64" s="416"/>
      <c r="IF64" s="416"/>
      <c r="IG64" s="416"/>
      <c r="IH64" s="416"/>
      <c r="II64" s="416"/>
      <c r="IJ64" s="416"/>
      <c r="IK64" s="416"/>
      <c r="IL64" s="416"/>
      <c r="IM64" s="416"/>
      <c r="IN64" s="416"/>
      <c r="IO64" s="416"/>
      <c r="IP64" s="416"/>
      <c r="IQ64" s="416"/>
      <c r="IR64" s="416"/>
      <c r="IS64" s="416"/>
      <c r="IT64" s="416"/>
      <c r="IU64" s="416"/>
      <c r="IV64" s="416"/>
      <c r="IW64" s="416"/>
      <c r="IX64" s="416"/>
      <c r="IY64" s="416"/>
      <c r="IZ64" s="416"/>
      <c r="JA64" s="416"/>
      <c r="JB64" s="416"/>
      <c r="JC64" s="416"/>
      <c r="JD64" s="416"/>
      <c r="JE64" s="416"/>
      <c r="JF64" s="416"/>
      <c r="JG64" s="416"/>
      <c r="JH64" s="416"/>
      <c r="JI64" s="416"/>
      <c r="JJ64" s="416"/>
      <c r="JK64" s="416"/>
      <c r="JL64" s="416"/>
      <c r="JM64" s="416"/>
      <c r="JN64" s="416"/>
      <c r="JO64" s="416"/>
      <c r="JP64" s="416"/>
      <c r="JQ64" s="416"/>
      <c r="JR64" s="416"/>
      <c r="JS64" s="416"/>
      <c r="JT64" s="416"/>
      <c r="JU64" s="416"/>
      <c r="JV64" s="416"/>
      <c r="JW64" s="416"/>
      <c r="JX64" s="416"/>
      <c r="JY64" s="416"/>
      <c r="JZ64" s="416"/>
      <c r="KA64" s="416"/>
      <c r="KB64" s="416"/>
      <c r="KC64" s="416"/>
      <c r="KD64" s="416"/>
      <c r="KE64" s="416"/>
      <c r="KF64" s="416"/>
      <c r="KG64" s="416"/>
      <c r="KH64" s="416"/>
      <c r="KI64" s="416"/>
      <c r="KJ64" s="416"/>
      <c r="KK64" s="416"/>
      <c r="KL64" s="416"/>
      <c r="KM64" s="416"/>
      <c r="KN64" s="416"/>
      <c r="KO64" s="416"/>
      <c r="KP64" s="416"/>
      <c r="KQ64" s="416"/>
      <c r="KR64" s="416"/>
      <c r="KS64" s="416"/>
      <c r="KT64" s="416"/>
      <c r="KU64" s="416"/>
      <c r="KV64" s="416"/>
      <c r="KW64" s="416"/>
      <c r="KX64" s="416"/>
      <c r="KY64" s="416"/>
      <c r="KZ64" s="416"/>
      <c r="LA64" s="416"/>
      <c r="LB64" s="416"/>
      <c r="LC64" s="416"/>
      <c r="LD64" s="416"/>
      <c r="LE64" s="416"/>
      <c r="LF64" s="416"/>
      <c r="LG64" s="416"/>
      <c r="LH64" s="416"/>
      <c r="LI64" s="416"/>
      <c r="LJ64" s="416"/>
      <c r="LK64" s="416"/>
      <c r="LL64" s="416"/>
      <c r="LM64" s="416"/>
      <c r="LN64" s="416"/>
      <c r="LO64" s="416"/>
      <c r="LP64" s="416"/>
      <c r="LQ64" s="416"/>
      <c r="LR64" s="416"/>
      <c r="LS64" s="416"/>
      <c r="LT64" s="416"/>
      <c r="LU64" s="416"/>
      <c r="LV64" s="416"/>
      <c r="LW64" s="416"/>
      <c r="LX64" s="416"/>
      <c r="LY64" s="416"/>
      <c r="LZ64" s="416"/>
      <c r="MA64" s="416"/>
      <c r="MB64" s="416"/>
      <c r="MC64" s="416"/>
      <c r="MD64" s="416"/>
      <c r="ME64" s="416"/>
      <c r="MF64" s="416"/>
      <c r="MG64" s="416"/>
      <c r="MH64" s="416"/>
      <c r="MI64" s="416"/>
      <c r="MJ64" s="416"/>
      <c r="MK64" s="416"/>
      <c r="ML64" s="416"/>
      <c r="MM64" s="416"/>
      <c r="MN64" s="416"/>
      <c r="MO64" s="416"/>
      <c r="MP64" s="416"/>
      <c r="MQ64" s="416"/>
      <c r="MR64" s="416"/>
      <c r="MS64" s="416"/>
      <c r="MT64" s="416"/>
      <c r="MU64" s="416"/>
      <c r="MV64" s="416"/>
      <c r="MW64" s="416"/>
      <c r="MX64" s="416"/>
      <c r="MY64" s="416"/>
      <c r="MZ64" s="416"/>
      <c r="NA64" s="416"/>
      <c r="NB64" s="416"/>
      <c r="NC64" s="416"/>
      <c r="ND64" s="416"/>
      <c r="NE64" s="416"/>
      <c r="NF64" s="416"/>
      <c r="NG64" s="416"/>
      <c r="NH64" s="416"/>
      <c r="NI64" s="416"/>
      <c r="NJ64" s="416"/>
      <c r="NK64" s="416"/>
      <c r="NL64" s="416"/>
      <c r="NM64" s="416"/>
      <c r="NN64" s="416"/>
      <c r="NO64" s="416"/>
      <c r="NP64" s="416"/>
      <c r="NQ64" s="416"/>
      <c r="NR64" s="416"/>
      <c r="NS64" s="416"/>
      <c r="NT64" s="416"/>
      <c r="NU64" s="416"/>
      <c r="NV64" s="416"/>
      <c r="NW64" s="416"/>
      <c r="NX64" s="416"/>
      <c r="NY64" s="416"/>
      <c r="NZ64" s="416"/>
      <c r="OA64" s="416"/>
      <c r="OB64" s="416"/>
      <c r="OC64" s="416"/>
      <c r="OD64" s="416"/>
      <c r="OE64" s="416"/>
      <c r="OF64" s="416"/>
      <c r="OG64" s="416"/>
      <c r="OH64" s="416"/>
      <c r="OI64" s="416"/>
      <c r="OJ64" s="416"/>
      <c r="OK64" s="416"/>
      <c r="OL64" s="416"/>
      <c r="OM64" s="416"/>
      <c r="ON64" s="416"/>
      <c r="OO64" s="416"/>
      <c r="OP64" s="416"/>
      <c r="OQ64" s="416"/>
      <c r="OR64" s="416"/>
      <c r="OS64" s="416"/>
      <c r="OT64" s="416"/>
      <c r="OU64" s="416"/>
      <c r="OV64" s="416"/>
      <c r="OW64" s="416"/>
      <c r="OX64" s="416"/>
      <c r="OY64" s="416"/>
      <c r="OZ64" s="416"/>
      <c r="PA64" s="416"/>
      <c r="PB64" s="416"/>
      <c r="PC64" s="416"/>
      <c r="PD64" s="416"/>
      <c r="PE64" s="416"/>
      <c r="PF64" s="416"/>
      <c r="PG64" s="416"/>
      <c r="PH64" s="416"/>
      <c r="PI64" s="416"/>
      <c r="PJ64" s="416"/>
      <c r="PK64" s="416"/>
      <c r="PL64" s="416"/>
      <c r="PM64" s="416"/>
      <c r="PN64" s="416"/>
      <c r="PO64" s="416"/>
      <c r="PP64" s="416"/>
      <c r="PQ64" s="416"/>
      <c r="PR64" s="416"/>
      <c r="PS64" s="416"/>
      <c r="PT64" s="416"/>
      <c r="PU64" s="416"/>
      <c r="PV64" s="416"/>
      <c r="PW64" s="416"/>
      <c r="PX64" s="416"/>
      <c r="PY64" s="416"/>
      <c r="PZ64" s="416"/>
      <c r="QA64" s="416"/>
      <c r="QB64" s="416"/>
      <c r="QC64" s="416"/>
      <c r="QD64" s="416"/>
      <c r="QE64" s="416"/>
      <c r="QF64" s="416"/>
      <c r="QG64" s="416"/>
      <c r="QH64" s="416"/>
      <c r="QI64" s="416"/>
      <c r="QJ64" s="416"/>
      <c r="QK64" s="416"/>
      <c r="QL64" s="416"/>
      <c r="QM64" s="416"/>
      <c r="QN64" s="416"/>
      <c r="QO64" s="416"/>
      <c r="QP64" s="416"/>
      <c r="QQ64" s="416"/>
      <c r="QR64" s="416"/>
      <c r="QS64" s="416"/>
      <c r="QT64" s="416"/>
      <c r="QU64" s="416"/>
      <c r="QV64" s="416"/>
      <c r="QW64" s="416"/>
      <c r="QX64" s="416"/>
      <c r="QY64" s="416"/>
      <c r="QZ64" s="416"/>
      <c r="RA64" s="416"/>
      <c r="RB64" s="416"/>
      <c r="RC64" s="416"/>
      <c r="RD64" s="416"/>
      <c r="RE64" s="416"/>
      <c r="RF64" s="416"/>
      <c r="RG64" s="416"/>
      <c r="RH64" s="416"/>
      <c r="RI64" s="416"/>
      <c r="RJ64" s="416"/>
      <c r="RK64" s="416"/>
      <c r="RL64" s="416"/>
      <c r="RM64" s="416"/>
      <c r="RN64" s="416"/>
      <c r="RO64" s="416"/>
      <c r="RP64" s="416"/>
      <c r="RQ64" s="416"/>
      <c r="RR64" s="416"/>
      <c r="RS64" s="416"/>
      <c r="RT64" s="416"/>
      <c r="RU64" s="416"/>
      <c r="RV64" s="416"/>
      <c r="RW64" s="416"/>
      <c r="RX64" s="416"/>
      <c r="RY64" s="416"/>
      <c r="RZ64" s="416"/>
      <c r="SA64" s="416"/>
      <c r="SB64" s="416"/>
      <c r="SC64" s="416"/>
      <c r="SD64" s="416"/>
      <c r="SE64" s="416"/>
      <c r="SF64" s="416"/>
      <c r="SG64" s="416"/>
      <c r="SH64" s="416"/>
      <c r="SI64" s="416"/>
      <c r="SJ64" s="416"/>
      <c r="SK64" s="416"/>
      <c r="SL64" s="416"/>
      <c r="SM64" s="416"/>
      <c r="SN64" s="416"/>
      <c r="SO64" s="416"/>
      <c r="SP64" s="416"/>
      <c r="SQ64" s="416"/>
      <c r="SR64" s="416"/>
      <c r="SS64" s="416"/>
      <c r="ST64" s="416"/>
      <c r="SU64" s="416"/>
      <c r="SV64" s="416"/>
      <c r="SW64" s="416"/>
      <c r="SX64" s="416"/>
      <c r="SY64" s="416"/>
      <c r="SZ64" s="416"/>
      <c r="TA64" s="416"/>
      <c r="TB64" s="416"/>
      <c r="TC64" s="416"/>
      <c r="TD64" s="416"/>
      <c r="TE64" s="416"/>
      <c r="TF64" s="416"/>
      <c r="TG64" s="416"/>
      <c r="TH64" s="416"/>
      <c r="TI64" s="416"/>
      <c r="TJ64" s="416"/>
      <c r="TK64" s="416"/>
      <c r="TL64" s="416"/>
      <c r="TM64" s="416"/>
      <c r="TN64" s="416"/>
      <c r="TO64" s="416"/>
      <c r="TP64" s="416"/>
      <c r="TQ64" s="416"/>
      <c r="TR64" s="416"/>
      <c r="TS64" s="416"/>
      <c r="TT64" s="416"/>
      <c r="TU64" s="416"/>
      <c r="TV64" s="416"/>
      <c r="TW64" s="416"/>
      <c r="TX64" s="416"/>
      <c r="TY64" s="416"/>
      <c r="TZ64" s="416"/>
      <c r="UA64" s="416"/>
      <c r="UB64" s="416"/>
      <c r="UC64" s="416"/>
      <c r="UD64" s="416"/>
      <c r="UE64" s="416"/>
      <c r="UF64" s="416"/>
      <c r="UG64" s="416"/>
      <c r="UH64" s="416"/>
      <c r="UI64" s="416"/>
      <c r="UJ64" s="416"/>
      <c r="UK64" s="416"/>
      <c r="UL64" s="416"/>
      <c r="UM64" s="416"/>
      <c r="UN64" s="416"/>
      <c r="UO64" s="416"/>
      <c r="UP64" s="416"/>
      <c r="UQ64" s="416"/>
      <c r="UR64" s="416"/>
      <c r="US64" s="416"/>
      <c r="UT64" s="416"/>
      <c r="UU64" s="416"/>
      <c r="UV64" s="416"/>
      <c r="UW64" s="416"/>
      <c r="UX64" s="416"/>
      <c r="UY64" s="416"/>
      <c r="UZ64" s="416"/>
      <c r="VA64" s="416"/>
      <c r="VB64" s="416"/>
      <c r="VC64" s="416"/>
      <c r="VD64" s="416"/>
      <c r="VE64" s="416"/>
      <c r="VF64" s="416"/>
      <c r="VG64" s="416"/>
      <c r="VH64" s="416"/>
      <c r="VI64" s="416"/>
      <c r="VJ64" s="416"/>
      <c r="VK64" s="416"/>
      <c r="VL64" s="416"/>
      <c r="VM64" s="416"/>
      <c r="VN64" s="416"/>
      <c r="VO64" s="416"/>
      <c r="VP64" s="416"/>
      <c r="VQ64" s="416"/>
      <c r="VR64" s="416"/>
      <c r="VS64" s="416"/>
      <c r="VT64" s="416"/>
      <c r="VU64" s="416"/>
      <c r="VV64" s="416"/>
      <c r="VW64" s="416"/>
      <c r="VX64" s="416"/>
      <c r="VY64" s="416"/>
      <c r="VZ64" s="416"/>
      <c r="WA64" s="416"/>
      <c r="WB64" s="416"/>
      <c r="WC64" s="416"/>
      <c r="WD64" s="416"/>
      <c r="WE64" s="416"/>
      <c r="WF64" s="416"/>
      <c r="WG64" s="416"/>
      <c r="WH64" s="416"/>
      <c r="WI64" s="416"/>
      <c r="WJ64" s="416"/>
      <c r="WK64" s="416"/>
      <c r="WL64" s="416"/>
      <c r="WM64" s="416"/>
      <c r="WN64" s="416"/>
      <c r="WO64" s="416"/>
      <c r="WP64" s="416"/>
      <c r="WQ64" s="416"/>
      <c r="WR64" s="416"/>
      <c r="WS64" s="416"/>
      <c r="WT64" s="416"/>
      <c r="WU64" s="416"/>
      <c r="WV64" s="416"/>
      <c r="WW64" s="416"/>
      <c r="WX64" s="416"/>
      <c r="WY64" s="416"/>
      <c r="WZ64" s="416"/>
      <c r="XA64" s="416"/>
      <c r="XB64" s="416"/>
      <c r="XC64" s="416"/>
      <c r="XD64" s="416"/>
      <c r="XE64" s="416"/>
      <c r="XF64" s="416"/>
      <c r="XG64" s="416"/>
      <c r="XH64" s="416"/>
      <c r="XI64" s="416"/>
      <c r="XJ64" s="416"/>
      <c r="XK64" s="416"/>
      <c r="XL64" s="416"/>
      <c r="XM64" s="416"/>
      <c r="XN64" s="416"/>
      <c r="XO64" s="416"/>
      <c r="XP64" s="416"/>
      <c r="XQ64" s="416"/>
      <c r="XR64" s="416"/>
      <c r="XS64" s="416"/>
      <c r="XT64" s="416"/>
    </row>
    <row r="65" spans="1:644" customFormat="1">
      <c r="A65" s="217"/>
      <c r="B65" s="122"/>
      <c r="C65" s="221"/>
      <c r="D65" s="222"/>
      <c r="E65" s="222"/>
      <c r="F65" s="220"/>
      <c r="G65" s="221"/>
      <c r="H65" s="222"/>
      <c r="I65" s="222"/>
      <c r="J65" s="220"/>
      <c r="K65" s="416"/>
      <c r="L65" s="416"/>
      <c r="M65" s="217"/>
      <c r="N65" s="122"/>
      <c r="O65" s="221"/>
      <c r="P65" s="222"/>
      <c r="Q65" s="222"/>
      <c r="R65" s="220"/>
      <c r="S65" s="221"/>
      <c r="T65" s="222"/>
      <c r="U65" s="222"/>
      <c r="V65" s="220"/>
      <c r="W65" s="416"/>
      <c r="X65" s="416"/>
      <c r="Y65" s="416"/>
      <c r="Z65" s="416"/>
      <c r="AA65" s="416"/>
      <c r="AB65" s="416"/>
      <c r="AC65" s="416"/>
      <c r="AD65" s="416"/>
      <c r="AE65" s="416"/>
      <c r="AF65" s="416"/>
      <c r="AG65" s="416"/>
      <c r="AH65" s="416"/>
      <c r="AI65" s="416"/>
      <c r="AJ65" s="416"/>
      <c r="AK65" s="416"/>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V65" s="416"/>
      <c r="BW65" s="416"/>
      <c r="BX65" s="416"/>
      <c r="BY65" s="416"/>
      <c r="BZ65" s="416"/>
      <c r="CA65" s="416"/>
      <c r="CB65" s="416"/>
      <c r="CC65" s="416"/>
      <c r="CD65" s="416"/>
      <c r="CE65" s="416"/>
      <c r="CF65" s="416"/>
      <c r="CG65" s="416"/>
      <c r="CH65" s="416"/>
      <c r="CI65" s="416"/>
      <c r="CJ65" s="416"/>
      <c r="CK65" s="416"/>
      <c r="CL65" s="416"/>
      <c r="CM65" s="416"/>
      <c r="CN65" s="416"/>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6"/>
      <c r="DL65" s="416"/>
      <c r="DM65" s="416"/>
      <c r="DN65" s="416"/>
      <c r="DO65" s="416"/>
      <c r="DP65" s="416"/>
      <c r="DQ65" s="416"/>
      <c r="DR65" s="416"/>
      <c r="DS65" s="416"/>
      <c r="DT65" s="416"/>
      <c r="DU65" s="416"/>
      <c r="DV65" s="416"/>
      <c r="DW65" s="416"/>
      <c r="DX65" s="416"/>
      <c r="DY65" s="416"/>
      <c r="DZ65" s="416"/>
      <c r="EA65" s="416"/>
      <c r="EB65" s="416"/>
      <c r="EC65" s="416"/>
      <c r="ED65" s="416"/>
      <c r="EE65" s="416"/>
      <c r="EF65" s="416"/>
      <c r="EG65" s="416"/>
      <c r="EH65" s="416"/>
      <c r="EI65" s="416"/>
      <c r="EJ65" s="416"/>
      <c r="EK65" s="416"/>
      <c r="EL65" s="416"/>
      <c r="EM65" s="416"/>
      <c r="EN65" s="416"/>
      <c r="EO65" s="416"/>
      <c r="EP65" s="416"/>
      <c r="EQ65" s="416"/>
      <c r="ER65" s="416"/>
      <c r="ES65" s="416"/>
      <c r="ET65" s="416"/>
      <c r="EU65" s="416"/>
      <c r="EV65" s="416"/>
      <c r="EW65" s="416"/>
      <c r="EX65" s="416"/>
      <c r="EY65" s="416"/>
      <c r="EZ65" s="416"/>
      <c r="FA65" s="416"/>
      <c r="FB65" s="416"/>
      <c r="FC65" s="416"/>
      <c r="FD65" s="416"/>
      <c r="FE65" s="416"/>
      <c r="FF65" s="416"/>
      <c r="FG65" s="416"/>
      <c r="FH65" s="416"/>
      <c r="FI65" s="416"/>
      <c r="FJ65" s="416"/>
      <c r="FK65" s="416"/>
      <c r="FL65" s="416"/>
      <c r="FM65" s="416"/>
      <c r="FN65" s="416"/>
      <c r="FO65" s="416"/>
      <c r="FP65" s="416"/>
      <c r="FQ65" s="416"/>
      <c r="FR65" s="416"/>
      <c r="FS65" s="416"/>
      <c r="FT65" s="416"/>
      <c r="FU65" s="416"/>
      <c r="FV65" s="416"/>
      <c r="FW65" s="416"/>
      <c r="FX65" s="416"/>
      <c r="FY65" s="416"/>
      <c r="FZ65" s="416"/>
      <c r="GA65" s="416"/>
      <c r="GB65" s="416"/>
      <c r="GC65" s="416"/>
      <c r="GD65" s="416"/>
      <c r="GE65" s="416"/>
      <c r="GF65" s="416"/>
      <c r="GG65" s="416"/>
      <c r="GH65" s="416"/>
      <c r="GI65" s="416"/>
      <c r="GJ65" s="416"/>
      <c r="GK65" s="416"/>
      <c r="GL65" s="416"/>
      <c r="GM65" s="416"/>
      <c r="GN65" s="416"/>
      <c r="GO65" s="416"/>
      <c r="GP65" s="416"/>
      <c r="GQ65" s="416"/>
      <c r="GR65" s="416"/>
      <c r="GS65" s="416"/>
      <c r="GT65" s="416"/>
      <c r="GU65" s="416"/>
      <c r="GV65" s="416"/>
      <c r="GW65" s="416"/>
      <c r="GX65" s="416"/>
      <c r="GY65" s="416"/>
      <c r="GZ65" s="416"/>
      <c r="HA65" s="416"/>
      <c r="HB65" s="416"/>
      <c r="HC65" s="416"/>
      <c r="HD65" s="416"/>
      <c r="HE65" s="416"/>
      <c r="HF65" s="416"/>
      <c r="HG65" s="416"/>
      <c r="HH65" s="416"/>
      <c r="HI65" s="416"/>
      <c r="HJ65" s="416"/>
      <c r="HK65" s="416"/>
      <c r="HL65" s="416"/>
      <c r="HM65" s="416"/>
      <c r="HN65" s="416"/>
      <c r="HO65" s="416"/>
      <c r="HP65" s="416"/>
      <c r="HQ65" s="416"/>
      <c r="HR65" s="416"/>
      <c r="HS65" s="416"/>
      <c r="HT65" s="416"/>
      <c r="HU65" s="416"/>
      <c r="HV65" s="416"/>
      <c r="HW65" s="416"/>
      <c r="HX65" s="416"/>
      <c r="HY65" s="416"/>
      <c r="HZ65" s="416"/>
      <c r="IA65" s="416"/>
      <c r="IB65" s="416"/>
      <c r="IC65" s="416"/>
      <c r="ID65" s="416"/>
      <c r="IE65" s="416"/>
      <c r="IF65" s="416"/>
      <c r="IG65" s="416"/>
      <c r="IH65" s="416"/>
      <c r="II65" s="416"/>
      <c r="IJ65" s="416"/>
      <c r="IK65" s="416"/>
      <c r="IL65" s="416"/>
      <c r="IM65" s="416"/>
      <c r="IN65" s="416"/>
      <c r="IO65" s="416"/>
      <c r="IP65" s="416"/>
      <c r="IQ65" s="416"/>
      <c r="IR65" s="416"/>
      <c r="IS65" s="416"/>
      <c r="IT65" s="416"/>
      <c r="IU65" s="416"/>
      <c r="IV65" s="416"/>
      <c r="IW65" s="416"/>
      <c r="IX65" s="416"/>
      <c r="IY65" s="416"/>
      <c r="IZ65" s="416"/>
      <c r="JA65" s="416"/>
      <c r="JB65" s="416"/>
      <c r="JC65" s="416"/>
      <c r="JD65" s="416"/>
      <c r="JE65" s="416"/>
      <c r="JF65" s="416"/>
      <c r="JG65" s="416"/>
      <c r="JH65" s="416"/>
      <c r="JI65" s="416"/>
      <c r="JJ65" s="416"/>
      <c r="JK65" s="416"/>
      <c r="JL65" s="416"/>
      <c r="JM65" s="416"/>
      <c r="JN65" s="416"/>
      <c r="JO65" s="416"/>
      <c r="JP65" s="416"/>
      <c r="JQ65" s="416"/>
      <c r="JR65" s="416"/>
      <c r="JS65" s="416"/>
      <c r="JT65" s="416"/>
      <c r="JU65" s="416"/>
      <c r="JV65" s="416"/>
      <c r="JW65" s="416"/>
      <c r="JX65" s="416"/>
      <c r="JY65" s="416"/>
      <c r="JZ65" s="416"/>
      <c r="KA65" s="416"/>
      <c r="KB65" s="416"/>
      <c r="KC65" s="416"/>
      <c r="KD65" s="416"/>
      <c r="KE65" s="416"/>
      <c r="KF65" s="416"/>
      <c r="KG65" s="416"/>
      <c r="KH65" s="416"/>
      <c r="KI65" s="416"/>
      <c r="KJ65" s="416"/>
      <c r="KK65" s="416"/>
      <c r="KL65" s="416"/>
      <c r="KM65" s="416"/>
      <c r="KN65" s="416"/>
      <c r="KO65" s="416"/>
      <c r="KP65" s="416"/>
      <c r="KQ65" s="416"/>
      <c r="KR65" s="416"/>
      <c r="KS65" s="416"/>
      <c r="KT65" s="416"/>
      <c r="KU65" s="416"/>
      <c r="KV65" s="416"/>
      <c r="KW65" s="416"/>
      <c r="KX65" s="416"/>
      <c r="KY65" s="416"/>
      <c r="KZ65" s="416"/>
      <c r="LA65" s="416"/>
      <c r="LB65" s="416"/>
      <c r="LC65" s="416"/>
      <c r="LD65" s="416"/>
      <c r="LE65" s="416"/>
      <c r="LF65" s="416"/>
      <c r="LG65" s="416"/>
      <c r="LH65" s="416"/>
      <c r="LI65" s="416"/>
      <c r="LJ65" s="416"/>
      <c r="LK65" s="416"/>
      <c r="LL65" s="416"/>
      <c r="LM65" s="416"/>
      <c r="LN65" s="416"/>
      <c r="LO65" s="416"/>
      <c r="LP65" s="416"/>
      <c r="LQ65" s="416"/>
      <c r="LR65" s="416"/>
      <c r="LS65" s="416"/>
      <c r="LT65" s="416"/>
      <c r="LU65" s="416"/>
      <c r="LV65" s="416"/>
      <c r="LW65" s="416"/>
      <c r="LX65" s="416"/>
      <c r="LY65" s="416"/>
      <c r="LZ65" s="416"/>
      <c r="MA65" s="416"/>
      <c r="MB65" s="416"/>
      <c r="MC65" s="416"/>
      <c r="MD65" s="416"/>
      <c r="ME65" s="416"/>
      <c r="MF65" s="416"/>
      <c r="MG65" s="416"/>
      <c r="MH65" s="416"/>
      <c r="MI65" s="416"/>
      <c r="MJ65" s="416"/>
      <c r="MK65" s="416"/>
      <c r="ML65" s="416"/>
      <c r="MM65" s="416"/>
      <c r="MN65" s="416"/>
      <c r="MO65" s="416"/>
      <c r="MP65" s="416"/>
      <c r="MQ65" s="416"/>
      <c r="MR65" s="416"/>
      <c r="MS65" s="416"/>
      <c r="MT65" s="416"/>
      <c r="MU65" s="416"/>
      <c r="MV65" s="416"/>
      <c r="MW65" s="416"/>
      <c r="MX65" s="416"/>
      <c r="MY65" s="416"/>
      <c r="MZ65" s="416"/>
      <c r="NA65" s="416"/>
      <c r="NB65" s="416"/>
      <c r="NC65" s="416"/>
      <c r="ND65" s="416"/>
      <c r="NE65" s="416"/>
      <c r="NF65" s="416"/>
      <c r="NG65" s="416"/>
      <c r="NH65" s="416"/>
      <c r="NI65" s="416"/>
      <c r="NJ65" s="416"/>
      <c r="NK65" s="416"/>
      <c r="NL65" s="416"/>
      <c r="NM65" s="416"/>
      <c r="NN65" s="416"/>
      <c r="NO65" s="416"/>
      <c r="NP65" s="416"/>
      <c r="NQ65" s="416"/>
      <c r="NR65" s="416"/>
      <c r="NS65" s="416"/>
      <c r="NT65" s="416"/>
      <c r="NU65" s="416"/>
      <c r="NV65" s="416"/>
      <c r="NW65" s="416"/>
      <c r="NX65" s="416"/>
      <c r="NY65" s="416"/>
      <c r="NZ65" s="416"/>
      <c r="OA65" s="416"/>
      <c r="OB65" s="416"/>
      <c r="OC65" s="416"/>
      <c r="OD65" s="416"/>
      <c r="OE65" s="416"/>
      <c r="OF65" s="416"/>
      <c r="OG65" s="416"/>
      <c r="OH65" s="416"/>
      <c r="OI65" s="416"/>
      <c r="OJ65" s="416"/>
      <c r="OK65" s="416"/>
      <c r="OL65" s="416"/>
      <c r="OM65" s="416"/>
      <c r="ON65" s="416"/>
      <c r="OO65" s="416"/>
      <c r="OP65" s="416"/>
      <c r="OQ65" s="416"/>
      <c r="OR65" s="416"/>
      <c r="OS65" s="416"/>
      <c r="OT65" s="416"/>
      <c r="OU65" s="416"/>
      <c r="OV65" s="416"/>
      <c r="OW65" s="416"/>
      <c r="OX65" s="416"/>
      <c r="OY65" s="416"/>
      <c r="OZ65" s="416"/>
      <c r="PA65" s="416"/>
      <c r="PB65" s="416"/>
      <c r="PC65" s="416"/>
      <c r="PD65" s="416"/>
      <c r="PE65" s="416"/>
      <c r="PF65" s="416"/>
      <c r="PG65" s="416"/>
      <c r="PH65" s="416"/>
      <c r="PI65" s="416"/>
      <c r="PJ65" s="416"/>
      <c r="PK65" s="416"/>
      <c r="PL65" s="416"/>
      <c r="PM65" s="416"/>
      <c r="PN65" s="416"/>
      <c r="PO65" s="416"/>
      <c r="PP65" s="416"/>
      <c r="PQ65" s="416"/>
      <c r="PR65" s="416"/>
      <c r="PS65" s="416"/>
      <c r="PT65" s="416"/>
      <c r="PU65" s="416"/>
      <c r="PV65" s="416"/>
      <c r="PW65" s="416"/>
      <c r="PX65" s="416"/>
      <c r="PY65" s="416"/>
      <c r="PZ65" s="416"/>
      <c r="QA65" s="416"/>
      <c r="QB65" s="416"/>
      <c r="QC65" s="416"/>
      <c r="QD65" s="416"/>
      <c r="QE65" s="416"/>
      <c r="QF65" s="416"/>
      <c r="QG65" s="416"/>
      <c r="QH65" s="416"/>
      <c r="QI65" s="416"/>
      <c r="QJ65" s="416"/>
      <c r="QK65" s="416"/>
      <c r="QL65" s="416"/>
      <c r="QM65" s="416"/>
      <c r="QN65" s="416"/>
      <c r="QO65" s="416"/>
      <c r="QP65" s="416"/>
      <c r="QQ65" s="416"/>
      <c r="QR65" s="416"/>
      <c r="QS65" s="416"/>
      <c r="QT65" s="416"/>
      <c r="QU65" s="416"/>
      <c r="QV65" s="416"/>
      <c r="QW65" s="416"/>
      <c r="QX65" s="416"/>
      <c r="QY65" s="416"/>
      <c r="QZ65" s="416"/>
      <c r="RA65" s="416"/>
      <c r="RB65" s="416"/>
      <c r="RC65" s="416"/>
      <c r="RD65" s="416"/>
      <c r="RE65" s="416"/>
      <c r="RF65" s="416"/>
      <c r="RG65" s="416"/>
      <c r="RH65" s="416"/>
      <c r="RI65" s="416"/>
      <c r="RJ65" s="416"/>
      <c r="RK65" s="416"/>
      <c r="RL65" s="416"/>
      <c r="RM65" s="416"/>
      <c r="RN65" s="416"/>
      <c r="RO65" s="416"/>
      <c r="RP65" s="416"/>
      <c r="RQ65" s="416"/>
      <c r="RR65" s="416"/>
      <c r="RS65" s="416"/>
      <c r="RT65" s="416"/>
      <c r="RU65" s="416"/>
      <c r="RV65" s="416"/>
      <c r="RW65" s="416"/>
      <c r="RX65" s="416"/>
      <c r="RY65" s="416"/>
      <c r="RZ65" s="416"/>
      <c r="SA65" s="416"/>
      <c r="SB65" s="416"/>
      <c r="SC65" s="416"/>
      <c r="SD65" s="416"/>
      <c r="SE65" s="416"/>
      <c r="SF65" s="416"/>
      <c r="SG65" s="416"/>
      <c r="SH65" s="416"/>
      <c r="SI65" s="416"/>
      <c r="SJ65" s="416"/>
      <c r="SK65" s="416"/>
      <c r="SL65" s="416"/>
      <c r="SM65" s="416"/>
      <c r="SN65" s="416"/>
      <c r="SO65" s="416"/>
      <c r="SP65" s="416"/>
      <c r="SQ65" s="416"/>
      <c r="SR65" s="416"/>
      <c r="SS65" s="416"/>
      <c r="ST65" s="416"/>
      <c r="SU65" s="416"/>
      <c r="SV65" s="416"/>
      <c r="SW65" s="416"/>
      <c r="SX65" s="416"/>
      <c r="SY65" s="416"/>
      <c r="SZ65" s="416"/>
      <c r="TA65" s="416"/>
      <c r="TB65" s="416"/>
      <c r="TC65" s="416"/>
      <c r="TD65" s="416"/>
      <c r="TE65" s="416"/>
      <c r="TF65" s="416"/>
      <c r="TG65" s="416"/>
      <c r="TH65" s="416"/>
      <c r="TI65" s="416"/>
      <c r="TJ65" s="416"/>
      <c r="TK65" s="416"/>
      <c r="TL65" s="416"/>
      <c r="TM65" s="416"/>
      <c r="TN65" s="416"/>
      <c r="TO65" s="416"/>
      <c r="TP65" s="416"/>
      <c r="TQ65" s="416"/>
      <c r="TR65" s="416"/>
      <c r="TS65" s="416"/>
      <c r="TT65" s="416"/>
      <c r="TU65" s="416"/>
      <c r="TV65" s="416"/>
      <c r="TW65" s="416"/>
      <c r="TX65" s="416"/>
      <c r="TY65" s="416"/>
      <c r="TZ65" s="416"/>
      <c r="UA65" s="416"/>
      <c r="UB65" s="416"/>
      <c r="UC65" s="416"/>
      <c r="UD65" s="416"/>
      <c r="UE65" s="416"/>
      <c r="UF65" s="416"/>
      <c r="UG65" s="416"/>
      <c r="UH65" s="416"/>
      <c r="UI65" s="416"/>
      <c r="UJ65" s="416"/>
      <c r="UK65" s="416"/>
      <c r="UL65" s="416"/>
      <c r="UM65" s="416"/>
      <c r="UN65" s="416"/>
      <c r="UO65" s="416"/>
      <c r="UP65" s="416"/>
      <c r="UQ65" s="416"/>
      <c r="UR65" s="416"/>
      <c r="US65" s="416"/>
      <c r="UT65" s="416"/>
      <c r="UU65" s="416"/>
      <c r="UV65" s="416"/>
      <c r="UW65" s="416"/>
      <c r="UX65" s="416"/>
      <c r="UY65" s="416"/>
      <c r="UZ65" s="416"/>
      <c r="VA65" s="416"/>
      <c r="VB65" s="416"/>
      <c r="VC65" s="416"/>
      <c r="VD65" s="416"/>
      <c r="VE65" s="416"/>
      <c r="VF65" s="416"/>
      <c r="VG65" s="416"/>
      <c r="VH65" s="416"/>
      <c r="VI65" s="416"/>
      <c r="VJ65" s="416"/>
      <c r="VK65" s="416"/>
      <c r="VL65" s="416"/>
      <c r="VM65" s="416"/>
      <c r="VN65" s="416"/>
      <c r="VO65" s="416"/>
      <c r="VP65" s="416"/>
      <c r="VQ65" s="416"/>
      <c r="VR65" s="416"/>
      <c r="VS65" s="416"/>
      <c r="VT65" s="416"/>
      <c r="VU65" s="416"/>
      <c r="VV65" s="416"/>
      <c r="VW65" s="416"/>
      <c r="VX65" s="416"/>
      <c r="VY65" s="416"/>
      <c r="VZ65" s="416"/>
      <c r="WA65" s="416"/>
      <c r="WB65" s="416"/>
      <c r="WC65" s="416"/>
      <c r="WD65" s="416"/>
      <c r="WE65" s="416"/>
      <c r="WF65" s="416"/>
      <c r="WG65" s="416"/>
      <c r="WH65" s="416"/>
      <c r="WI65" s="416"/>
      <c r="WJ65" s="416"/>
      <c r="WK65" s="416"/>
      <c r="WL65" s="416"/>
      <c r="WM65" s="416"/>
      <c r="WN65" s="416"/>
      <c r="WO65" s="416"/>
      <c r="WP65" s="416"/>
      <c r="WQ65" s="416"/>
      <c r="WR65" s="416"/>
      <c r="WS65" s="416"/>
      <c r="WT65" s="416"/>
      <c r="WU65" s="416"/>
      <c r="WV65" s="416"/>
      <c r="WW65" s="416"/>
      <c r="WX65" s="416"/>
      <c r="WY65" s="416"/>
      <c r="WZ65" s="416"/>
      <c r="XA65" s="416"/>
      <c r="XB65" s="416"/>
      <c r="XC65" s="416"/>
      <c r="XD65" s="416"/>
      <c r="XE65" s="416"/>
      <c r="XF65" s="416"/>
      <c r="XG65" s="416"/>
      <c r="XH65" s="416"/>
      <c r="XI65" s="416"/>
      <c r="XJ65" s="416"/>
      <c r="XK65" s="416"/>
      <c r="XL65" s="416"/>
      <c r="XM65" s="416"/>
      <c r="XN65" s="416"/>
      <c r="XO65" s="416"/>
      <c r="XP65" s="416"/>
      <c r="XQ65" s="416"/>
      <c r="XR65" s="416"/>
      <c r="XS65" s="416"/>
      <c r="XT65" s="416"/>
    </row>
    <row r="66" spans="1:644" customFormat="1">
      <c r="A66" s="217"/>
      <c r="B66" s="122"/>
      <c r="C66" s="221"/>
      <c r="D66" s="222"/>
      <c r="E66" s="222"/>
      <c r="F66" s="220"/>
      <c r="G66" s="221"/>
      <c r="H66" s="222"/>
      <c r="I66" s="222"/>
      <c r="J66" s="220"/>
      <c r="K66" s="416"/>
      <c r="L66" s="416"/>
      <c r="M66" s="217"/>
      <c r="N66" s="122"/>
      <c r="O66" s="221"/>
      <c r="P66" s="222"/>
      <c r="Q66" s="222"/>
      <c r="R66" s="220"/>
      <c r="S66" s="221"/>
      <c r="T66" s="222"/>
      <c r="U66" s="222"/>
      <c r="V66" s="220"/>
      <c r="W66" s="416"/>
      <c r="X66" s="416"/>
      <c r="Y66" s="416"/>
      <c r="Z66" s="416"/>
      <c r="AA66" s="416"/>
      <c r="AB66" s="416"/>
      <c r="AC66" s="416"/>
      <c r="AD66" s="416"/>
      <c r="AE66" s="416"/>
      <c r="AF66" s="416"/>
      <c r="AG66" s="416"/>
      <c r="AH66" s="416"/>
      <c r="AI66" s="416"/>
      <c r="AJ66" s="416"/>
      <c r="AK66" s="416"/>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V66" s="416"/>
      <c r="BW66" s="416"/>
      <c r="BX66" s="416"/>
      <c r="BY66" s="416"/>
      <c r="BZ66" s="416"/>
      <c r="CA66" s="416"/>
      <c r="CB66" s="416"/>
      <c r="CC66" s="416"/>
      <c r="CD66" s="416"/>
      <c r="CE66" s="416"/>
      <c r="CF66" s="416"/>
      <c r="CG66" s="416"/>
      <c r="CH66" s="416"/>
      <c r="CI66" s="416"/>
      <c r="CJ66" s="416"/>
      <c r="CK66" s="416"/>
      <c r="CL66" s="416"/>
      <c r="CM66" s="416"/>
      <c r="CN66" s="416"/>
      <c r="CO66" s="416"/>
      <c r="CP66" s="416"/>
      <c r="CQ66" s="416"/>
      <c r="CR66" s="416"/>
      <c r="CS66" s="416"/>
      <c r="CT66" s="416"/>
      <c r="CU66" s="416"/>
      <c r="CV66" s="416"/>
      <c r="CW66" s="416"/>
      <c r="CX66" s="416"/>
      <c r="CY66" s="416"/>
      <c r="CZ66" s="416"/>
      <c r="DA66" s="416"/>
      <c r="DB66" s="416"/>
      <c r="DC66" s="416"/>
      <c r="DD66" s="416"/>
      <c r="DE66" s="416"/>
      <c r="DF66" s="416"/>
      <c r="DG66" s="416"/>
      <c r="DH66" s="416"/>
      <c r="DI66" s="416"/>
      <c r="DJ66" s="416"/>
      <c r="DK66" s="416"/>
      <c r="DL66" s="416"/>
      <c r="DM66" s="416"/>
      <c r="DN66" s="416"/>
      <c r="DO66" s="416"/>
      <c r="DP66" s="416"/>
      <c r="DQ66" s="416"/>
      <c r="DR66" s="416"/>
      <c r="DS66" s="416"/>
      <c r="DT66" s="416"/>
      <c r="DU66" s="416"/>
      <c r="DV66" s="416"/>
      <c r="DW66" s="416"/>
      <c r="DX66" s="416"/>
      <c r="DY66" s="416"/>
      <c r="DZ66" s="416"/>
      <c r="EA66" s="416"/>
      <c r="EB66" s="416"/>
      <c r="EC66" s="416"/>
      <c r="ED66" s="416"/>
      <c r="EE66" s="416"/>
      <c r="EF66" s="416"/>
      <c r="EG66" s="416"/>
      <c r="EH66" s="416"/>
      <c r="EI66" s="416"/>
      <c r="EJ66" s="416"/>
      <c r="EK66" s="416"/>
      <c r="EL66" s="416"/>
      <c r="EM66" s="416"/>
      <c r="EN66" s="416"/>
      <c r="EO66" s="416"/>
      <c r="EP66" s="416"/>
      <c r="EQ66" s="416"/>
      <c r="ER66" s="416"/>
      <c r="ES66" s="416"/>
      <c r="ET66" s="416"/>
      <c r="EU66" s="416"/>
      <c r="EV66" s="416"/>
      <c r="EW66" s="416"/>
      <c r="EX66" s="416"/>
      <c r="EY66" s="416"/>
      <c r="EZ66" s="416"/>
      <c r="FA66" s="416"/>
      <c r="FB66" s="416"/>
      <c r="FC66" s="416"/>
      <c r="FD66" s="416"/>
      <c r="FE66" s="416"/>
      <c r="FF66" s="416"/>
      <c r="FG66" s="416"/>
      <c r="FH66" s="416"/>
      <c r="FI66" s="416"/>
      <c r="FJ66" s="416"/>
      <c r="FK66" s="416"/>
      <c r="FL66" s="416"/>
      <c r="FM66" s="416"/>
      <c r="FN66" s="416"/>
      <c r="FO66" s="416"/>
      <c r="FP66" s="416"/>
      <c r="FQ66" s="416"/>
      <c r="FR66" s="416"/>
      <c r="FS66" s="416"/>
      <c r="FT66" s="416"/>
      <c r="FU66" s="416"/>
      <c r="FV66" s="416"/>
      <c r="FW66" s="416"/>
      <c r="FX66" s="416"/>
      <c r="FY66" s="416"/>
      <c r="FZ66" s="416"/>
      <c r="GA66" s="416"/>
      <c r="GB66" s="416"/>
      <c r="GC66" s="416"/>
      <c r="GD66" s="416"/>
      <c r="GE66" s="416"/>
      <c r="GF66" s="416"/>
      <c r="GG66" s="416"/>
      <c r="GH66" s="416"/>
      <c r="GI66" s="416"/>
      <c r="GJ66" s="416"/>
      <c r="GK66" s="416"/>
      <c r="GL66" s="416"/>
      <c r="GM66" s="416"/>
      <c r="GN66" s="416"/>
      <c r="GO66" s="416"/>
      <c r="GP66" s="416"/>
      <c r="GQ66" s="416"/>
      <c r="GR66" s="416"/>
      <c r="GS66" s="416"/>
      <c r="GT66" s="416"/>
      <c r="GU66" s="416"/>
      <c r="GV66" s="416"/>
      <c r="GW66" s="416"/>
      <c r="GX66" s="416"/>
      <c r="GY66" s="416"/>
      <c r="GZ66" s="416"/>
      <c r="HA66" s="416"/>
      <c r="HB66" s="416"/>
      <c r="HC66" s="416"/>
      <c r="HD66" s="416"/>
      <c r="HE66" s="416"/>
      <c r="HF66" s="416"/>
      <c r="HG66" s="416"/>
      <c r="HH66" s="416"/>
      <c r="HI66" s="416"/>
      <c r="HJ66" s="416"/>
      <c r="HK66" s="416"/>
      <c r="HL66" s="416"/>
      <c r="HM66" s="416"/>
      <c r="HN66" s="416"/>
      <c r="HO66" s="416"/>
      <c r="HP66" s="416"/>
      <c r="HQ66" s="416"/>
      <c r="HR66" s="416"/>
      <c r="HS66" s="416"/>
      <c r="HT66" s="416"/>
      <c r="HU66" s="416"/>
      <c r="HV66" s="416"/>
      <c r="HW66" s="416"/>
      <c r="HX66" s="416"/>
      <c r="HY66" s="416"/>
      <c r="HZ66" s="416"/>
      <c r="IA66" s="416"/>
      <c r="IB66" s="416"/>
      <c r="IC66" s="416"/>
      <c r="ID66" s="416"/>
      <c r="IE66" s="416"/>
      <c r="IF66" s="416"/>
      <c r="IG66" s="416"/>
      <c r="IH66" s="416"/>
      <c r="II66" s="416"/>
      <c r="IJ66" s="416"/>
      <c r="IK66" s="416"/>
      <c r="IL66" s="416"/>
      <c r="IM66" s="416"/>
      <c r="IN66" s="416"/>
      <c r="IO66" s="416"/>
      <c r="IP66" s="416"/>
      <c r="IQ66" s="416"/>
      <c r="IR66" s="416"/>
      <c r="IS66" s="416"/>
      <c r="IT66" s="416"/>
      <c r="IU66" s="416"/>
      <c r="IV66" s="416"/>
      <c r="IW66" s="416"/>
      <c r="IX66" s="416"/>
      <c r="IY66" s="416"/>
      <c r="IZ66" s="416"/>
      <c r="JA66" s="416"/>
      <c r="JB66" s="416"/>
      <c r="JC66" s="416"/>
      <c r="JD66" s="416"/>
      <c r="JE66" s="416"/>
      <c r="JF66" s="416"/>
      <c r="JG66" s="416"/>
      <c r="JH66" s="416"/>
      <c r="JI66" s="416"/>
      <c r="JJ66" s="416"/>
      <c r="JK66" s="416"/>
      <c r="JL66" s="416"/>
      <c r="JM66" s="416"/>
      <c r="JN66" s="416"/>
      <c r="JO66" s="416"/>
      <c r="JP66" s="416"/>
      <c r="JQ66" s="416"/>
      <c r="JR66" s="416"/>
      <c r="JS66" s="416"/>
      <c r="JT66" s="416"/>
      <c r="JU66" s="416"/>
      <c r="JV66" s="416"/>
      <c r="JW66" s="416"/>
      <c r="JX66" s="416"/>
      <c r="JY66" s="416"/>
      <c r="JZ66" s="416"/>
      <c r="KA66" s="416"/>
      <c r="KB66" s="416"/>
      <c r="KC66" s="416"/>
      <c r="KD66" s="416"/>
      <c r="KE66" s="416"/>
      <c r="KF66" s="416"/>
      <c r="KG66" s="416"/>
      <c r="KH66" s="416"/>
      <c r="KI66" s="416"/>
      <c r="KJ66" s="416"/>
      <c r="KK66" s="416"/>
      <c r="KL66" s="416"/>
      <c r="KM66" s="416"/>
      <c r="KN66" s="416"/>
      <c r="KO66" s="416"/>
      <c r="KP66" s="416"/>
      <c r="KQ66" s="416"/>
      <c r="KR66" s="416"/>
      <c r="KS66" s="416"/>
      <c r="KT66" s="416"/>
      <c r="KU66" s="416"/>
      <c r="KV66" s="416"/>
      <c r="KW66" s="416"/>
      <c r="KX66" s="416"/>
      <c r="KY66" s="416"/>
      <c r="KZ66" s="416"/>
      <c r="LA66" s="416"/>
      <c r="LB66" s="416"/>
      <c r="LC66" s="416"/>
      <c r="LD66" s="416"/>
      <c r="LE66" s="416"/>
      <c r="LF66" s="416"/>
      <c r="LG66" s="416"/>
      <c r="LH66" s="416"/>
      <c r="LI66" s="416"/>
      <c r="LJ66" s="416"/>
      <c r="LK66" s="416"/>
      <c r="LL66" s="416"/>
      <c r="LM66" s="416"/>
      <c r="LN66" s="416"/>
      <c r="LO66" s="416"/>
      <c r="LP66" s="416"/>
      <c r="LQ66" s="416"/>
      <c r="LR66" s="416"/>
      <c r="LS66" s="416"/>
      <c r="LT66" s="416"/>
      <c r="LU66" s="416"/>
      <c r="LV66" s="416"/>
      <c r="LW66" s="416"/>
      <c r="LX66" s="416"/>
      <c r="LY66" s="416"/>
      <c r="LZ66" s="416"/>
      <c r="MA66" s="416"/>
      <c r="MB66" s="416"/>
      <c r="MC66" s="416"/>
      <c r="MD66" s="416"/>
      <c r="ME66" s="416"/>
      <c r="MF66" s="416"/>
      <c r="MG66" s="416"/>
      <c r="MH66" s="416"/>
      <c r="MI66" s="416"/>
      <c r="MJ66" s="416"/>
      <c r="MK66" s="416"/>
      <c r="ML66" s="416"/>
      <c r="MM66" s="416"/>
      <c r="MN66" s="416"/>
      <c r="MO66" s="416"/>
      <c r="MP66" s="416"/>
      <c r="MQ66" s="416"/>
      <c r="MR66" s="416"/>
      <c r="MS66" s="416"/>
      <c r="MT66" s="416"/>
      <c r="MU66" s="416"/>
      <c r="MV66" s="416"/>
      <c r="MW66" s="416"/>
      <c r="MX66" s="416"/>
      <c r="MY66" s="416"/>
      <c r="MZ66" s="416"/>
      <c r="NA66" s="416"/>
      <c r="NB66" s="416"/>
      <c r="NC66" s="416"/>
      <c r="ND66" s="416"/>
      <c r="NE66" s="416"/>
      <c r="NF66" s="416"/>
      <c r="NG66" s="416"/>
      <c r="NH66" s="416"/>
      <c r="NI66" s="416"/>
      <c r="NJ66" s="416"/>
      <c r="NK66" s="416"/>
      <c r="NL66" s="416"/>
      <c r="NM66" s="416"/>
      <c r="NN66" s="416"/>
      <c r="NO66" s="416"/>
      <c r="NP66" s="416"/>
      <c r="NQ66" s="416"/>
      <c r="NR66" s="416"/>
      <c r="NS66" s="416"/>
      <c r="NT66" s="416"/>
      <c r="NU66" s="416"/>
      <c r="NV66" s="416"/>
      <c r="NW66" s="416"/>
      <c r="NX66" s="416"/>
      <c r="NY66" s="416"/>
      <c r="NZ66" s="416"/>
      <c r="OA66" s="416"/>
      <c r="OB66" s="416"/>
      <c r="OC66" s="416"/>
      <c r="OD66" s="416"/>
      <c r="OE66" s="416"/>
      <c r="OF66" s="416"/>
      <c r="OG66" s="416"/>
      <c r="OH66" s="416"/>
      <c r="OI66" s="416"/>
      <c r="OJ66" s="416"/>
      <c r="OK66" s="416"/>
      <c r="OL66" s="416"/>
      <c r="OM66" s="416"/>
      <c r="ON66" s="416"/>
      <c r="OO66" s="416"/>
      <c r="OP66" s="416"/>
      <c r="OQ66" s="416"/>
      <c r="OR66" s="416"/>
      <c r="OS66" s="416"/>
      <c r="OT66" s="416"/>
      <c r="OU66" s="416"/>
      <c r="OV66" s="416"/>
      <c r="OW66" s="416"/>
      <c r="OX66" s="416"/>
      <c r="OY66" s="416"/>
      <c r="OZ66" s="416"/>
      <c r="PA66" s="416"/>
      <c r="PB66" s="416"/>
      <c r="PC66" s="416"/>
      <c r="PD66" s="416"/>
      <c r="PE66" s="416"/>
      <c r="PF66" s="416"/>
      <c r="PG66" s="416"/>
      <c r="PH66" s="416"/>
      <c r="PI66" s="416"/>
      <c r="PJ66" s="416"/>
      <c r="PK66" s="416"/>
      <c r="PL66" s="416"/>
      <c r="PM66" s="416"/>
      <c r="PN66" s="416"/>
      <c r="PO66" s="416"/>
      <c r="PP66" s="416"/>
      <c r="PQ66" s="416"/>
      <c r="PR66" s="416"/>
      <c r="PS66" s="416"/>
      <c r="PT66" s="416"/>
      <c r="PU66" s="416"/>
      <c r="PV66" s="416"/>
      <c r="PW66" s="416"/>
      <c r="PX66" s="416"/>
      <c r="PY66" s="416"/>
      <c r="PZ66" s="416"/>
      <c r="QA66" s="416"/>
      <c r="QB66" s="416"/>
      <c r="QC66" s="416"/>
      <c r="QD66" s="416"/>
      <c r="QE66" s="416"/>
      <c r="QF66" s="416"/>
      <c r="QG66" s="416"/>
      <c r="QH66" s="416"/>
      <c r="QI66" s="416"/>
      <c r="QJ66" s="416"/>
      <c r="QK66" s="416"/>
      <c r="QL66" s="416"/>
      <c r="QM66" s="416"/>
      <c r="QN66" s="416"/>
      <c r="QO66" s="416"/>
      <c r="QP66" s="416"/>
      <c r="QQ66" s="416"/>
      <c r="QR66" s="416"/>
      <c r="QS66" s="416"/>
      <c r="QT66" s="416"/>
      <c r="QU66" s="416"/>
      <c r="QV66" s="416"/>
      <c r="QW66" s="416"/>
      <c r="QX66" s="416"/>
      <c r="QY66" s="416"/>
      <c r="QZ66" s="416"/>
      <c r="RA66" s="416"/>
      <c r="RB66" s="416"/>
      <c r="RC66" s="416"/>
      <c r="RD66" s="416"/>
      <c r="RE66" s="416"/>
      <c r="RF66" s="416"/>
      <c r="RG66" s="416"/>
      <c r="RH66" s="416"/>
      <c r="RI66" s="416"/>
      <c r="RJ66" s="416"/>
      <c r="RK66" s="416"/>
      <c r="RL66" s="416"/>
      <c r="RM66" s="416"/>
      <c r="RN66" s="416"/>
      <c r="RO66" s="416"/>
      <c r="RP66" s="416"/>
      <c r="RQ66" s="416"/>
      <c r="RR66" s="416"/>
      <c r="RS66" s="416"/>
      <c r="RT66" s="416"/>
      <c r="RU66" s="416"/>
      <c r="RV66" s="416"/>
      <c r="RW66" s="416"/>
      <c r="RX66" s="416"/>
      <c r="RY66" s="416"/>
      <c r="RZ66" s="416"/>
      <c r="SA66" s="416"/>
      <c r="SB66" s="416"/>
      <c r="SC66" s="416"/>
      <c r="SD66" s="416"/>
      <c r="SE66" s="416"/>
      <c r="SF66" s="416"/>
      <c r="SG66" s="416"/>
      <c r="SH66" s="416"/>
      <c r="SI66" s="416"/>
      <c r="SJ66" s="416"/>
      <c r="SK66" s="416"/>
      <c r="SL66" s="416"/>
      <c r="SM66" s="416"/>
      <c r="SN66" s="416"/>
      <c r="SO66" s="416"/>
      <c r="SP66" s="416"/>
      <c r="SQ66" s="416"/>
      <c r="SR66" s="416"/>
      <c r="SS66" s="416"/>
      <c r="ST66" s="416"/>
      <c r="SU66" s="416"/>
      <c r="SV66" s="416"/>
      <c r="SW66" s="416"/>
      <c r="SX66" s="416"/>
      <c r="SY66" s="416"/>
      <c r="SZ66" s="416"/>
      <c r="TA66" s="416"/>
      <c r="TB66" s="416"/>
      <c r="TC66" s="416"/>
      <c r="TD66" s="416"/>
      <c r="TE66" s="416"/>
      <c r="TF66" s="416"/>
      <c r="TG66" s="416"/>
      <c r="TH66" s="416"/>
      <c r="TI66" s="416"/>
      <c r="TJ66" s="416"/>
      <c r="TK66" s="416"/>
      <c r="TL66" s="416"/>
      <c r="TM66" s="416"/>
      <c r="TN66" s="416"/>
      <c r="TO66" s="416"/>
      <c r="TP66" s="416"/>
      <c r="TQ66" s="416"/>
      <c r="TR66" s="416"/>
      <c r="TS66" s="416"/>
      <c r="TT66" s="416"/>
      <c r="TU66" s="416"/>
      <c r="TV66" s="416"/>
      <c r="TW66" s="416"/>
      <c r="TX66" s="416"/>
      <c r="TY66" s="416"/>
      <c r="TZ66" s="416"/>
      <c r="UA66" s="416"/>
      <c r="UB66" s="416"/>
      <c r="UC66" s="416"/>
      <c r="UD66" s="416"/>
      <c r="UE66" s="416"/>
      <c r="UF66" s="416"/>
      <c r="UG66" s="416"/>
      <c r="UH66" s="416"/>
      <c r="UI66" s="416"/>
      <c r="UJ66" s="416"/>
      <c r="UK66" s="416"/>
      <c r="UL66" s="416"/>
      <c r="UM66" s="416"/>
      <c r="UN66" s="416"/>
      <c r="UO66" s="416"/>
      <c r="UP66" s="416"/>
      <c r="UQ66" s="416"/>
      <c r="UR66" s="416"/>
      <c r="US66" s="416"/>
      <c r="UT66" s="416"/>
      <c r="UU66" s="416"/>
      <c r="UV66" s="416"/>
      <c r="UW66" s="416"/>
      <c r="UX66" s="416"/>
      <c r="UY66" s="416"/>
      <c r="UZ66" s="416"/>
      <c r="VA66" s="416"/>
      <c r="VB66" s="416"/>
      <c r="VC66" s="416"/>
      <c r="VD66" s="416"/>
      <c r="VE66" s="416"/>
      <c r="VF66" s="416"/>
      <c r="VG66" s="416"/>
      <c r="VH66" s="416"/>
      <c r="VI66" s="416"/>
      <c r="VJ66" s="416"/>
      <c r="VK66" s="416"/>
      <c r="VL66" s="416"/>
      <c r="VM66" s="416"/>
      <c r="VN66" s="416"/>
      <c r="VO66" s="416"/>
      <c r="VP66" s="416"/>
      <c r="VQ66" s="416"/>
      <c r="VR66" s="416"/>
      <c r="VS66" s="416"/>
      <c r="VT66" s="416"/>
      <c r="VU66" s="416"/>
      <c r="VV66" s="416"/>
      <c r="VW66" s="416"/>
      <c r="VX66" s="416"/>
      <c r="VY66" s="416"/>
      <c r="VZ66" s="416"/>
      <c r="WA66" s="416"/>
      <c r="WB66" s="416"/>
      <c r="WC66" s="416"/>
      <c r="WD66" s="416"/>
      <c r="WE66" s="416"/>
      <c r="WF66" s="416"/>
      <c r="WG66" s="416"/>
      <c r="WH66" s="416"/>
      <c r="WI66" s="416"/>
      <c r="WJ66" s="416"/>
      <c r="WK66" s="416"/>
      <c r="WL66" s="416"/>
      <c r="WM66" s="416"/>
      <c r="WN66" s="416"/>
      <c r="WO66" s="416"/>
      <c r="WP66" s="416"/>
      <c r="WQ66" s="416"/>
      <c r="WR66" s="416"/>
      <c r="WS66" s="416"/>
      <c r="WT66" s="416"/>
      <c r="WU66" s="416"/>
      <c r="WV66" s="416"/>
      <c r="WW66" s="416"/>
      <c r="WX66" s="416"/>
      <c r="WY66" s="416"/>
      <c r="WZ66" s="416"/>
      <c r="XA66" s="416"/>
      <c r="XB66" s="416"/>
      <c r="XC66" s="416"/>
      <c r="XD66" s="416"/>
      <c r="XE66" s="416"/>
      <c r="XF66" s="416"/>
      <c r="XG66" s="416"/>
      <c r="XH66" s="416"/>
      <c r="XI66" s="416"/>
      <c r="XJ66" s="416"/>
      <c r="XK66" s="416"/>
      <c r="XL66" s="416"/>
      <c r="XM66" s="416"/>
      <c r="XN66" s="416"/>
      <c r="XO66" s="416"/>
      <c r="XP66" s="416"/>
      <c r="XQ66" s="416"/>
      <c r="XR66" s="416"/>
      <c r="XS66" s="416"/>
      <c r="XT66" s="416"/>
    </row>
    <row r="67" spans="1:644" customFormat="1">
      <c r="A67" s="217"/>
      <c r="B67" s="122"/>
      <c r="C67" s="221"/>
      <c r="D67" s="222"/>
      <c r="E67" s="222"/>
      <c r="F67" s="220"/>
      <c r="G67" s="221"/>
      <c r="H67" s="222"/>
      <c r="I67" s="222"/>
      <c r="J67" s="220"/>
      <c r="K67" s="416"/>
      <c r="L67" s="416"/>
      <c r="M67" s="217"/>
      <c r="N67" s="122"/>
      <c r="O67" s="221"/>
      <c r="P67" s="222"/>
      <c r="Q67" s="222"/>
      <c r="R67" s="220"/>
      <c r="S67" s="221"/>
      <c r="T67" s="222"/>
      <c r="U67" s="222"/>
      <c r="V67" s="220"/>
      <c r="W67" s="416"/>
      <c r="X67" s="416"/>
      <c r="Y67" s="416"/>
      <c r="Z67" s="416"/>
      <c r="AA67" s="416"/>
      <c r="AB67" s="416"/>
      <c r="AC67" s="416"/>
      <c r="AD67" s="416"/>
      <c r="AE67" s="416"/>
      <c r="AF67" s="416"/>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V67" s="416"/>
      <c r="BW67" s="416"/>
      <c r="BX67" s="416"/>
      <c r="BY67" s="416"/>
      <c r="BZ67" s="416"/>
      <c r="CA67" s="416"/>
      <c r="CB67" s="416"/>
      <c r="CC67" s="416"/>
      <c r="CD67" s="416"/>
      <c r="CE67" s="416"/>
      <c r="CF67" s="416"/>
      <c r="CG67" s="416"/>
      <c r="CH67" s="416"/>
      <c r="CI67" s="416"/>
      <c r="CJ67" s="416"/>
      <c r="CK67" s="416"/>
      <c r="CL67" s="416"/>
      <c r="CM67" s="416"/>
      <c r="CN67" s="416"/>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6"/>
      <c r="DL67" s="416"/>
      <c r="DM67" s="416"/>
      <c r="DN67" s="416"/>
      <c r="DO67" s="416"/>
      <c r="DP67" s="416"/>
      <c r="DQ67" s="416"/>
      <c r="DR67" s="416"/>
      <c r="DS67" s="416"/>
      <c r="DT67" s="416"/>
      <c r="DU67" s="416"/>
      <c r="DV67" s="416"/>
      <c r="DW67" s="416"/>
      <c r="DX67" s="416"/>
      <c r="DY67" s="416"/>
      <c r="DZ67" s="416"/>
      <c r="EA67" s="416"/>
      <c r="EB67" s="416"/>
      <c r="EC67" s="416"/>
      <c r="ED67" s="416"/>
      <c r="EE67" s="416"/>
      <c r="EF67" s="416"/>
      <c r="EG67" s="416"/>
      <c r="EH67" s="416"/>
      <c r="EI67" s="416"/>
      <c r="EJ67" s="416"/>
      <c r="EK67" s="416"/>
      <c r="EL67" s="416"/>
      <c r="EM67" s="416"/>
      <c r="EN67" s="416"/>
      <c r="EO67" s="416"/>
      <c r="EP67" s="416"/>
      <c r="EQ67" s="416"/>
      <c r="ER67" s="416"/>
      <c r="ES67" s="416"/>
      <c r="ET67" s="416"/>
      <c r="EU67" s="416"/>
      <c r="EV67" s="416"/>
      <c r="EW67" s="416"/>
      <c r="EX67" s="416"/>
      <c r="EY67" s="416"/>
      <c r="EZ67" s="416"/>
      <c r="FA67" s="416"/>
      <c r="FB67" s="416"/>
      <c r="FC67" s="416"/>
      <c r="FD67" s="416"/>
      <c r="FE67" s="416"/>
      <c r="FF67" s="416"/>
      <c r="FG67" s="416"/>
      <c r="FH67" s="416"/>
      <c r="FI67" s="416"/>
      <c r="FJ67" s="416"/>
      <c r="FK67" s="416"/>
      <c r="FL67" s="416"/>
      <c r="FM67" s="416"/>
      <c r="FN67" s="416"/>
      <c r="FO67" s="416"/>
      <c r="FP67" s="416"/>
      <c r="FQ67" s="416"/>
      <c r="FR67" s="416"/>
      <c r="FS67" s="416"/>
      <c r="FT67" s="416"/>
      <c r="FU67" s="416"/>
      <c r="FV67" s="416"/>
      <c r="FW67" s="416"/>
      <c r="FX67" s="416"/>
      <c r="FY67" s="416"/>
      <c r="FZ67" s="416"/>
      <c r="GA67" s="416"/>
      <c r="GB67" s="416"/>
      <c r="GC67" s="416"/>
      <c r="GD67" s="416"/>
      <c r="GE67" s="416"/>
      <c r="GF67" s="416"/>
      <c r="GG67" s="416"/>
      <c r="GH67" s="416"/>
      <c r="GI67" s="416"/>
      <c r="GJ67" s="416"/>
      <c r="GK67" s="416"/>
      <c r="GL67" s="416"/>
      <c r="GM67" s="416"/>
      <c r="GN67" s="416"/>
      <c r="GO67" s="416"/>
      <c r="GP67" s="416"/>
      <c r="GQ67" s="416"/>
      <c r="GR67" s="416"/>
      <c r="GS67" s="416"/>
      <c r="GT67" s="416"/>
      <c r="GU67" s="416"/>
      <c r="GV67" s="416"/>
      <c r="GW67" s="416"/>
      <c r="GX67" s="416"/>
      <c r="GY67" s="416"/>
      <c r="GZ67" s="416"/>
      <c r="HA67" s="416"/>
      <c r="HB67" s="416"/>
      <c r="HC67" s="416"/>
      <c r="HD67" s="416"/>
      <c r="HE67" s="416"/>
      <c r="HF67" s="416"/>
      <c r="HG67" s="416"/>
      <c r="HH67" s="416"/>
      <c r="HI67" s="416"/>
      <c r="HJ67" s="416"/>
      <c r="HK67" s="416"/>
      <c r="HL67" s="416"/>
      <c r="HM67" s="416"/>
      <c r="HN67" s="416"/>
      <c r="HO67" s="416"/>
      <c r="HP67" s="416"/>
      <c r="HQ67" s="416"/>
      <c r="HR67" s="416"/>
      <c r="HS67" s="416"/>
      <c r="HT67" s="416"/>
      <c r="HU67" s="416"/>
      <c r="HV67" s="416"/>
      <c r="HW67" s="416"/>
      <c r="HX67" s="416"/>
      <c r="HY67" s="416"/>
      <c r="HZ67" s="416"/>
      <c r="IA67" s="416"/>
      <c r="IB67" s="416"/>
      <c r="IC67" s="416"/>
      <c r="ID67" s="416"/>
      <c r="IE67" s="416"/>
      <c r="IF67" s="416"/>
      <c r="IG67" s="416"/>
      <c r="IH67" s="416"/>
      <c r="II67" s="416"/>
      <c r="IJ67" s="416"/>
      <c r="IK67" s="416"/>
      <c r="IL67" s="416"/>
      <c r="IM67" s="416"/>
      <c r="IN67" s="416"/>
      <c r="IO67" s="416"/>
      <c r="IP67" s="416"/>
      <c r="IQ67" s="416"/>
      <c r="IR67" s="416"/>
      <c r="IS67" s="416"/>
      <c r="IT67" s="416"/>
      <c r="IU67" s="416"/>
      <c r="IV67" s="416"/>
      <c r="IW67" s="416"/>
      <c r="IX67" s="416"/>
      <c r="IY67" s="416"/>
      <c r="IZ67" s="416"/>
      <c r="JA67" s="416"/>
      <c r="JB67" s="416"/>
      <c r="JC67" s="416"/>
      <c r="JD67" s="416"/>
      <c r="JE67" s="416"/>
      <c r="JF67" s="416"/>
      <c r="JG67" s="416"/>
      <c r="JH67" s="416"/>
      <c r="JI67" s="416"/>
      <c r="JJ67" s="416"/>
      <c r="JK67" s="416"/>
      <c r="JL67" s="416"/>
      <c r="JM67" s="416"/>
      <c r="JN67" s="416"/>
      <c r="JO67" s="416"/>
      <c r="JP67" s="416"/>
      <c r="JQ67" s="416"/>
      <c r="JR67" s="416"/>
      <c r="JS67" s="416"/>
      <c r="JT67" s="416"/>
      <c r="JU67" s="416"/>
      <c r="JV67" s="416"/>
      <c r="JW67" s="416"/>
      <c r="JX67" s="416"/>
      <c r="JY67" s="416"/>
      <c r="JZ67" s="416"/>
      <c r="KA67" s="416"/>
      <c r="KB67" s="416"/>
      <c r="KC67" s="416"/>
      <c r="KD67" s="416"/>
      <c r="KE67" s="416"/>
      <c r="KF67" s="416"/>
      <c r="KG67" s="416"/>
      <c r="KH67" s="416"/>
      <c r="KI67" s="416"/>
      <c r="KJ67" s="416"/>
      <c r="KK67" s="416"/>
      <c r="KL67" s="416"/>
      <c r="KM67" s="416"/>
      <c r="KN67" s="416"/>
      <c r="KO67" s="416"/>
      <c r="KP67" s="416"/>
      <c r="KQ67" s="416"/>
      <c r="KR67" s="416"/>
      <c r="KS67" s="416"/>
      <c r="KT67" s="416"/>
      <c r="KU67" s="416"/>
      <c r="KV67" s="416"/>
      <c r="KW67" s="416"/>
      <c r="KX67" s="416"/>
      <c r="KY67" s="416"/>
      <c r="KZ67" s="416"/>
      <c r="LA67" s="416"/>
      <c r="LB67" s="416"/>
      <c r="LC67" s="416"/>
      <c r="LD67" s="416"/>
      <c r="LE67" s="416"/>
      <c r="LF67" s="416"/>
      <c r="LG67" s="416"/>
      <c r="LH67" s="416"/>
      <c r="LI67" s="416"/>
      <c r="LJ67" s="416"/>
      <c r="LK67" s="416"/>
      <c r="LL67" s="416"/>
      <c r="LM67" s="416"/>
      <c r="LN67" s="416"/>
      <c r="LO67" s="416"/>
      <c r="LP67" s="416"/>
      <c r="LQ67" s="416"/>
      <c r="LR67" s="416"/>
      <c r="LS67" s="416"/>
      <c r="LT67" s="416"/>
      <c r="LU67" s="416"/>
      <c r="LV67" s="416"/>
      <c r="LW67" s="416"/>
      <c r="LX67" s="416"/>
      <c r="LY67" s="416"/>
      <c r="LZ67" s="416"/>
      <c r="MA67" s="416"/>
      <c r="MB67" s="416"/>
      <c r="MC67" s="416"/>
      <c r="MD67" s="416"/>
      <c r="ME67" s="416"/>
      <c r="MF67" s="416"/>
      <c r="MG67" s="416"/>
      <c r="MH67" s="416"/>
      <c r="MI67" s="416"/>
      <c r="MJ67" s="416"/>
      <c r="MK67" s="416"/>
      <c r="ML67" s="416"/>
      <c r="MM67" s="416"/>
      <c r="MN67" s="416"/>
      <c r="MO67" s="416"/>
      <c r="MP67" s="416"/>
      <c r="MQ67" s="416"/>
      <c r="MR67" s="416"/>
      <c r="MS67" s="416"/>
      <c r="MT67" s="416"/>
      <c r="MU67" s="416"/>
      <c r="MV67" s="416"/>
      <c r="MW67" s="416"/>
      <c r="MX67" s="416"/>
      <c r="MY67" s="416"/>
      <c r="MZ67" s="416"/>
      <c r="NA67" s="416"/>
      <c r="NB67" s="416"/>
      <c r="NC67" s="416"/>
      <c r="ND67" s="416"/>
      <c r="NE67" s="416"/>
      <c r="NF67" s="416"/>
      <c r="NG67" s="416"/>
      <c r="NH67" s="416"/>
      <c r="NI67" s="416"/>
      <c r="NJ67" s="416"/>
      <c r="NK67" s="416"/>
      <c r="NL67" s="416"/>
      <c r="NM67" s="416"/>
      <c r="NN67" s="416"/>
      <c r="NO67" s="416"/>
      <c r="NP67" s="416"/>
      <c r="NQ67" s="416"/>
      <c r="NR67" s="416"/>
      <c r="NS67" s="416"/>
      <c r="NT67" s="416"/>
      <c r="NU67" s="416"/>
      <c r="NV67" s="416"/>
      <c r="NW67" s="416"/>
      <c r="NX67" s="416"/>
      <c r="NY67" s="416"/>
      <c r="NZ67" s="416"/>
      <c r="OA67" s="416"/>
      <c r="OB67" s="416"/>
      <c r="OC67" s="416"/>
      <c r="OD67" s="416"/>
      <c r="OE67" s="416"/>
      <c r="OF67" s="416"/>
      <c r="OG67" s="416"/>
      <c r="OH67" s="416"/>
      <c r="OI67" s="416"/>
      <c r="OJ67" s="416"/>
      <c r="OK67" s="416"/>
      <c r="OL67" s="416"/>
      <c r="OM67" s="416"/>
      <c r="ON67" s="416"/>
      <c r="OO67" s="416"/>
      <c r="OP67" s="416"/>
      <c r="OQ67" s="416"/>
      <c r="OR67" s="416"/>
      <c r="OS67" s="416"/>
      <c r="OT67" s="416"/>
      <c r="OU67" s="416"/>
      <c r="OV67" s="416"/>
      <c r="OW67" s="416"/>
      <c r="OX67" s="416"/>
      <c r="OY67" s="416"/>
      <c r="OZ67" s="416"/>
      <c r="PA67" s="416"/>
      <c r="PB67" s="416"/>
      <c r="PC67" s="416"/>
      <c r="PD67" s="416"/>
      <c r="PE67" s="416"/>
      <c r="PF67" s="416"/>
      <c r="PG67" s="416"/>
      <c r="PH67" s="416"/>
      <c r="PI67" s="416"/>
      <c r="PJ67" s="416"/>
      <c r="PK67" s="416"/>
      <c r="PL67" s="416"/>
      <c r="PM67" s="416"/>
      <c r="PN67" s="416"/>
      <c r="PO67" s="416"/>
      <c r="PP67" s="416"/>
      <c r="PQ67" s="416"/>
      <c r="PR67" s="416"/>
      <c r="PS67" s="416"/>
      <c r="PT67" s="416"/>
      <c r="PU67" s="416"/>
      <c r="PV67" s="416"/>
      <c r="PW67" s="416"/>
      <c r="PX67" s="416"/>
      <c r="PY67" s="416"/>
      <c r="PZ67" s="416"/>
      <c r="QA67" s="416"/>
      <c r="QB67" s="416"/>
      <c r="QC67" s="416"/>
      <c r="QD67" s="416"/>
      <c r="QE67" s="416"/>
      <c r="QF67" s="416"/>
      <c r="QG67" s="416"/>
      <c r="QH67" s="416"/>
      <c r="QI67" s="416"/>
      <c r="QJ67" s="416"/>
      <c r="QK67" s="416"/>
      <c r="QL67" s="416"/>
      <c r="QM67" s="416"/>
      <c r="QN67" s="416"/>
      <c r="QO67" s="416"/>
      <c r="QP67" s="416"/>
      <c r="QQ67" s="416"/>
      <c r="QR67" s="416"/>
      <c r="QS67" s="416"/>
      <c r="QT67" s="416"/>
      <c r="QU67" s="416"/>
      <c r="QV67" s="416"/>
      <c r="QW67" s="416"/>
      <c r="QX67" s="416"/>
      <c r="QY67" s="416"/>
      <c r="QZ67" s="416"/>
      <c r="RA67" s="416"/>
      <c r="RB67" s="416"/>
      <c r="RC67" s="416"/>
      <c r="RD67" s="416"/>
      <c r="RE67" s="416"/>
      <c r="RF67" s="416"/>
      <c r="RG67" s="416"/>
      <c r="RH67" s="416"/>
      <c r="RI67" s="416"/>
      <c r="RJ67" s="416"/>
      <c r="RK67" s="416"/>
      <c r="RL67" s="416"/>
      <c r="RM67" s="416"/>
      <c r="RN67" s="416"/>
      <c r="RO67" s="416"/>
      <c r="RP67" s="416"/>
      <c r="RQ67" s="416"/>
      <c r="RR67" s="416"/>
      <c r="RS67" s="416"/>
      <c r="RT67" s="416"/>
      <c r="RU67" s="416"/>
      <c r="RV67" s="416"/>
      <c r="RW67" s="416"/>
      <c r="RX67" s="416"/>
      <c r="RY67" s="416"/>
      <c r="RZ67" s="416"/>
      <c r="SA67" s="416"/>
      <c r="SB67" s="416"/>
      <c r="SC67" s="416"/>
      <c r="SD67" s="416"/>
      <c r="SE67" s="416"/>
      <c r="SF67" s="416"/>
      <c r="SG67" s="416"/>
      <c r="SH67" s="416"/>
      <c r="SI67" s="416"/>
      <c r="SJ67" s="416"/>
      <c r="SK67" s="416"/>
      <c r="SL67" s="416"/>
      <c r="SM67" s="416"/>
      <c r="SN67" s="416"/>
      <c r="SO67" s="416"/>
      <c r="SP67" s="416"/>
      <c r="SQ67" s="416"/>
      <c r="SR67" s="416"/>
      <c r="SS67" s="416"/>
      <c r="ST67" s="416"/>
      <c r="SU67" s="416"/>
      <c r="SV67" s="416"/>
      <c r="SW67" s="416"/>
      <c r="SX67" s="416"/>
      <c r="SY67" s="416"/>
      <c r="SZ67" s="416"/>
      <c r="TA67" s="416"/>
      <c r="TB67" s="416"/>
      <c r="TC67" s="416"/>
      <c r="TD67" s="416"/>
      <c r="TE67" s="416"/>
      <c r="TF67" s="416"/>
      <c r="TG67" s="416"/>
      <c r="TH67" s="416"/>
      <c r="TI67" s="416"/>
      <c r="TJ67" s="416"/>
      <c r="TK67" s="416"/>
      <c r="TL67" s="416"/>
      <c r="TM67" s="416"/>
      <c r="TN67" s="416"/>
      <c r="TO67" s="416"/>
      <c r="TP67" s="416"/>
      <c r="TQ67" s="416"/>
      <c r="TR67" s="416"/>
      <c r="TS67" s="416"/>
      <c r="TT67" s="416"/>
      <c r="TU67" s="416"/>
      <c r="TV67" s="416"/>
      <c r="TW67" s="416"/>
      <c r="TX67" s="416"/>
      <c r="TY67" s="416"/>
      <c r="TZ67" s="416"/>
      <c r="UA67" s="416"/>
      <c r="UB67" s="416"/>
      <c r="UC67" s="416"/>
      <c r="UD67" s="416"/>
      <c r="UE67" s="416"/>
      <c r="UF67" s="416"/>
      <c r="UG67" s="416"/>
      <c r="UH67" s="416"/>
      <c r="UI67" s="416"/>
      <c r="UJ67" s="416"/>
      <c r="UK67" s="416"/>
      <c r="UL67" s="416"/>
      <c r="UM67" s="416"/>
      <c r="UN67" s="416"/>
      <c r="UO67" s="416"/>
      <c r="UP67" s="416"/>
      <c r="UQ67" s="416"/>
      <c r="UR67" s="416"/>
      <c r="US67" s="416"/>
      <c r="UT67" s="416"/>
      <c r="UU67" s="416"/>
      <c r="UV67" s="416"/>
      <c r="UW67" s="416"/>
      <c r="UX67" s="416"/>
      <c r="UY67" s="416"/>
      <c r="UZ67" s="416"/>
      <c r="VA67" s="416"/>
      <c r="VB67" s="416"/>
      <c r="VC67" s="416"/>
      <c r="VD67" s="416"/>
      <c r="VE67" s="416"/>
      <c r="VF67" s="416"/>
      <c r="VG67" s="416"/>
      <c r="VH67" s="416"/>
      <c r="VI67" s="416"/>
      <c r="VJ67" s="416"/>
      <c r="VK67" s="416"/>
      <c r="VL67" s="416"/>
      <c r="VM67" s="416"/>
      <c r="VN67" s="416"/>
      <c r="VO67" s="416"/>
      <c r="VP67" s="416"/>
      <c r="VQ67" s="416"/>
      <c r="VR67" s="416"/>
      <c r="VS67" s="416"/>
      <c r="VT67" s="416"/>
      <c r="VU67" s="416"/>
      <c r="VV67" s="416"/>
      <c r="VW67" s="416"/>
      <c r="VX67" s="416"/>
      <c r="VY67" s="416"/>
      <c r="VZ67" s="416"/>
      <c r="WA67" s="416"/>
      <c r="WB67" s="416"/>
      <c r="WC67" s="416"/>
      <c r="WD67" s="416"/>
      <c r="WE67" s="416"/>
      <c r="WF67" s="416"/>
      <c r="WG67" s="416"/>
      <c r="WH67" s="416"/>
      <c r="WI67" s="416"/>
      <c r="WJ67" s="416"/>
      <c r="WK67" s="416"/>
      <c r="WL67" s="416"/>
      <c r="WM67" s="416"/>
      <c r="WN67" s="416"/>
      <c r="WO67" s="416"/>
      <c r="WP67" s="416"/>
      <c r="WQ67" s="416"/>
      <c r="WR67" s="416"/>
      <c r="WS67" s="416"/>
      <c r="WT67" s="416"/>
      <c r="WU67" s="416"/>
      <c r="WV67" s="416"/>
      <c r="WW67" s="416"/>
      <c r="WX67" s="416"/>
      <c r="WY67" s="416"/>
      <c r="WZ67" s="416"/>
      <c r="XA67" s="416"/>
      <c r="XB67" s="416"/>
      <c r="XC67" s="416"/>
      <c r="XD67" s="416"/>
      <c r="XE67" s="416"/>
      <c r="XF67" s="416"/>
      <c r="XG67" s="416"/>
      <c r="XH67" s="416"/>
      <c r="XI67" s="416"/>
      <c r="XJ67" s="416"/>
      <c r="XK67" s="416"/>
      <c r="XL67" s="416"/>
      <c r="XM67" s="416"/>
      <c r="XN67" s="416"/>
      <c r="XO67" s="416"/>
      <c r="XP67" s="416"/>
      <c r="XQ67" s="416"/>
      <c r="XR67" s="416"/>
      <c r="XS67" s="416"/>
      <c r="XT67" s="416"/>
    </row>
    <row r="68" spans="1:644" customFormat="1">
      <c r="A68" s="223"/>
      <c r="B68" s="224" t="s">
        <v>68</v>
      </c>
      <c r="C68" s="225"/>
      <c r="D68" s="226"/>
      <c r="E68" s="226"/>
      <c r="F68" s="227"/>
      <c r="G68" s="225"/>
      <c r="H68" s="226"/>
      <c r="I68" s="226"/>
      <c r="J68" s="227"/>
      <c r="K68" s="416"/>
      <c r="L68" s="416"/>
      <c r="M68" s="223"/>
      <c r="N68" s="224" t="s">
        <v>68</v>
      </c>
      <c r="O68" s="225"/>
      <c r="P68" s="226"/>
      <c r="Q68" s="226"/>
      <c r="R68" s="227"/>
      <c r="S68" s="225"/>
      <c r="T68" s="226"/>
      <c r="U68" s="226"/>
      <c r="V68" s="227"/>
      <c r="W68" s="416"/>
      <c r="X68" s="416"/>
      <c r="Y68" s="416"/>
      <c r="Z68" s="416"/>
      <c r="AA68" s="416"/>
      <c r="AB68" s="416"/>
      <c r="AC68" s="416"/>
      <c r="AD68" s="416"/>
      <c r="AE68" s="416"/>
      <c r="AF68" s="416"/>
      <c r="AG68" s="416"/>
      <c r="AH68" s="416"/>
      <c r="AI68" s="416"/>
      <c r="AJ68" s="416"/>
      <c r="AK68" s="416"/>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c r="BT68" s="416"/>
      <c r="BU68" s="416"/>
      <c r="BV68" s="416"/>
      <c r="BW68" s="416"/>
      <c r="BX68" s="416"/>
      <c r="BY68" s="416"/>
      <c r="BZ68" s="416"/>
      <c r="CA68" s="416"/>
      <c r="CB68" s="416"/>
      <c r="CC68" s="416"/>
      <c r="CD68" s="416"/>
      <c r="CE68" s="416"/>
      <c r="CF68" s="416"/>
      <c r="CG68" s="416"/>
      <c r="CH68" s="416"/>
      <c r="CI68" s="416"/>
      <c r="CJ68" s="416"/>
      <c r="CK68" s="416"/>
      <c r="CL68" s="416"/>
      <c r="CM68" s="416"/>
      <c r="CN68" s="416"/>
      <c r="CO68" s="416"/>
      <c r="CP68" s="416"/>
      <c r="CQ68" s="416"/>
      <c r="CR68" s="416"/>
      <c r="CS68" s="416"/>
      <c r="CT68" s="416"/>
      <c r="CU68" s="416"/>
      <c r="CV68" s="416"/>
      <c r="CW68" s="416"/>
      <c r="CX68" s="416"/>
      <c r="CY68" s="416"/>
      <c r="CZ68" s="416"/>
      <c r="DA68" s="416"/>
      <c r="DB68" s="416"/>
      <c r="DC68" s="416"/>
      <c r="DD68" s="416"/>
      <c r="DE68" s="416"/>
      <c r="DF68" s="416"/>
      <c r="DG68" s="416"/>
      <c r="DH68" s="416"/>
      <c r="DI68" s="416"/>
      <c r="DJ68" s="416"/>
      <c r="DK68" s="416"/>
      <c r="DL68" s="416"/>
      <c r="DM68" s="416"/>
      <c r="DN68" s="416"/>
      <c r="DO68" s="416"/>
      <c r="DP68" s="416"/>
      <c r="DQ68" s="416"/>
      <c r="DR68" s="416"/>
      <c r="DS68" s="416"/>
      <c r="DT68" s="416"/>
      <c r="DU68" s="416"/>
      <c r="DV68" s="416"/>
      <c r="DW68" s="416"/>
      <c r="DX68" s="416"/>
      <c r="DY68" s="416"/>
      <c r="DZ68" s="416"/>
      <c r="EA68" s="416"/>
      <c r="EB68" s="416"/>
      <c r="EC68" s="416"/>
      <c r="ED68" s="416"/>
      <c r="EE68" s="416"/>
      <c r="EF68" s="416"/>
      <c r="EG68" s="416"/>
      <c r="EH68" s="416"/>
      <c r="EI68" s="416"/>
      <c r="EJ68" s="416"/>
      <c r="EK68" s="416"/>
      <c r="EL68" s="416"/>
      <c r="EM68" s="416"/>
      <c r="EN68" s="416"/>
      <c r="EO68" s="416"/>
      <c r="EP68" s="416"/>
      <c r="EQ68" s="416"/>
      <c r="ER68" s="416"/>
      <c r="ES68" s="416"/>
      <c r="ET68" s="416"/>
      <c r="EU68" s="416"/>
      <c r="EV68" s="416"/>
      <c r="EW68" s="416"/>
      <c r="EX68" s="416"/>
      <c r="EY68" s="416"/>
      <c r="EZ68" s="416"/>
      <c r="FA68" s="416"/>
      <c r="FB68" s="416"/>
      <c r="FC68" s="416"/>
      <c r="FD68" s="416"/>
      <c r="FE68" s="416"/>
      <c r="FF68" s="416"/>
      <c r="FG68" s="416"/>
      <c r="FH68" s="416"/>
      <c r="FI68" s="416"/>
      <c r="FJ68" s="416"/>
      <c r="FK68" s="416"/>
      <c r="FL68" s="416"/>
      <c r="FM68" s="416"/>
      <c r="FN68" s="416"/>
      <c r="FO68" s="416"/>
      <c r="FP68" s="416"/>
      <c r="FQ68" s="416"/>
      <c r="FR68" s="416"/>
      <c r="FS68" s="416"/>
      <c r="FT68" s="416"/>
      <c r="FU68" s="416"/>
      <c r="FV68" s="416"/>
      <c r="FW68" s="416"/>
      <c r="FX68" s="416"/>
      <c r="FY68" s="416"/>
      <c r="FZ68" s="416"/>
      <c r="GA68" s="416"/>
      <c r="GB68" s="416"/>
      <c r="GC68" s="416"/>
      <c r="GD68" s="416"/>
      <c r="GE68" s="416"/>
      <c r="GF68" s="416"/>
      <c r="GG68" s="416"/>
      <c r="GH68" s="416"/>
      <c r="GI68" s="416"/>
      <c r="GJ68" s="416"/>
      <c r="GK68" s="416"/>
      <c r="GL68" s="416"/>
      <c r="GM68" s="416"/>
      <c r="GN68" s="416"/>
      <c r="GO68" s="416"/>
      <c r="GP68" s="416"/>
      <c r="GQ68" s="416"/>
      <c r="GR68" s="416"/>
      <c r="GS68" s="416"/>
      <c r="GT68" s="416"/>
      <c r="GU68" s="416"/>
      <c r="GV68" s="416"/>
      <c r="GW68" s="416"/>
      <c r="GX68" s="416"/>
      <c r="GY68" s="416"/>
      <c r="GZ68" s="416"/>
      <c r="HA68" s="416"/>
      <c r="HB68" s="416"/>
      <c r="HC68" s="416"/>
      <c r="HD68" s="416"/>
      <c r="HE68" s="416"/>
      <c r="HF68" s="416"/>
      <c r="HG68" s="416"/>
      <c r="HH68" s="416"/>
      <c r="HI68" s="416"/>
      <c r="HJ68" s="416"/>
      <c r="HK68" s="416"/>
      <c r="HL68" s="416"/>
      <c r="HM68" s="416"/>
      <c r="HN68" s="416"/>
      <c r="HO68" s="416"/>
      <c r="HP68" s="416"/>
      <c r="HQ68" s="416"/>
      <c r="HR68" s="416"/>
      <c r="HS68" s="416"/>
      <c r="HT68" s="416"/>
      <c r="HU68" s="416"/>
      <c r="HV68" s="416"/>
      <c r="HW68" s="416"/>
      <c r="HX68" s="416"/>
      <c r="HY68" s="416"/>
      <c r="HZ68" s="416"/>
      <c r="IA68" s="416"/>
      <c r="IB68" s="416"/>
      <c r="IC68" s="416"/>
      <c r="ID68" s="416"/>
      <c r="IE68" s="416"/>
      <c r="IF68" s="416"/>
      <c r="IG68" s="416"/>
      <c r="IH68" s="416"/>
      <c r="II68" s="416"/>
      <c r="IJ68" s="416"/>
      <c r="IK68" s="416"/>
      <c r="IL68" s="416"/>
      <c r="IM68" s="416"/>
      <c r="IN68" s="416"/>
      <c r="IO68" s="416"/>
      <c r="IP68" s="416"/>
      <c r="IQ68" s="416"/>
      <c r="IR68" s="416"/>
      <c r="IS68" s="416"/>
      <c r="IT68" s="416"/>
      <c r="IU68" s="416"/>
      <c r="IV68" s="416"/>
      <c r="IW68" s="416"/>
      <c r="IX68" s="416"/>
      <c r="IY68" s="416"/>
      <c r="IZ68" s="416"/>
      <c r="JA68" s="416"/>
      <c r="JB68" s="416"/>
      <c r="JC68" s="416"/>
      <c r="JD68" s="416"/>
      <c r="JE68" s="416"/>
      <c r="JF68" s="416"/>
      <c r="JG68" s="416"/>
      <c r="JH68" s="416"/>
      <c r="JI68" s="416"/>
      <c r="JJ68" s="416"/>
      <c r="JK68" s="416"/>
      <c r="JL68" s="416"/>
      <c r="JM68" s="416"/>
      <c r="JN68" s="416"/>
      <c r="JO68" s="416"/>
      <c r="JP68" s="416"/>
      <c r="JQ68" s="416"/>
      <c r="JR68" s="416"/>
      <c r="JS68" s="416"/>
      <c r="JT68" s="416"/>
      <c r="JU68" s="416"/>
      <c r="JV68" s="416"/>
      <c r="JW68" s="416"/>
      <c r="JX68" s="416"/>
      <c r="JY68" s="416"/>
      <c r="JZ68" s="416"/>
      <c r="KA68" s="416"/>
      <c r="KB68" s="416"/>
      <c r="KC68" s="416"/>
      <c r="KD68" s="416"/>
      <c r="KE68" s="416"/>
      <c r="KF68" s="416"/>
      <c r="KG68" s="416"/>
      <c r="KH68" s="416"/>
      <c r="KI68" s="416"/>
      <c r="KJ68" s="416"/>
      <c r="KK68" s="416"/>
      <c r="KL68" s="416"/>
      <c r="KM68" s="416"/>
      <c r="KN68" s="416"/>
      <c r="KO68" s="416"/>
      <c r="KP68" s="416"/>
      <c r="KQ68" s="416"/>
      <c r="KR68" s="416"/>
      <c r="KS68" s="416"/>
      <c r="KT68" s="416"/>
      <c r="KU68" s="416"/>
      <c r="KV68" s="416"/>
      <c r="KW68" s="416"/>
      <c r="KX68" s="416"/>
      <c r="KY68" s="416"/>
      <c r="KZ68" s="416"/>
      <c r="LA68" s="416"/>
      <c r="LB68" s="416"/>
      <c r="LC68" s="416"/>
      <c r="LD68" s="416"/>
      <c r="LE68" s="416"/>
      <c r="LF68" s="416"/>
      <c r="LG68" s="416"/>
      <c r="LH68" s="416"/>
      <c r="LI68" s="416"/>
      <c r="LJ68" s="416"/>
      <c r="LK68" s="416"/>
      <c r="LL68" s="416"/>
      <c r="LM68" s="416"/>
      <c r="LN68" s="416"/>
      <c r="LO68" s="416"/>
      <c r="LP68" s="416"/>
      <c r="LQ68" s="416"/>
      <c r="LR68" s="416"/>
      <c r="LS68" s="416"/>
      <c r="LT68" s="416"/>
      <c r="LU68" s="416"/>
      <c r="LV68" s="416"/>
      <c r="LW68" s="416"/>
      <c r="LX68" s="416"/>
      <c r="LY68" s="416"/>
      <c r="LZ68" s="416"/>
      <c r="MA68" s="416"/>
      <c r="MB68" s="416"/>
      <c r="MC68" s="416"/>
      <c r="MD68" s="416"/>
      <c r="ME68" s="416"/>
      <c r="MF68" s="416"/>
      <c r="MG68" s="416"/>
      <c r="MH68" s="416"/>
      <c r="MI68" s="416"/>
      <c r="MJ68" s="416"/>
      <c r="MK68" s="416"/>
      <c r="ML68" s="416"/>
      <c r="MM68" s="416"/>
      <c r="MN68" s="416"/>
      <c r="MO68" s="416"/>
      <c r="MP68" s="416"/>
      <c r="MQ68" s="416"/>
      <c r="MR68" s="416"/>
      <c r="MS68" s="416"/>
      <c r="MT68" s="416"/>
      <c r="MU68" s="416"/>
      <c r="MV68" s="416"/>
      <c r="MW68" s="416"/>
      <c r="MX68" s="416"/>
      <c r="MY68" s="416"/>
      <c r="MZ68" s="416"/>
      <c r="NA68" s="416"/>
      <c r="NB68" s="416"/>
      <c r="NC68" s="416"/>
      <c r="ND68" s="416"/>
      <c r="NE68" s="416"/>
      <c r="NF68" s="416"/>
      <c r="NG68" s="416"/>
      <c r="NH68" s="416"/>
      <c r="NI68" s="416"/>
      <c r="NJ68" s="416"/>
      <c r="NK68" s="416"/>
      <c r="NL68" s="416"/>
      <c r="NM68" s="416"/>
      <c r="NN68" s="416"/>
      <c r="NO68" s="416"/>
      <c r="NP68" s="416"/>
      <c r="NQ68" s="416"/>
      <c r="NR68" s="416"/>
      <c r="NS68" s="416"/>
      <c r="NT68" s="416"/>
      <c r="NU68" s="416"/>
      <c r="NV68" s="416"/>
      <c r="NW68" s="416"/>
      <c r="NX68" s="416"/>
      <c r="NY68" s="416"/>
      <c r="NZ68" s="416"/>
      <c r="OA68" s="416"/>
      <c r="OB68" s="416"/>
      <c r="OC68" s="416"/>
      <c r="OD68" s="416"/>
      <c r="OE68" s="416"/>
      <c r="OF68" s="416"/>
      <c r="OG68" s="416"/>
      <c r="OH68" s="416"/>
      <c r="OI68" s="416"/>
      <c r="OJ68" s="416"/>
      <c r="OK68" s="416"/>
      <c r="OL68" s="416"/>
      <c r="OM68" s="416"/>
      <c r="ON68" s="416"/>
      <c r="OO68" s="416"/>
      <c r="OP68" s="416"/>
      <c r="OQ68" s="416"/>
      <c r="OR68" s="416"/>
      <c r="OS68" s="416"/>
      <c r="OT68" s="416"/>
      <c r="OU68" s="416"/>
      <c r="OV68" s="416"/>
      <c r="OW68" s="416"/>
      <c r="OX68" s="416"/>
      <c r="OY68" s="416"/>
      <c r="OZ68" s="416"/>
      <c r="PA68" s="416"/>
      <c r="PB68" s="416"/>
      <c r="PC68" s="416"/>
      <c r="PD68" s="416"/>
      <c r="PE68" s="416"/>
      <c r="PF68" s="416"/>
      <c r="PG68" s="416"/>
      <c r="PH68" s="416"/>
      <c r="PI68" s="416"/>
      <c r="PJ68" s="416"/>
      <c r="PK68" s="416"/>
      <c r="PL68" s="416"/>
      <c r="PM68" s="416"/>
      <c r="PN68" s="416"/>
      <c r="PO68" s="416"/>
      <c r="PP68" s="416"/>
      <c r="PQ68" s="416"/>
      <c r="PR68" s="416"/>
      <c r="PS68" s="416"/>
      <c r="PT68" s="416"/>
      <c r="PU68" s="416"/>
      <c r="PV68" s="416"/>
      <c r="PW68" s="416"/>
      <c r="PX68" s="416"/>
      <c r="PY68" s="416"/>
      <c r="PZ68" s="416"/>
      <c r="QA68" s="416"/>
      <c r="QB68" s="416"/>
      <c r="QC68" s="416"/>
      <c r="QD68" s="416"/>
      <c r="QE68" s="416"/>
      <c r="QF68" s="416"/>
      <c r="QG68" s="416"/>
      <c r="QH68" s="416"/>
      <c r="QI68" s="416"/>
      <c r="QJ68" s="416"/>
      <c r="QK68" s="416"/>
      <c r="QL68" s="416"/>
      <c r="QM68" s="416"/>
      <c r="QN68" s="416"/>
      <c r="QO68" s="416"/>
      <c r="QP68" s="416"/>
      <c r="QQ68" s="416"/>
      <c r="QR68" s="416"/>
      <c r="QS68" s="416"/>
      <c r="QT68" s="416"/>
      <c r="QU68" s="416"/>
      <c r="QV68" s="416"/>
      <c r="QW68" s="416"/>
      <c r="QX68" s="416"/>
      <c r="QY68" s="416"/>
      <c r="QZ68" s="416"/>
      <c r="RA68" s="416"/>
      <c r="RB68" s="416"/>
      <c r="RC68" s="416"/>
      <c r="RD68" s="416"/>
      <c r="RE68" s="416"/>
      <c r="RF68" s="416"/>
      <c r="RG68" s="416"/>
      <c r="RH68" s="416"/>
      <c r="RI68" s="416"/>
      <c r="RJ68" s="416"/>
      <c r="RK68" s="416"/>
      <c r="RL68" s="416"/>
      <c r="RM68" s="416"/>
      <c r="RN68" s="416"/>
      <c r="RO68" s="416"/>
      <c r="RP68" s="416"/>
      <c r="RQ68" s="416"/>
      <c r="RR68" s="416"/>
      <c r="RS68" s="416"/>
      <c r="RT68" s="416"/>
      <c r="RU68" s="416"/>
      <c r="RV68" s="416"/>
      <c r="RW68" s="416"/>
      <c r="RX68" s="416"/>
      <c r="RY68" s="416"/>
      <c r="RZ68" s="416"/>
      <c r="SA68" s="416"/>
      <c r="SB68" s="416"/>
      <c r="SC68" s="416"/>
      <c r="SD68" s="416"/>
      <c r="SE68" s="416"/>
      <c r="SF68" s="416"/>
      <c r="SG68" s="416"/>
      <c r="SH68" s="416"/>
      <c r="SI68" s="416"/>
      <c r="SJ68" s="416"/>
      <c r="SK68" s="416"/>
      <c r="SL68" s="416"/>
      <c r="SM68" s="416"/>
      <c r="SN68" s="416"/>
      <c r="SO68" s="416"/>
      <c r="SP68" s="416"/>
      <c r="SQ68" s="416"/>
      <c r="SR68" s="416"/>
      <c r="SS68" s="416"/>
      <c r="ST68" s="416"/>
      <c r="SU68" s="416"/>
      <c r="SV68" s="416"/>
      <c r="SW68" s="416"/>
      <c r="SX68" s="416"/>
      <c r="SY68" s="416"/>
      <c r="SZ68" s="416"/>
      <c r="TA68" s="416"/>
      <c r="TB68" s="416"/>
      <c r="TC68" s="416"/>
      <c r="TD68" s="416"/>
      <c r="TE68" s="416"/>
      <c r="TF68" s="416"/>
      <c r="TG68" s="416"/>
      <c r="TH68" s="416"/>
      <c r="TI68" s="416"/>
      <c r="TJ68" s="416"/>
      <c r="TK68" s="416"/>
      <c r="TL68" s="416"/>
      <c r="TM68" s="416"/>
      <c r="TN68" s="416"/>
      <c r="TO68" s="416"/>
      <c r="TP68" s="416"/>
      <c r="TQ68" s="416"/>
      <c r="TR68" s="416"/>
      <c r="TS68" s="416"/>
      <c r="TT68" s="416"/>
      <c r="TU68" s="416"/>
      <c r="TV68" s="416"/>
      <c r="TW68" s="416"/>
      <c r="TX68" s="416"/>
      <c r="TY68" s="416"/>
      <c r="TZ68" s="416"/>
      <c r="UA68" s="416"/>
      <c r="UB68" s="416"/>
      <c r="UC68" s="416"/>
      <c r="UD68" s="416"/>
      <c r="UE68" s="416"/>
      <c r="UF68" s="416"/>
      <c r="UG68" s="416"/>
      <c r="UH68" s="416"/>
      <c r="UI68" s="416"/>
      <c r="UJ68" s="416"/>
      <c r="UK68" s="416"/>
      <c r="UL68" s="416"/>
      <c r="UM68" s="416"/>
      <c r="UN68" s="416"/>
      <c r="UO68" s="416"/>
      <c r="UP68" s="416"/>
      <c r="UQ68" s="416"/>
      <c r="UR68" s="416"/>
      <c r="US68" s="416"/>
      <c r="UT68" s="416"/>
      <c r="UU68" s="416"/>
      <c r="UV68" s="416"/>
      <c r="UW68" s="416"/>
      <c r="UX68" s="416"/>
      <c r="UY68" s="416"/>
      <c r="UZ68" s="416"/>
      <c r="VA68" s="416"/>
      <c r="VB68" s="416"/>
      <c r="VC68" s="416"/>
      <c r="VD68" s="416"/>
      <c r="VE68" s="416"/>
      <c r="VF68" s="416"/>
      <c r="VG68" s="416"/>
      <c r="VH68" s="416"/>
      <c r="VI68" s="416"/>
      <c r="VJ68" s="416"/>
      <c r="VK68" s="416"/>
      <c r="VL68" s="416"/>
      <c r="VM68" s="416"/>
      <c r="VN68" s="416"/>
      <c r="VO68" s="416"/>
      <c r="VP68" s="416"/>
      <c r="VQ68" s="416"/>
      <c r="VR68" s="416"/>
      <c r="VS68" s="416"/>
      <c r="VT68" s="416"/>
      <c r="VU68" s="416"/>
      <c r="VV68" s="416"/>
      <c r="VW68" s="416"/>
      <c r="VX68" s="416"/>
      <c r="VY68" s="416"/>
      <c r="VZ68" s="416"/>
      <c r="WA68" s="416"/>
      <c r="WB68" s="416"/>
      <c r="WC68" s="416"/>
      <c r="WD68" s="416"/>
      <c r="WE68" s="416"/>
      <c r="WF68" s="416"/>
      <c r="WG68" s="416"/>
      <c r="WH68" s="416"/>
      <c r="WI68" s="416"/>
      <c r="WJ68" s="416"/>
      <c r="WK68" s="416"/>
      <c r="WL68" s="416"/>
      <c r="WM68" s="416"/>
      <c r="WN68" s="416"/>
      <c r="WO68" s="416"/>
      <c r="WP68" s="416"/>
      <c r="WQ68" s="416"/>
      <c r="WR68" s="416"/>
      <c r="WS68" s="416"/>
      <c r="WT68" s="416"/>
      <c r="WU68" s="416"/>
      <c r="WV68" s="416"/>
      <c r="WW68" s="416"/>
      <c r="WX68" s="416"/>
      <c r="WY68" s="416"/>
      <c r="WZ68" s="416"/>
      <c r="XA68" s="416"/>
      <c r="XB68" s="416"/>
      <c r="XC68" s="416"/>
      <c r="XD68" s="416"/>
      <c r="XE68" s="416"/>
      <c r="XF68" s="416"/>
      <c r="XG68" s="416"/>
      <c r="XH68" s="416"/>
      <c r="XI68" s="416"/>
      <c r="XJ68" s="416"/>
      <c r="XK68" s="416"/>
      <c r="XL68" s="416"/>
      <c r="XM68" s="416"/>
      <c r="XN68" s="416"/>
      <c r="XO68" s="416"/>
      <c r="XP68" s="416"/>
      <c r="XQ68" s="416"/>
      <c r="XR68" s="416"/>
      <c r="XS68" s="416"/>
      <c r="XT68" s="416"/>
    </row>
    <row r="69" spans="1:644" customFormat="1">
      <c r="A69" s="228"/>
      <c r="B69" s="83"/>
      <c r="C69" s="229"/>
      <c r="D69" s="230"/>
      <c r="E69" s="230"/>
      <c r="F69" s="231"/>
      <c r="G69" s="229"/>
      <c r="H69" s="230"/>
      <c r="I69" s="230"/>
      <c r="J69" s="231"/>
      <c r="K69" s="416"/>
      <c r="L69" s="416"/>
      <c r="M69" s="228"/>
      <c r="N69" s="83"/>
      <c r="O69" s="229"/>
      <c r="P69" s="230"/>
      <c r="Q69" s="230"/>
      <c r="R69" s="231"/>
      <c r="S69" s="229"/>
      <c r="T69" s="230"/>
      <c r="U69" s="230"/>
      <c r="V69" s="231"/>
      <c r="W69" s="416"/>
      <c r="X69" s="416"/>
      <c r="Y69" s="416"/>
      <c r="Z69" s="416"/>
      <c r="AA69" s="416"/>
      <c r="AB69" s="416"/>
      <c r="AC69" s="416"/>
      <c r="AD69" s="416"/>
      <c r="AE69" s="416"/>
      <c r="AF69" s="416"/>
      <c r="AG69" s="416"/>
      <c r="AH69" s="416"/>
      <c r="AI69" s="416"/>
      <c r="AJ69" s="416"/>
      <c r="AK69" s="416"/>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c r="BM69" s="416"/>
      <c r="BN69" s="416"/>
      <c r="BO69" s="416"/>
      <c r="BP69" s="416"/>
      <c r="BQ69" s="416"/>
      <c r="BR69" s="416"/>
      <c r="BS69" s="416"/>
      <c r="BT69" s="416"/>
      <c r="BU69" s="416"/>
      <c r="BV69" s="416"/>
      <c r="BW69" s="416"/>
      <c r="BX69" s="416"/>
      <c r="BY69" s="416"/>
      <c r="BZ69" s="416"/>
      <c r="CA69" s="416"/>
      <c r="CB69" s="416"/>
      <c r="CC69" s="416"/>
      <c r="CD69" s="416"/>
      <c r="CE69" s="416"/>
      <c r="CF69" s="416"/>
      <c r="CG69" s="416"/>
      <c r="CH69" s="416"/>
      <c r="CI69" s="416"/>
      <c r="CJ69" s="416"/>
      <c r="CK69" s="416"/>
      <c r="CL69" s="416"/>
      <c r="CM69" s="416"/>
      <c r="CN69" s="416"/>
      <c r="CO69" s="416"/>
      <c r="CP69" s="416"/>
      <c r="CQ69" s="416"/>
      <c r="CR69" s="416"/>
      <c r="CS69" s="416"/>
      <c r="CT69" s="416"/>
      <c r="CU69" s="416"/>
      <c r="CV69" s="416"/>
      <c r="CW69" s="416"/>
      <c r="CX69" s="416"/>
      <c r="CY69" s="416"/>
      <c r="CZ69" s="416"/>
      <c r="DA69" s="416"/>
      <c r="DB69" s="416"/>
      <c r="DC69" s="416"/>
      <c r="DD69" s="416"/>
      <c r="DE69" s="416"/>
      <c r="DF69" s="416"/>
      <c r="DG69" s="416"/>
      <c r="DH69" s="416"/>
      <c r="DI69" s="416"/>
      <c r="DJ69" s="416"/>
      <c r="DK69" s="416"/>
      <c r="DL69" s="416"/>
      <c r="DM69" s="416"/>
      <c r="DN69" s="416"/>
      <c r="DO69" s="416"/>
      <c r="DP69" s="416"/>
      <c r="DQ69" s="416"/>
      <c r="DR69" s="416"/>
      <c r="DS69" s="416"/>
      <c r="DT69" s="416"/>
      <c r="DU69" s="416"/>
      <c r="DV69" s="416"/>
      <c r="DW69" s="416"/>
      <c r="DX69" s="416"/>
      <c r="DY69" s="416"/>
      <c r="DZ69" s="416"/>
      <c r="EA69" s="416"/>
      <c r="EB69" s="416"/>
      <c r="EC69" s="416"/>
      <c r="ED69" s="416"/>
      <c r="EE69" s="416"/>
      <c r="EF69" s="416"/>
      <c r="EG69" s="416"/>
      <c r="EH69" s="416"/>
      <c r="EI69" s="416"/>
      <c r="EJ69" s="416"/>
      <c r="EK69" s="416"/>
      <c r="EL69" s="416"/>
      <c r="EM69" s="416"/>
      <c r="EN69" s="416"/>
      <c r="EO69" s="416"/>
      <c r="EP69" s="416"/>
      <c r="EQ69" s="416"/>
      <c r="ER69" s="416"/>
      <c r="ES69" s="416"/>
      <c r="ET69" s="416"/>
      <c r="EU69" s="416"/>
      <c r="EV69" s="416"/>
      <c r="EW69" s="416"/>
      <c r="EX69" s="416"/>
      <c r="EY69" s="416"/>
      <c r="EZ69" s="416"/>
      <c r="FA69" s="416"/>
      <c r="FB69" s="416"/>
      <c r="FC69" s="416"/>
      <c r="FD69" s="416"/>
      <c r="FE69" s="416"/>
      <c r="FF69" s="416"/>
      <c r="FG69" s="416"/>
      <c r="FH69" s="416"/>
      <c r="FI69" s="416"/>
      <c r="FJ69" s="416"/>
      <c r="FK69" s="416"/>
      <c r="FL69" s="416"/>
      <c r="FM69" s="416"/>
      <c r="FN69" s="416"/>
      <c r="FO69" s="416"/>
      <c r="FP69" s="416"/>
      <c r="FQ69" s="416"/>
      <c r="FR69" s="416"/>
      <c r="FS69" s="416"/>
      <c r="FT69" s="416"/>
      <c r="FU69" s="416"/>
      <c r="FV69" s="416"/>
      <c r="FW69" s="416"/>
      <c r="FX69" s="416"/>
      <c r="FY69" s="416"/>
      <c r="FZ69" s="416"/>
      <c r="GA69" s="416"/>
      <c r="GB69" s="416"/>
      <c r="GC69" s="416"/>
      <c r="GD69" s="416"/>
      <c r="GE69" s="416"/>
      <c r="GF69" s="416"/>
      <c r="GG69" s="416"/>
      <c r="GH69" s="416"/>
      <c r="GI69" s="416"/>
      <c r="GJ69" s="416"/>
      <c r="GK69" s="416"/>
      <c r="GL69" s="416"/>
      <c r="GM69" s="416"/>
      <c r="GN69" s="416"/>
      <c r="GO69" s="416"/>
      <c r="GP69" s="416"/>
      <c r="GQ69" s="416"/>
      <c r="GR69" s="416"/>
      <c r="GS69" s="416"/>
      <c r="GT69" s="416"/>
      <c r="GU69" s="416"/>
      <c r="GV69" s="416"/>
      <c r="GW69" s="416"/>
      <c r="GX69" s="416"/>
      <c r="GY69" s="416"/>
      <c r="GZ69" s="416"/>
      <c r="HA69" s="416"/>
      <c r="HB69" s="416"/>
      <c r="HC69" s="416"/>
      <c r="HD69" s="416"/>
      <c r="HE69" s="416"/>
      <c r="HF69" s="416"/>
      <c r="HG69" s="416"/>
      <c r="HH69" s="416"/>
      <c r="HI69" s="416"/>
      <c r="HJ69" s="416"/>
      <c r="HK69" s="416"/>
      <c r="HL69" s="416"/>
      <c r="HM69" s="416"/>
      <c r="HN69" s="416"/>
      <c r="HO69" s="416"/>
      <c r="HP69" s="416"/>
      <c r="HQ69" s="416"/>
      <c r="HR69" s="416"/>
      <c r="HS69" s="416"/>
      <c r="HT69" s="416"/>
      <c r="HU69" s="416"/>
      <c r="HV69" s="416"/>
      <c r="HW69" s="416"/>
      <c r="HX69" s="416"/>
      <c r="HY69" s="416"/>
      <c r="HZ69" s="416"/>
      <c r="IA69" s="416"/>
      <c r="IB69" s="416"/>
      <c r="IC69" s="416"/>
      <c r="ID69" s="416"/>
      <c r="IE69" s="416"/>
      <c r="IF69" s="416"/>
      <c r="IG69" s="416"/>
      <c r="IH69" s="416"/>
      <c r="II69" s="416"/>
      <c r="IJ69" s="416"/>
      <c r="IK69" s="416"/>
      <c r="IL69" s="416"/>
      <c r="IM69" s="416"/>
      <c r="IN69" s="416"/>
      <c r="IO69" s="416"/>
      <c r="IP69" s="416"/>
      <c r="IQ69" s="416"/>
      <c r="IR69" s="416"/>
      <c r="IS69" s="416"/>
      <c r="IT69" s="416"/>
      <c r="IU69" s="416"/>
      <c r="IV69" s="416"/>
      <c r="IW69" s="416"/>
      <c r="IX69" s="416"/>
      <c r="IY69" s="416"/>
      <c r="IZ69" s="416"/>
      <c r="JA69" s="416"/>
      <c r="JB69" s="416"/>
      <c r="JC69" s="416"/>
      <c r="JD69" s="416"/>
      <c r="JE69" s="416"/>
      <c r="JF69" s="416"/>
      <c r="JG69" s="416"/>
      <c r="JH69" s="416"/>
      <c r="JI69" s="416"/>
      <c r="JJ69" s="416"/>
      <c r="JK69" s="416"/>
      <c r="JL69" s="416"/>
      <c r="JM69" s="416"/>
      <c r="JN69" s="416"/>
      <c r="JO69" s="416"/>
      <c r="JP69" s="416"/>
      <c r="JQ69" s="416"/>
      <c r="JR69" s="416"/>
      <c r="JS69" s="416"/>
      <c r="JT69" s="416"/>
      <c r="JU69" s="416"/>
      <c r="JV69" s="416"/>
      <c r="JW69" s="416"/>
      <c r="JX69" s="416"/>
      <c r="JY69" s="416"/>
      <c r="JZ69" s="416"/>
      <c r="KA69" s="416"/>
      <c r="KB69" s="416"/>
      <c r="KC69" s="416"/>
      <c r="KD69" s="416"/>
      <c r="KE69" s="416"/>
      <c r="KF69" s="416"/>
      <c r="KG69" s="416"/>
      <c r="KH69" s="416"/>
      <c r="KI69" s="416"/>
      <c r="KJ69" s="416"/>
      <c r="KK69" s="416"/>
      <c r="KL69" s="416"/>
      <c r="KM69" s="416"/>
      <c r="KN69" s="416"/>
      <c r="KO69" s="416"/>
      <c r="KP69" s="416"/>
      <c r="KQ69" s="416"/>
      <c r="KR69" s="416"/>
      <c r="KS69" s="416"/>
      <c r="KT69" s="416"/>
      <c r="KU69" s="416"/>
      <c r="KV69" s="416"/>
      <c r="KW69" s="416"/>
      <c r="KX69" s="416"/>
      <c r="KY69" s="416"/>
      <c r="KZ69" s="416"/>
      <c r="LA69" s="416"/>
      <c r="LB69" s="416"/>
      <c r="LC69" s="416"/>
      <c r="LD69" s="416"/>
      <c r="LE69" s="416"/>
      <c r="LF69" s="416"/>
      <c r="LG69" s="416"/>
      <c r="LH69" s="416"/>
      <c r="LI69" s="416"/>
      <c r="LJ69" s="416"/>
      <c r="LK69" s="416"/>
      <c r="LL69" s="416"/>
      <c r="LM69" s="416"/>
      <c r="LN69" s="416"/>
      <c r="LO69" s="416"/>
      <c r="LP69" s="416"/>
      <c r="LQ69" s="416"/>
      <c r="LR69" s="416"/>
      <c r="LS69" s="416"/>
      <c r="LT69" s="416"/>
      <c r="LU69" s="416"/>
      <c r="LV69" s="416"/>
      <c r="LW69" s="416"/>
      <c r="LX69" s="416"/>
      <c r="LY69" s="416"/>
      <c r="LZ69" s="416"/>
      <c r="MA69" s="416"/>
      <c r="MB69" s="416"/>
      <c r="MC69" s="416"/>
      <c r="MD69" s="416"/>
      <c r="ME69" s="416"/>
      <c r="MF69" s="416"/>
      <c r="MG69" s="416"/>
      <c r="MH69" s="416"/>
      <c r="MI69" s="416"/>
      <c r="MJ69" s="416"/>
      <c r="MK69" s="416"/>
      <c r="ML69" s="416"/>
      <c r="MM69" s="416"/>
      <c r="MN69" s="416"/>
      <c r="MO69" s="416"/>
      <c r="MP69" s="416"/>
      <c r="MQ69" s="416"/>
      <c r="MR69" s="416"/>
      <c r="MS69" s="416"/>
      <c r="MT69" s="416"/>
      <c r="MU69" s="416"/>
      <c r="MV69" s="416"/>
      <c r="MW69" s="416"/>
      <c r="MX69" s="416"/>
      <c r="MY69" s="416"/>
      <c r="MZ69" s="416"/>
      <c r="NA69" s="416"/>
      <c r="NB69" s="416"/>
      <c r="NC69" s="416"/>
      <c r="ND69" s="416"/>
      <c r="NE69" s="416"/>
      <c r="NF69" s="416"/>
      <c r="NG69" s="416"/>
      <c r="NH69" s="416"/>
      <c r="NI69" s="416"/>
      <c r="NJ69" s="416"/>
      <c r="NK69" s="416"/>
      <c r="NL69" s="416"/>
      <c r="NM69" s="416"/>
      <c r="NN69" s="416"/>
      <c r="NO69" s="416"/>
      <c r="NP69" s="416"/>
      <c r="NQ69" s="416"/>
      <c r="NR69" s="416"/>
      <c r="NS69" s="416"/>
      <c r="NT69" s="416"/>
      <c r="NU69" s="416"/>
      <c r="NV69" s="416"/>
      <c r="NW69" s="416"/>
      <c r="NX69" s="416"/>
      <c r="NY69" s="416"/>
      <c r="NZ69" s="416"/>
      <c r="OA69" s="416"/>
      <c r="OB69" s="416"/>
      <c r="OC69" s="416"/>
      <c r="OD69" s="416"/>
      <c r="OE69" s="416"/>
      <c r="OF69" s="416"/>
      <c r="OG69" s="416"/>
      <c r="OH69" s="416"/>
      <c r="OI69" s="416"/>
      <c r="OJ69" s="416"/>
      <c r="OK69" s="416"/>
      <c r="OL69" s="416"/>
      <c r="OM69" s="416"/>
      <c r="ON69" s="416"/>
      <c r="OO69" s="416"/>
      <c r="OP69" s="416"/>
      <c r="OQ69" s="416"/>
      <c r="OR69" s="416"/>
      <c r="OS69" s="416"/>
      <c r="OT69" s="416"/>
      <c r="OU69" s="416"/>
      <c r="OV69" s="416"/>
      <c r="OW69" s="416"/>
      <c r="OX69" s="416"/>
      <c r="OY69" s="416"/>
      <c r="OZ69" s="416"/>
      <c r="PA69" s="416"/>
      <c r="PB69" s="416"/>
      <c r="PC69" s="416"/>
      <c r="PD69" s="416"/>
      <c r="PE69" s="416"/>
      <c r="PF69" s="416"/>
      <c r="PG69" s="416"/>
      <c r="PH69" s="416"/>
      <c r="PI69" s="416"/>
      <c r="PJ69" s="416"/>
      <c r="PK69" s="416"/>
      <c r="PL69" s="416"/>
      <c r="PM69" s="416"/>
      <c r="PN69" s="416"/>
      <c r="PO69" s="416"/>
      <c r="PP69" s="416"/>
      <c r="PQ69" s="416"/>
      <c r="PR69" s="416"/>
      <c r="PS69" s="416"/>
      <c r="PT69" s="416"/>
      <c r="PU69" s="416"/>
      <c r="PV69" s="416"/>
      <c r="PW69" s="416"/>
      <c r="PX69" s="416"/>
      <c r="PY69" s="416"/>
      <c r="PZ69" s="416"/>
      <c r="QA69" s="416"/>
      <c r="QB69" s="416"/>
      <c r="QC69" s="416"/>
      <c r="QD69" s="416"/>
      <c r="QE69" s="416"/>
      <c r="QF69" s="416"/>
      <c r="QG69" s="416"/>
      <c r="QH69" s="416"/>
      <c r="QI69" s="416"/>
      <c r="QJ69" s="416"/>
      <c r="QK69" s="416"/>
      <c r="QL69" s="416"/>
      <c r="QM69" s="416"/>
      <c r="QN69" s="416"/>
      <c r="QO69" s="416"/>
      <c r="QP69" s="416"/>
      <c r="QQ69" s="416"/>
      <c r="QR69" s="416"/>
      <c r="QS69" s="416"/>
      <c r="QT69" s="416"/>
      <c r="QU69" s="416"/>
      <c r="QV69" s="416"/>
      <c r="QW69" s="416"/>
      <c r="QX69" s="416"/>
      <c r="QY69" s="416"/>
      <c r="QZ69" s="416"/>
      <c r="RA69" s="416"/>
      <c r="RB69" s="416"/>
      <c r="RC69" s="416"/>
      <c r="RD69" s="416"/>
      <c r="RE69" s="416"/>
      <c r="RF69" s="416"/>
      <c r="RG69" s="416"/>
      <c r="RH69" s="416"/>
      <c r="RI69" s="416"/>
      <c r="RJ69" s="416"/>
      <c r="RK69" s="416"/>
      <c r="RL69" s="416"/>
      <c r="RM69" s="416"/>
      <c r="RN69" s="416"/>
      <c r="RO69" s="416"/>
      <c r="RP69" s="416"/>
      <c r="RQ69" s="416"/>
      <c r="RR69" s="416"/>
      <c r="RS69" s="416"/>
      <c r="RT69" s="416"/>
      <c r="RU69" s="416"/>
      <c r="RV69" s="416"/>
      <c r="RW69" s="416"/>
      <c r="RX69" s="416"/>
      <c r="RY69" s="416"/>
      <c r="RZ69" s="416"/>
      <c r="SA69" s="416"/>
      <c r="SB69" s="416"/>
      <c r="SC69" s="416"/>
      <c r="SD69" s="416"/>
      <c r="SE69" s="416"/>
      <c r="SF69" s="416"/>
      <c r="SG69" s="416"/>
      <c r="SH69" s="416"/>
      <c r="SI69" s="416"/>
      <c r="SJ69" s="416"/>
      <c r="SK69" s="416"/>
      <c r="SL69" s="416"/>
      <c r="SM69" s="416"/>
      <c r="SN69" s="416"/>
      <c r="SO69" s="416"/>
      <c r="SP69" s="416"/>
      <c r="SQ69" s="416"/>
      <c r="SR69" s="416"/>
      <c r="SS69" s="416"/>
      <c r="ST69" s="416"/>
      <c r="SU69" s="416"/>
      <c r="SV69" s="416"/>
      <c r="SW69" s="416"/>
      <c r="SX69" s="416"/>
      <c r="SY69" s="416"/>
      <c r="SZ69" s="416"/>
      <c r="TA69" s="416"/>
      <c r="TB69" s="416"/>
      <c r="TC69" s="416"/>
      <c r="TD69" s="416"/>
      <c r="TE69" s="416"/>
      <c r="TF69" s="416"/>
      <c r="TG69" s="416"/>
      <c r="TH69" s="416"/>
      <c r="TI69" s="416"/>
      <c r="TJ69" s="416"/>
      <c r="TK69" s="416"/>
      <c r="TL69" s="416"/>
      <c r="TM69" s="416"/>
      <c r="TN69" s="416"/>
      <c r="TO69" s="416"/>
      <c r="TP69" s="416"/>
      <c r="TQ69" s="416"/>
      <c r="TR69" s="416"/>
      <c r="TS69" s="416"/>
      <c r="TT69" s="416"/>
      <c r="TU69" s="416"/>
      <c r="TV69" s="416"/>
      <c r="TW69" s="416"/>
      <c r="TX69" s="416"/>
      <c r="TY69" s="416"/>
      <c r="TZ69" s="416"/>
      <c r="UA69" s="416"/>
      <c r="UB69" s="416"/>
      <c r="UC69" s="416"/>
      <c r="UD69" s="416"/>
      <c r="UE69" s="416"/>
      <c r="UF69" s="416"/>
      <c r="UG69" s="416"/>
      <c r="UH69" s="416"/>
      <c r="UI69" s="416"/>
      <c r="UJ69" s="416"/>
      <c r="UK69" s="416"/>
      <c r="UL69" s="416"/>
      <c r="UM69" s="416"/>
      <c r="UN69" s="416"/>
      <c r="UO69" s="416"/>
      <c r="UP69" s="416"/>
      <c r="UQ69" s="416"/>
      <c r="UR69" s="416"/>
      <c r="US69" s="416"/>
      <c r="UT69" s="416"/>
      <c r="UU69" s="416"/>
      <c r="UV69" s="416"/>
      <c r="UW69" s="416"/>
      <c r="UX69" s="416"/>
      <c r="UY69" s="416"/>
      <c r="UZ69" s="416"/>
      <c r="VA69" s="416"/>
      <c r="VB69" s="416"/>
      <c r="VC69" s="416"/>
      <c r="VD69" s="416"/>
      <c r="VE69" s="416"/>
      <c r="VF69" s="416"/>
      <c r="VG69" s="416"/>
      <c r="VH69" s="416"/>
      <c r="VI69" s="416"/>
      <c r="VJ69" s="416"/>
      <c r="VK69" s="416"/>
      <c r="VL69" s="416"/>
      <c r="VM69" s="416"/>
      <c r="VN69" s="416"/>
      <c r="VO69" s="416"/>
      <c r="VP69" s="416"/>
      <c r="VQ69" s="416"/>
      <c r="VR69" s="416"/>
      <c r="VS69" s="416"/>
      <c r="VT69" s="416"/>
      <c r="VU69" s="416"/>
      <c r="VV69" s="416"/>
      <c r="VW69" s="416"/>
      <c r="VX69" s="416"/>
      <c r="VY69" s="416"/>
      <c r="VZ69" s="416"/>
      <c r="WA69" s="416"/>
      <c r="WB69" s="416"/>
      <c r="WC69" s="416"/>
      <c r="WD69" s="416"/>
      <c r="WE69" s="416"/>
      <c r="WF69" s="416"/>
      <c r="WG69" s="416"/>
      <c r="WH69" s="416"/>
      <c r="WI69" s="416"/>
      <c r="WJ69" s="416"/>
      <c r="WK69" s="416"/>
      <c r="WL69" s="416"/>
      <c r="WM69" s="416"/>
      <c r="WN69" s="416"/>
      <c r="WO69" s="416"/>
      <c r="WP69" s="416"/>
      <c r="WQ69" s="416"/>
      <c r="WR69" s="416"/>
      <c r="WS69" s="416"/>
      <c r="WT69" s="416"/>
      <c r="WU69" s="416"/>
      <c r="WV69" s="416"/>
      <c r="WW69" s="416"/>
      <c r="WX69" s="416"/>
      <c r="WY69" s="416"/>
      <c r="WZ69" s="416"/>
      <c r="XA69" s="416"/>
      <c r="XB69" s="416"/>
      <c r="XC69" s="416"/>
      <c r="XD69" s="416"/>
      <c r="XE69" s="416"/>
      <c r="XF69" s="416"/>
      <c r="XG69" s="416"/>
      <c r="XH69" s="416"/>
      <c r="XI69" s="416"/>
      <c r="XJ69" s="416"/>
      <c r="XK69" s="416"/>
      <c r="XL69" s="416"/>
      <c r="XM69" s="416"/>
      <c r="XN69" s="416"/>
      <c r="XO69" s="416"/>
      <c r="XP69" s="416"/>
      <c r="XQ69" s="416"/>
      <c r="XR69" s="416"/>
      <c r="XS69" s="416"/>
      <c r="XT69" s="416"/>
    </row>
    <row r="70" spans="1:644" customFormat="1" ht="13.5" thickBot="1">
      <c r="A70" s="232"/>
      <c r="B70" s="233" t="s">
        <v>69</v>
      </c>
      <c r="C70" s="234"/>
      <c r="D70" s="235"/>
      <c r="E70" s="235"/>
      <c r="F70" s="236"/>
      <c r="G70" s="234"/>
      <c r="H70" s="235"/>
      <c r="I70" s="235"/>
      <c r="J70" s="236"/>
      <c r="K70" s="416"/>
      <c r="L70" s="416"/>
      <c r="M70" s="232"/>
      <c r="N70" s="233" t="s">
        <v>69</v>
      </c>
      <c r="O70" s="234"/>
      <c r="P70" s="235"/>
      <c r="Q70" s="235"/>
      <c r="R70" s="236"/>
      <c r="S70" s="234"/>
      <c r="T70" s="235"/>
      <c r="U70" s="235"/>
      <c r="V70" s="236"/>
      <c r="W70" s="416"/>
      <c r="X70" s="416"/>
      <c r="Y70" s="416"/>
      <c r="Z70" s="416"/>
      <c r="AA70" s="416"/>
      <c r="AB70" s="416"/>
      <c r="AC70" s="416"/>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c r="BT70" s="416"/>
      <c r="BU70" s="416"/>
      <c r="BV70" s="416"/>
      <c r="BW70" s="416"/>
      <c r="BX70" s="416"/>
      <c r="BY70" s="416"/>
      <c r="BZ70" s="416"/>
      <c r="CA70" s="416"/>
      <c r="CB70" s="416"/>
      <c r="CC70" s="416"/>
      <c r="CD70" s="416"/>
      <c r="CE70" s="416"/>
      <c r="CF70" s="416"/>
      <c r="CG70" s="416"/>
      <c r="CH70" s="416"/>
      <c r="CI70" s="416"/>
      <c r="CJ70" s="416"/>
      <c r="CK70" s="416"/>
      <c r="CL70" s="416"/>
      <c r="CM70" s="416"/>
      <c r="CN70" s="416"/>
      <c r="CO70" s="416"/>
      <c r="CP70" s="416"/>
      <c r="CQ70" s="416"/>
      <c r="CR70" s="416"/>
      <c r="CS70" s="416"/>
      <c r="CT70" s="416"/>
      <c r="CU70" s="416"/>
      <c r="CV70" s="416"/>
      <c r="CW70" s="416"/>
      <c r="CX70" s="416"/>
      <c r="CY70" s="416"/>
      <c r="CZ70" s="416"/>
      <c r="DA70" s="416"/>
      <c r="DB70" s="416"/>
      <c r="DC70" s="416"/>
      <c r="DD70" s="416"/>
      <c r="DE70" s="416"/>
      <c r="DF70" s="416"/>
      <c r="DG70" s="416"/>
      <c r="DH70" s="416"/>
      <c r="DI70" s="416"/>
      <c r="DJ70" s="416"/>
      <c r="DK70" s="416"/>
      <c r="DL70" s="416"/>
      <c r="DM70" s="416"/>
      <c r="DN70" s="416"/>
      <c r="DO70" s="416"/>
      <c r="DP70" s="416"/>
      <c r="DQ70" s="416"/>
      <c r="DR70" s="416"/>
      <c r="DS70" s="416"/>
      <c r="DT70" s="416"/>
      <c r="DU70" s="416"/>
      <c r="DV70" s="416"/>
      <c r="DW70" s="416"/>
      <c r="DX70" s="416"/>
      <c r="DY70" s="416"/>
      <c r="DZ70" s="416"/>
      <c r="EA70" s="416"/>
      <c r="EB70" s="416"/>
      <c r="EC70" s="416"/>
      <c r="ED70" s="416"/>
      <c r="EE70" s="416"/>
      <c r="EF70" s="416"/>
      <c r="EG70" s="416"/>
      <c r="EH70" s="416"/>
      <c r="EI70" s="416"/>
      <c r="EJ70" s="416"/>
      <c r="EK70" s="416"/>
      <c r="EL70" s="416"/>
      <c r="EM70" s="416"/>
      <c r="EN70" s="416"/>
      <c r="EO70" s="416"/>
      <c r="EP70" s="416"/>
      <c r="EQ70" s="416"/>
      <c r="ER70" s="416"/>
      <c r="ES70" s="416"/>
      <c r="ET70" s="416"/>
      <c r="EU70" s="416"/>
      <c r="EV70" s="416"/>
      <c r="EW70" s="416"/>
      <c r="EX70" s="416"/>
      <c r="EY70" s="416"/>
      <c r="EZ70" s="416"/>
      <c r="FA70" s="416"/>
      <c r="FB70" s="416"/>
      <c r="FC70" s="416"/>
      <c r="FD70" s="416"/>
      <c r="FE70" s="416"/>
      <c r="FF70" s="416"/>
      <c r="FG70" s="416"/>
      <c r="FH70" s="416"/>
      <c r="FI70" s="416"/>
      <c r="FJ70" s="416"/>
      <c r="FK70" s="416"/>
      <c r="FL70" s="416"/>
      <c r="FM70" s="416"/>
      <c r="FN70" s="416"/>
      <c r="FO70" s="416"/>
      <c r="FP70" s="416"/>
      <c r="FQ70" s="416"/>
      <c r="FR70" s="416"/>
      <c r="FS70" s="416"/>
      <c r="FT70" s="416"/>
      <c r="FU70" s="416"/>
      <c r="FV70" s="416"/>
      <c r="FW70" s="416"/>
      <c r="FX70" s="416"/>
      <c r="FY70" s="416"/>
      <c r="FZ70" s="416"/>
      <c r="GA70" s="416"/>
      <c r="GB70" s="416"/>
      <c r="GC70" s="416"/>
      <c r="GD70" s="416"/>
      <c r="GE70" s="416"/>
      <c r="GF70" s="416"/>
      <c r="GG70" s="416"/>
      <c r="GH70" s="416"/>
      <c r="GI70" s="416"/>
      <c r="GJ70" s="416"/>
      <c r="GK70" s="416"/>
      <c r="GL70" s="416"/>
      <c r="GM70" s="416"/>
      <c r="GN70" s="416"/>
      <c r="GO70" s="416"/>
      <c r="GP70" s="416"/>
      <c r="GQ70" s="416"/>
      <c r="GR70" s="416"/>
      <c r="GS70" s="416"/>
      <c r="GT70" s="416"/>
      <c r="GU70" s="416"/>
      <c r="GV70" s="416"/>
      <c r="GW70" s="416"/>
      <c r="GX70" s="416"/>
      <c r="GY70" s="416"/>
      <c r="GZ70" s="416"/>
      <c r="HA70" s="416"/>
      <c r="HB70" s="416"/>
      <c r="HC70" s="416"/>
      <c r="HD70" s="416"/>
      <c r="HE70" s="416"/>
      <c r="HF70" s="416"/>
      <c r="HG70" s="416"/>
      <c r="HH70" s="416"/>
      <c r="HI70" s="416"/>
      <c r="HJ70" s="416"/>
      <c r="HK70" s="416"/>
      <c r="HL70" s="416"/>
      <c r="HM70" s="416"/>
      <c r="HN70" s="416"/>
      <c r="HO70" s="416"/>
      <c r="HP70" s="416"/>
      <c r="HQ70" s="416"/>
      <c r="HR70" s="416"/>
      <c r="HS70" s="416"/>
      <c r="HT70" s="416"/>
      <c r="HU70" s="416"/>
      <c r="HV70" s="416"/>
      <c r="HW70" s="416"/>
      <c r="HX70" s="416"/>
      <c r="HY70" s="416"/>
      <c r="HZ70" s="416"/>
      <c r="IA70" s="416"/>
      <c r="IB70" s="416"/>
      <c r="IC70" s="416"/>
      <c r="ID70" s="416"/>
      <c r="IE70" s="416"/>
      <c r="IF70" s="416"/>
      <c r="IG70" s="416"/>
      <c r="IH70" s="416"/>
      <c r="II70" s="416"/>
      <c r="IJ70" s="416"/>
      <c r="IK70" s="416"/>
      <c r="IL70" s="416"/>
      <c r="IM70" s="416"/>
      <c r="IN70" s="416"/>
      <c r="IO70" s="416"/>
      <c r="IP70" s="416"/>
      <c r="IQ70" s="416"/>
      <c r="IR70" s="416"/>
      <c r="IS70" s="416"/>
      <c r="IT70" s="416"/>
      <c r="IU70" s="416"/>
      <c r="IV70" s="416"/>
      <c r="IW70" s="416"/>
      <c r="IX70" s="416"/>
      <c r="IY70" s="416"/>
      <c r="IZ70" s="416"/>
      <c r="JA70" s="416"/>
      <c r="JB70" s="416"/>
      <c r="JC70" s="416"/>
      <c r="JD70" s="416"/>
      <c r="JE70" s="416"/>
      <c r="JF70" s="416"/>
      <c r="JG70" s="416"/>
      <c r="JH70" s="416"/>
      <c r="JI70" s="416"/>
      <c r="JJ70" s="416"/>
      <c r="JK70" s="416"/>
      <c r="JL70" s="416"/>
      <c r="JM70" s="416"/>
      <c r="JN70" s="416"/>
      <c r="JO70" s="416"/>
      <c r="JP70" s="416"/>
      <c r="JQ70" s="416"/>
      <c r="JR70" s="416"/>
      <c r="JS70" s="416"/>
      <c r="JT70" s="416"/>
      <c r="JU70" s="416"/>
      <c r="JV70" s="416"/>
      <c r="JW70" s="416"/>
      <c r="JX70" s="416"/>
      <c r="JY70" s="416"/>
      <c r="JZ70" s="416"/>
      <c r="KA70" s="416"/>
      <c r="KB70" s="416"/>
      <c r="KC70" s="416"/>
      <c r="KD70" s="416"/>
      <c r="KE70" s="416"/>
      <c r="KF70" s="416"/>
      <c r="KG70" s="416"/>
      <c r="KH70" s="416"/>
      <c r="KI70" s="416"/>
      <c r="KJ70" s="416"/>
      <c r="KK70" s="416"/>
      <c r="KL70" s="416"/>
      <c r="KM70" s="416"/>
      <c r="KN70" s="416"/>
      <c r="KO70" s="416"/>
      <c r="KP70" s="416"/>
      <c r="KQ70" s="416"/>
      <c r="KR70" s="416"/>
      <c r="KS70" s="416"/>
      <c r="KT70" s="416"/>
      <c r="KU70" s="416"/>
      <c r="KV70" s="416"/>
      <c r="KW70" s="416"/>
      <c r="KX70" s="416"/>
      <c r="KY70" s="416"/>
      <c r="KZ70" s="416"/>
      <c r="LA70" s="416"/>
      <c r="LB70" s="416"/>
      <c r="LC70" s="416"/>
      <c r="LD70" s="416"/>
      <c r="LE70" s="416"/>
      <c r="LF70" s="416"/>
      <c r="LG70" s="416"/>
      <c r="LH70" s="416"/>
      <c r="LI70" s="416"/>
      <c r="LJ70" s="416"/>
      <c r="LK70" s="416"/>
      <c r="LL70" s="416"/>
      <c r="LM70" s="416"/>
      <c r="LN70" s="416"/>
      <c r="LO70" s="416"/>
      <c r="LP70" s="416"/>
      <c r="LQ70" s="416"/>
      <c r="LR70" s="416"/>
      <c r="LS70" s="416"/>
      <c r="LT70" s="416"/>
      <c r="LU70" s="416"/>
      <c r="LV70" s="416"/>
      <c r="LW70" s="416"/>
      <c r="LX70" s="416"/>
      <c r="LY70" s="416"/>
      <c r="LZ70" s="416"/>
      <c r="MA70" s="416"/>
      <c r="MB70" s="416"/>
      <c r="MC70" s="416"/>
      <c r="MD70" s="416"/>
      <c r="ME70" s="416"/>
      <c r="MF70" s="416"/>
      <c r="MG70" s="416"/>
      <c r="MH70" s="416"/>
      <c r="MI70" s="416"/>
      <c r="MJ70" s="416"/>
      <c r="MK70" s="416"/>
      <c r="ML70" s="416"/>
      <c r="MM70" s="416"/>
      <c r="MN70" s="416"/>
      <c r="MO70" s="416"/>
      <c r="MP70" s="416"/>
      <c r="MQ70" s="416"/>
      <c r="MR70" s="416"/>
      <c r="MS70" s="416"/>
      <c r="MT70" s="416"/>
      <c r="MU70" s="416"/>
      <c r="MV70" s="416"/>
      <c r="MW70" s="416"/>
      <c r="MX70" s="416"/>
      <c r="MY70" s="416"/>
      <c r="MZ70" s="416"/>
      <c r="NA70" s="416"/>
      <c r="NB70" s="416"/>
      <c r="NC70" s="416"/>
      <c r="ND70" s="416"/>
      <c r="NE70" s="416"/>
      <c r="NF70" s="416"/>
      <c r="NG70" s="416"/>
      <c r="NH70" s="416"/>
      <c r="NI70" s="416"/>
      <c r="NJ70" s="416"/>
      <c r="NK70" s="416"/>
      <c r="NL70" s="416"/>
      <c r="NM70" s="416"/>
      <c r="NN70" s="416"/>
      <c r="NO70" s="416"/>
      <c r="NP70" s="416"/>
      <c r="NQ70" s="416"/>
      <c r="NR70" s="416"/>
      <c r="NS70" s="416"/>
      <c r="NT70" s="416"/>
      <c r="NU70" s="416"/>
      <c r="NV70" s="416"/>
      <c r="NW70" s="416"/>
      <c r="NX70" s="416"/>
      <c r="NY70" s="416"/>
      <c r="NZ70" s="416"/>
      <c r="OA70" s="416"/>
      <c r="OB70" s="416"/>
      <c r="OC70" s="416"/>
      <c r="OD70" s="416"/>
      <c r="OE70" s="416"/>
      <c r="OF70" s="416"/>
      <c r="OG70" s="416"/>
      <c r="OH70" s="416"/>
      <c r="OI70" s="416"/>
      <c r="OJ70" s="416"/>
      <c r="OK70" s="416"/>
      <c r="OL70" s="416"/>
      <c r="OM70" s="416"/>
      <c r="ON70" s="416"/>
      <c r="OO70" s="416"/>
      <c r="OP70" s="416"/>
      <c r="OQ70" s="416"/>
      <c r="OR70" s="416"/>
      <c r="OS70" s="416"/>
      <c r="OT70" s="416"/>
      <c r="OU70" s="416"/>
      <c r="OV70" s="416"/>
      <c r="OW70" s="416"/>
      <c r="OX70" s="416"/>
      <c r="OY70" s="416"/>
      <c r="OZ70" s="416"/>
      <c r="PA70" s="416"/>
      <c r="PB70" s="416"/>
      <c r="PC70" s="416"/>
      <c r="PD70" s="416"/>
      <c r="PE70" s="416"/>
      <c r="PF70" s="416"/>
      <c r="PG70" s="416"/>
      <c r="PH70" s="416"/>
      <c r="PI70" s="416"/>
      <c r="PJ70" s="416"/>
      <c r="PK70" s="416"/>
      <c r="PL70" s="416"/>
      <c r="PM70" s="416"/>
      <c r="PN70" s="416"/>
      <c r="PO70" s="416"/>
      <c r="PP70" s="416"/>
      <c r="PQ70" s="416"/>
      <c r="PR70" s="416"/>
      <c r="PS70" s="416"/>
      <c r="PT70" s="416"/>
      <c r="PU70" s="416"/>
      <c r="PV70" s="416"/>
      <c r="PW70" s="416"/>
      <c r="PX70" s="416"/>
      <c r="PY70" s="416"/>
      <c r="PZ70" s="416"/>
      <c r="QA70" s="416"/>
      <c r="QB70" s="416"/>
      <c r="QC70" s="416"/>
      <c r="QD70" s="416"/>
      <c r="QE70" s="416"/>
      <c r="QF70" s="416"/>
      <c r="QG70" s="416"/>
      <c r="QH70" s="416"/>
      <c r="QI70" s="416"/>
      <c r="QJ70" s="416"/>
      <c r="QK70" s="416"/>
      <c r="QL70" s="416"/>
      <c r="QM70" s="416"/>
      <c r="QN70" s="416"/>
      <c r="QO70" s="416"/>
      <c r="QP70" s="416"/>
      <c r="QQ70" s="416"/>
      <c r="QR70" s="416"/>
      <c r="QS70" s="416"/>
      <c r="QT70" s="416"/>
      <c r="QU70" s="416"/>
      <c r="QV70" s="416"/>
      <c r="QW70" s="416"/>
      <c r="QX70" s="416"/>
      <c r="QY70" s="416"/>
      <c r="QZ70" s="416"/>
      <c r="RA70" s="416"/>
      <c r="RB70" s="416"/>
      <c r="RC70" s="416"/>
      <c r="RD70" s="416"/>
      <c r="RE70" s="416"/>
      <c r="RF70" s="416"/>
      <c r="RG70" s="416"/>
      <c r="RH70" s="416"/>
      <c r="RI70" s="416"/>
      <c r="RJ70" s="416"/>
      <c r="RK70" s="416"/>
      <c r="RL70" s="416"/>
      <c r="RM70" s="416"/>
      <c r="RN70" s="416"/>
      <c r="RO70" s="416"/>
      <c r="RP70" s="416"/>
      <c r="RQ70" s="416"/>
      <c r="RR70" s="416"/>
      <c r="RS70" s="416"/>
      <c r="RT70" s="416"/>
      <c r="RU70" s="416"/>
      <c r="RV70" s="416"/>
      <c r="RW70" s="416"/>
      <c r="RX70" s="416"/>
      <c r="RY70" s="416"/>
      <c r="RZ70" s="416"/>
      <c r="SA70" s="416"/>
      <c r="SB70" s="416"/>
      <c r="SC70" s="416"/>
      <c r="SD70" s="416"/>
      <c r="SE70" s="416"/>
      <c r="SF70" s="416"/>
      <c r="SG70" s="416"/>
      <c r="SH70" s="416"/>
      <c r="SI70" s="416"/>
      <c r="SJ70" s="416"/>
      <c r="SK70" s="416"/>
      <c r="SL70" s="416"/>
      <c r="SM70" s="416"/>
      <c r="SN70" s="416"/>
      <c r="SO70" s="416"/>
      <c r="SP70" s="416"/>
      <c r="SQ70" s="416"/>
      <c r="SR70" s="416"/>
      <c r="SS70" s="416"/>
      <c r="ST70" s="416"/>
      <c r="SU70" s="416"/>
      <c r="SV70" s="416"/>
      <c r="SW70" s="416"/>
      <c r="SX70" s="416"/>
      <c r="SY70" s="416"/>
      <c r="SZ70" s="416"/>
      <c r="TA70" s="416"/>
      <c r="TB70" s="416"/>
      <c r="TC70" s="416"/>
      <c r="TD70" s="416"/>
      <c r="TE70" s="416"/>
      <c r="TF70" s="416"/>
      <c r="TG70" s="416"/>
      <c r="TH70" s="416"/>
      <c r="TI70" s="416"/>
      <c r="TJ70" s="416"/>
      <c r="TK70" s="416"/>
      <c r="TL70" s="416"/>
      <c r="TM70" s="416"/>
      <c r="TN70" s="416"/>
      <c r="TO70" s="416"/>
      <c r="TP70" s="416"/>
      <c r="TQ70" s="416"/>
      <c r="TR70" s="416"/>
      <c r="TS70" s="416"/>
      <c r="TT70" s="416"/>
      <c r="TU70" s="416"/>
      <c r="TV70" s="416"/>
      <c r="TW70" s="416"/>
      <c r="TX70" s="416"/>
      <c r="TY70" s="416"/>
      <c r="TZ70" s="416"/>
      <c r="UA70" s="416"/>
      <c r="UB70" s="416"/>
      <c r="UC70" s="416"/>
      <c r="UD70" s="416"/>
      <c r="UE70" s="416"/>
      <c r="UF70" s="416"/>
      <c r="UG70" s="416"/>
      <c r="UH70" s="416"/>
      <c r="UI70" s="416"/>
      <c r="UJ70" s="416"/>
      <c r="UK70" s="416"/>
      <c r="UL70" s="416"/>
      <c r="UM70" s="416"/>
      <c r="UN70" s="416"/>
      <c r="UO70" s="416"/>
      <c r="UP70" s="416"/>
      <c r="UQ70" s="416"/>
      <c r="UR70" s="416"/>
      <c r="US70" s="416"/>
      <c r="UT70" s="416"/>
      <c r="UU70" s="416"/>
      <c r="UV70" s="416"/>
      <c r="UW70" s="416"/>
      <c r="UX70" s="416"/>
      <c r="UY70" s="416"/>
      <c r="UZ70" s="416"/>
      <c r="VA70" s="416"/>
      <c r="VB70" s="416"/>
      <c r="VC70" s="416"/>
      <c r="VD70" s="416"/>
      <c r="VE70" s="416"/>
      <c r="VF70" s="416"/>
      <c r="VG70" s="416"/>
      <c r="VH70" s="416"/>
      <c r="VI70" s="416"/>
      <c r="VJ70" s="416"/>
      <c r="VK70" s="416"/>
      <c r="VL70" s="416"/>
      <c r="VM70" s="416"/>
      <c r="VN70" s="416"/>
      <c r="VO70" s="416"/>
      <c r="VP70" s="416"/>
      <c r="VQ70" s="416"/>
      <c r="VR70" s="416"/>
      <c r="VS70" s="416"/>
      <c r="VT70" s="416"/>
      <c r="VU70" s="416"/>
      <c r="VV70" s="416"/>
      <c r="VW70" s="416"/>
      <c r="VX70" s="416"/>
      <c r="VY70" s="416"/>
      <c r="VZ70" s="416"/>
      <c r="WA70" s="416"/>
      <c r="WB70" s="416"/>
      <c r="WC70" s="416"/>
      <c r="WD70" s="416"/>
      <c r="WE70" s="416"/>
      <c r="WF70" s="416"/>
      <c r="WG70" s="416"/>
      <c r="WH70" s="416"/>
      <c r="WI70" s="416"/>
      <c r="WJ70" s="416"/>
      <c r="WK70" s="416"/>
      <c r="WL70" s="416"/>
      <c r="WM70" s="416"/>
      <c r="WN70" s="416"/>
      <c r="WO70" s="416"/>
      <c r="WP70" s="416"/>
      <c r="WQ70" s="416"/>
      <c r="WR70" s="416"/>
      <c r="WS70" s="416"/>
      <c r="WT70" s="416"/>
      <c r="WU70" s="416"/>
      <c r="WV70" s="416"/>
      <c r="WW70" s="416"/>
      <c r="WX70" s="416"/>
      <c r="WY70" s="416"/>
      <c r="WZ70" s="416"/>
      <c r="XA70" s="416"/>
      <c r="XB70" s="416"/>
      <c r="XC70" s="416"/>
      <c r="XD70" s="416"/>
      <c r="XE70" s="416"/>
      <c r="XF70" s="416"/>
      <c r="XG70" s="416"/>
      <c r="XH70" s="416"/>
      <c r="XI70" s="416"/>
      <c r="XJ70" s="416"/>
      <c r="XK70" s="416"/>
      <c r="XL70" s="416"/>
      <c r="XM70" s="416"/>
      <c r="XN70" s="416"/>
      <c r="XO70" s="416"/>
      <c r="XP70" s="416"/>
      <c r="XQ70" s="416"/>
      <c r="XR70" s="416"/>
      <c r="XS70" s="416"/>
      <c r="XT70" s="416"/>
    </row>
    <row r="71" spans="1:644">
      <c r="E71" s="2078"/>
      <c r="F71" s="2078"/>
    </row>
    <row r="72" spans="1:644">
      <c r="E72" s="2078"/>
      <c r="F72" s="2078"/>
    </row>
    <row r="73" spans="1:644">
      <c r="E73" s="2078"/>
      <c r="F73" s="2078"/>
    </row>
    <row r="74" spans="1:644">
      <c r="E74" s="2078"/>
      <c r="F74" s="2078"/>
    </row>
    <row r="75" spans="1:644" customFormat="1">
      <c r="A75" s="237" t="s">
        <v>16</v>
      </c>
      <c r="B75" s="2136" t="s">
        <v>70</v>
      </c>
      <c r="C75" s="2137"/>
      <c r="D75" s="2137"/>
      <c r="E75" s="2137"/>
      <c r="F75" s="2138"/>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c r="AE75" s="416"/>
      <c r="AF75" s="416"/>
      <c r="AG75" s="416"/>
      <c r="AH75" s="416"/>
      <c r="AI75" s="416"/>
      <c r="AJ75" s="416"/>
      <c r="AK75" s="416"/>
      <c r="AL75" s="416"/>
      <c r="AM75" s="416"/>
      <c r="AN75" s="416"/>
      <c r="AO75" s="416"/>
      <c r="AP75" s="416"/>
      <c r="AQ75" s="416"/>
      <c r="AR75" s="416"/>
      <c r="AS75" s="416"/>
      <c r="AT75" s="416"/>
      <c r="AU75" s="416"/>
      <c r="AV75" s="416"/>
      <c r="AW75" s="416"/>
      <c r="AX75" s="416"/>
      <c r="AY75" s="416"/>
      <c r="AZ75" s="416"/>
      <c r="BA75" s="416"/>
      <c r="BB75" s="416"/>
      <c r="BC75" s="416"/>
      <c r="BD75" s="416"/>
      <c r="BE75" s="416"/>
      <c r="BF75" s="416"/>
      <c r="BG75" s="416"/>
      <c r="BH75" s="416"/>
      <c r="BI75" s="416"/>
      <c r="BJ75" s="416"/>
      <c r="BK75" s="416"/>
      <c r="BL75" s="416"/>
      <c r="BM75" s="416"/>
      <c r="BN75" s="416"/>
      <c r="BO75" s="416"/>
      <c r="BP75" s="416"/>
      <c r="BQ75" s="416"/>
      <c r="BR75" s="416"/>
      <c r="BS75" s="416"/>
      <c r="BT75" s="416"/>
      <c r="BU75" s="416"/>
      <c r="BV75" s="416"/>
      <c r="BW75" s="416"/>
      <c r="BX75" s="416"/>
      <c r="BY75" s="416"/>
      <c r="BZ75" s="416"/>
      <c r="CA75" s="416"/>
      <c r="CB75" s="416"/>
      <c r="CC75" s="416"/>
      <c r="CD75" s="416"/>
      <c r="CE75" s="416"/>
      <c r="CF75" s="416"/>
      <c r="CG75" s="416"/>
      <c r="CH75" s="416"/>
      <c r="CI75" s="416"/>
      <c r="CJ75" s="416"/>
      <c r="CK75" s="416"/>
      <c r="CL75" s="416"/>
      <c r="CM75" s="416"/>
      <c r="CN75" s="416"/>
      <c r="CO75" s="416"/>
      <c r="CP75" s="416"/>
      <c r="CQ75" s="416"/>
      <c r="CR75" s="416"/>
      <c r="CS75" s="416"/>
      <c r="CT75" s="416"/>
      <c r="CU75" s="416"/>
      <c r="CV75" s="416"/>
      <c r="CW75" s="416"/>
      <c r="CX75" s="416"/>
      <c r="CY75" s="416"/>
      <c r="CZ75" s="416"/>
      <c r="DA75" s="416"/>
      <c r="DB75" s="416"/>
      <c r="DC75" s="416"/>
      <c r="DD75" s="416"/>
      <c r="DE75" s="416"/>
      <c r="DF75" s="416"/>
      <c r="DG75" s="416"/>
      <c r="DH75" s="416"/>
      <c r="DI75" s="416"/>
      <c r="DJ75" s="416"/>
      <c r="DK75" s="416"/>
      <c r="DL75" s="416"/>
      <c r="DM75" s="416"/>
      <c r="DN75" s="416"/>
      <c r="DO75" s="416"/>
      <c r="DP75" s="416"/>
      <c r="DQ75" s="416"/>
      <c r="DR75" s="416"/>
      <c r="DS75" s="416"/>
      <c r="DT75" s="416"/>
      <c r="DU75" s="416"/>
      <c r="DV75" s="416"/>
      <c r="DW75" s="416"/>
      <c r="DX75" s="416"/>
      <c r="DY75" s="416"/>
      <c r="DZ75" s="416"/>
      <c r="EA75" s="416"/>
      <c r="EB75" s="416"/>
      <c r="EC75" s="416"/>
      <c r="ED75" s="416"/>
      <c r="EE75" s="416"/>
      <c r="EF75" s="416"/>
      <c r="EG75" s="416"/>
      <c r="EH75" s="416"/>
      <c r="EI75" s="416"/>
      <c r="EJ75" s="416"/>
      <c r="EK75" s="416"/>
      <c r="EL75" s="416"/>
      <c r="EM75" s="416"/>
      <c r="EN75" s="416"/>
      <c r="EO75" s="416"/>
      <c r="EP75" s="416"/>
      <c r="EQ75" s="416"/>
      <c r="ER75" s="416"/>
      <c r="ES75" s="416"/>
      <c r="ET75" s="416"/>
      <c r="EU75" s="416"/>
      <c r="EV75" s="416"/>
      <c r="EW75" s="416"/>
      <c r="EX75" s="416"/>
      <c r="EY75" s="416"/>
      <c r="EZ75" s="416"/>
      <c r="FA75" s="416"/>
      <c r="FB75" s="416"/>
      <c r="FC75" s="416"/>
      <c r="FD75" s="416"/>
      <c r="FE75" s="416"/>
      <c r="FF75" s="416"/>
      <c r="FG75" s="416"/>
      <c r="FH75" s="416"/>
      <c r="FI75" s="416"/>
      <c r="FJ75" s="416"/>
      <c r="FK75" s="416"/>
      <c r="FL75" s="416"/>
      <c r="FM75" s="416"/>
      <c r="FN75" s="416"/>
      <c r="FO75" s="416"/>
      <c r="FP75" s="416"/>
      <c r="FQ75" s="416"/>
      <c r="FR75" s="416"/>
      <c r="FS75" s="416"/>
      <c r="FT75" s="416"/>
      <c r="FU75" s="416"/>
      <c r="FV75" s="416"/>
      <c r="FW75" s="416"/>
      <c r="FX75" s="416"/>
      <c r="FY75" s="416"/>
      <c r="FZ75" s="416"/>
      <c r="GA75" s="416"/>
      <c r="GB75" s="416"/>
      <c r="GC75" s="416"/>
      <c r="GD75" s="416"/>
      <c r="GE75" s="416"/>
      <c r="GF75" s="416"/>
      <c r="GG75" s="416"/>
      <c r="GH75" s="416"/>
      <c r="GI75" s="416"/>
      <c r="GJ75" s="416"/>
      <c r="GK75" s="416"/>
      <c r="GL75" s="416"/>
      <c r="GM75" s="416"/>
      <c r="GN75" s="416"/>
      <c r="GO75" s="416"/>
      <c r="GP75" s="416"/>
      <c r="GQ75" s="416"/>
      <c r="GR75" s="416"/>
      <c r="GS75" s="416"/>
      <c r="GT75" s="416"/>
      <c r="GU75" s="416"/>
      <c r="GV75" s="416"/>
      <c r="GW75" s="416"/>
      <c r="GX75" s="416"/>
      <c r="GY75" s="416"/>
      <c r="GZ75" s="416"/>
      <c r="HA75" s="416"/>
      <c r="HB75" s="416"/>
      <c r="HC75" s="416"/>
      <c r="HD75" s="416"/>
      <c r="HE75" s="416"/>
      <c r="HF75" s="416"/>
      <c r="HG75" s="416"/>
      <c r="HH75" s="416"/>
      <c r="HI75" s="416"/>
      <c r="HJ75" s="416"/>
      <c r="HK75" s="416"/>
      <c r="HL75" s="416"/>
      <c r="HM75" s="416"/>
      <c r="HN75" s="416"/>
      <c r="HO75" s="416"/>
      <c r="HP75" s="416"/>
      <c r="HQ75" s="416"/>
      <c r="HR75" s="416"/>
      <c r="HS75" s="416"/>
      <c r="HT75" s="416"/>
      <c r="HU75" s="416"/>
      <c r="HV75" s="416"/>
      <c r="HW75" s="416"/>
      <c r="HX75" s="416"/>
      <c r="HY75" s="416"/>
      <c r="HZ75" s="416"/>
      <c r="IA75" s="416"/>
      <c r="IB75" s="416"/>
      <c r="IC75" s="416"/>
      <c r="ID75" s="416"/>
      <c r="IE75" s="416"/>
      <c r="IF75" s="416"/>
      <c r="IG75" s="416"/>
      <c r="IH75" s="416"/>
      <c r="II75" s="416"/>
      <c r="IJ75" s="416"/>
      <c r="IK75" s="416"/>
      <c r="IL75" s="416"/>
      <c r="IM75" s="416"/>
      <c r="IN75" s="416"/>
      <c r="IO75" s="416"/>
      <c r="IP75" s="416"/>
      <c r="IQ75" s="416"/>
      <c r="IR75" s="416"/>
      <c r="IS75" s="416"/>
      <c r="IT75" s="416"/>
      <c r="IU75" s="416"/>
      <c r="IV75" s="416"/>
      <c r="IW75" s="416"/>
      <c r="IX75" s="416"/>
      <c r="IY75" s="416"/>
      <c r="IZ75" s="416"/>
      <c r="JA75" s="416"/>
      <c r="JB75" s="416"/>
      <c r="JC75" s="416"/>
      <c r="JD75" s="416"/>
      <c r="JE75" s="416"/>
      <c r="JF75" s="416"/>
      <c r="JG75" s="416"/>
      <c r="JH75" s="416"/>
      <c r="JI75" s="416"/>
      <c r="JJ75" s="416"/>
      <c r="JK75" s="416"/>
      <c r="JL75" s="416"/>
      <c r="JM75" s="416"/>
      <c r="JN75" s="416"/>
      <c r="JO75" s="416"/>
      <c r="JP75" s="416"/>
      <c r="JQ75" s="416"/>
      <c r="JR75" s="416"/>
      <c r="JS75" s="416"/>
      <c r="JT75" s="416"/>
      <c r="JU75" s="416"/>
      <c r="JV75" s="416"/>
      <c r="JW75" s="416"/>
      <c r="JX75" s="416"/>
      <c r="JY75" s="416"/>
      <c r="JZ75" s="416"/>
      <c r="KA75" s="416"/>
      <c r="KB75" s="416"/>
      <c r="KC75" s="416"/>
      <c r="KD75" s="416"/>
      <c r="KE75" s="416"/>
      <c r="KF75" s="416"/>
      <c r="KG75" s="416"/>
      <c r="KH75" s="416"/>
      <c r="KI75" s="416"/>
      <c r="KJ75" s="416"/>
      <c r="KK75" s="416"/>
      <c r="KL75" s="416"/>
      <c r="KM75" s="416"/>
      <c r="KN75" s="416"/>
      <c r="KO75" s="416"/>
      <c r="KP75" s="416"/>
      <c r="KQ75" s="416"/>
      <c r="KR75" s="416"/>
      <c r="KS75" s="416"/>
      <c r="KT75" s="416"/>
      <c r="KU75" s="416"/>
      <c r="KV75" s="416"/>
      <c r="KW75" s="416"/>
      <c r="KX75" s="416"/>
      <c r="KY75" s="416"/>
      <c r="KZ75" s="416"/>
      <c r="LA75" s="416"/>
      <c r="LB75" s="416"/>
      <c r="LC75" s="416"/>
      <c r="LD75" s="416"/>
      <c r="LE75" s="416"/>
      <c r="LF75" s="416"/>
      <c r="LG75" s="416"/>
      <c r="LH75" s="416"/>
      <c r="LI75" s="416"/>
      <c r="LJ75" s="416"/>
      <c r="LK75" s="416"/>
      <c r="LL75" s="416"/>
      <c r="LM75" s="416"/>
      <c r="LN75" s="416"/>
      <c r="LO75" s="416"/>
      <c r="LP75" s="416"/>
      <c r="LQ75" s="416"/>
      <c r="LR75" s="416"/>
      <c r="LS75" s="416"/>
      <c r="LT75" s="416"/>
      <c r="LU75" s="416"/>
      <c r="LV75" s="416"/>
      <c r="LW75" s="416"/>
      <c r="LX75" s="416"/>
      <c r="LY75" s="416"/>
      <c r="LZ75" s="416"/>
      <c r="MA75" s="416"/>
      <c r="MB75" s="416"/>
      <c r="MC75" s="416"/>
      <c r="MD75" s="416"/>
      <c r="ME75" s="416"/>
      <c r="MF75" s="416"/>
      <c r="MG75" s="416"/>
      <c r="MH75" s="416"/>
      <c r="MI75" s="416"/>
      <c r="MJ75" s="416"/>
      <c r="MK75" s="416"/>
      <c r="ML75" s="416"/>
      <c r="MM75" s="416"/>
      <c r="MN75" s="416"/>
      <c r="MO75" s="416"/>
      <c r="MP75" s="416"/>
      <c r="MQ75" s="416"/>
      <c r="MR75" s="416"/>
      <c r="MS75" s="416"/>
      <c r="MT75" s="416"/>
      <c r="MU75" s="416"/>
      <c r="MV75" s="416"/>
      <c r="MW75" s="416"/>
      <c r="MX75" s="416"/>
      <c r="MY75" s="416"/>
      <c r="MZ75" s="416"/>
      <c r="NA75" s="416"/>
      <c r="NB75" s="416"/>
      <c r="NC75" s="416"/>
      <c r="ND75" s="416"/>
      <c r="NE75" s="416"/>
      <c r="NF75" s="416"/>
      <c r="NG75" s="416"/>
      <c r="NH75" s="416"/>
      <c r="NI75" s="416"/>
      <c r="NJ75" s="416"/>
      <c r="NK75" s="416"/>
      <c r="NL75" s="416"/>
      <c r="NM75" s="416"/>
      <c r="NN75" s="416"/>
      <c r="NO75" s="416"/>
      <c r="NP75" s="416"/>
      <c r="NQ75" s="416"/>
      <c r="NR75" s="416"/>
      <c r="NS75" s="416"/>
      <c r="NT75" s="416"/>
      <c r="NU75" s="416"/>
      <c r="NV75" s="416"/>
      <c r="NW75" s="416"/>
      <c r="NX75" s="416"/>
      <c r="NY75" s="416"/>
      <c r="NZ75" s="416"/>
      <c r="OA75" s="416"/>
      <c r="OB75" s="416"/>
      <c r="OC75" s="416"/>
      <c r="OD75" s="416"/>
      <c r="OE75" s="416"/>
      <c r="OF75" s="416"/>
      <c r="OG75" s="416"/>
      <c r="OH75" s="416"/>
      <c r="OI75" s="416"/>
      <c r="OJ75" s="416"/>
      <c r="OK75" s="416"/>
      <c r="OL75" s="416"/>
      <c r="OM75" s="416"/>
      <c r="ON75" s="416"/>
      <c r="OO75" s="416"/>
      <c r="OP75" s="416"/>
      <c r="OQ75" s="416"/>
      <c r="OR75" s="416"/>
      <c r="OS75" s="416"/>
      <c r="OT75" s="416"/>
      <c r="OU75" s="416"/>
      <c r="OV75" s="416"/>
      <c r="OW75" s="416"/>
      <c r="OX75" s="416"/>
      <c r="OY75" s="416"/>
      <c r="OZ75" s="416"/>
      <c r="PA75" s="416"/>
      <c r="PB75" s="416"/>
      <c r="PC75" s="416"/>
      <c r="PD75" s="416"/>
      <c r="PE75" s="416"/>
      <c r="PF75" s="416"/>
      <c r="PG75" s="416"/>
      <c r="PH75" s="416"/>
      <c r="PI75" s="416"/>
      <c r="PJ75" s="416"/>
      <c r="PK75" s="416"/>
      <c r="PL75" s="416"/>
      <c r="PM75" s="416"/>
      <c r="PN75" s="416"/>
      <c r="PO75" s="416"/>
      <c r="PP75" s="416"/>
      <c r="PQ75" s="416"/>
      <c r="PR75" s="416"/>
      <c r="PS75" s="416"/>
      <c r="PT75" s="416"/>
      <c r="PU75" s="416"/>
      <c r="PV75" s="416"/>
      <c r="PW75" s="416"/>
      <c r="PX75" s="416"/>
      <c r="PY75" s="416"/>
      <c r="PZ75" s="416"/>
      <c r="QA75" s="416"/>
      <c r="QB75" s="416"/>
      <c r="QC75" s="416"/>
      <c r="QD75" s="416"/>
      <c r="QE75" s="416"/>
      <c r="QF75" s="416"/>
      <c r="QG75" s="416"/>
      <c r="QH75" s="416"/>
      <c r="QI75" s="416"/>
      <c r="QJ75" s="416"/>
      <c r="QK75" s="416"/>
      <c r="QL75" s="416"/>
      <c r="QM75" s="416"/>
      <c r="QN75" s="416"/>
      <c r="QO75" s="416"/>
      <c r="QP75" s="416"/>
      <c r="QQ75" s="416"/>
      <c r="QR75" s="416"/>
      <c r="QS75" s="416"/>
      <c r="QT75" s="416"/>
      <c r="QU75" s="416"/>
      <c r="QV75" s="416"/>
      <c r="QW75" s="416"/>
      <c r="QX75" s="416"/>
      <c r="QY75" s="416"/>
      <c r="QZ75" s="416"/>
      <c r="RA75" s="416"/>
      <c r="RB75" s="416"/>
      <c r="RC75" s="416"/>
      <c r="RD75" s="416"/>
      <c r="RE75" s="416"/>
      <c r="RF75" s="416"/>
      <c r="RG75" s="416"/>
      <c r="RH75" s="416"/>
      <c r="RI75" s="416"/>
      <c r="RJ75" s="416"/>
      <c r="RK75" s="416"/>
      <c r="RL75" s="416"/>
      <c r="RM75" s="416"/>
      <c r="RN75" s="416"/>
      <c r="RO75" s="416"/>
      <c r="RP75" s="416"/>
      <c r="RQ75" s="416"/>
      <c r="RR75" s="416"/>
      <c r="RS75" s="416"/>
      <c r="RT75" s="416"/>
      <c r="RU75" s="416"/>
      <c r="RV75" s="416"/>
      <c r="RW75" s="416"/>
      <c r="RX75" s="416"/>
      <c r="RY75" s="416"/>
      <c r="RZ75" s="416"/>
      <c r="SA75" s="416"/>
      <c r="SB75" s="416"/>
      <c r="SC75" s="416"/>
      <c r="SD75" s="416"/>
      <c r="SE75" s="416"/>
      <c r="SF75" s="416"/>
      <c r="SG75" s="416"/>
      <c r="SH75" s="416"/>
      <c r="SI75" s="416"/>
      <c r="SJ75" s="416"/>
      <c r="SK75" s="416"/>
      <c r="SL75" s="416"/>
      <c r="SM75" s="416"/>
      <c r="SN75" s="416"/>
      <c r="SO75" s="416"/>
      <c r="SP75" s="416"/>
      <c r="SQ75" s="416"/>
      <c r="SR75" s="416"/>
      <c r="SS75" s="416"/>
      <c r="ST75" s="416"/>
      <c r="SU75" s="416"/>
      <c r="SV75" s="416"/>
      <c r="SW75" s="416"/>
      <c r="SX75" s="416"/>
      <c r="SY75" s="416"/>
      <c r="SZ75" s="416"/>
      <c r="TA75" s="416"/>
      <c r="TB75" s="416"/>
      <c r="TC75" s="416"/>
      <c r="TD75" s="416"/>
      <c r="TE75" s="416"/>
      <c r="TF75" s="416"/>
      <c r="TG75" s="416"/>
      <c r="TH75" s="416"/>
      <c r="TI75" s="416"/>
      <c r="TJ75" s="416"/>
      <c r="TK75" s="416"/>
      <c r="TL75" s="416"/>
      <c r="TM75" s="416"/>
      <c r="TN75" s="416"/>
      <c r="TO75" s="416"/>
      <c r="TP75" s="416"/>
      <c r="TQ75" s="416"/>
      <c r="TR75" s="416"/>
      <c r="TS75" s="416"/>
      <c r="TT75" s="416"/>
      <c r="TU75" s="416"/>
      <c r="TV75" s="416"/>
      <c r="TW75" s="416"/>
      <c r="TX75" s="416"/>
      <c r="TY75" s="416"/>
      <c r="TZ75" s="416"/>
      <c r="UA75" s="416"/>
      <c r="UB75" s="416"/>
      <c r="UC75" s="416"/>
      <c r="UD75" s="416"/>
      <c r="UE75" s="416"/>
      <c r="UF75" s="416"/>
      <c r="UG75" s="416"/>
      <c r="UH75" s="416"/>
      <c r="UI75" s="416"/>
      <c r="UJ75" s="416"/>
      <c r="UK75" s="416"/>
      <c r="UL75" s="416"/>
      <c r="UM75" s="416"/>
      <c r="UN75" s="416"/>
      <c r="UO75" s="416"/>
      <c r="UP75" s="416"/>
      <c r="UQ75" s="416"/>
      <c r="UR75" s="416"/>
      <c r="US75" s="416"/>
      <c r="UT75" s="416"/>
      <c r="UU75" s="416"/>
      <c r="UV75" s="416"/>
      <c r="UW75" s="416"/>
      <c r="UX75" s="416"/>
      <c r="UY75" s="416"/>
      <c r="UZ75" s="416"/>
      <c r="VA75" s="416"/>
      <c r="VB75" s="416"/>
      <c r="VC75" s="416"/>
      <c r="VD75" s="416"/>
      <c r="VE75" s="416"/>
      <c r="VF75" s="416"/>
      <c r="VG75" s="416"/>
      <c r="VH75" s="416"/>
      <c r="VI75" s="416"/>
      <c r="VJ75" s="416"/>
      <c r="VK75" s="416"/>
      <c r="VL75" s="416"/>
      <c r="VM75" s="416"/>
      <c r="VN75" s="416"/>
      <c r="VO75" s="416"/>
      <c r="VP75" s="416"/>
      <c r="VQ75" s="416"/>
      <c r="VR75" s="416"/>
      <c r="VS75" s="416"/>
      <c r="VT75" s="416"/>
      <c r="VU75" s="416"/>
      <c r="VV75" s="416"/>
      <c r="VW75" s="416"/>
      <c r="VX75" s="416"/>
      <c r="VY75" s="416"/>
      <c r="VZ75" s="416"/>
      <c r="WA75" s="416"/>
      <c r="WB75" s="416"/>
      <c r="WC75" s="416"/>
      <c r="WD75" s="416"/>
      <c r="WE75" s="416"/>
      <c r="WF75" s="416"/>
      <c r="WG75" s="416"/>
      <c r="WH75" s="416"/>
      <c r="WI75" s="416"/>
      <c r="WJ75" s="416"/>
      <c r="WK75" s="416"/>
      <c r="WL75" s="416"/>
      <c r="WM75" s="416"/>
      <c r="WN75" s="416"/>
      <c r="WO75" s="416"/>
      <c r="WP75" s="416"/>
      <c r="WQ75" s="416"/>
      <c r="WR75" s="416"/>
      <c r="WS75" s="416"/>
      <c r="WT75" s="416"/>
      <c r="WU75" s="416"/>
      <c r="WV75" s="416"/>
      <c r="WW75" s="416"/>
      <c r="WX75" s="416"/>
      <c r="WY75" s="416"/>
      <c r="WZ75" s="416"/>
      <c r="XA75" s="416"/>
      <c r="XB75" s="416"/>
      <c r="XC75" s="416"/>
      <c r="XD75" s="416"/>
      <c r="XE75" s="416"/>
      <c r="XF75" s="416"/>
      <c r="XG75" s="416"/>
      <c r="XH75" s="416"/>
      <c r="XI75" s="416"/>
      <c r="XJ75" s="416"/>
      <c r="XK75" s="416"/>
      <c r="XL75" s="416"/>
      <c r="XM75" s="416"/>
      <c r="XN75" s="416"/>
      <c r="XO75" s="416"/>
      <c r="XP75" s="416"/>
      <c r="XQ75" s="416"/>
      <c r="XR75" s="416"/>
      <c r="XS75" s="416"/>
      <c r="XT75" s="416"/>
    </row>
    <row r="76" spans="1:644" customFormat="1">
      <c r="A76" s="237" t="s">
        <v>492</v>
      </c>
      <c r="B76" s="2136" t="s">
        <v>71</v>
      </c>
      <c r="C76" s="2137"/>
      <c r="D76" s="2137"/>
      <c r="E76" s="2137"/>
      <c r="F76" s="2138"/>
      <c r="G76" s="416"/>
      <c r="H76" s="416"/>
      <c r="I76" s="416"/>
      <c r="J76" s="416"/>
      <c r="K76" s="416"/>
      <c r="L76" s="416"/>
      <c r="M76" s="416"/>
      <c r="N76" s="416"/>
      <c r="O76" s="416"/>
      <c r="P76" s="416"/>
      <c r="Q76" s="416"/>
      <c r="R76" s="416"/>
      <c r="S76" s="416"/>
      <c r="T76" s="416"/>
      <c r="U76" s="416"/>
      <c r="V76" s="416"/>
      <c r="W76" s="416"/>
      <c r="X76" s="416"/>
      <c r="Y76" s="416"/>
      <c r="Z76" s="416"/>
      <c r="AA76" s="416"/>
      <c r="AB76" s="416"/>
      <c r="AC76" s="416"/>
      <c r="AD76" s="416"/>
      <c r="AE76" s="416"/>
      <c r="AF76" s="416"/>
      <c r="AG76" s="416"/>
      <c r="AH76" s="416"/>
      <c r="AI76" s="416"/>
      <c r="AJ76" s="416"/>
      <c r="AK76" s="416"/>
      <c r="AL76" s="416"/>
      <c r="AM76" s="416"/>
      <c r="AN76" s="416"/>
      <c r="AO76" s="416"/>
      <c r="AP76" s="416"/>
      <c r="AQ76" s="416"/>
      <c r="AR76" s="416"/>
      <c r="AS76" s="416"/>
      <c r="AT76" s="416"/>
      <c r="AU76" s="416"/>
      <c r="AV76" s="416"/>
      <c r="AW76" s="416"/>
      <c r="AX76" s="416"/>
      <c r="AY76" s="416"/>
      <c r="AZ76" s="416"/>
      <c r="BA76" s="416"/>
      <c r="BB76" s="416"/>
      <c r="BC76" s="416"/>
      <c r="BD76" s="416"/>
      <c r="BE76" s="416"/>
      <c r="BF76" s="416"/>
      <c r="BG76" s="416"/>
      <c r="BH76" s="416"/>
      <c r="BI76" s="416"/>
      <c r="BJ76" s="416"/>
      <c r="BK76" s="416"/>
      <c r="BL76" s="416"/>
      <c r="BM76" s="416"/>
      <c r="BN76" s="416"/>
      <c r="BO76" s="416"/>
      <c r="BP76" s="416"/>
      <c r="BQ76" s="416"/>
      <c r="BR76" s="416"/>
      <c r="BS76" s="416"/>
      <c r="BT76" s="416"/>
      <c r="BU76" s="416"/>
      <c r="BV76" s="416"/>
      <c r="BW76" s="416"/>
      <c r="BX76" s="416"/>
      <c r="BY76" s="416"/>
      <c r="BZ76" s="416"/>
      <c r="CA76" s="416"/>
      <c r="CB76" s="416"/>
      <c r="CC76" s="416"/>
      <c r="CD76" s="416"/>
      <c r="CE76" s="416"/>
      <c r="CF76" s="416"/>
      <c r="CG76" s="416"/>
      <c r="CH76" s="416"/>
      <c r="CI76" s="416"/>
      <c r="CJ76" s="416"/>
      <c r="CK76" s="416"/>
      <c r="CL76" s="416"/>
      <c r="CM76" s="416"/>
      <c r="CN76" s="416"/>
      <c r="CO76" s="416"/>
      <c r="CP76" s="416"/>
      <c r="CQ76" s="416"/>
      <c r="CR76" s="416"/>
      <c r="CS76" s="416"/>
      <c r="CT76" s="416"/>
      <c r="CU76" s="416"/>
      <c r="CV76" s="416"/>
      <c r="CW76" s="416"/>
      <c r="CX76" s="416"/>
      <c r="CY76" s="416"/>
      <c r="CZ76" s="416"/>
      <c r="DA76" s="416"/>
      <c r="DB76" s="416"/>
      <c r="DC76" s="416"/>
      <c r="DD76" s="416"/>
      <c r="DE76" s="416"/>
      <c r="DF76" s="416"/>
      <c r="DG76" s="416"/>
      <c r="DH76" s="416"/>
      <c r="DI76" s="416"/>
      <c r="DJ76" s="416"/>
      <c r="DK76" s="416"/>
      <c r="DL76" s="416"/>
      <c r="DM76" s="416"/>
      <c r="DN76" s="416"/>
      <c r="DO76" s="416"/>
      <c r="DP76" s="416"/>
      <c r="DQ76" s="416"/>
      <c r="DR76" s="416"/>
      <c r="DS76" s="416"/>
      <c r="DT76" s="416"/>
      <c r="DU76" s="416"/>
      <c r="DV76" s="416"/>
      <c r="DW76" s="416"/>
      <c r="DX76" s="416"/>
      <c r="DY76" s="416"/>
      <c r="DZ76" s="416"/>
      <c r="EA76" s="416"/>
      <c r="EB76" s="416"/>
      <c r="EC76" s="416"/>
      <c r="ED76" s="416"/>
      <c r="EE76" s="416"/>
      <c r="EF76" s="416"/>
      <c r="EG76" s="416"/>
      <c r="EH76" s="416"/>
      <c r="EI76" s="416"/>
      <c r="EJ76" s="416"/>
      <c r="EK76" s="416"/>
      <c r="EL76" s="416"/>
      <c r="EM76" s="416"/>
      <c r="EN76" s="416"/>
      <c r="EO76" s="416"/>
      <c r="EP76" s="416"/>
      <c r="EQ76" s="416"/>
      <c r="ER76" s="416"/>
      <c r="ES76" s="416"/>
      <c r="ET76" s="416"/>
      <c r="EU76" s="416"/>
      <c r="EV76" s="416"/>
      <c r="EW76" s="416"/>
      <c r="EX76" s="416"/>
      <c r="EY76" s="416"/>
      <c r="EZ76" s="416"/>
      <c r="FA76" s="416"/>
      <c r="FB76" s="416"/>
      <c r="FC76" s="416"/>
      <c r="FD76" s="416"/>
      <c r="FE76" s="416"/>
      <c r="FF76" s="416"/>
      <c r="FG76" s="416"/>
      <c r="FH76" s="416"/>
      <c r="FI76" s="416"/>
      <c r="FJ76" s="416"/>
      <c r="FK76" s="416"/>
      <c r="FL76" s="416"/>
      <c r="FM76" s="416"/>
      <c r="FN76" s="416"/>
      <c r="FO76" s="416"/>
      <c r="FP76" s="416"/>
      <c r="FQ76" s="416"/>
      <c r="FR76" s="416"/>
      <c r="FS76" s="416"/>
      <c r="FT76" s="416"/>
      <c r="FU76" s="416"/>
      <c r="FV76" s="416"/>
      <c r="FW76" s="416"/>
      <c r="FX76" s="416"/>
      <c r="FY76" s="416"/>
      <c r="FZ76" s="416"/>
      <c r="GA76" s="416"/>
      <c r="GB76" s="416"/>
      <c r="GC76" s="416"/>
      <c r="GD76" s="416"/>
      <c r="GE76" s="416"/>
      <c r="GF76" s="416"/>
      <c r="GG76" s="416"/>
      <c r="GH76" s="416"/>
      <c r="GI76" s="416"/>
      <c r="GJ76" s="416"/>
      <c r="GK76" s="416"/>
      <c r="GL76" s="416"/>
      <c r="GM76" s="416"/>
      <c r="GN76" s="416"/>
      <c r="GO76" s="416"/>
      <c r="GP76" s="416"/>
      <c r="GQ76" s="416"/>
      <c r="GR76" s="416"/>
      <c r="GS76" s="416"/>
      <c r="GT76" s="416"/>
      <c r="GU76" s="416"/>
      <c r="GV76" s="416"/>
      <c r="GW76" s="416"/>
      <c r="GX76" s="416"/>
      <c r="GY76" s="416"/>
      <c r="GZ76" s="416"/>
      <c r="HA76" s="416"/>
      <c r="HB76" s="416"/>
      <c r="HC76" s="416"/>
      <c r="HD76" s="416"/>
      <c r="HE76" s="416"/>
      <c r="HF76" s="416"/>
      <c r="HG76" s="416"/>
      <c r="HH76" s="416"/>
      <c r="HI76" s="416"/>
      <c r="HJ76" s="416"/>
      <c r="HK76" s="416"/>
      <c r="HL76" s="416"/>
      <c r="HM76" s="416"/>
      <c r="HN76" s="416"/>
      <c r="HO76" s="416"/>
      <c r="HP76" s="416"/>
      <c r="HQ76" s="416"/>
      <c r="HR76" s="416"/>
      <c r="HS76" s="416"/>
      <c r="HT76" s="416"/>
      <c r="HU76" s="416"/>
      <c r="HV76" s="416"/>
      <c r="HW76" s="416"/>
      <c r="HX76" s="416"/>
      <c r="HY76" s="416"/>
      <c r="HZ76" s="416"/>
      <c r="IA76" s="416"/>
      <c r="IB76" s="416"/>
      <c r="IC76" s="416"/>
      <c r="ID76" s="416"/>
      <c r="IE76" s="416"/>
      <c r="IF76" s="416"/>
      <c r="IG76" s="416"/>
      <c r="IH76" s="416"/>
      <c r="II76" s="416"/>
      <c r="IJ76" s="416"/>
      <c r="IK76" s="416"/>
      <c r="IL76" s="416"/>
      <c r="IM76" s="416"/>
      <c r="IN76" s="416"/>
      <c r="IO76" s="416"/>
      <c r="IP76" s="416"/>
      <c r="IQ76" s="416"/>
      <c r="IR76" s="416"/>
      <c r="IS76" s="416"/>
      <c r="IT76" s="416"/>
      <c r="IU76" s="416"/>
      <c r="IV76" s="416"/>
      <c r="IW76" s="416"/>
      <c r="IX76" s="416"/>
      <c r="IY76" s="416"/>
      <c r="IZ76" s="416"/>
      <c r="JA76" s="416"/>
      <c r="JB76" s="416"/>
      <c r="JC76" s="416"/>
      <c r="JD76" s="416"/>
      <c r="JE76" s="416"/>
      <c r="JF76" s="416"/>
      <c r="JG76" s="416"/>
      <c r="JH76" s="416"/>
      <c r="JI76" s="416"/>
      <c r="JJ76" s="416"/>
      <c r="JK76" s="416"/>
      <c r="JL76" s="416"/>
      <c r="JM76" s="416"/>
      <c r="JN76" s="416"/>
      <c r="JO76" s="416"/>
      <c r="JP76" s="416"/>
      <c r="JQ76" s="416"/>
      <c r="JR76" s="416"/>
      <c r="JS76" s="416"/>
      <c r="JT76" s="416"/>
      <c r="JU76" s="416"/>
      <c r="JV76" s="416"/>
      <c r="JW76" s="416"/>
      <c r="JX76" s="416"/>
      <c r="JY76" s="416"/>
      <c r="JZ76" s="416"/>
      <c r="KA76" s="416"/>
      <c r="KB76" s="416"/>
      <c r="KC76" s="416"/>
      <c r="KD76" s="416"/>
      <c r="KE76" s="416"/>
      <c r="KF76" s="416"/>
      <c r="KG76" s="416"/>
      <c r="KH76" s="416"/>
      <c r="KI76" s="416"/>
      <c r="KJ76" s="416"/>
      <c r="KK76" s="416"/>
      <c r="KL76" s="416"/>
      <c r="KM76" s="416"/>
      <c r="KN76" s="416"/>
      <c r="KO76" s="416"/>
      <c r="KP76" s="416"/>
      <c r="KQ76" s="416"/>
      <c r="KR76" s="416"/>
      <c r="KS76" s="416"/>
      <c r="KT76" s="416"/>
      <c r="KU76" s="416"/>
      <c r="KV76" s="416"/>
      <c r="KW76" s="416"/>
      <c r="KX76" s="416"/>
      <c r="KY76" s="416"/>
      <c r="KZ76" s="416"/>
      <c r="LA76" s="416"/>
      <c r="LB76" s="416"/>
      <c r="LC76" s="416"/>
      <c r="LD76" s="416"/>
      <c r="LE76" s="416"/>
      <c r="LF76" s="416"/>
      <c r="LG76" s="416"/>
      <c r="LH76" s="416"/>
      <c r="LI76" s="416"/>
      <c r="LJ76" s="416"/>
      <c r="LK76" s="416"/>
      <c r="LL76" s="416"/>
      <c r="LM76" s="416"/>
      <c r="LN76" s="416"/>
      <c r="LO76" s="416"/>
      <c r="LP76" s="416"/>
      <c r="LQ76" s="416"/>
      <c r="LR76" s="416"/>
      <c r="LS76" s="416"/>
      <c r="LT76" s="416"/>
      <c r="LU76" s="416"/>
      <c r="LV76" s="416"/>
      <c r="LW76" s="416"/>
      <c r="LX76" s="416"/>
      <c r="LY76" s="416"/>
      <c r="LZ76" s="416"/>
      <c r="MA76" s="416"/>
      <c r="MB76" s="416"/>
      <c r="MC76" s="416"/>
      <c r="MD76" s="416"/>
      <c r="ME76" s="416"/>
      <c r="MF76" s="416"/>
      <c r="MG76" s="416"/>
      <c r="MH76" s="416"/>
      <c r="MI76" s="416"/>
      <c r="MJ76" s="416"/>
      <c r="MK76" s="416"/>
      <c r="ML76" s="416"/>
      <c r="MM76" s="416"/>
      <c r="MN76" s="416"/>
      <c r="MO76" s="416"/>
      <c r="MP76" s="416"/>
      <c r="MQ76" s="416"/>
      <c r="MR76" s="416"/>
      <c r="MS76" s="416"/>
      <c r="MT76" s="416"/>
      <c r="MU76" s="416"/>
      <c r="MV76" s="416"/>
      <c r="MW76" s="416"/>
      <c r="MX76" s="416"/>
      <c r="MY76" s="416"/>
      <c r="MZ76" s="416"/>
      <c r="NA76" s="416"/>
      <c r="NB76" s="416"/>
      <c r="NC76" s="416"/>
      <c r="ND76" s="416"/>
      <c r="NE76" s="416"/>
      <c r="NF76" s="416"/>
      <c r="NG76" s="416"/>
      <c r="NH76" s="416"/>
      <c r="NI76" s="416"/>
      <c r="NJ76" s="416"/>
      <c r="NK76" s="416"/>
      <c r="NL76" s="416"/>
      <c r="NM76" s="416"/>
      <c r="NN76" s="416"/>
      <c r="NO76" s="416"/>
      <c r="NP76" s="416"/>
      <c r="NQ76" s="416"/>
      <c r="NR76" s="416"/>
      <c r="NS76" s="416"/>
      <c r="NT76" s="416"/>
      <c r="NU76" s="416"/>
      <c r="NV76" s="416"/>
      <c r="NW76" s="416"/>
      <c r="NX76" s="416"/>
      <c r="NY76" s="416"/>
      <c r="NZ76" s="416"/>
      <c r="OA76" s="416"/>
      <c r="OB76" s="416"/>
      <c r="OC76" s="416"/>
      <c r="OD76" s="416"/>
      <c r="OE76" s="416"/>
      <c r="OF76" s="416"/>
      <c r="OG76" s="416"/>
      <c r="OH76" s="416"/>
      <c r="OI76" s="416"/>
      <c r="OJ76" s="416"/>
      <c r="OK76" s="416"/>
      <c r="OL76" s="416"/>
      <c r="OM76" s="416"/>
      <c r="ON76" s="416"/>
      <c r="OO76" s="416"/>
      <c r="OP76" s="416"/>
      <c r="OQ76" s="416"/>
      <c r="OR76" s="416"/>
      <c r="OS76" s="416"/>
      <c r="OT76" s="416"/>
      <c r="OU76" s="416"/>
      <c r="OV76" s="416"/>
      <c r="OW76" s="416"/>
      <c r="OX76" s="416"/>
      <c r="OY76" s="416"/>
      <c r="OZ76" s="416"/>
      <c r="PA76" s="416"/>
      <c r="PB76" s="416"/>
      <c r="PC76" s="416"/>
      <c r="PD76" s="416"/>
      <c r="PE76" s="416"/>
      <c r="PF76" s="416"/>
      <c r="PG76" s="416"/>
      <c r="PH76" s="416"/>
      <c r="PI76" s="416"/>
      <c r="PJ76" s="416"/>
      <c r="PK76" s="416"/>
      <c r="PL76" s="416"/>
      <c r="PM76" s="416"/>
      <c r="PN76" s="416"/>
      <c r="PO76" s="416"/>
      <c r="PP76" s="416"/>
      <c r="PQ76" s="416"/>
      <c r="PR76" s="416"/>
      <c r="PS76" s="416"/>
      <c r="PT76" s="416"/>
      <c r="PU76" s="416"/>
      <c r="PV76" s="416"/>
      <c r="PW76" s="416"/>
      <c r="PX76" s="416"/>
      <c r="PY76" s="416"/>
      <c r="PZ76" s="416"/>
      <c r="QA76" s="416"/>
      <c r="QB76" s="416"/>
      <c r="QC76" s="416"/>
      <c r="QD76" s="416"/>
      <c r="QE76" s="416"/>
      <c r="QF76" s="416"/>
      <c r="QG76" s="416"/>
      <c r="QH76" s="416"/>
      <c r="QI76" s="416"/>
      <c r="QJ76" s="416"/>
      <c r="QK76" s="416"/>
      <c r="QL76" s="416"/>
      <c r="QM76" s="416"/>
      <c r="QN76" s="416"/>
      <c r="QO76" s="416"/>
      <c r="QP76" s="416"/>
      <c r="QQ76" s="416"/>
      <c r="QR76" s="416"/>
      <c r="QS76" s="416"/>
      <c r="QT76" s="416"/>
      <c r="QU76" s="416"/>
      <c r="QV76" s="416"/>
      <c r="QW76" s="416"/>
      <c r="QX76" s="416"/>
      <c r="QY76" s="416"/>
      <c r="QZ76" s="416"/>
      <c r="RA76" s="416"/>
      <c r="RB76" s="416"/>
      <c r="RC76" s="416"/>
      <c r="RD76" s="416"/>
      <c r="RE76" s="416"/>
      <c r="RF76" s="416"/>
      <c r="RG76" s="416"/>
      <c r="RH76" s="416"/>
      <c r="RI76" s="416"/>
      <c r="RJ76" s="416"/>
      <c r="RK76" s="416"/>
      <c r="RL76" s="416"/>
      <c r="RM76" s="416"/>
      <c r="RN76" s="416"/>
      <c r="RO76" s="416"/>
      <c r="RP76" s="416"/>
      <c r="RQ76" s="416"/>
      <c r="RR76" s="416"/>
      <c r="RS76" s="416"/>
      <c r="RT76" s="416"/>
      <c r="RU76" s="416"/>
      <c r="RV76" s="416"/>
      <c r="RW76" s="416"/>
      <c r="RX76" s="416"/>
      <c r="RY76" s="416"/>
      <c r="RZ76" s="416"/>
      <c r="SA76" s="416"/>
      <c r="SB76" s="416"/>
      <c r="SC76" s="416"/>
      <c r="SD76" s="416"/>
      <c r="SE76" s="416"/>
      <c r="SF76" s="416"/>
      <c r="SG76" s="416"/>
      <c r="SH76" s="416"/>
      <c r="SI76" s="416"/>
      <c r="SJ76" s="416"/>
      <c r="SK76" s="416"/>
      <c r="SL76" s="416"/>
      <c r="SM76" s="416"/>
      <c r="SN76" s="416"/>
      <c r="SO76" s="416"/>
      <c r="SP76" s="416"/>
      <c r="SQ76" s="416"/>
      <c r="SR76" s="416"/>
      <c r="SS76" s="416"/>
      <c r="ST76" s="416"/>
      <c r="SU76" s="416"/>
      <c r="SV76" s="416"/>
      <c r="SW76" s="416"/>
      <c r="SX76" s="416"/>
      <c r="SY76" s="416"/>
      <c r="SZ76" s="416"/>
      <c r="TA76" s="416"/>
      <c r="TB76" s="416"/>
      <c r="TC76" s="416"/>
      <c r="TD76" s="416"/>
      <c r="TE76" s="416"/>
      <c r="TF76" s="416"/>
      <c r="TG76" s="416"/>
      <c r="TH76" s="416"/>
      <c r="TI76" s="416"/>
      <c r="TJ76" s="416"/>
      <c r="TK76" s="416"/>
      <c r="TL76" s="416"/>
      <c r="TM76" s="416"/>
      <c r="TN76" s="416"/>
      <c r="TO76" s="416"/>
      <c r="TP76" s="416"/>
      <c r="TQ76" s="416"/>
      <c r="TR76" s="416"/>
      <c r="TS76" s="416"/>
      <c r="TT76" s="416"/>
      <c r="TU76" s="416"/>
      <c r="TV76" s="416"/>
      <c r="TW76" s="416"/>
      <c r="TX76" s="416"/>
      <c r="TY76" s="416"/>
      <c r="TZ76" s="416"/>
      <c r="UA76" s="416"/>
      <c r="UB76" s="416"/>
      <c r="UC76" s="416"/>
      <c r="UD76" s="416"/>
      <c r="UE76" s="416"/>
      <c r="UF76" s="416"/>
      <c r="UG76" s="416"/>
      <c r="UH76" s="416"/>
      <c r="UI76" s="416"/>
      <c r="UJ76" s="416"/>
      <c r="UK76" s="416"/>
      <c r="UL76" s="416"/>
      <c r="UM76" s="416"/>
      <c r="UN76" s="416"/>
      <c r="UO76" s="416"/>
      <c r="UP76" s="416"/>
      <c r="UQ76" s="416"/>
      <c r="UR76" s="416"/>
      <c r="US76" s="416"/>
      <c r="UT76" s="416"/>
      <c r="UU76" s="416"/>
      <c r="UV76" s="416"/>
      <c r="UW76" s="416"/>
      <c r="UX76" s="416"/>
      <c r="UY76" s="416"/>
      <c r="UZ76" s="416"/>
      <c r="VA76" s="416"/>
      <c r="VB76" s="416"/>
      <c r="VC76" s="416"/>
      <c r="VD76" s="416"/>
      <c r="VE76" s="416"/>
      <c r="VF76" s="416"/>
      <c r="VG76" s="416"/>
      <c r="VH76" s="416"/>
      <c r="VI76" s="416"/>
      <c r="VJ76" s="416"/>
      <c r="VK76" s="416"/>
      <c r="VL76" s="416"/>
      <c r="VM76" s="416"/>
      <c r="VN76" s="416"/>
      <c r="VO76" s="416"/>
      <c r="VP76" s="416"/>
      <c r="VQ76" s="416"/>
      <c r="VR76" s="416"/>
      <c r="VS76" s="416"/>
      <c r="VT76" s="416"/>
      <c r="VU76" s="416"/>
      <c r="VV76" s="416"/>
      <c r="VW76" s="416"/>
      <c r="VX76" s="416"/>
      <c r="VY76" s="416"/>
      <c r="VZ76" s="416"/>
      <c r="WA76" s="416"/>
      <c r="WB76" s="416"/>
      <c r="WC76" s="416"/>
      <c r="WD76" s="416"/>
      <c r="WE76" s="416"/>
      <c r="WF76" s="416"/>
      <c r="WG76" s="416"/>
      <c r="WH76" s="416"/>
      <c r="WI76" s="416"/>
      <c r="WJ76" s="416"/>
      <c r="WK76" s="416"/>
      <c r="WL76" s="416"/>
      <c r="WM76" s="416"/>
      <c r="WN76" s="416"/>
      <c r="WO76" s="416"/>
      <c r="WP76" s="416"/>
      <c r="WQ76" s="416"/>
      <c r="WR76" s="416"/>
      <c r="WS76" s="416"/>
      <c r="WT76" s="416"/>
      <c r="WU76" s="416"/>
      <c r="WV76" s="416"/>
      <c r="WW76" s="416"/>
      <c r="WX76" s="416"/>
      <c r="WY76" s="416"/>
      <c r="WZ76" s="416"/>
      <c r="XA76" s="416"/>
      <c r="XB76" s="416"/>
      <c r="XC76" s="416"/>
      <c r="XD76" s="416"/>
      <c r="XE76" s="416"/>
      <c r="XF76" s="416"/>
      <c r="XG76" s="416"/>
      <c r="XH76" s="416"/>
      <c r="XI76" s="416"/>
      <c r="XJ76" s="416"/>
      <c r="XK76" s="416"/>
      <c r="XL76" s="416"/>
      <c r="XM76" s="416"/>
      <c r="XN76" s="416"/>
      <c r="XO76" s="416"/>
      <c r="XP76" s="416"/>
      <c r="XQ76" s="416"/>
      <c r="XR76" s="416"/>
      <c r="XS76" s="416"/>
      <c r="XT76" s="416"/>
    </row>
    <row r="77" spans="1:644" customFormat="1">
      <c r="A77" s="237" t="s">
        <v>73</v>
      </c>
      <c r="B77" s="2136" t="s">
        <v>72</v>
      </c>
      <c r="C77" s="2137"/>
      <c r="D77" s="2137"/>
      <c r="E77" s="2137"/>
      <c r="F77" s="2138"/>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c r="AE77" s="416"/>
      <c r="AF77" s="416"/>
      <c r="AG77" s="416"/>
      <c r="AH77" s="416"/>
      <c r="AI77" s="416"/>
      <c r="AJ77" s="416"/>
      <c r="AK77" s="416"/>
      <c r="AL77" s="416"/>
      <c r="AM77" s="416"/>
      <c r="AN77" s="416"/>
      <c r="AO77" s="416"/>
      <c r="AP77" s="416"/>
      <c r="AQ77" s="416"/>
      <c r="AR77" s="416"/>
      <c r="AS77" s="416"/>
      <c r="AT77" s="416"/>
      <c r="AU77" s="416"/>
      <c r="AV77" s="416"/>
      <c r="AW77" s="416"/>
      <c r="AX77" s="416"/>
      <c r="AY77" s="416"/>
      <c r="AZ77" s="416"/>
      <c r="BA77" s="416"/>
      <c r="BB77" s="416"/>
      <c r="BC77" s="416"/>
      <c r="BD77" s="416"/>
      <c r="BE77" s="416"/>
      <c r="BF77" s="416"/>
      <c r="BG77" s="416"/>
      <c r="BH77" s="416"/>
      <c r="BI77" s="416"/>
      <c r="BJ77" s="416"/>
      <c r="BK77" s="416"/>
      <c r="BL77" s="416"/>
      <c r="BM77" s="416"/>
      <c r="BN77" s="416"/>
      <c r="BO77" s="416"/>
      <c r="BP77" s="416"/>
      <c r="BQ77" s="416"/>
      <c r="BR77" s="416"/>
      <c r="BS77" s="416"/>
      <c r="BT77" s="416"/>
      <c r="BU77" s="416"/>
      <c r="BV77" s="416"/>
      <c r="BW77" s="416"/>
      <c r="BX77" s="416"/>
      <c r="BY77" s="416"/>
      <c r="BZ77" s="416"/>
      <c r="CA77" s="416"/>
      <c r="CB77" s="416"/>
      <c r="CC77" s="416"/>
      <c r="CD77" s="416"/>
      <c r="CE77" s="416"/>
      <c r="CF77" s="416"/>
      <c r="CG77" s="416"/>
      <c r="CH77" s="416"/>
      <c r="CI77" s="416"/>
      <c r="CJ77" s="416"/>
      <c r="CK77" s="416"/>
      <c r="CL77" s="416"/>
      <c r="CM77" s="416"/>
      <c r="CN77" s="416"/>
      <c r="CO77" s="416"/>
      <c r="CP77" s="416"/>
      <c r="CQ77" s="416"/>
      <c r="CR77" s="416"/>
      <c r="CS77" s="416"/>
      <c r="CT77" s="416"/>
      <c r="CU77" s="416"/>
      <c r="CV77" s="416"/>
      <c r="CW77" s="416"/>
      <c r="CX77" s="416"/>
      <c r="CY77" s="416"/>
      <c r="CZ77" s="416"/>
      <c r="DA77" s="416"/>
      <c r="DB77" s="416"/>
      <c r="DC77" s="416"/>
      <c r="DD77" s="416"/>
      <c r="DE77" s="416"/>
      <c r="DF77" s="416"/>
      <c r="DG77" s="416"/>
      <c r="DH77" s="416"/>
      <c r="DI77" s="416"/>
      <c r="DJ77" s="416"/>
      <c r="DK77" s="416"/>
      <c r="DL77" s="416"/>
      <c r="DM77" s="416"/>
      <c r="DN77" s="416"/>
      <c r="DO77" s="416"/>
      <c r="DP77" s="416"/>
      <c r="DQ77" s="416"/>
      <c r="DR77" s="416"/>
      <c r="DS77" s="416"/>
      <c r="DT77" s="416"/>
      <c r="DU77" s="416"/>
      <c r="DV77" s="416"/>
      <c r="DW77" s="416"/>
      <c r="DX77" s="416"/>
      <c r="DY77" s="416"/>
      <c r="DZ77" s="416"/>
      <c r="EA77" s="416"/>
      <c r="EB77" s="416"/>
      <c r="EC77" s="416"/>
      <c r="ED77" s="416"/>
      <c r="EE77" s="416"/>
      <c r="EF77" s="416"/>
      <c r="EG77" s="416"/>
      <c r="EH77" s="416"/>
      <c r="EI77" s="416"/>
      <c r="EJ77" s="416"/>
      <c r="EK77" s="416"/>
      <c r="EL77" s="416"/>
      <c r="EM77" s="416"/>
      <c r="EN77" s="416"/>
      <c r="EO77" s="416"/>
      <c r="EP77" s="416"/>
      <c r="EQ77" s="416"/>
      <c r="ER77" s="416"/>
      <c r="ES77" s="416"/>
      <c r="ET77" s="416"/>
      <c r="EU77" s="416"/>
      <c r="EV77" s="416"/>
      <c r="EW77" s="416"/>
      <c r="EX77" s="416"/>
      <c r="EY77" s="416"/>
      <c r="EZ77" s="416"/>
      <c r="FA77" s="416"/>
      <c r="FB77" s="416"/>
      <c r="FC77" s="416"/>
      <c r="FD77" s="416"/>
      <c r="FE77" s="416"/>
      <c r="FF77" s="416"/>
      <c r="FG77" s="416"/>
      <c r="FH77" s="416"/>
      <c r="FI77" s="416"/>
      <c r="FJ77" s="416"/>
      <c r="FK77" s="416"/>
      <c r="FL77" s="416"/>
      <c r="FM77" s="416"/>
      <c r="FN77" s="416"/>
      <c r="FO77" s="416"/>
      <c r="FP77" s="416"/>
      <c r="FQ77" s="416"/>
      <c r="FR77" s="416"/>
      <c r="FS77" s="416"/>
      <c r="FT77" s="416"/>
      <c r="FU77" s="416"/>
      <c r="FV77" s="416"/>
      <c r="FW77" s="416"/>
      <c r="FX77" s="416"/>
      <c r="FY77" s="416"/>
      <c r="FZ77" s="416"/>
      <c r="GA77" s="416"/>
      <c r="GB77" s="416"/>
      <c r="GC77" s="416"/>
      <c r="GD77" s="416"/>
      <c r="GE77" s="416"/>
      <c r="GF77" s="416"/>
      <c r="GG77" s="416"/>
      <c r="GH77" s="416"/>
      <c r="GI77" s="416"/>
      <c r="GJ77" s="416"/>
      <c r="GK77" s="416"/>
      <c r="GL77" s="416"/>
      <c r="GM77" s="416"/>
      <c r="GN77" s="416"/>
      <c r="GO77" s="416"/>
      <c r="GP77" s="416"/>
      <c r="GQ77" s="416"/>
      <c r="GR77" s="416"/>
      <c r="GS77" s="416"/>
      <c r="GT77" s="416"/>
      <c r="GU77" s="416"/>
      <c r="GV77" s="416"/>
      <c r="GW77" s="416"/>
      <c r="GX77" s="416"/>
      <c r="GY77" s="416"/>
      <c r="GZ77" s="416"/>
      <c r="HA77" s="416"/>
      <c r="HB77" s="416"/>
      <c r="HC77" s="416"/>
      <c r="HD77" s="416"/>
      <c r="HE77" s="416"/>
      <c r="HF77" s="416"/>
      <c r="HG77" s="416"/>
      <c r="HH77" s="416"/>
      <c r="HI77" s="416"/>
      <c r="HJ77" s="416"/>
      <c r="HK77" s="416"/>
      <c r="HL77" s="416"/>
      <c r="HM77" s="416"/>
      <c r="HN77" s="416"/>
      <c r="HO77" s="416"/>
      <c r="HP77" s="416"/>
      <c r="HQ77" s="416"/>
      <c r="HR77" s="416"/>
      <c r="HS77" s="416"/>
      <c r="HT77" s="416"/>
      <c r="HU77" s="416"/>
      <c r="HV77" s="416"/>
      <c r="HW77" s="416"/>
      <c r="HX77" s="416"/>
      <c r="HY77" s="416"/>
      <c r="HZ77" s="416"/>
      <c r="IA77" s="416"/>
      <c r="IB77" s="416"/>
      <c r="IC77" s="416"/>
      <c r="ID77" s="416"/>
      <c r="IE77" s="416"/>
      <c r="IF77" s="416"/>
      <c r="IG77" s="416"/>
      <c r="IH77" s="416"/>
      <c r="II77" s="416"/>
      <c r="IJ77" s="416"/>
      <c r="IK77" s="416"/>
      <c r="IL77" s="416"/>
      <c r="IM77" s="416"/>
      <c r="IN77" s="416"/>
      <c r="IO77" s="416"/>
      <c r="IP77" s="416"/>
      <c r="IQ77" s="416"/>
      <c r="IR77" s="416"/>
      <c r="IS77" s="416"/>
      <c r="IT77" s="416"/>
      <c r="IU77" s="416"/>
      <c r="IV77" s="416"/>
      <c r="IW77" s="416"/>
      <c r="IX77" s="416"/>
      <c r="IY77" s="416"/>
      <c r="IZ77" s="416"/>
      <c r="JA77" s="416"/>
      <c r="JB77" s="416"/>
      <c r="JC77" s="416"/>
      <c r="JD77" s="416"/>
      <c r="JE77" s="416"/>
      <c r="JF77" s="416"/>
      <c r="JG77" s="416"/>
      <c r="JH77" s="416"/>
      <c r="JI77" s="416"/>
      <c r="JJ77" s="416"/>
      <c r="JK77" s="416"/>
      <c r="JL77" s="416"/>
      <c r="JM77" s="416"/>
      <c r="JN77" s="416"/>
      <c r="JO77" s="416"/>
      <c r="JP77" s="416"/>
      <c r="JQ77" s="416"/>
      <c r="JR77" s="416"/>
      <c r="JS77" s="416"/>
      <c r="JT77" s="416"/>
      <c r="JU77" s="416"/>
      <c r="JV77" s="416"/>
      <c r="JW77" s="416"/>
      <c r="JX77" s="416"/>
      <c r="JY77" s="416"/>
      <c r="JZ77" s="416"/>
      <c r="KA77" s="416"/>
      <c r="KB77" s="416"/>
      <c r="KC77" s="416"/>
      <c r="KD77" s="416"/>
      <c r="KE77" s="416"/>
      <c r="KF77" s="416"/>
      <c r="KG77" s="416"/>
      <c r="KH77" s="416"/>
      <c r="KI77" s="416"/>
      <c r="KJ77" s="416"/>
      <c r="KK77" s="416"/>
      <c r="KL77" s="416"/>
      <c r="KM77" s="416"/>
      <c r="KN77" s="416"/>
      <c r="KO77" s="416"/>
      <c r="KP77" s="416"/>
      <c r="KQ77" s="416"/>
      <c r="KR77" s="416"/>
      <c r="KS77" s="416"/>
      <c r="KT77" s="416"/>
      <c r="KU77" s="416"/>
      <c r="KV77" s="416"/>
      <c r="KW77" s="416"/>
      <c r="KX77" s="416"/>
      <c r="KY77" s="416"/>
      <c r="KZ77" s="416"/>
      <c r="LA77" s="416"/>
      <c r="LB77" s="416"/>
      <c r="LC77" s="416"/>
      <c r="LD77" s="416"/>
      <c r="LE77" s="416"/>
      <c r="LF77" s="416"/>
      <c r="LG77" s="416"/>
      <c r="LH77" s="416"/>
      <c r="LI77" s="416"/>
      <c r="LJ77" s="416"/>
      <c r="LK77" s="416"/>
      <c r="LL77" s="416"/>
      <c r="LM77" s="416"/>
      <c r="LN77" s="416"/>
      <c r="LO77" s="416"/>
      <c r="LP77" s="416"/>
      <c r="LQ77" s="416"/>
      <c r="LR77" s="416"/>
      <c r="LS77" s="416"/>
      <c r="LT77" s="416"/>
      <c r="LU77" s="416"/>
      <c r="LV77" s="416"/>
      <c r="LW77" s="416"/>
      <c r="LX77" s="416"/>
      <c r="LY77" s="416"/>
      <c r="LZ77" s="416"/>
      <c r="MA77" s="416"/>
      <c r="MB77" s="416"/>
      <c r="MC77" s="416"/>
      <c r="MD77" s="416"/>
      <c r="ME77" s="416"/>
      <c r="MF77" s="416"/>
      <c r="MG77" s="416"/>
      <c r="MH77" s="416"/>
      <c r="MI77" s="416"/>
      <c r="MJ77" s="416"/>
      <c r="MK77" s="416"/>
      <c r="ML77" s="416"/>
      <c r="MM77" s="416"/>
      <c r="MN77" s="416"/>
      <c r="MO77" s="416"/>
      <c r="MP77" s="416"/>
      <c r="MQ77" s="416"/>
      <c r="MR77" s="416"/>
      <c r="MS77" s="416"/>
      <c r="MT77" s="416"/>
      <c r="MU77" s="416"/>
      <c r="MV77" s="416"/>
      <c r="MW77" s="416"/>
      <c r="MX77" s="416"/>
      <c r="MY77" s="416"/>
      <c r="MZ77" s="416"/>
      <c r="NA77" s="416"/>
      <c r="NB77" s="416"/>
      <c r="NC77" s="416"/>
      <c r="ND77" s="416"/>
      <c r="NE77" s="416"/>
      <c r="NF77" s="416"/>
      <c r="NG77" s="416"/>
      <c r="NH77" s="416"/>
      <c r="NI77" s="416"/>
      <c r="NJ77" s="416"/>
      <c r="NK77" s="416"/>
      <c r="NL77" s="416"/>
      <c r="NM77" s="416"/>
      <c r="NN77" s="416"/>
      <c r="NO77" s="416"/>
      <c r="NP77" s="416"/>
      <c r="NQ77" s="416"/>
      <c r="NR77" s="416"/>
      <c r="NS77" s="416"/>
      <c r="NT77" s="416"/>
      <c r="NU77" s="416"/>
      <c r="NV77" s="416"/>
      <c r="NW77" s="416"/>
      <c r="NX77" s="416"/>
      <c r="NY77" s="416"/>
      <c r="NZ77" s="416"/>
      <c r="OA77" s="416"/>
      <c r="OB77" s="416"/>
      <c r="OC77" s="416"/>
      <c r="OD77" s="416"/>
      <c r="OE77" s="416"/>
      <c r="OF77" s="416"/>
      <c r="OG77" s="416"/>
      <c r="OH77" s="416"/>
      <c r="OI77" s="416"/>
      <c r="OJ77" s="416"/>
      <c r="OK77" s="416"/>
      <c r="OL77" s="416"/>
      <c r="OM77" s="416"/>
      <c r="ON77" s="416"/>
      <c r="OO77" s="416"/>
      <c r="OP77" s="416"/>
      <c r="OQ77" s="416"/>
      <c r="OR77" s="416"/>
      <c r="OS77" s="416"/>
      <c r="OT77" s="416"/>
      <c r="OU77" s="416"/>
      <c r="OV77" s="416"/>
      <c r="OW77" s="416"/>
      <c r="OX77" s="416"/>
      <c r="OY77" s="416"/>
      <c r="OZ77" s="416"/>
      <c r="PA77" s="416"/>
      <c r="PB77" s="416"/>
      <c r="PC77" s="416"/>
      <c r="PD77" s="416"/>
      <c r="PE77" s="416"/>
      <c r="PF77" s="416"/>
      <c r="PG77" s="416"/>
      <c r="PH77" s="416"/>
      <c r="PI77" s="416"/>
      <c r="PJ77" s="416"/>
      <c r="PK77" s="416"/>
      <c r="PL77" s="416"/>
      <c r="PM77" s="416"/>
      <c r="PN77" s="416"/>
      <c r="PO77" s="416"/>
      <c r="PP77" s="416"/>
      <c r="PQ77" s="416"/>
      <c r="PR77" s="416"/>
      <c r="PS77" s="416"/>
      <c r="PT77" s="416"/>
      <c r="PU77" s="416"/>
      <c r="PV77" s="416"/>
      <c r="PW77" s="416"/>
      <c r="PX77" s="416"/>
      <c r="PY77" s="416"/>
      <c r="PZ77" s="416"/>
      <c r="QA77" s="416"/>
      <c r="QB77" s="416"/>
      <c r="QC77" s="416"/>
      <c r="QD77" s="416"/>
      <c r="QE77" s="416"/>
      <c r="QF77" s="416"/>
      <c r="QG77" s="416"/>
      <c r="QH77" s="416"/>
      <c r="QI77" s="416"/>
      <c r="QJ77" s="416"/>
      <c r="QK77" s="416"/>
      <c r="QL77" s="416"/>
      <c r="QM77" s="416"/>
      <c r="QN77" s="416"/>
      <c r="QO77" s="416"/>
      <c r="QP77" s="416"/>
      <c r="QQ77" s="416"/>
      <c r="QR77" s="416"/>
      <c r="QS77" s="416"/>
      <c r="QT77" s="416"/>
      <c r="QU77" s="416"/>
      <c r="QV77" s="416"/>
      <c r="QW77" s="416"/>
      <c r="QX77" s="416"/>
      <c r="QY77" s="416"/>
      <c r="QZ77" s="416"/>
      <c r="RA77" s="416"/>
      <c r="RB77" s="416"/>
      <c r="RC77" s="416"/>
      <c r="RD77" s="416"/>
      <c r="RE77" s="416"/>
      <c r="RF77" s="416"/>
      <c r="RG77" s="416"/>
      <c r="RH77" s="416"/>
      <c r="RI77" s="416"/>
      <c r="RJ77" s="416"/>
      <c r="RK77" s="416"/>
      <c r="RL77" s="416"/>
      <c r="RM77" s="416"/>
      <c r="RN77" s="416"/>
      <c r="RO77" s="416"/>
      <c r="RP77" s="416"/>
      <c r="RQ77" s="416"/>
      <c r="RR77" s="416"/>
      <c r="RS77" s="416"/>
      <c r="RT77" s="416"/>
      <c r="RU77" s="416"/>
      <c r="RV77" s="416"/>
      <c r="RW77" s="416"/>
      <c r="RX77" s="416"/>
      <c r="RY77" s="416"/>
      <c r="RZ77" s="416"/>
      <c r="SA77" s="416"/>
      <c r="SB77" s="416"/>
      <c r="SC77" s="416"/>
      <c r="SD77" s="416"/>
      <c r="SE77" s="416"/>
      <c r="SF77" s="416"/>
      <c r="SG77" s="416"/>
      <c r="SH77" s="416"/>
      <c r="SI77" s="416"/>
      <c r="SJ77" s="416"/>
      <c r="SK77" s="416"/>
      <c r="SL77" s="416"/>
      <c r="SM77" s="416"/>
      <c r="SN77" s="416"/>
      <c r="SO77" s="416"/>
      <c r="SP77" s="416"/>
      <c r="SQ77" s="416"/>
      <c r="SR77" s="416"/>
      <c r="SS77" s="416"/>
      <c r="ST77" s="416"/>
      <c r="SU77" s="416"/>
      <c r="SV77" s="416"/>
      <c r="SW77" s="416"/>
      <c r="SX77" s="416"/>
      <c r="SY77" s="416"/>
      <c r="SZ77" s="416"/>
      <c r="TA77" s="416"/>
      <c r="TB77" s="416"/>
      <c r="TC77" s="416"/>
      <c r="TD77" s="416"/>
      <c r="TE77" s="416"/>
      <c r="TF77" s="416"/>
      <c r="TG77" s="416"/>
      <c r="TH77" s="416"/>
      <c r="TI77" s="416"/>
      <c r="TJ77" s="416"/>
      <c r="TK77" s="416"/>
      <c r="TL77" s="416"/>
      <c r="TM77" s="416"/>
      <c r="TN77" s="416"/>
      <c r="TO77" s="416"/>
      <c r="TP77" s="416"/>
      <c r="TQ77" s="416"/>
      <c r="TR77" s="416"/>
      <c r="TS77" s="416"/>
      <c r="TT77" s="416"/>
      <c r="TU77" s="416"/>
      <c r="TV77" s="416"/>
      <c r="TW77" s="416"/>
      <c r="TX77" s="416"/>
      <c r="TY77" s="416"/>
      <c r="TZ77" s="416"/>
      <c r="UA77" s="416"/>
      <c r="UB77" s="416"/>
      <c r="UC77" s="416"/>
      <c r="UD77" s="416"/>
      <c r="UE77" s="416"/>
      <c r="UF77" s="416"/>
      <c r="UG77" s="416"/>
      <c r="UH77" s="416"/>
      <c r="UI77" s="416"/>
      <c r="UJ77" s="416"/>
      <c r="UK77" s="416"/>
      <c r="UL77" s="416"/>
      <c r="UM77" s="416"/>
      <c r="UN77" s="416"/>
      <c r="UO77" s="416"/>
      <c r="UP77" s="416"/>
      <c r="UQ77" s="416"/>
      <c r="UR77" s="416"/>
      <c r="US77" s="416"/>
      <c r="UT77" s="416"/>
      <c r="UU77" s="416"/>
      <c r="UV77" s="416"/>
      <c r="UW77" s="416"/>
      <c r="UX77" s="416"/>
      <c r="UY77" s="416"/>
      <c r="UZ77" s="416"/>
      <c r="VA77" s="416"/>
      <c r="VB77" s="416"/>
      <c r="VC77" s="416"/>
      <c r="VD77" s="416"/>
      <c r="VE77" s="416"/>
      <c r="VF77" s="416"/>
      <c r="VG77" s="416"/>
      <c r="VH77" s="416"/>
      <c r="VI77" s="416"/>
      <c r="VJ77" s="416"/>
      <c r="VK77" s="416"/>
      <c r="VL77" s="416"/>
      <c r="VM77" s="416"/>
      <c r="VN77" s="416"/>
      <c r="VO77" s="416"/>
      <c r="VP77" s="416"/>
      <c r="VQ77" s="416"/>
      <c r="VR77" s="416"/>
      <c r="VS77" s="416"/>
      <c r="VT77" s="416"/>
      <c r="VU77" s="416"/>
      <c r="VV77" s="416"/>
      <c r="VW77" s="416"/>
      <c r="VX77" s="416"/>
      <c r="VY77" s="416"/>
      <c r="VZ77" s="416"/>
      <c r="WA77" s="416"/>
      <c r="WB77" s="416"/>
      <c r="WC77" s="416"/>
      <c r="WD77" s="416"/>
      <c r="WE77" s="416"/>
      <c r="WF77" s="416"/>
      <c r="WG77" s="416"/>
      <c r="WH77" s="416"/>
      <c r="WI77" s="416"/>
      <c r="WJ77" s="416"/>
      <c r="WK77" s="416"/>
      <c r="WL77" s="416"/>
      <c r="WM77" s="416"/>
      <c r="WN77" s="416"/>
      <c r="WO77" s="416"/>
      <c r="WP77" s="416"/>
      <c r="WQ77" s="416"/>
      <c r="WR77" s="416"/>
      <c r="WS77" s="416"/>
      <c r="WT77" s="416"/>
      <c r="WU77" s="416"/>
      <c r="WV77" s="416"/>
      <c r="WW77" s="416"/>
      <c r="WX77" s="416"/>
      <c r="WY77" s="416"/>
      <c r="WZ77" s="416"/>
      <c r="XA77" s="416"/>
      <c r="XB77" s="416"/>
      <c r="XC77" s="416"/>
      <c r="XD77" s="416"/>
      <c r="XE77" s="416"/>
      <c r="XF77" s="416"/>
      <c r="XG77" s="416"/>
      <c r="XH77" s="416"/>
      <c r="XI77" s="416"/>
      <c r="XJ77" s="416"/>
      <c r="XK77" s="416"/>
      <c r="XL77" s="416"/>
      <c r="XM77" s="416"/>
      <c r="XN77" s="416"/>
      <c r="XO77" s="416"/>
      <c r="XP77" s="416"/>
      <c r="XQ77" s="416"/>
      <c r="XR77" s="416"/>
      <c r="XS77" s="416"/>
      <c r="XT77" s="416"/>
    </row>
    <row r="80" spans="1:644" ht="18">
      <c r="A80" s="418" t="s">
        <v>607</v>
      </c>
    </row>
    <row r="81" spans="1:24" s="485" customFormat="1">
      <c r="A81" s="2859" t="s">
        <v>1795</v>
      </c>
      <c r="B81" s="2857" t="str">
        <f>ANNEXES!D25</f>
        <v>Un plan détaillé du personnel comprenant un organigramme de l'année N</v>
      </c>
      <c r="C81" s="2857"/>
      <c r="D81" s="2857"/>
      <c r="E81" s="2857"/>
      <c r="F81" s="2857"/>
      <c r="G81" s="2857"/>
      <c r="H81" s="2857"/>
      <c r="I81" s="2857"/>
      <c r="J81" s="2857"/>
      <c r="K81" s="2857"/>
      <c r="L81" s="2857"/>
      <c r="M81" s="2857"/>
      <c r="N81" s="2857"/>
      <c r="O81" s="2857"/>
      <c r="P81" s="2857"/>
      <c r="Q81" s="2857"/>
      <c r="R81" s="2857"/>
      <c r="S81" s="2857"/>
      <c r="T81" s="2857"/>
      <c r="U81" s="2857"/>
      <c r="V81" s="2857"/>
      <c r="W81" s="2857"/>
      <c r="X81" s="2857"/>
    </row>
    <row r="82" spans="1:24" s="485" customFormat="1">
      <c r="A82" s="2856"/>
      <c r="B82" s="2858"/>
      <c r="C82" s="2858"/>
      <c r="D82" s="2858"/>
      <c r="E82" s="2858"/>
      <c r="F82" s="2858"/>
      <c r="G82" s="2858"/>
      <c r="H82" s="2858"/>
      <c r="I82" s="2858"/>
      <c r="J82" s="2858"/>
    </row>
    <row r="83" spans="1:24" s="485" customFormat="1"/>
    <row r="84" spans="1:24" s="485" customFormat="1"/>
    <row r="85" spans="1:24" s="485" customFormat="1"/>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sheetPr published="0">
    <pageSetUpPr fitToPage="1"/>
  </sheetPr>
  <dimension ref="A1:G33"/>
  <sheetViews>
    <sheetView showGridLines="0" zoomScaleNormal="100" zoomScaleSheetLayoutView="100" workbookViewId="0">
      <selection activeCell="A10" sqref="A10"/>
    </sheetView>
  </sheetViews>
  <sheetFormatPr baseColWidth="10" defaultColWidth="8.85546875" defaultRowHeight="12.75"/>
  <cols>
    <col min="1" max="1" width="57.140625" bestFit="1" customWidth="1"/>
    <col min="2" max="7" width="16.85546875" customWidth="1"/>
  </cols>
  <sheetData>
    <row r="1" spans="1:7" s="105" customFormat="1" ht="18">
      <c r="A1" s="101" t="s">
        <v>879</v>
      </c>
      <c r="B1" s="101"/>
      <c r="C1" s="101"/>
      <c r="D1" s="104"/>
      <c r="E1" s="104"/>
      <c r="F1" s="104"/>
      <c r="G1" s="104"/>
    </row>
    <row r="2" spans="1:7" s="84" customFormat="1" ht="11.25">
      <c r="A2" s="88" t="str">
        <f>'PAGE DE GARDE'!C8</f>
        <v>ELECTRICITE</v>
      </c>
      <c r="B2" s="1192" t="str">
        <f>'PAGE DE GARDE'!C10</f>
        <v>REALITE 2015 V0</v>
      </c>
      <c r="C2" s="88"/>
      <c r="D2" s="96"/>
      <c r="E2" s="96"/>
      <c r="F2" s="96"/>
      <c r="G2" s="96"/>
    </row>
    <row r="3" spans="1:7" s="84" customFormat="1" ht="11.25">
      <c r="A3" s="481" t="str">
        <f>'PAGE DE GARDE'!C7</f>
        <v>GRD</v>
      </c>
      <c r="B3" s="99"/>
      <c r="C3" s="88"/>
      <c r="D3" s="96"/>
      <c r="E3" s="96"/>
      <c r="F3" s="96"/>
      <c r="G3" s="96"/>
    </row>
    <row r="4" spans="1:7" ht="13.5" thickBot="1"/>
    <row r="5" spans="1:7" ht="16.5" thickBot="1">
      <c r="A5" s="2144" t="s">
        <v>875</v>
      </c>
      <c r="B5" s="3188" t="str">
        <f>'PAGE DE GARDE'!$B$16</f>
        <v>REALITE 2014</v>
      </c>
      <c r="C5" s="3188"/>
      <c r="D5" s="3188"/>
      <c r="E5" s="3188" t="str">
        <f>'PAGE DE GARDE'!$B$14</f>
        <v>REALITE 2015</v>
      </c>
      <c r="F5" s="3188"/>
      <c r="G5" s="3188"/>
    </row>
    <row r="6" spans="1:7" ht="45.75" thickBot="1">
      <c r="A6" s="2098" t="s">
        <v>86</v>
      </c>
      <c r="B6" s="2141" t="s">
        <v>491</v>
      </c>
      <c r="C6" s="2096" t="s">
        <v>87</v>
      </c>
      <c r="D6" s="2142" t="s">
        <v>88</v>
      </c>
      <c r="E6" s="2095" t="s">
        <v>491</v>
      </c>
      <c r="F6" s="2096" t="s">
        <v>87</v>
      </c>
      <c r="G6" s="2143" t="s">
        <v>88</v>
      </c>
    </row>
    <row r="7" spans="1:7" ht="15">
      <c r="A7" s="2099" t="s">
        <v>89</v>
      </c>
      <c r="B7" s="2102"/>
      <c r="C7" s="2103"/>
      <c r="D7" s="2148"/>
      <c r="E7" s="2102"/>
      <c r="F7" s="2103"/>
      <c r="G7" s="2104"/>
    </row>
    <row r="8" spans="1:7">
      <c r="A8" s="2100" t="s">
        <v>90</v>
      </c>
      <c r="B8" s="2105"/>
      <c r="C8" s="2148"/>
      <c r="D8" s="2148" t="e">
        <f>B8/C8</f>
        <v>#DIV/0!</v>
      </c>
      <c r="E8" s="2105"/>
      <c r="F8" s="2148"/>
      <c r="G8" s="2104" t="e">
        <f>E8/F8</f>
        <v>#DIV/0!</v>
      </c>
    </row>
    <row r="9" spans="1:7">
      <c r="A9" s="2100" t="s">
        <v>91</v>
      </c>
      <c r="B9" s="2107"/>
      <c r="C9" s="2149"/>
      <c r="D9" s="2149" t="e">
        <f>B9/C9</f>
        <v>#DIV/0!</v>
      </c>
      <c r="E9" s="2107"/>
      <c r="F9" s="2149"/>
      <c r="G9" s="2109" t="e">
        <f>E9/F9</f>
        <v>#DIV/0!</v>
      </c>
    </row>
    <row r="10" spans="1:7">
      <c r="A10" s="2100" t="s">
        <v>874</v>
      </c>
      <c r="B10" s="2287"/>
      <c r="C10" s="2288"/>
      <c r="D10" s="2288" t="e">
        <f>B10/C10</f>
        <v>#DIV/0!</v>
      </c>
      <c r="E10" s="2107"/>
      <c r="F10" s="2149"/>
      <c r="G10" s="2109" t="e">
        <f>E10/F10</f>
        <v>#DIV/0!</v>
      </c>
    </row>
    <row r="11" spans="1:7">
      <c r="A11" s="2100" t="s">
        <v>92</v>
      </c>
      <c r="B11" s="2107"/>
      <c r="C11" s="2149"/>
      <c r="D11" s="2149" t="e">
        <f>B11/C11</f>
        <v>#DIV/0!</v>
      </c>
      <c r="E11" s="2107"/>
      <c r="F11" s="2149"/>
      <c r="G11" s="2109" t="e">
        <f>E11/F11</f>
        <v>#DIV/0!</v>
      </c>
    </row>
    <row r="12" spans="1:7">
      <c r="A12" s="2100" t="s">
        <v>93</v>
      </c>
      <c r="B12" s="2107"/>
      <c r="C12" s="2149"/>
      <c r="D12" s="2149" t="e">
        <f>B12/C12</f>
        <v>#DIV/0!</v>
      </c>
      <c r="E12" s="2107"/>
      <c r="F12" s="2149"/>
      <c r="G12" s="2109" t="e">
        <f>E12/F12</f>
        <v>#DIV/0!</v>
      </c>
    </row>
    <row r="13" spans="1:7" ht="13.5" thickBot="1">
      <c r="A13" s="2101"/>
      <c r="B13" s="2110"/>
      <c r="C13" s="2111"/>
      <c r="D13" s="2150"/>
      <c r="E13" s="2110"/>
      <c r="F13" s="2111"/>
      <c r="G13" s="2112"/>
    </row>
    <row r="14" spans="1:7" ht="13.5" thickBot="1">
      <c r="A14" s="2125" t="s">
        <v>1464</v>
      </c>
      <c r="B14" s="2167">
        <f>B8+B9+B11+B12</f>
        <v>0</v>
      </c>
      <c r="C14" s="2167">
        <f>C8+C9+C11+C12</f>
        <v>0</v>
      </c>
      <c r="D14" s="2168" t="e">
        <f>B14/C14</f>
        <v>#DIV/0!</v>
      </c>
      <c r="E14" s="2167">
        <f>E8+E9+E11+E12</f>
        <v>0</v>
      </c>
      <c r="F14" s="2167">
        <f>F8+F9+F11+F12</f>
        <v>0</v>
      </c>
      <c r="G14" s="2127" t="e">
        <f>E14/F14</f>
        <v>#DIV/0!</v>
      </c>
    </row>
    <row r="15" spans="1:7" ht="15">
      <c r="A15" s="2099" t="s">
        <v>95</v>
      </c>
      <c r="B15" s="2151"/>
      <c r="C15" s="2114"/>
      <c r="D15" s="2152"/>
      <c r="E15" s="2153"/>
      <c r="F15" s="2114"/>
      <c r="G15" s="2154"/>
    </row>
    <row r="16" spans="1:7">
      <c r="A16" s="2100" t="s">
        <v>96</v>
      </c>
      <c r="B16" s="2155"/>
      <c r="C16" s="2117"/>
      <c r="D16" s="2156"/>
      <c r="E16" s="2155"/>
      <c r="F16" s="2117"/>
      <c r="G16" s="2157"/>
    </row>
    <row r="17" spans="1:7">
      <c r="A17" s="2100" t="s">
        <v>97</v>
      </c>
      <c r="B17" s="2158"/>
      <c r="C17" s="2120"/>
      <c r="D17" s="2159"/>
      <c r="E17" s="2158"/>
      <c r="F17" s="2120"/>
      <c r="G17" s="2160"/>
    </row>
    <row r="18" spans="1:7" ht="13.5" thickBot="1">
      <c r="A18" s="2101"/>
      <c r="B18" s="2161"/>
      <c r="C18" s="2162"/>
      <c r="D18" s="2163"/>
      <c r="E18" s="2164"/>
      <c r="F18" s="2162"/>
      <c r="G18" s="2165"/>
    </row>
    <row r="19" spans="1:7">
      <c r="A19" s="2145"/>
      <c r="B19" s="2145"/>
      <c r="C19" s="2145"/>
      <c r="D19" s="2145"/>
      <c r="E19" s="2145"/>
      <c r="F19" s="2145"/>
      <c r="G19" s="2145"/>
    </row>
    <row r="20" spans="1:7" ht="13.5" thickBot="1">
      <c r="A20" s="2146"/>
      <c r="B20" s="2147"/>
      <c r="C20" s="2146"/>
      <c r="D20" s="2146"/>
      <c r="E20" s="2146"/>
      <c r="F20" s="2146"/>
      <c r="G20" s="2146"/>
    </row>
    <row r="21" spans="1:7" ht="16.5" thickBot="1">
      <c r="A21" s="2144" t="s">
        <v>876</v>
      </c>
      <c r="B21" s="3188" t="str">
        <f>'PAGE DE GARDE'!$B$16</f>
        <v>REALITE 2014</v>
      </c>
      <c r="C21" s="3188"/>
      <c r="D21" s="3188"/>
      <c r="E21" s="3188" t="str">
        <f>'PAGE DE GARDE'!$B$14</f>
        <v>REALITE 2015</v>
      </c>
      <c r="F21" s="3188"/>
      <c r="G21" s="3188"/>
    </row>
    <row r="22" spans="1:7" ht="45.75" thickBot="1">
      <c r="A22" s="2098" t="s">
        <v>86</v>
      </c>
      <c r="B22" s="2095" t="s">
        <v>491</v>
      </c>
      <c r="C22" s="2096" t="s">
        <v>87</v>
      </c>
      <c r="D22" s="2142" t="s">
        <v>88</v>
      </c>
      <c r="E22" s="2141" t="s">
        <v>491</v>
      </c>
      <c r="F22" s="2096" t="s">
        <v>87</v>
      </c>
      <c r="G22" s="2143" t="s">
        <v>88</v>
      </c>
    </row>
    <row r="23" spans="1:7" ht="15">
      <c r="A23" s="2099" t="s">
        <v>89</v>
      </c>
      <c r="B23" s="2102"/>
      <c r="C23" s="2103"/>
      <c r="D23" s="2148"/>
      <c r="E23" s="2102"/>
      <c r="F23" s="2103"/>
      <c r="G23" s="2104"/>
    </row>
    <row r="24" spans="1:7">
      <c r="A24" s="2100" t="s">
        <v>90</v>
      </c>
      <c r="B24" s="2105"/>
      <c r="C24" s="2106"/>
      <c r="D24" s="2148" t="e">
        <f>B24/C24</f>
        <v>#DIV/0!</v>
      </c>
      <c r="E24" s="2105"/>
      <c r="F24" s="2106"/>
      <c r="G24" s="2104" t="e">
        <f>E24/F24</f>
        <v>#DIV/0!</v>
      </c>
    </row>
    <row r="25" spans="1:7">
      <c r="A25" s="2100" t="s">
        <v>91</v>
      </c>
      <c r="B25" s="2107"/>
      <c r="C25" s="2108"/>
      <c r="D25" s="2149" t="e">
        <f>B25/C25</f>
        <v>#DIV/0!</v>
      </c>
      <c r="E25" s="2107"/>
      <c r="F25" s="2108"/>
      <c r="G25" s="2109" t="e">
        <f>E25/F25</f>
        <v>#DIV/0!</v>
      </c>
    </row>
    <row r="26" spans="1:7">
      <c r="A26" s="2100" t="s">
        <v>92</v>
      </c>
      <c r="B26" s="2107"/>
      <c r="C26" s="2108"/>
      <c r="D26" s="2149" t="e">
        <f>B26/C26</f>
        <v>#DIV/0!</v>
      </c>
      <c r="E26" s="2107"/>
      <c r="F26" s="2108"/>
      <c r="G26" s="2109" t="e">
        <f>E26/F26</f>
        <v>#DIV/0!</v>
      </c>
    </row>
    <row r="27" spans="1:7">
      <c r="A27" s="2100" t="s">
        <v>93</v>
      </c>
      <c r="B27" s="2107"/>
      <c r="C27" s="2108"/>
      <c r="D27" s="2149" t="e">
        <f>B27/C27</f>
        <v>#DIV/0!</v>
      </c>
      <c r="E27" s="2107"/>
      <c r="F27" s="2108"/>
      <c r="G27" s="2109" t="e">
        <f>E27/F27</f>
        <v>#DIV/0!</v>
      </c>
    </row>
    <row r="28" spans="1:7" ht="13.5" thickBot="1">
      <c r="A28" s="2101"/>
      <c r="B28" s="2110"/>
      <c r="C28" s="2111"/>
      <c r="D28" s="2150"/>
      <c r="E28" s="2110"/>
      <c r="F28" s="2111"/>
      <c r="G28" s="2112"/>
    </row>
    <row r="29" spans="1:7" ht="13.5" thickBot="1">
      <c r="A29" s="2125" t="s">
        <v>1465</v>
      </c>
      <c r="B29" s="2167">
        <f>B24+B25+B26+B27</f>
        <v>0</v>
      </c>
      <c r="C29" s="2167">
        <f>C24+C25+C26+C27</f>
        <v>0</v>
      </c>
      <c r="D29" s="2168" t="e">
        <f>B29/C29</f>
        <v>#DIV/0!</v>
      </c>
      <c r="E29" s="2167">
        <f>E24+E25+E26+E27</f>
        <v>0</v>
      </c>
      <c r="F29" s="2167">
        <f>F24+F25+F26+F27</f>
        <v>0</v>
      </c>
      <c r="G29" s="2127" t="e">
        <f>E29/F29</f>
        <v>#DIV/0!</v>
      </c>
    </row>
    <row r="30" spans="1:7" ht="15">
      <c r="A30" s="2099" t="s">
        <v>95</v>
      </c>
      <c r="B30" s="2113"/>
      <c r="C30" s="2114"/>
      <c r="D30" s="2152"/>
      <c r="E30" s="2153"/>
      <c r="F30" s="2114"/>
      <c r="G30" s="2154"/>
    </row>
    <row r="31" spans="1:7">
      <c r="A31" s="2100" t="s">
        <v>96</v>
      </c>
      <c r="B31" s="2116"/>
      <c r="C31" s="2117"/>
      <c r="D31" s="2156"/>
      <c r="E31" s="2155"/>
      <c r="F31" s="2117"/>
      <c r="G31" s="2157"/>
    </row>
    <row r="32" spans="1:7">
      <c r="A32" s="2100" t="s">
        <v>97</v>
      </c>
      <c r="B32" s="2119"/>
      <c r="C32" s="2120"/>
      <c r="D32" s="2159"/>
      <c r="E32" s="2158"/>
      <c r="F32" s="2120"/>
      <c r="G32" s="2160"/>
    </row>
    <row r="33" spans="1:7" ht="13.5" thickBot="1">
      <c r="A33" s="2101"/>
      <c r="B33" s="2122"/>
      <c r="C33" s="2123"/>
      <c r="D33" s="2166"/>
      <c r="E33" s="2164"/>
      <c r="F33" s="2162"/>
      <c r="G33" s="2165"/>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5.xml><?xml version="1.0" encoding="utf-8"?>
<worksheet xmlns="http://schemas.openxmlformats.org/spreadsheetml/2006/main" xmlns:r="http://schemas.openxmlformats.org/officeDocument/2006/relationships">
  <sheetPr published="0">
    <tabColor theme="3"/>
  </sheetPr>
  <dimension ref="A1:O117"/>
  <sheetViews>
    <sheetView showGridLines="0" view="pageBreakPreview" zoomScale="115" zoomScaleNormal="100" zoomScaleSheetLayoutView="115" workbookViewId="0"/>
  </sheetViews>
  <sheetFormatPr baseColWidth="10" defaultColWidth="9.140625" defaultRowHeight="12.75"/>
  <cols>
    <col min="1" max="1" width="11.28515625" style="697" customWidth="1"/>
    <col min="2" max="2" width="68.28515625" style="697" customWidth="1"/>
    <col min="3" max="3" width="13.140625" style="697" customWidth="1"/>
    <col min="4" max="4" width="12.5703125" style="697" bestFit="1" customWidth="1"/>
    <col min="5" max="5" width="16.7109375" style="932" bestFit="1" customWidth="1"/>
    <col min="6" max="8" width="16.7109375" style="932" customWidth="1"/>
    <col min="9" max="9" width="19.7109375" style="932" customWidth="1"/>
    <col min="10" max="259" width="9.140625" style="697"/>
    <col min="260" max="260" width="62.42578125" style="697" bestFit="1" customWidth="1"/>
    <col min="261" max="261" width="10.140625" style="697" bestFit="1" customWidth="1"/>
    <col min="262" max="262" width="12.5703125" style="697" bestFit="1" customWidth="1"/>
    <col min="263" max="264" width="16.7109375" style="697" bestFit="1" customWidth="1"/>
    <col min="265" max="515" width="9.140625" style="697"/>
    <col min="516" max="516" width="62.42578125" style="697" bestFit="1" customWidth="1"/>
    <col min="517" max="517" width="10.140625" style="697" bestFit="1" customWidth="1"/>
    <col min="518" max="518" width="12.5703125" style="697" bestFit="1" customWidth="1"/>
    <col min="519" max="520" width="16.7109375" style="697" bestFit="1" customWidth="1"/>
    <col min="521" max="771" width="9.140625" style="697"/>
    <col min="772" max="772" width="62.42578125" style="697" bestFit="1" customWidth="1"/>
    <col min="773" max="773" width="10.140625" style="697" bestFit="1" customWidth="1"/>
    <col min="774" max="774" width="12.5703125" style="697" bestFit="1" customWidth="1"/>
    <col min="775" max="776" width="16.7109375" style="697" bestFit="1" customWidth="1"/>
    <col min="777" max="1027" width="9.140625" style="697"/>
    <col min="1028" max="1028" width="62.42578125" style="697" bestFit="1" customWidth="1"/>
    <col min="1029" max="1029" width="10.140625" style="697" bestFit="1" customWidth="1"/>
    <col min="1030" max="1030" width="12.5703125" style="697" bestFit="1" customWidth="1"/>
    <col min="1031" max="1032" width="16.7109375" style="697" bestFit="1" customWidth="1"/>
    <col min="1033" max="1283" width="9.140625" style="697"/>
    <col min="1284" max="1284" width="62.42578125" style="697" bestFit="1" customWidth="1"/>
    <col min="1285" max="1285" width="10.140625" style="697" bestFit="1" customWidth="1"/>
    <col min="1286" max="1286" width="12.5703125" style="697" bestFit="1" customWidth="1"/>
    <col min="1287" max="1288" width="16.7109375" style="697" bestFit="1" customWidth="1"/>
    <col min="1289" max="1539" width="9.140625" style="697"/>
    <col min="1540" max="1540" width="62.42578125" style="697" bestFit="1" customWidth="1"/>
    <col min="1541" max="1541" width="10.140625" style="697" bestFit="1" customWidth="1"/>
    <col min="1542" max="1542" width="12.5703125" style="697" bestFit="1" customWidth="1"/>
    <col min="1543" max="1544" width="16.7109375" style="697" bestFit="1" customWidth="1"/>
    <col min="1545" max="1795" width="9.140625" style="697"/>
    <col min="1796" max="1796" width="62.42578125" style="697" bestFit="1" customWidth="1"/>
    <col min="1797" max="1797" width="10.140625" style="697" bestFit="1" customWidth="1"/>
    <col min="1798" max="1798" width="12.5703125" style="697" bestFit="1" customWidth="1"/>
    <col min="1799" max="1800" width="16.7109375" style="697" bestFit="1" customWidth="1"/>
    <col min="1801" max="2051" width="9.140625" style="697"/>
    <col min="2052" max="2052" width="62.42578125" style="697" bestFit="1" customWidth="1"/>
    <col min="2053" max="2053" width="10.140625" style="697" bestFit="1" customWidth="1"/>
    <col min="2054" max="2054" width="12.5703125" style="697" bestFit="1" customWidth="1"/>
    <col min="2055" max="2056" width="16.7109375" style="697" bestFit="1" customWidth="1"/>
    <col min="2057" max="2307" width="9.140625" style="697"/>
    <col min="2308" max="2308" width="62.42578125" style="697" bestFit="1" customWidth="1"/>
    <col min="2309" max="2309" width="10.140625" style="697" bestFit="1" customWidth="1"/>
    <col min="2310" max="2310" width="12.5703125" style="697" bestFit="1" customWidth="1"/>
    <col min="2311" max="2312" width="16.7109375" style="697" bestFit="1" customWidth="1"/>
    <col min="2313" max="2563" width="9.140625" style="697"/>
    <col min="2564" max="2564" width="62.42578125" style="697" bestFit="1" customWidth="1"/>
    <col min="2565" max="2565" width="10.140625" style="697" bestFit="1" customWidth="1"/>
    <col min="2566" max="2566" width="12.5703125" style="697" bestFit="1" customWidth="1"/>
    <col min="2567" max="2568" width="16.7109375" style="697" bestFit="1" customWidth="1"/>
    <col min="2569" max="2819" width="9.140625" style="697"/>
    <col min="2820" max="2820" width="62.42578125" style="697" bestFit="1" customWidth="1"/>
    <col min="2821" max="2821" width="10.140625" style="697" bestFit="1" customWidth="1"/>
    <col min="2822" max="2822" width="12.5703125" style="697" bestFit="1" customWidth="1"/>
    <col min="2823" max="2824" width="16.7109375" style="697" bestFit="1" customWidth="1"/>
    <col min="2825" max="3075" width="9.140625" style="697"/>
    <col min="3076" max="3076" width="62.42578125" style="697" bestFit="1" customWidth="1"/>
    <col min="3077" max="3077" width="10.140625" style="697" bestFit="1" customWidth="1"/>
    <col min="3078" max="3078" width="12.5703125" style="697" bestFit="1" customWidth="1"/>
    <col min="3079" max="3080" width="16.7109375" style="697" bestFit="1" customWidth="1"/>
    <col min="3081" max="3331" width="9.140625" style="697"/>
    <col min="3332" max="3332" width="62.42578125" style="697" bestFit="1" customWidth="1"/>
    <col min="3333" max="3333" width="10.140625" style="697" bestFit="1" customWidth="1"/>
    <col min="3334" max="3334" width="12.5703125" style="697" bestFit="1" customWidth="1"/>
    <col min="3335" max="3336" width="16.7109375" style="697" bestFit="1" customWidth="1"/>
    <col min="3337" max="3587" width="9.140625" style="697"/>
    <col min="3588" max="3588" width="62.42578125" style="697" bestFit="1" customWidth="1"/>
    <col min="3589" max="3589" width="10.140625" style="697" bestFit="1" customWidth="1"/>
    <col min="3590" max="3590" width="12.5703125" style="697" bestFit="1" customWidth="1"/>
    <col min="3591" max="3592" width="16.7109375" style="697" bestFit="1" customWidth="1"/>
    <col min="3593" max="3843" width="9.140625" style="697"/>
    <col min="3844" max="3844" width="62.42578125" style="697" bestFit="1" customWidth="1"/>
    <col min="3845" max="3845" width="10.140625" style="697" bestFit="1" customWidth="1"/>
    <col min="3846" max="3846" width="12.5703125" style="697" bestFit="1" customWidth="1"/>
    <col min="3847" max="3848" width="16.7109375" style="697" bestFit="1" customWidth="1"/>
    <col min="3849" max="4099" width="9.140625" style="697"/>
    <col min="4100" max="4100" width="62.42578125" style="697" bestFit="1" customWidth="1"/>
    <col min="4101" max="4101" width="10.140625" style="697" bestFit="1" customWidth="1"/>
    <col min="4102" max="4102" width="12.5703125" style="697" bestFit="1" customWidth="1"/>
    <col min="4103" max="4104" width="16.7109375" style="697" bestFit="1" customWidth="1"/>
    <col min="4105" max="4355" width="9.140625" style="697"/>
    <col min="4356" max="4356" width="62.42578125" style="697" bestFit="1" customWidth="1"/>
    <col min="4357" max="4357" width="10.140625" style="697" bestFit="1" customWidth="1"/>
    <col min="4358" max="4358" width="12.5703125" style="697" bestFit="1" customWidth="1"/>
    <col min="4359" max="4360" width="16.7109375" style="697" bestFit="1" customWidth="1"/>
    <col min="4361" max="4611" width="9.140625" style="697"/>
    <col min="4612" max="4612" width="62.42578125" style="697" bestFit="1" customWidth="1"/>
    <col min="4613" max="4613" width="10.140625" style="697" bestFit="1" customWidth="1"/>
    <col min="4614" max="4614" width="12.5703125" style="697" bestFit="1" customWidth="1"/>
    <col min="4615" max="4616" width="16.7109375" style="697" bestFit="1" customWidth="1"/>
    <col min="4617" max="4867" width="9.140625" style="697"/>
    <col min="4868" max="4868" width="62.42578125" style="697" bestFit="1" customWidth="1"/>
    <col min="4869" max="4869" width="10.140625" style="697" bestFit="1" customWidth="1"/>
    <col min="4870" max="4870" width="12.5703125" style="697" bestFit="1" customWidth="1"/>
    <col min="4871" max="4872" width="16.7109375" style="697" bestFit="1" customWidth="1"/>
    <col min="4873" max="5123" width="9.140625" style="697"/>
    <col min="5124" max="5124" width="62.42578125" style="697" bestFit="1" customWidth="1"/>
    <col min="5125" max="5125" width="10.140625" style="697" bestFit="1" customWidth="1"/>
    <col min="5126" max="5126" width="12.5703125" style="697" bestFit="1" customWidth="1"/>
    <col min="5127" max="5128" width="16.7109375" style="697" bestFit="1" customWidth="1"/>
    <col min="5129" max="5379" width="9.140625" style="697"/>
    <col min="5380" max="5380" width="62.42578125" style="697" bestFit="1" customWidth="1"/>
    <col min="5381" max="5381" width="10.140625" style="697" bestFit="1" customWidth="1"/>
    <col min="5382" max="5382" width="12.5703125" style="697" bestFit="1" customWidth="1"/>
    <col min="5383" max="5384" width="16.7109375" style="697" bestFit="1" customWidth="1"/>
    <col min="5385" max="5635" width="9.140625" style="697"/>
    <col min="5636" max="5636" width="62.42578125" style="697" bestFit="1" customWidth="1"/>
    <col min="5637" max="5637" width="10.140625" style="697" bestFit="1" customWidth="1"/>
    <col min="5638" max="5638" width="12.5703125" style="697" bestFit="1" customWidth="1"/>
    <col min="5639" max="5640" width="16.7109375" style="697" bestFit="1" customWidth="1"/>
    <col min="5641" max="5891" width="9.140625" style="697"/>
    <col min="5892" max="5892" width="62.42578125" style="697" bestFit="1" customWidth="1"/>
    <col min="5893" max="5893" width="10.140625" style="697" bestFit="1" customWidth="1"/>
    <col min="5894" max="5894" width="12.5703125" style="697" bestFit="1" customWidth="1"/>
    <col min="5895" max="5896" width="16.7109375" style="697" bestFit="1" customWidth="1"/>
    <col min="5897" max="6147" width="9.140625" style="697"/>
    <col min="6148" max="6148" width="62.42578125" style="697" bestFit="1" customWidth="1"/>
    <col min="6149" max="6149" width="10.140625" style="697" bestFit="1" customWidth="1"/>
    <col min="6150" max="6150" width="12.5703125" style="697" bestFit="1" customWidth="1"/>
    <col min="6151" max="6152" width="16.7109375" style="697" bestFit="1" customWidth="1"/>
    <col min="6153" max="6403" width="9.140625" style="697"/>
    <col min="6404" max="6404" width="62.42578125" style="697" bestFit="1" customWidth="1"/>
    <col min="6405" max="6405" width="10.140625" style="697" bestFit="1" customWidth="1"/>
    <col min="6406" max="6406" width="12.5703125" style="697" bestFit="1" customWidth="1"/>
    <col min="6407" max="6408" width="16.7109375" style="697" bestFit="1" customWidth="1"/>
    <col min="6409" max="6659" width="9.140625" style="697"/>
    <col min="6660" max="6660" width="62.42578125" style="697" bestFit="1" customWidth="1"/>
    <col min="6661" max="6661" width="10.140625" style="697" bestFit="1" customWidth="1"/>
    <col min="6662" max="6662" width="12.5703125" style="697" bestFit="1" customWidth="1"/>
    <col min="6663" max="6664" width="16.7109375" style="697" bestFit="1" customWidth="1"/>
    <col min="6665" max="6915" width="9.140625" style="697"/>
    <col min="6916" max="6916" width="62.42578125" style="697" bestFit="1" customWidth="1"/>
    <col min="6917" max="6917" width="10.140625" style="697" bestFit="1" customWidth="1"/>
    <col min="6918" max="6918" width="12.5703125" style="697" bestFit="1" customWidth="1"/>
    <col min="6919" max="6920" width="16.7109375" style="697" bestFit="1" customWidth="1"/>
    <col min="6921" max="7171" width="9.140625" style="697"/>
    <col min="7172" max="7172" width="62.42578125" style="697" bestFit="1" customWidth="1"/>
    <col min="7173" max="7173" width="10.140625" style="697" bestFit="1" customWidth="1"/>
    <col min="7174" max="7174" width="12.5703125" style="697" bestFit="1" customWidth="1"/>
    <col min="7175" max="7176" width="16.7109375" style="697" bestFit="1" customWidth="1"/>
    <col min="7177" max="7427" width="9.140625" style="697"/>
    <col min="7428" max="7428" width="62.42578125" style="697" bestFit="1" customWidth="1"/>
    <col min="7429" max="7429" width="10.140625" style="697" bestFit="1" customWidth="1"/>
    <col min="7430" max="7430" width="12.5703125" style="697" bestFit="1" customWidth="1"/>
    <col min="7431" max="7432" width="16.7109375" style="697" bestFit="1" customWidth="1"/>
    <col min="7433" max="7683" width="9.140625" style="697"/>
    <col min="7684" max="7684" width="62.42578125" style="697" bestFit="1" customWidth="1"/>
    <col min="7685" max="7685" width="10.140625" style="697" bestFit="1" customWidth="1"/>
    <col min="7686" max="7686" width="12.5703125" style="697" bestFit="1" customWidth="1"/>
    <col min="7687" max="7688" width="16.7109375" style="697" bestFit="1" customWidth="1"/>
    <col min="7689" max="7939" width="9.140625" style="697"/>
    <col min="7940" max="7940" width="62.42578125" style="697" bestFit="1" customWidth="1"/>
    <col min="7941" max="7941" width="10.140625" style="697" bestFit="1" customWidth="1"/>
    <col min="7942" max="7942" width="12.5703125" style="697" bestFit="1" customWidth="1"/>
    <col min="7943" max="7944" width="16.7109375" style="697" bestFit="1" customWidth="1"/>
    <col min="7945" max="8195" width="9.140625" style="697"/>
    <col min="8196" max="8196" width="62.42578125" style="697" bestFit="1" customWidth="1"/>
    <col min="8197" max="8197" width="10.140625" style="697" bestFit="1" customWidth="1"/>
    <col min="8198" max="8198" width="12.5703125" style="697" bestFit="1" customWidth="1"/>
    <col min="8199" max="8200" width="16.7109375" style="697" bestFit="1" customWidth="1"/>
    <col min="8201" max="8451" width="9.140625" style="697"/>
    <col min="8452" max="8452" width="62.42578125" style="697" bestFit="1" customWidth="1"/>
    <col min="8453" max="8453" width="10.140625" style="697" bestFit="1" customWidth="1"/>
    <col min="8454" max="8454" width="12.5703125" style="697" bestFit="1" customWidth="1"/>
    <col min="8455" max="8456" width="16.7109375" style="697" bestFit="1" customWidth="1"/>
    <col min="8457" max="8707" width="9.140625" style="697"/>
    <col min="8708" max="8708" width="62.42578125" style="697" bestFit="1" customWidth="1"/>
    <col min="8709" max="8709" width="10.140625" style="697" bestFit="1" customWidth="1"/>
    <col min="8710" max="8710" width="12.5703125" style="697" bestFit="1" customWidth="1"/>
    <col min="8711" max="8712" width="16.7109375" style="697" bestFit="1" customWidth="1"/>
    <col min="8713" max="8963" width="9.140625" style="697"/>
    <col min="8964" max="8964" width="62.42578125" style="697" bestFit="1" customWidth="1"/>
    <col min="8965" max="8965" width="10.140625" style="697" bestFit="1" customWidth="1"/>
    <col min="8966" max="8966" width="12.5703125" style="697" bestFit="1" customWidth="1"/>
    <col min="8967" max="8968" width="16.7109375" style="697" bestFit="1" customWidth="1"/>
    <col min="8969" max="9219" width="9.140625" style="697"/>
    <col min="9220" max="9220" width="62.42578125" style="697" bestFit="1" customWidth="1"/>
    <col min="9221" max="9221" width="10.140625" style="697" bestFit="1" customWidth="1"/>
    <col min="9222" max="9222" width="12.5703125" style="697" bestFit="1" customWidth="1"/>
    <col min="9223" max="9224" width="16.7109375" style="697" bestFit="1" customWidth="1"/>
    <col min="9225" max="9475" width="9.140625" style="697"/>
    <col min="9476" max="9476" width="62.42578125" style="697" bestFit="1" customWidth="1"/>
    <col min="9477" max="9477" width="10.140625" style="697" bestFit="1" customWidth="1"/>
    <col min="9478" max="9478" width="12.5703125" style="697" bestFit="1" customWidth="1"/>
    <col min="9479" max="9480" width="16.7109375" style="697" bestFit="1" customWidth="1"/>
    <col min="9481" max="9731" width="9.140625" style="697"/>
    <col min="9732" max="9732" width="62.42578125" style="697" bestFit="1" customWidth="1"/>
    <col min="9733" max="9733" width="10.140625" style="697" bestFit="1" customWidth="1"/>
    <col min="9734" max="9734" width="12.5703125" style="697" bestFit="1" customWidth="1"/>
    <col min="9735" max="9736" width="16.7109375" style="697" bestFit="1" customWidth="1"/>
    <col min="9737" max="9987" width="9.140625" style="697"/>
    <col min="9988" max="9988" width="62.42578125" style="697" bestFit="1" customWidth="1"/>
    <col min="9989" max="9989" width="10.140625" style="697" bestFit="1" customWidth="1"/>
    <col min="9990" max="9990" width="12.5703125" style="697" bestFit="1" customWidth="1"/>
    <col min="9991" max="9992" width="16.7109375" style="697" bestFit="1" customWidth="1"/>
    <col min="9993" max="10243" width="9.140625" style="697"/>
    <col min="10244" max="10244" width="62.42578125" style="697" bestFit="1" customWidth="1"/>
    <col min="10245" max="10245" width="10.140625" style="697" bestFit="1" customWidth="1"/>
    <col min="10246" max="10246" width="12.5703125" style="697" bestFit="1" customWidth="1"/>
    <col min="10247" max="10248" width="16.7109375" style="697" bestFit="1" customWidth="1"/>
    <col min="10249" max="10499" width="9.140625" style="697"/>
    <col min="10500" max="10500" width="62.42578125" style="697" bestFit="1" customWidth="1"/>
    <col min="10501" max="10501" width="10.140625" style="697" bestFit="1" customWidth="1"/>
    <col min="10502" max="10502" width="12.5703125" style="697" bestFit="1" customWidth="1"/>
    <col min="10503" max="10504" width="16.7109375" style="697" bestFit="1" customWidth="1"/>
    <col min="10505" max="10755" width="9.140625" style="697"/>
    <col min="10756" max="10756" width="62.42578125" style="697" bestFit="1" customWidth="1"/>
    <col min="10757" max="10757" width="10.140625" style="697" bestFit="1" customWidth="1"/>
    <col min="10758" max="10758" width="12.5703125" style="697" bestFit="1" customWidth="1"/>
    <col min="10759" max="10760" width="16.7109375" style="697" bestFit="1" customWidth="1"/>
    <col min="10761" max="11011" width="9.140625" style="697"/>
    <col min="11012" max="11012" width="62.42578125" style="697" bestFit="1" customWidth="1"/>
    <col min="11013" max="11013" width="10.140625" style="697" bestFit="1" customWidth="1"/>
    <col min="11014" max="11014" width="12.5703125" style="697" bestFit="1" customWidth="1"/>
    <col min="11015" max="11016" width="16.7109375" style="697" bestFit="1" customWidth="1"/>
    <col min="11017" max="11267" width="9.140625" style="697"/>
    <col min="11268" max="11268" width="62.42578125" style="697" bestFit="1" customWidth="1"/>
    <col min="11269" max="11269" width="10.140625" style="697" bestFit="1" customWidth="1"/>
    <col min="11270" max="11270" width="12.5703125" style="697" bestFit="1" customWidth="1"/>
    <col min="11271" max="11272" width="16.7109375" style="697" bestFit="1" customWidth="1"/>
    <col min="11273" max="11523" width="9.140625" style="697"/>
    <col min="11524" max="11524" width="62.42578125" style="697" bestFit="1" customWidth="1"/>
    <col min="11525" max="11525" width="10.140625" style="697" bestFit="1" customWidth="1"/>
    <col min="11526" max="11526" width="12.5703125" style="697" bestFit="1" customWidth="1"/>
    <col min="11527" max="11528" width="16.7109375" style="697" bestFit="1" customWidth="1"/>
    <col min="11529" max="11779" width="9.140625" style="697"/>
    <col min="11780" max="11780" width="62.42578125" style="697" bestFit="1" customWidth="1"/>
    <col min="11781" max="11781" width="10.140625" style="697" bestFit="1" customWidth="1"/>
    <col min="11782" max="11782" width="12.5703125" style="697" bestFit="1" customWidth="1"/>
    <col min="11783" max="11784" width="16.7109375" style="697" bestFit="1" customWidth="1"/>
    <col min="11785" max="12035" width="9.140625" style="697"/>
    <col min="12036" max="12036" width="62.42578125" style="697" bestFit="1" customWidth="1"/>
    <col min="12037" max="12037" width="10.140625" style="697" bestFit="1" customWidth="1"/>
    <col min="12038" max="12038" width="12.5703125" style="697" bestFit="1" customWidth="1"/>
    <col min="12039" max="12040" width="16.7109375" style="697" bestFit="1" customWidth="1"/>
    <col min="12041" max="12291" width="9.140625" style="697"/>
    <col min="12292" max="12292" width="62.42578125" style="697" bestFit="1" customWidth="1"/>
    <col min="12293" max="12293" width="10.140625" style="697" bestFit="1" customWidth="1"/>
    <col min="12294" max="12294" width="12.5703125" style="697" bestFit="1" customWidth="1"/>
    <col min="12295" max="12296" width="16.7109375" style="697" bestFit="1" customWidth="1"/>
    <col min="12297" max="12547" width="9.140625" style="697"/>
    <col min="12548" max="12548" width="62.42578125" style="697" bestFit="1" customWidth="1"/>
    <col min="12549" max="12549" width="10.140625" style="697" bestFit="1" customWidth="1"/>
    <col min="12550" max="12550" width="12.5703125" style="697" bestFit="1" customWidth="1"/>
    <col min="12551" max="12552" width="16.7109375" style="697" bestFit="1" customWidth="1"/>
    <col min="12553" max="12803" width="9.140625" style="697"/>
    <col min="12804" max="12804" width="62.42578125" style="697" bestFit="1" customWidth="1"/>
    <col min="12805" max="12805" width="10.140625" style="697" bestFit="1" customWidth="1"/>
    <col min="12806" max="12806" width="12.5703125" style="697" bestFit="1" customWidth="1"/>
    <col min="12807" max="12808" width="16.7109375" style="697" bestFit="1" customWidth="1"/>
    <col min="12809" max="13059" width="9.140625" style="697"/>
    <col min="13060" max="13060" width="62.42578125" style="697" bestFit="1" customWidth="1"/>
    <col min="13061" max="13061" width="10.140625" style="697" bestFit="1" customWidth="1"/>
    <col min="13062" max="13062" width="12.5703125" style="697" bestFit="1" customWidth="1"/>
    <col min="13063" max="13064" width="16.7109375" style="697" bestFit="1" customWidth="1"/>
    <col min="13065" max="13315" width="9.140625" style="697"/>
    <col min="13316" max="13316" width="62.42578125" style="697" bestFit="1" customWidth="1"/>
    <col min="13317" max="13317" width="10.140625" style="697" bestFit="1" customWidth="1"/>
    <col min="13318" max="13318" width="12.5703125" style="697" bestFit="1" customWidth="1"/>
    <col min="13319" max="13320" width="16.7109375" style="697" bestFit="1" customWidth="1"/>
    <col min="13321" max="13571" width="9.140625" style="697"/>
    <col min="13572" max="13572" width="62.42578125" style="697" bestFit="1" customWidth="1"/>
    <col min="13573" max="13573" width="10.140625" style="697" bestFit="1" customWidth="1"/>
    <col min="13574" max="13574" width="12.5703125" style="697" bestFit="1" customWidth="1"/>
    <col min="13575" max="13576" width="16.7109375" style="697" bestFit="1" customWidth="1"/>
    <col min="13577" max="13827" width="9.140625" style="697"/>
    <col min="13828" max="13828" width="62.42578125" style="697" bestFit="1" customWidth="1"/>
    <col min="13829" max="13829" width="10.140625" style="697" bestFit="1" customWidth="1"/>
    <col min="13830" max="13830" width="12.5703125" style="697" bestFit="1" customWidth="1"/>
    <col min="13831" max="13832" width="16.7109375" style="697" bestFit="1" customWidth="1"/>
    <col min="13833" max="14083" width="9.140625" style="697"/>
    <col min="14084" max="14084" width="62.42578125" style="697" bestFit="1" customWidth="1"/>
    <col min="14085" max="14085" width="10.140625" style="697" bestFit="1" customWidth="1"/>
    <col min="14086" max="14086" width="12.5703125" style="697" bestFit="1" customWidth="1"/>
    <col min="14087" max="14088" width="16.7109375" style="697" bestFit="1" customWidth="1"/>
    <col min="14089" max="14339" width="9.140625" style="697"/>
    <col min="14340" max="14340" width="62.42578125" style="697" bestFit="1" customWidth="1"/>
    <col min="14341" max="14341" width="10.140625" style="697" bestFit="1" customWidth="1"/>
    <col min="14342" max="14342" width="12.5703125" style="697" bestFit="1" customWidth="1"/>
    <col min="14343" max="14344" width="16.7109375" style="697" bestFit="1" customWidth="1"/>
    <col min="14345" max="14595" width="9.140625" style="697"/>
    <col min="14596" max="14596" width="62.42578125" style="697" bestFit="1" customWidth="1"/>
    <col min="14597" max="14597" width="10.140625" style="697" bestFit="1" customWidth="1"/>
    <col min="14598" max="14598" width="12.5703125" style="697" bestFit="1" customWidth="1"/>
    <col min="14599" max="14600" width="16.7109375" style="697" bestFit="1" customWidth="1"/>
    <col min="14601" max="14851" width="9.140625" style="697"/>
    <col min="14852" max="14852" width="62.42578125" style="697" bestFit="1" customWidth="1"/>
    <col min="14853" max="14853" width="10.140625" style="697" bestFit="1" customWidth="1"/>
    <col min="14854" max="14854" width="12.5703125" style="697" bestFit="1" customWidth="1"/>
    <col min="14855" max="14856" width="16.7109375" style="697" bestFit="1" customWidth="1"/>
    <col min="14857" max="15107" width="9.140625" style="697"/>
    <col min="15108" max="15108" width="62.42578125" style="697" bestFit="1" customWidth="1"/>
    <col min="15109" max="15109" width="10.140625" style="697" bestFit="1" customWidth="1"/>
    <col min="15110" max="15110" width="12.5703125" style="697" bestFit="1" customWidth="1"/>
    <col min="15111" max="15112" width="16.7109375" style="697" bestFit="1" customWidth="1"/>
    <col min="15113" max="15363" width="9.140625" style="697"/>
    <col min="15364" max="15364" width="62.42578125" style="697" bestFit="1" customWidth="1"/>
    <col min="15365" max="15365" width="10.140625" style="697" bestFit="1" customWidth="1"/>
    <col min="15366" max="15366" width="12.5703125" style="697" bestFit="1" customWidth="1"/>
    <col min="15367" max="15368" width="16.7109375" style="697" bestFit="1" customWidth="1"/>
    <col min="15369" max="15619" width="9.140625" style="697"/>
    <col min="15620" max="15620" width="62.42578125" style="697" bestFit="1" customWidth="1"/>
    <col min="15621" max="15621" width="10.140625" style="697" bestFit="1" customWidth="1"/>
    <col min="15622" max="15622" width="12.5703125" style="697" bestFit="1" customWidth="1"/>
    <col min="15623" max="15624" width="16.7109375" style="697" bestFit="1" customWidth="1"/>
    <col min="15625" max="15875" width="9.140625" style="697"/>
    <col min="15876" max="15876" width="62.42578125" style="697" bestFit="1" customWidth="1"/>
    <col min="15877" max="15877" width="10.140625" style="697" bestFit="1" customWidth="1"/>
    <col min="15878" max="15878" width="12.5703125" style="697" bestFit="1" customWidth="1"/>
    <col min="15879" max="15880" width="16.7109375" style="697" bestFit="1" customWidth="1"/>
    <col min="15881" max="16131" width="9.140625" style="697"/>
    <col min="16132" max="16132" width="62.42578125" style="697" bestFit="1" customWidth="1"/>
    <col min="16133" max="16133" width="10.140625" style="697" bestFit="1" customWidth="1"/>
    <col min="16134" max="16134" width="12.5703125" style="697" bestFit="1" customWidth="1"/>
    <col min="16135" max="16136" width="16.7109375" style="697" bestFit="1" customWidth="1"/>
    <col min="16137" max="16384" width="9.140625" style="697"/>
  </cols>
  <sheetData>
    <row r="1" spans="1:11" ht="18">
      <c r="A1" s="1593" t="s">
        <v>1564</v>
      </c>
      <c r="B1" s="2231"/>
      <c r="C1" s="1594"/>
      <c r="D1" s="1594"/>
      <c r="E1" s="1595"/>
      <c r="F1" s="1595"/>
      <c r="G1" s="1595"/>
      <c r="H1" s="1595"/>
      <c r="I1" s="1595"/>
      <c r="J1" s="810"/>
      <c r="K1" s="810"/>
    </row>
    <row r="2" spans="1:11">
      <c r="A2" s="1594"/>
      <c r="B2" s="1594"/>
      <c r="C2" s="1594"/>
      <c r="D2" s="1594"/>
      <c r="E2" s="1595"/>
      <c r="F2" s="1595"/>
      <c r="G2" s="1595"/>
      <c r="H2" s="1595"/>
      <c r="I2" s="1595"/>
      <c r="J2" s="810"/>
      <c r="K2" s="810"/>
    </row>
    <row r="3" spans="1:11">
      <c r="A3" s="1596" t="str">
        <f>'PAGE DE GARDE'!C8</f>
        <v>ELECTRICITE</v>
      </c>
      <c r="B3" s="1594"/>
      <c r="C3" s="1594" t="str">
        <f>'PAGE DE GARDE'!C10</f>
        <v>REALITE 2015 V0</v>
      </c>
      <c r="D3" s="1594"/>
      <c r="E3" s="1595"/>
      <c r="F3" s="1595"/>
      <c r="G3" s="1595"/>
      <c r="H3" s="1595"/>
      <c r="I3" s="1595"/>
      <c r="J3" s="810"/>
      <c r="K3" s="810"/>
    </row>
    <row r="4" spans="1:11">
      <c r="A4" s="2169" t="str">
        <f>'PAGE DE GARDE'!C7</f>
        <v>GRD</v>
      </c>
      <c r="B4" s="1594"/>
      <c r="C4" s="1594"/>
      <c r="D4" s="1594"/>
      <c r="E4" s="1595"/>
      <c r="F4" s="1595"/>
      <c r="G4" s="1595"/>
      <c r="H4" s="1595"/>
      <c r="I4" s="1595"/>
      <c r="J4" s="810"/>
      <c r="K4" s="810"/>
    </row>
    <row r="5" spans="1:11" ht="13.5" thickBot="1"/>
    <row r="6" spans="1:11" ht="25.5" customHeight="1" thickBot="1">
      <c r="D6" s="2248" t="s">
        <v>1186</v>
      </c>
      <c r="E6" s="2249" t="str">
        <f>'PAGE DE GARDE'!$B$15</f>
        <v>BUDGET 2015</v>
      </c>
      <c r="F6" s="2250" t="str">
        <f>'PAGE DE GARDE'!$B$14</f>
        <v>REALITE 2015</v>
      </c>
      <c r="G6" s="2266" t="s">
        <v>1510</v>
      </c>
      <c r="H6" s="2248" t="s">
        <v>1170</v>
      </c>
      <c r="I6" s="1741" t="s">
        <v>1187</v>
      </c>
    </row>
    <row r="7" spans="1:11">
      <c r="A7" s="2170" t="s">
        <v>1469</v>
      </c>
      <c r="B7" s="2238"/>
      <c r="C7" s="2238"/>
      <c r="D7" s="2243"/>
      <c r="E7" s="2244"/>
      <c r="F7" s="2244"/>
      <c r="G7" s="2245"/>
      <c r="H7" s="2246"/>
      <c r="I7" s="2247"/>
    </row>
    <row r="8" spans="1:11">
      <c r="A8" s="2240" t="s">
        <v>587</v>
      </c>
      <c r="B8" s="2170" t="s">
        <v>1782</v>
      </c>
      <c r="C8" s="2170"/>
      <c r="D8" s="2170"/>
      <c r="E8" s="2233"/>
      <c r="F8" s="2233"/>
      <c r="G8" s="2234"/>
      <c r="H8" s="2235"/>
      <c r="I8" s="2236"/>
    </row>
    <row r="9" spans="1:11">
      <c r="A9" s="1592"/>
      <c r="B9" s="2197" t="s">
        <v>1188</v>
      </c>
      <c r="C9" s="2198" t="s">
        <v>1175</v>
      </c>
      <c r="D9" s="2232" t="s">
        <v>646</v>
      </c>
      <c r="E9" s="2199"/>
      <c r="F9" s="2199"/>
      <c r="G9" s="2200"/>
      <c r="H9" s="2201"/>
      <c r="I9" s="2187"/>
    </row>
    <row r="10" spans="1:11">
      <c r="A10" s="1592"/>
      <c r="B10" s="2197" t="s">
        <v>1189</v>
      </c>
      <c r="C10" s="2198" t="s">
        <v>1177</v>
      </c>
      <c r="D10" s="2232" t="s">
        <v>646</v>
      </c>
      <c r="E10" s="2199">
        <f>'Tableau 6 '!F42</f>
        <v>0</v>
      </c>
      <c r="F10" s="2199">
        <f>'Tableau 6 '!H35</f>
        <v>0</v>
      </c>
      <c r="G10" s="2200">
        <f>E10-F10</f>
        <v>0</v>
      </c>
      <c r="H10" s="2201">
        <f>G10</f>
        <v>0</v>
      </c>
      <c r="I10" s="2202"/>
    </row>
    <row r="11" spans="1:11">
      <c r="A11" s="1592"/>
      <c r="B11" s="2197" t="s">
        <v>1519</v>
      </c>
      <c r="C11" s="2198" t="s">
        <v>1511</v>
      </c>
      <c r="D11" s="2232" t="s">
        <v>1512</v>
      </c>
      <c r="E11" s="2199">
        <f>'Tableau 6 bis'!C13</f>
        <v>0</v>
      </c>
      <c r="F11" s="2199">
        <f>'Tableau 6 bis'!D13</f>
        <v>0</v>
      </c>
      <c r="G11" s="2200">
        <f>F11-E11</f>
        <v>0</v>
      </c>
      <c r="H11" s="2201">
        <f>G11</f>
        <v>0</v>
      </c>
      <c r="I11" s="2202"/>
    </row>
    <row r="12" spans="1:11">
      <c r="A12" s="1592"/>
      <c r="B12" s="2197" t="s">
        <v>1621</v>
      </c>
      <c r="C12" s="2198" t="s">
        <v>1619</v>
      </c>
      <c r="D12" s="2232" t="s">
        <v>1645</v>
      </c>
      <c r="E12" s="2199">
        <f>'Tableau 6 ter'!C10</f>
        <v>0</v>
      </c>
      <c r="F12" s="2199">
        <f>'Tableau 6 ter'!E10</f>
        <v>0</v>
      </c>
      <c r="G12" s="2200">
        <f>E12-F12</f>
        <v>0</v>
      </c>
      <c r="H12" s="2201"/>
      <c r="I12" s="2202">
        <f>G12</f>
        <v>0</v>
      </c>
    </row>
    <row r="13" spans="1:11">
      <c r="A13" s="1592"/>
      <c r="B13" s="2197" t="s">
        <v>1622</v>
      </c>
      <c r="C13" s="2198" t="s">
        <v>1620</v>
      </c>
      <c r="D13" s="2232" t="s">
        <v>1645</v>
      </c>
      <c r="E13" s="2199">
        <f>'Tableau 6 ter'!C11</f>
        <v>0</v>
      </c>
      <c r="F13" s="2199">
        <f>'Tableau 6 ter'!E11</f>
        <v>0</v>
      </c>
      <c r="G13" s="2200">
        <f>E13-F13</f>
        <v>0</v>
      </c>
      <c r="H13" s="2201"/>
      <c r="I13" s="2202">
        <f>G13</f>
        <v>0</v>
      </c>
    </row>
    <row r="14" spans="1:11">
      <c r="A14" s="1592"/>
      <c r="B14" s="2197"/>
      <c r="C14" s="2198"/>
      <c r="D14" s="2232"/>
      <c r="E14" s="2199"/>
      <c r="F14" s="2199"/>
      <c r="G14" s="2200"/>
      <c r="H14" s="2201"/>
      <c r="I14" s="2202"/>
    </row>
    <row r="15" spans="1:11">
      <c r="A15" s="2240" t="s">
        <v>1201</v>
      </c>
      <c r="B15" s="2170" t="s">
        <v>1781</v>
      </c>
      <c r="C15" s="2170"/>
      <c r="D15" s="2237"/>
      <c r="E15" s="2173"/>
      <c r="F15" s="2173"/>
      <c r="G15" s="2177"/>
      <c r="H15" s="2178"/>
      <c r="I15" s="2179"/>
    </row>
    <row r="16" spans="1:11">
      <c r="A16" s="2241" t="s">
        <v>1202</v>
      </c>
      <c r="B16" s="2197" t="s">
        <v>1265</v>
      </c>
      <c r="C16" s="1592"/>
      <c r="D16" s="2232" t="s">
        <v>1565</v>
      </c>
      <c r="E16" s="2199">
        <f>'Tableau 7 bis'!B12</f>
        <v>0</v>
      </c>
      <c r="F16" s="2199">
        <f>'Tableau 7 bis'!C12</f>
        <v>0</v>
      </c>
      <c r="G16" s="2200">
        <f t="shared" ref="G16:G26" si="0">E16-F16</f>
        <v>0</v>
      </c>
      <c r="H16" s="2201"/>
      <c r="I16" s="2202">
        <f>G16</f>
        <v>0</v>
      </c>
    </row>
    <row r="17" spans="1:15">
      <c r="A17" s="2241" t="s">
        <v>1203</v>
      </c>
      <c r="B17" s="2197" t="s">
        <v>1245</v>
      </c>
      <c r="C17" s="1592"/>
      <c r="D17" s="2232" t="s">
        <v>1565</v>
      </c>
      <c r="E17" s="2199">
        <f>'Tableau 7 bis'!B13</f>
        <v>0</v>
      </c>
      <c r="F17" s="2199">
        <f>'Tableau 7 bis'!C13</f>
        <v>0</v>
      </c>
      <c r="G17" s="2200">
        <f t="shared" si="0"/>
        <v>0</v>
      </c>
      <c r="H17" s="2201"/>
      <c r="I17" s="2202">
        <f t="shared" ref="I17:I26" si="1">G17</f>
        <v>0</v>
      </c>
    </row>
    <row r="18" spans="1:15">
      <c r="A18" s="2241" t="s">
        <v>1204</v>
      </c>
      <c r="B18" s="2197" t="s">
        <v>1268</v>
      </c>
      <c r="C18" s="1592"/>
      <c r="D18" s="2232" t="s">
        <v>1565</v>
      </c>
      <c r="E18" s="2199">
        <f>'Tableau 7 bis'!B14</f>
        <v>0</v>
      </c>
      <c r="F18" s="2199">
        <f>'Tableau 7 bis'!C14</f>
        <v>0</v>
      </c>
      <c r="G18" s="2200">
        <f t="shared" si="0"/>
        <v>0</v>
      </c>
      <c r="H18" s="2201"/>
      <c r="I18" s="2202">
        <f t="shared" si="1"/>
        <v>0</v>
      </c>
    </row>
    <row r="19" spans="1:15">
      <c r="A19" s="2241" t="s">
        <v>1205</v>
      </c>
      <c r="B19" s="2197" t="s">
        <v>1195</v>
      </c>
      <c r="C19" s="1592"/>
      <c r="D19" s="2232" t="s">
        <v>1565</v>
      </c>
      <c r="E19" s="2199">
        <f>'Tableau 7 bis'!B15</f>
        <v>0</v>
      </c>
      <c r="F19" s="2199">
        <f>'Tableau 7 bis'!C15</f>
        <v>0</v>
      </c>
      <c r="G19" s="2200">
        <f t="shared" si="0"/>
        <v>0</v>
      </c>
      <c r="H19" s="2201"/>
      <c r="I19" s="2202">
        <f t="shared" si="1"/>
        <v>0</v>
      </c>
    </row>
    <row r="20" spans="1:15">
      <c r="A20" s="2241" t="s">
        <v>1206</v>
      </c>
      <c r="B20" s="2197" t="s">
        <v>1196</v>
      </c>
      <c r="C20" s="1592"/>
      <c r="D20" s="2232" t="s">
        <v>1565</v>
      </c>
      <c r="E20" s="2199">
        <f>'Tableau 7 bis'!B17</f>
        <v>0</v>
      </c>
      <c r="F20" s="2199">
        <f>'Tableau 7 bis'!C17</f>
        <v>0</v>
      </c>
      <c r="G20" s="2200">
        <f t="shared" si="0"/>
        <v>0</v>
      </c>
      <c r="H20" s="2201"/>
      <c r="I20" s="2202">
        <f t="shared" si="1"/>
        <v>0</v>
      </c>
    </row>
    <row r="21" spans="1:15">
      <c r="A21" s="2241" t="s">
        <v>1207</v>
      </c>
      <c r="B21" s="2197" t="s">
        <v>1199</v>
      </c>
      <c r="C21" s="1592"/>
      <c r="D21" s="2232" t="s">
        <v>1565</v>
      </c>
      <c r="E21" s="2199">
        <f>'Tableau 7 bis'!B20</f>
        <v>0</v>
      </c>
      <c r="F21" s="2199">
        <f>'Tableau 7 bis'!C20</f>
        <v>0</v>
      </c>
      <c r="G21" s="2200">
        <f t="shared" si="0"/>
        <v>0</v>
      </c>
      <c r="H21" s="2201"/>
      <c r="I21" s="2202">
        <f t="shared" si="1"/>
        <v>0</v>
      </c>
    </row>
    <row r="22" spans="1:15">
      <c r="A22" s="2241" t="s">
        <v>1208</v>
      </c>
      <c r="B22" s="2197" t="s">
        <v>1198</v>
      </c>
      <c r="C22" s="1592"/>
      <c r="D22" s="2232" t="s">
        <v>1565</v>
      </c>
      <c r="E22" s="2199">
        <f>'Tableau 7 bis'!B21</f>
        <v>0</v>
      </c>
      <c r="F22" s="2199">
        <f>'Tableau 7 bis'!C21</f>
        <v>0</v>
      </c>
      <c r="G22" s="2200">
        <f t="shared" si="0"/>
        <v>0</v>
      </c>
      <c r="H22" s="2201"/>
      <c r="I22" s="2202">
        <f t="shared" si="1"/>
        <v>0</v>
      </c>
    </row>
    <row r="23" spans="1:15">
      <c r="A23" s="2241" t="s">
        <v>1246</v>
      </c>
      <c r="B23" s="2197" t="s">
        <v>1209</v>
      </c>
      <c r="C23" s="1592"/>
      <c r="D23" s="2232" t="s">
        <v>1565</v>
      </c>
      <c r="E23" s="2199">
        <f>'Tableau 7 bis'!B22</f>
        <v>0</v>
      </c>
      <c r="F23" s="2199">
        <f>'Tableau 7 bis'!C22</f>
        <v>0</v>
      </c>
      <c r="G23" s="2200">
        <f t="shared" si="0"/>
        <v>0</v>
      </c>
      <c r="H23" s="2201"/>
      <c r="I23" s="2202">
        <f t="shared" si="1"/>
        <v>0</v>
      </c>
    </row>
    <row r="24" spans="1:15">
      <c r="A24" s="2241" t="s">
        <v>1210</v>
      </c>
      <c r="B24" s="2197" t="s">
        <v>1197</v>
      </c>
      <c r="C24" s="1592"/>
      <c r="D24" s="2232" t="s">
        <v>1565</v>
      </c>
      <c r="E24" s="2199">
        <f>'Tableau 7 bis'!B23</f>
        <v>0</v>
      </c>
      <c r="F24" s="2199">
        <f>'Tableau 7 bis'!C23</f>
        <v>0</v>
      </c>
      <c r="G24" s="2200">
        <f t="shared" si="0"/>
        <v>0</v>
      </c>
      <c r="H24" s="2201"/>
      <c r="I24" s="2202">
        <f t="shared" si="1"/>
        <v>0</v>
      </c>
    </row>
    <row r="25" spans="1:15">
      <c r="A25" s="2241" t="s">
        <v>1269</v>
      </c>
      <c r="B25" s="2197" t="s">
        <v>1270</v>
      </c>
      <c r="C25" s="1592"/>
      <c r="D25" s="2232" t="s">
        <v>1566</v>
      </c>
      <c r="E25" s="2199">
        <f>'Tableau 3A bis'!S10+'Tableau 3A bis'!T10</f>
        <v>0</v>
      </c>
      <c r="F25" s="2199">
        <f>'Tableau 3A bis'!Q10+'Tableau 3A bis'!R10</f>
        <v>0</v>
      </c>
      <c r="G25" s="2200">
        <f t="shared" si="0"/>
        <v>0</v>
      </c>
      <c r="H25" s="2201"/>
      <c r="I25" s="2202">
        <f t="shared" si="1"/>
        <v>0</v>
      </c>
    </row>
    <row r="26" spans="1:15">
      <c r="A26" s="2241" t="s">
        <v>1271</v>
      </c>
      <c r="B26" s="2203" t="s">
        <v>1200</v>
      </c>
      <c r="C26" s="1592"/>
      <c r="D26" s="2232" t="s">
        <v>1565</v>
      </c>
      <c r="E26" s="2199">
        <f>'Tableau 7 bis'!B16+'Tableau 7 bis'!B18+'Tableau 7 bis'!B19+'Tableau 7 bis'!B29</f>
        <v>0</v>
      </c>
      <c r="F26" s="2199">
        <f>'Tableau 7 bis'!C16+'Tableau 7 bis'!C18+'Tableau 7 bis'!C19+'Tableau 7 bis'!C29</f>
        <v>0</v>
      </c>
      <c r="G26" s="2200">
        <f t="shared" si="0"/>
        <v>0</v>
      </c>
      <c r="H26" s="2201"/>
      <c r="I26" s="2202">
        <f t="shared" si="1"/>
        <v>0</v>
      </c>
    </row>
    <row r="27" spans="1:15">
      <c r="A27" s="1592"/>
      <c r="B27" s="2204"/>
      <c r="C27" s="2198"/>
      <c r="D27" s="2232"/>
      <c r="E27" s="2199"/>
      <c r="F27" s="2199"/>
      <c r="G27" s="2200"/>
      <c r="H27" s="2201"/>
      <c r="I27" s="2187"/>
    </row>
    <row r="28" spans="1:15">
      <c r="A28" s="2170" t="s">
        <v>1190</v>
      </c>
      <c r="B28" s="2238"/>
      <c r="C28" s="2238"/>
      <c r="D28" s="2239"/>
      <c r="E28" s="2173">
        <f>E29+E30</f>
        <v>0</v>
      </c>
      <c r="F28" s="2173">
        <f>F29+F30</f>
        <v>0</v>
      </c>
      <c r="G28" s="2177">
        <f>E28-F28</f>
        <v>0</v>
      </c>
      <c r="H28" s="2178"/>
      <c r="I28" s="2179">
        <f>G28</f>
        <v>0</v>
      </c>
    </row>
    <row r="29" spans="1:15" s="696" customFormat="1">
      <c r="A29" s="2242" t="s">
        <v>1211</v>
      </c>
      <c r="B29" s="2205" t="s">
        <v>1212</v>
      </c>
      <c r="C29" s="1592"/>
      <c r="D29" s="2232" t="s">
        <v>1214</v>
      </c>
      <c r="E29" s="2199">
        <f>'Tableau 9A'!D21+'Tableau 9A'!D33</f>
        <v>0</v>
      </c>
      <c r="F29" s="2199">
        <f>'Tableau 9A'!E21+'Tableau 9A'!E33</f>
        <v>0</v>
      </c>
      <c r="G29" s="2200">
        <f t="shared" ref="G29:G34" si="2">E29-F29</f>
        <v>0</v>
      </c>
      <c r="H29" s="2175"/>
      <c r="I29" s="2202">
        <f>G29</f>
        <v>0</v>
      </c>
      <c r="L29" s="697"/>
      <c r="M29" s="697"/>
      <c r="N29" s="697"/>
      <c r="O29" s="697"/>
    </row>
    <row r="30" spans="1:15">
      <c r="A30" s="2242" t="s">
        <v>1213</v>
      </c>
      <c r="B30" s="2205" t="s">
        <v>1216</v>
      </c>
      <c r="C30" s="2198"/>
      <c r="D30" s="2232" t="s">
        <v>1215</v>
      </c>
      <c r="E30" s="2199">
        <f>'Tableau 9B'!D21+'Tableau 9B'!D29</f>
        <v>0</v>
      </c>
      <c r="F30" s="2199">
        <f>'Tableau 9B'!E21+'Tableau 9B'!E29</f>
        <v>0</v>
      </c>
      <c r="G30" s="2200">
        <f t="shared" si="2"/>
        <v>0</v>
      </c>
      <c r="H30" s="2201"/>
      <c r="I30" s="2202">
        <f>G30</f>
        <v>0</v>
      </c>
    </row>
    <row r="31" spans="1:15">
      <c r="A31" s="2198"/>
      <c r="B31" s="2205"/>
      <c r="C31" s="2198"/>
      <c r="D31" s="2232"/>
      <c r="E31" s="2199"/>
      <c r="F31" s="2199"/>
      <c r="G31" s="2200"/>
      <c r="H31" s="2201"/>
      <c r="I31" s="2187"/>
    </row>
    <row r="32" spans="1:15">
      <c r="A32" s="2170" t="s">
        <v>1191</v>
      </c>
      <c r="B32" s="2238"/>
      <c r="C32" s="2238"/>
      <c r="D32" s="2239" t="s">
        <v>1243</v>
      </c>
      <c r="E32" s="2173">
        <f>'Tableau 14'!C30</f>
        <v>0</v>
      </c>
      <c r="F32" s="2173">
        <f>'Tableau 14'!C28</f>
        <v>0</v>
      </c>
      <c r="G32" s="2177">
        <f t="shared" si="2"/>
        <v>0</v>
      </c>
      <c r="H32" s="2178"/>
      <c r="I32" s="2179">
        <f>G32</f>
        <v>0</v>
      </c>
    </row>
    <row r="33" spans="1:9">
      <c r="A33" s="1592"/>
      <c r="B33" s="2206"/>
      <c r="C33" s="2198"/>
      <c r="D33" s="2232"/>
      <c r="E33" s="2199"/>
      <c r="F33" s="2199"/>
      <c r="G33" s="2200"/>
      <c r="H33" s="2201"/>
      <c r="I33" s="2187"/>
    </row>
    <row r="34" spans="1:9">
      <c r="A34" s="2170" t="s">
        <v>1192</v>
      </c>
      <c r="B34" s="2238"/>
      <c r="C34" s="2238"/>
      <c r="D34" s="2239" t="s">
        <v>1021</v>
      </c>
      <c r="E34" s="2173">
        <f>'Tableau 16B'!F59</f>
        <v>0</v>
      </c>
      <c r="F34" s="2173">
        <f>'Tableau 16B'!G59</f>
        <v>0</v>
      </c>
      <c r="G34" s="2177">
        <f t="shared" si="2"/>
        <v>0</v>
      </c>
      <c r="H34" s="2178"/>
      <c r="I34" s="2179">
        <f>G34</f>
        <v>0</v>
      </c>
    </row>
    <row r="35" spans="1:9">
      <c r="A35" s="1592"/>
      <c r="B35" s="2206"/>
      <c r="C35" s="2198"/>
      <c r="D35" s="2232"/>
      <c r="E35" s="2184"/>
      <c r="F35" s="2184"/>
      <c r="G35" s="2185"/>
      <c r="H35" s="2186"/>
      <c r="I35" s="2187"/>
    </row>
    <row r="36" spans="1:9">
      <c r="A36" s="2170" t="s">
        <v>1193</v>
      </c>
      <c r="B36" s="2238"/>
      <c r="C36" s="2238"/>
      <c r="D36" s="2239"/>
      <c r="E36" s="2173"/>
      <c r="F36" s="2173"/>
      <c r="G36" s="2177"/>
      <c r="H36" s="2178"/>
      <c r="I36" s="2179"/>
    </row>
    <row r="37" spans="1:9">
      <c r="A37" s="1592"/>
      <c r="B37" s="2197" t="s">
        <v>1217</v>
      </c>
      <c r="C37" s="2198"/>
      <c r="D37" s="2232" t="s">
        <v>1361</v>
      </c>
      <c r="E37" s="2184">
        <f>'Tableau 17B'!D29</f>
        <v>0</v>
      </c>
      <c r="F37" s="2184">
        <f>'Tableau 17B'!E29</f>
        <v>0</v>
      </c>
      <c r="G37" s="2200">
        <f t="shared" ref="G37:G39" si="3">E37-F37</f>
        <v>0</v>
      </c>
      <c r="H37" s="2186"/>
      <c r="I37" s="2187">
        <f>G37</f>
        <v>0</v>
      </c>
    </row>
    <row r="38" spans="1:9">
      <c r="A38" s="1592"/>
      <c r="B38" s="2197" t="s">
        <v>350</v>
      </c>
      <c r="C38" s="2198"/>
      <c r="D38" s="2232" t="s">
        <v>1606</v>
      </c>
      <c r="E38" s="2184">
        <f>'Tableau 17'!E16</f>
        <v>0</v>
      </c>
      <c r="F38" s="2184">
        <f>'Tableau 17'!H16</f>
        <v>0</v>
      </c>
      <c r="G38" s="2200">
        <f t="shared" si="3"/>
        <v>0</v>
      </c>
      <c r="H38" s="2186"/>
      <c r="I38" s="2187">
        <f t="shared" ref="I38:I39" si="4">G38</f>
        <v>0</v>
      </c>
    </row>
    <row r="39" spans="1:9">
      <c r="A39" s="1592"/>
      <c r="B39" s="2197" t="s">
        <v>1218</v>
      </c>
      <c r="C39" s="2198"/>
      <c r="D39" s="2232" t="s">
        <v>1606</v>
      </c>
      <c r="E39" s="2184">
        <f>'Tableau 17'!E10+'Tableau 17'!E13+'Tableau 17'!E19+'Tableau 17'!E22+'Tableau 17'!E28</f>
        <v>0</v>
      </c>
      <c r="F39" s="2184">
        <f>'Tableau 17'!H10+'Tableau 17'!H13+'Tableau 17'!H19+'Tableau 17'!H22+'Tableau 17'!H28</f>
        <v>0</v>
      </c>
      <c r="G39" s="2200">
        <f t="shared" si="3"/>
        <v>0</v>
      </c>
      <c r="H39" s="2186"/>
      <c r="I39" s="2187">
        <f t="shared" si="4"/>
        <v>0</v>
      </c>
    </row>
    <row r="40" spans="1:9">
      <c r="A40" s="2170" t="s">
        <v>1363</v>
      </c>
      <c r="B40" s="2238"/>
      <c r="C40" s="2238"/>
      <c r="D40" s="2239" t="s">
        <v>1468</v>
      </c>
      <c r="E40" s="2173">
        <f>'Tableau 8C'!D65</f>
        <v>0</v>
      </c>
      <c r="F40" s="2173">
        <f>'Tableau 8C'!G65</f>
        <v>0</v>
      </c>
      <c r="G40" s="2177">
        <f>E40-F40</f>
        <v>0</v>
      </c>
      <c r="H40" s="2178"/>
      <c r="I40" s="2179"/>
    </row>
    <row r="41" spans="1:9">
      <c r="A41" s="1590"/>
      <c r="B41" s="2205" t="s">
        <v>1247</v>
      </c>
      <c r="C41" s="1592"/>
      <c r="D41" s="2232" t="s">
        <v>1566</v>
      </c>
      <c r="E41" s="2199">
        <f>E25</f>
        <v>0</v>
      </c>
      <c r="F41" s="2199">
        <f>F25</f>
        <v>0</v>
      </c>
      <c r="G41" s="2200">
        <f t="shared" ref="G41:G43" si="5">E41-F41</f>
        <v>0</v>
      </c>
      <c r="H41" s="2175"/>
      <c r="I41" s="2202">
        <f t="shared" ref="I41:I44" si="6">G41</f>
        <v>0</v>
      </c>
    </row>
    <row r="42" spans="1:9">
      <c r="A42" s="1590"/>
      <c r="B42" s="2205" t="s">
        <v>1248</v>
      </c>
      <c r="C42" s="1592"/>
      <c r="D42" s="2232" t="s">
        <v>1286</v>
      </c>
      <c r="E42" s="2199">
        <f>'Tableau 7B bis'!D52</f>
        <v>0</v>
      </c>
      <c r="F42" s="2199">
        <f>'Tableau 7B bis'!E52</f>
        <v>0</v>
      </c>
      <c r="G42" s="2200">
        <f t="shared" si="5"/>
        <v>0</v>
      </c>
      <c r="H42" s="2175"/>
      <c r="I42" s="2202">
        <f t="shared" si="6"/>
        <v>0</v>
      </c>
    </row>
    <row r="43" spans="1:9">
      <c r="A43" s="1590"/>
      <c r="B43" s="2205" t="s">
        <v>1284</v>
      </c>
      <c r="C43" s="1592"/>
      <c r="D43" s="2232" t="s">
        <v>1361</v>
      </c>
      <c r="E43" s="2199">
        <f>'Tableau 17B'!D52</f>
        <v>0</v>
      </c>
      <c r="F43" s="2199">
        <f>'Tableau 17B'!E52</f>
        <v>0</v>
      </c>
      <c r="G43" s="2200">
        <f t="shared" si="5"/>
        <v>0</v>
      </c>
      <c r="H43" s="2175"/>
      <c r="I43" s="2202">
        <f t="shared" si="6"/>
        <v>0</v>
      </c>
    </row>
    <row r="44" spans="1:9" ht="13.5" thickBot="1">
      <c r="A44" s="1590"/>
      <c r="B44" s="2205" t="s">
        <v>1249</v>
      </c>
      <c r="C44" s="1592"/>
      <c r="D44" s="2232"/>
      <c r="E44" s="2199">
        <f>E40-E41-E42-E43</f>
        <v>0</v>
      </c>
      <c r="F44" s="2199">
        <f t="shared" ref="F44:G44" si="7">F40-F41-F42-F43</f>
        <v>0</v>
      </c>
      <c r="G44" s="2199">
        <f t="shared" si="7"/>
        <v>0</v>
      </c>
      <c r="H44" s="2207"/>
      <c r="I44" s="2208">
        <f t="shared" si="6"/>
        <v>0</v>
      </c>
    </row>
    <row r="45" spans="1:9" s="696" customFormat="1">
      <c r="A45" s="1532"/>
      <c r="B45" s="1181"/>
      <c r="C45" s="1181"/>
      <c r="D45" s="1181"/>
      <c r="E45" s="2171"/>
      <c r="F45" s="2171"/>
      <c r="G45" s="2171"/>
      <c r="H45" s="2171"/>
      <c r="I45" s="2171"/>
    </row>
    <row r="46" spans="1:9">
      <c r="A46" s="3192"/>
      <c r="B46" s="3192"/>
      <c r="C46" s="3192"/>
      <c r="D46" s="832"/>
      <c r="E46" s="1533"/>
      <c r="F46" s="1533"/>
      <c r="G46" s="1533"/>
      <c r="H46" s="1533"/>
      <c r="I46" s="1533"/>
    </row>
    <row r="47" spans="1:9">
      <c r="E47" s="2172"/>
      <c r="F47" s="2172"/>
      <c r="G47" s="2172"/>
      <c r="H47" s="2172"/>
      <c r="I47" s="2172"/>
    </row>
    <row r="48" spans="1:9" ht="13.5" thickBot="1">
      <c r="E48" s="2172"/>
      <c r="F48" s="2172"/>
      <c r="G48" s="2172"/>
      <c r="H48" s="2172"/>
      <c r="I48" s="2172"/>
    </row>
    <row r="49" spans="1:9" ht="16.5" thickBot="1">
      <c r="A49" s="3190" t="s">
        <v>1278</v>
      </c>
      <c r="B49" s="3190"/>
      <c r="C49" s="3190"/>
      <c r="D49" s="3191"/>
      <c r="E49" s="1743" t="str">
        <f>'PAGE DE GARDE'!$B$15</f>
        <v>BUDGET 2015</v>
      </c>
      <c r="F49" s="2221" t="str">
        <f>'PAGE DE GARDE'!$B$14</f>
        <v>REALITE 2015</v>
      </c>
      <c r="G49" s="2220" t="s">
        <v>1194</v>
      </c>
      <c r="H49" s="2222" t="s">
        <v>1170</v>
      </c>
      <c r="I49" s="1744" t="s">
        <v>1187</v>
      </c>
    </row>
    <row r="50" spans="1:9">
      <c r="A50" s="1592"/>
      <c r="B50" s="2188"/>
      <c r="C50" s="2194"/>
      <c r="D50" s="2191"/>
      <c r="E50" s="2184"/>
      <c r="F50" s="2184"/>
      <c r="G50" s="2185"/>
      <c r="H50" s="2186"/>
      <c r="I50" s="2187"/>
    </row>
    <row r="51" spans="1:9">
      <c r="A51" s="1590" t="s">
        <v>579</v>
      </c>
      <c r="B51" s="2189" t="s">
        <v>1250</v>
      </c>
      <c r="C51" s="2195"/>
      <c r="D51" s="2192"/>
      <c r="E51" s="1591"/>
      <c r="F51" s="1591"/>
      <c r="G51" s="2174">
        <f>G9</f>
        <v>0</v>
      </c>
      <c r="H51" s="2175"/>
      <c r="I51" s="2176">
        <f>G51</f>
        <v>0</v>
      </c>
    </row>
    <row r="52" spans="1:9">
      <c r="A52" s="1592"/>
      <c r="B52" s="2188"/>
      <c r="C52" s="2194"/>
      <c r="D52" s="2191"/>
      <c r="E52" s="2184"/>
      <c r="F52" s="2184"/>
      <c r="G52" s="2185"/>
      <c r="H52" s="2186"/>
      <c r="I52" s="2187"/>
    </row>
    <row r="53" spans="1:9">
      <c r="A53" s="1590" t="s">
        <v>580</v>
      </c>
      <c r="B53" s="2189" t="s">
        <v>1623</v>
      </c>
      <c r="C53" s="2194"/>
      <c r="D53" s="2191"/>
      <c r="E53" s="1591">
        <f>E12+E13</f>
        <v>0</v>
      </c>
      <c r="F53" s="1591">
        <f>F12+F13</f>
        <v>0</v>
      </c>
      <c r="G53" s="2174">
        <f>E53-F53</f>
        <v>0</v>
      </c>
      <c r="H53" s="2175"/>
      <c r="I53" s="2176">
        <f>G53</f>
        <v>0</v>
      </c>
    </row>
    <row r="54" spans="1:9">
      <c r="A54" s="1592"/>
      <c r="B54" s="2188"/>
      <c r="C54" s="2194"/>
      <c r="D54" s="2191"/>
      <c r="E54" s="2184"/>
      <c r="F54" s="2184"/>
      <c r="G54" s="2185"/>
      <c r="H54" s="2186"/>
      <c r="I54" s="2187"/>
    </row>
    <row r="55" spans="1:9">
      <c r="A55" s="1590" t="s">
        <v>581</v>
      </c>
      <c r="B55" s="2189" t="s">
        <v>1251</v>
      </c>
      <c r="C55" s="2195"/>
      <c r="D55" s="2192"/>
      <c r="E55" s="1591">
        <f>E16</f>
        <v>0</v>
      </c>
      <c r="F55" s="1591">
        <f t="shared" ref="F55" si="8">F16</f>
        <v>0</v>
      </c>
      <c r="G55" s="2174">
        <f>E55-F55</f>
        <v>0</v>
      </c>
      <c r="H55" s="2175"/>
      <c r="I55" s="2176">
        <f>G55</f>
        <v>0</v>
      </c>
    </row>
    <row r="56" spans="1:9">
      <c r="A56" s="1592"/>
      <c r="B56" s="2188"/>
      <c r="C56" s="2194"/>
      <c r="D56" s="2191"/>
      <c r="E56" s="2184"/>
      <c r="F56" s="2184"/>
      <c r="G56" s="2185"/>
      <c r="H56" s="2186"/>
      <c r="I56" s="2187"/>
    </row>
    <row r="57" spans="1:9">
      <c r="A57" s="1590" t="s">
        <v>582</v>
      </c>
      <c r="B57" s="2189" t="s">
        <v>1252</v>
      </c>
      <c r="C57" s="2195"/>
      <c r="D57" s="2192"/>
      <c r="E57" s="1591">
        <f>E17</f>
        <v>0</v>
      </c>
      <c r="F57" s="1591">
        <f t="shared" ref="F57" si="9">F17</f>
        <v>0</v>
      </c>
      <c r="G57" s="2174">
        <f>E57-F57</f>
        <v>0</v>
      </c>
      <c r="H57" s="2175"/>
      <c r="I57" s="2176">
        <f>G57</f>
        <v>0</v>
      </c>
    </row>
    <row r="58" spans="1:9">
      <c r="A58" s="1592"/>
      <c r="B58" s="2188"/>
      <c r="C58" s="2194"/>
      <c r="D58" s="2191"/>
      <c r="E58" s="2184"/>
      <c r="F58" s="2184"/>
      <c r="G58" s="2185"/>
      <c r="H58" s="2186"/>
      <c r="I58" s="2187"/>
    </row>
    <row r="59" spans="1:9">
      <c r="A59" s="1590" t="s">
        <v>489</v>
      </c>
      <c r="B59" s="2189" t="s">
        <v>1256</v>
      </c>
      <c r="C59" s="2195"/>
      <c r="D59" s="2192"/>
      <c r="E59" s="1591">
        <f>E21+E22</f>
        <v>0</v>
      </c>
      <c r="F59" s="1591">
        <f>F21+F22</f>
        <v>0</v>
      </c>
      <c r="G59" s="2174">
        <f>E59-F59</f>
        <v>0</v>
      </c>
      <c r="H59" s="2175"/>
      <c r="I59" s="2176">
        <f>G59</f>
        <v>0</v>
      </c>
    </row>
    <row r="60" spans="1:9">
      <c r="A60" s="1592"/>
      <c r="B60" s="2188"/>
      <c r="C60" s="2194"/>
      <c r="D60" s="2191"/>
      <c r="E60" s="2184"/>
      <c r="F60" s="2184"/>
      <c r="G60" s="2185"/>
      <c r="H60" s="2186"/>
      <c r="I60" s="2187"/>
    </row>
    <row r="61" spans="1:9">
      <c r="A61" s="1590" t="s">
        <v>1255</v>
      </c>
      <c r="B61" s="2189" t="s">
        <v>1266</v>
      </c>
      <c r="C61" s="2195"/>
      <c r="D61" s="2192"/>
      <c r="E61" s="1591">
        <f>E23+E24</f>
        <v>0</v>
      </c>
      <c r="F61" s="1591">
        <f t="shared" ref="F61" si="10">F23+F24</f>
        <v>0</v>
      </c>
      <c r="G61" s="2174">
        <f>E61-F61</f>
        <v>0</v>
      </c>
      <c r="H61" s="2175"/>
      <c r="I61" s="2176">
        <f>G61</f>
        <v>0</v>
      </c>
    </row>
    <row r="62" spans="1:9">
      <c r="A62" s="1592"/>
      <c r="B62" s="2188"/>
      <c r="C62" s="2194"/>
      <c r="D62" s="2191"/>
      <c r="E62" s="2184"/>
      <c r="F62" s="2184"/>
      <c r="G62" s="2185"/>
      <c r="H62" s="2186"/>
      <c r="I62" s="2187"/>
    </row>
    <row r="63" spans="1:9">
      <c r="A63" s="1590" t="s">
        <v>1261</v>
      </c>
      <c r="B63" s="2189" t="s">
        <v>1253</v>
      </c>
      <c r="C63" s="2195"/>
      <c r="D63" s="2192"/>
      <c r="E63" s="1591">
        <f>E19+E20+E26</f>
        <v>0</v>
      </c>
      <c r="F63" s="1591">
        <f t="shared" ref="F63" si="11">F19+F20+F26</f>
        <v>0</v>
      </c>
      <c r="G63" s="2174">
        <f>E63-F63</f>
        <v>0</v>
      </c>
      <c r="H63" s="2175"/>
      <c r="I63" s="2176">
        <f>G63</f>
        <v>0</v>
      </c>
    </row>
    <row r="64" spans="1:9">
      <c r="A64" s="1592"/>
      <c r="B64" s="2188"/>
      <c r="C64" s="2194"/>
      <c r="D64" s="2191"/>
      <c r="E64" s="2184"/>
      <c r="F64" s="2184"/>
      <c r="G64" s="2185"/>
      <c r="H64" s="2186"/>
      <c r="I64" s="2187"/>
    </row>
    <row r="65" spans="1:9">
      <c r="A65" s="1590" t="s">
        <v>1262</v>
      </c>
      <c r="B65" s="2189" t="s">
        <v>1412</v>
      </c>
      <c r="C65" s="2195"/>
      <c r="D65" s="2192"/>
      <c r="E65" s="1591">
        <f>-E28</f>
        <v>0</v>
      </c>
      <c r="F65" s="1591">
        <f>-F28</f>
        <v>0</v>
      </c>
      <c r="G65" s="2174">
        <f>E65-F65</f>
        <v>0</v>
      </c>
      <c r="H65" s="2175"/>
      <c r="I65" s="2176">
        <f>-G65</f>
        <v>0</v>
      </c>
    </row>
    <row r="66" spans="1:9">
      <c r="A66" s="1592"/>
      <c r="B66" s="2188"/>
      <c r="C66" s="2194"/>
      <c r="D66" s="2191"/>
      <c r="E66" s="2184"/>
      <c r="F66" s="2184"/>
      <c r="G66" s="2185"/>
      <c r="H66" s="2186"/>
      <c r="I66" s="2187"/>
    </row>
    <row r="67" spans="1:9">
      <c r="A67" s="1590" t="s">
        <v>1263</v>
      </c>
      <c r="B67" s="2189" t="s">
        <v>1254</v>
      </c>
      <c r="C67" s="2195"/>
      <c r="D67" s="2192"/>
      <c r="E67" s="1591">
        <f>E34</f>
        <v>0</v>
      </c>
      <c r="F67" s="1591">
        <f t="shared" ref="F67" si="12">F34</f>
        <v>0</v>
      </c>
      <c r="G67" s="2174">
        <f>E67-F67</f>
        <v>0</v>
      </c>
      <c r="H67" s="2175"/>
      <c r="I67" s="2176">
        <f>G67</f>
        <v>0</v>
      </c>
    </row>
    <row r="68" spans="1:9">
      <c r="A68" s="1592"/>
      <c r="B68" s="2188"/>
      <c r="C68" s="2194"/>
      <c r="D68" s="2191"/>
      <c r="E68" s="2184"/>
      <c r="F68" s="2184"/>
      <c r="G68" s="2185"/>
      <c r="H68" s="2186"/>
      <c r="I68" s="2187"/>
    </row>
    <row r="69" spans="1:9">
      <c r="A69" s="1590" t="s">
        <v>1264</v>
      </c>
      <c r="B69" s="2189" t="s">
        <v>1364</v>
      </c>
      <c r="C69" s="2195"/>
      <c r="D69" s="2192"/>
      <c r="E69" s="1591">
        <f>E37+E43</f>
        <v>0</v>
      </c>
      <c r="F69" s="1591">
        <f>F37+F43</f>
        <v>0</v>
      </c>
      <c r="G69" s="2174">
        <f>E69-F69</f>
        <v>0</v>
      </c>
      <c r="H69" s="2175"/>
      <c r="I69" s="2176">
        <f>G69</f>
        <v>0</v>
      </c>
    </row>
    <row r="70" spans="1:9">
      <c r="A70" s="1592"/>
      <c r="B70" s="2188"/>
      <c r="C70" s="2194"/>
      <c r="D70" s="2191"/>
      <c r="E70" s="2184"/>
      <c r="F70" s="2184"/>
      <c r="G70" s="2185"/>
      <c r="H70" s="2186"/>
      <c r="I70" s="2187"/>
    </row>
    <row r="71" spans="1:9">
      <c r="A71" s="1590" t="s">
        <v>1267</v>
      </c>
      <c r="B71" s="2189" t="s">
        <v>1257</v>
      </c>
      <c r="C71" s="2195"/>
      <c r="D71" s="2192"/>
      <c r="E71" s="1591">
        <f>E38+E39</f>
        <v>0</v>
      </c>
      <c r="F71" s="1591">
        <f t="shared" ref="F71" si="13">F38+F39</f>
        <v>0</v>
      </c>
      <c r="G71" s="2174">
        <f>E71-F71</f>
        <v>0</v>
      </c>
      <c r="H71" s="2175"/>
      <c r="I71" s="2176">
        <f>G71</f>
        <v>0</v>
      </c>
    </row>
    <row r="72" spans="1:9">
      <c r="A72" s="1592"/>
      <c r="B72" s="2188"/>
      <c r="C72" s="2194"/>
      <c r="D72" s="2191"/>
      <c r="E72" s="2184"/>
      <c r="F72" s="2184"/>
      <c r="G72" s="2185"/>
      <c r="H72" s="2186"/>
      <c r="I72" s="2187"/>
    </row>
    <row r="73" spans="1:9">
      <c r="A73" s="1590" t="s">
        <v>1272</v>
      </c>
      <c r="B73" s="2189" t="s">
        <v>1258</v>
      </c>
      <c r="C73" s="2195"/>
      <c r="D73" s="2192"/>
      <c r="E73" s="1591">
        <f>E32</f>
        <v>0</v>
      </c>
      <c r="F73" s="1591">
        <f t="shared" ref="F73" si="14">F32</f>
        <v>0</v>
      </c>
      <c r="G73" s="2174">
        <f>E73-F73</f>
        <v>0</v>
      </c>
      <c r="H73" s="2175"/>
      <c r="I73" s="2176">
        <f>G73</f>
        <v>0</v>
      </c>
    </row>
    <row r="74" spans="1:9">
      <c r="A74" s="1592"/>
      <c r="B74" s="2188"/>
      <c r="C74" s="2194"/>
      <c r="D74" s="2191"/>
      <c r="E74" s="2184"/>
      <c r="F74" s="2184"/>
      <c r="G74" s="2185"/>
      <c r="H74" s="2186"/>
      <c r="I74" s="2187"/>
    </row>
    <row r="75" spans="1:9">
      <c r="A75" s="1590" t="s">
        <v>1413</v>
      </c>
      <c r="B75" s="2189" t="s">
        <v>1259</v>
      </c>
      <c r="C75" s="2195"/>
      <c r="D75" s="2192"/>
      <c r="E75" s="1591">
        <f>E44</f>
        <v>0</v>
      </c>
      <c r="F75" s="1591">
        <f t="shared" ref="F75" si="15">F44</f>
        <v>0</v>
      </c>
      <c r="G75" s="2174">
        <f>E75-F75</f>
        <v>0</v>
      </c>
      <c r="H75" s="2175"/>
      <c r="I75" s="2176">
        <f>G75</f>
        <v>0</v>
      </c>
    </row>
    <row r="76" spans="1:9">
      <c r="A76" s="1592"/>
      <c r="B76" s="2188"/>
      <c r="C76" s="2194"/>
      <c r="D76" s="2191"/>
      <c r="E76" s="2184"/>
      <c r="F76" s="2184"/>
      <c r="G76" s="2185"/>
      <c r="H76" s="2186"/>
      <c r="I76" s="2187"/>
    </row>
    <row r="77" spans="1:9">
      <c r="A77" s="1590" t="s">
        <v>1624</v>
      </c>
      <c r="B77" s="2189" t="s">
        <v>1260</v>
      </c>
      <c r="C77" s="2195"/>
      <c r="D77" s="2192"/>
      <c r="E77" s="1591">
        <f>E18+E42</f>
        <v>0</v>
      </c>
      <c r="F77" s="1591">
        <f>F18+F42</f>
        <v>0</v>
      </c>
      <c r="G77" s="2174">
        <f>E77-F77</f>
        <v>0</v>
      </c>
      <c r="H77" s="2175"/>
      <c r="I77" s="2176">
        <f>G77</f>
        <v>0</v>
      </c>
    </row>
    <row r="78" spans="1:9" s="696" customFormat="1">
      <c r="A78" s="1590"/>
      <c r="B78" s="2189"/>
      <c r="C78" s="2195"/>
      <c r="D78" s="2192"/>
      <c r="E78" s="1591"/>
      <c r="F78" s="1591"/>
      <c r="G78" s="2174"/>
      <c r="H78" s="2175"/>
      <c r="I78" s="2176"/>
    </row>
    <row r="79" spans="1:9">
      <c r="A79" s="2170"/>
      <c r="B79" s="2190" t="s">
        <v>1273</v>
      </c>
      <c r="C79" s="2196"/>
      <c r="D79" s="2193"/>
      <c r="E79" s="2173">
        <f>SUM(E51:E77)</f>
        <v>0</v>
      </c>
      <c r="F79" s="2173">
        <f t="shared" ref="F79:I79" si="16">SUM(F51:F77)</f>
        <v>0</v>
      </c>
      <c r="G79" s="2177">
        <f t="shared" si="16"/>
        <v>0</v>
      </c>
      <c r="H79" s="2178"/>
      <c r="I79" s="2179">
        <f t="shared" si="16"/>
        <v>0</v>
      </c>
    </row>
    <row r="80" spans="1:9">
      <c r="A80" s="563"/>
      <c r="B80" s="563"/>
      <c r="C80" s="776"/>
      <c r="D80" s="563"/>
      <c r="E80" s="2209"/>
      <c r="F80" s="2209"/>
      <c r="G80" s="2209"/>
      <c r="H80" s="2210"/>
      <c r="I80" s="2211"/>
    </row>
    <row r="81" spans="1:9" ht="13.5" thickBot="1">
      <c r="A81" s="2170"/>
      <c r="B81" s="2190" t="s">
        <v>1274</v>
      </c>
      <c r="C81" s="2196"/>
      <c r="D81" s="2193"/>
      <c r="E81" s="2173">
        <f>E10</f>
        <v>0</v>
      </c>
      <c r="F81" s="2173">
        <f t="shared" ref="F81:G81" si="17">F10</f>
        <v>0</v>
      </c>
      <c r="G81" s="2177">
        <f t="shared" si="17"/>
        <v>0</v>
      </c>
      <c r="H81" s="2182">
        <f>H10</f>
        <v>0</v>
      </c>
      <c r="I81" s="2183"/>
    </row>
    <row r="82" spans="1:9">
      <c r="E82" s="2172"/>
      <c r="F82" s="2172"/>
      <c r="G82" s="2172"/>
      <c r="H82" s="2172"/>
      <c r="I82" s="2172"/>
    </row>
    <row r="83" spans="1:9">
      <c r="E83" s="2172"/>
      <c r="F83" s="2172"/>
      <c r="G83" s="2172"/>
      <c r="H83" s="2172"/>
      <c r="I83" s="2172"/>
    </row>
    <row r="84" spans="1:9" ht="13.5" thickBot="1">
      <c r="E84" s="2172"/>
      <c r="F84" s="2172"/>
      <c r="G84" s="2172"/>
      <c r="H84" s="2172"/>
      <c r="I84" s="2172"/>
    </row>
    <row r="85" spans="1:9" ht="16.5" thickBot="1">
      <c r="A85" s="3190" t="s">
        <v>1467</v>
      </c>
      <c r="B85" s="3190"/>
      <c r="C85" s="3190"/>
      <c r="D85" s="3191"/>
      <c r="E85" s="2216" t="s">
        <v>1275</v>
      </c>
      <c r="F85" s="2217" t="s">
        <v>1276</v>
      </c>
      <c r="G85" s="2218" t="s">
        <v>1277</v>
      </c>
      <c r="H85" s="2216" t="s">
        <v>1170</v>
      </c>
      <c r="I85" s="2219" t="s">
        <v>1187</v>
      </c>
    </row>
    <row r="86" spans="1:9">
      <c r="A86" s="1592"/>
      <c r="B86" s="2188"/>
      <c r="C86" s="2194"/>
      <c r="D86" s="2191"/>
      <c r="E86" s="2212"/>
      <c r="F86" s="2212"/>
      <c r="G86" s="2213"/>
      <c r="H86" s="2214"/>
      <c r="I86" s="2215"/>
    </row>
    <row r="87" spans="1:9">
      <c r="A87" s="1590" t="s">
        <v>579</v>
      </c>
      <c r="B87" s="2189" t="s">
        <v>1250</v>
      </c>
      <c r="C87" s="2195"/>
      <c r="D87" s="2192"/>
      <c r="E87" s="2255"/>
      <c r="F87" s="2255"/>
      <c r="G87" s="2174">
        <f>E87+F87</f>
        <v>0</v>
      </c>
      <c r="H87" s="2223"/>
      <c r="I87" s="2256"/>
    </row>
    <row r="88" spans="1:9">
      <c r="A88" s="1592"/>
      <c r="B88" s="2188"/>
      <c r="C88" s="2194"/>
      <c r="D88" s="2191"/>
      <c r="E88" s="2184"/>
      <c r="F88" s="2184"/>
      <c r="G88" s="2185"/>
      <c r="H88" s="2186"/>
      <c r="I88" s="2187"/>
    </row>
    <row r="89" spans="1:9">
      <c r="A89" s="1590" t="s">
        <v>580</v>
      </c>
      <c r="B89" s="2189" t="s">
        <v>1623</v>
      </c>
      <c r="C89" s="2194"/>
      <c r="D89" s="2191"/>
      <c r="E89" s="2255"/>
      <c r="F89" s="2255"/>
      <c r="G89" s="2174">
        <f>E89+F89</f>
        <v>0</v>
      </c>
      <c r="H89" s="2186"/>
      <c r="I89" s="2256"/>
    </row>
    <row r="90" spans="1:9">
      <c r="A90" s="1592"/>
      <c r="B90" s="2188"/>
      <c r="C90" s="2194"/>
      <c r="D90" s="2191"/>
      <c r="E90" s="2184"/>
      <c r="F90" s="2184"/>
      <c r="G90" s="2185"/>
      <c r="H90" s="2186"/>
      <c r="I90" s="2187"/>
    </row>
    <row r="91" spans="1:9">
      <c r="A91" s="1590" t="s">
        <v>581</v>
      </c>
      <c r="B91" s="2189" t="s">
        <v>1251</v>
      </c>
      <c r="C91" s="2195"/>
      <c r="D91" s="2192"/>
      <c r="E91" s="2255"/>
      <c r="F91" s="2255"/>
      <c r="G91" s="2174">
        <f>E91+F91</f>
        <v>0</v>
      </c>
      <c r="H91" s="2175"/>
      <c r="I91" s="2256"/>
    </row>
    <row r="92" spans="1:9">
      <c r="A92" s="1592"/>
      <c r="B92" s="2188"/>
      <c r="C92" s="2194"/>
      <c r="D92" s="2191"/>
      <c r="E92" s="2184"/>
      <c r="F92" s="2184"/>
      <c r="G92" s="2185"/>
      <c r="H92" s="2186"/>
      <c r="I92" s="2187"/>
    </row>
    <row r="93" spans="1:9">
      <c r="A93" s="1590" t="s">
        <v>582</v>
      </c>
      <c r="B93" s="2189" t="s">
        <v>1252</v>
      </c>
      <c r="C93" s="2195"/>
      <c r="D93" s="2192"/>
      <c r="E93" s="2255"/>
      <c r="F93" s="2255"/>
      <c r="G93" s="2174">
        <f>E93+F93</f>
        <v>0</v>
      </c>
      <c r="H93" s="2175"/>
      <c r="I93" s="2256"/>
    </row>
    <row r="94" spans="1:9">
      <c r="A94" s="1592"/>
      <c r="B94" s="2188"/>
      <c r="C94" s="2194"/>
      <c r="D94" s="2191"/>
      <c r="E94" s="2184"/>
      <c r="F94" s="2184"/>
      <c r="G94" s="2185"/>
      <c r="H94" s="2186"/>
      <c r="I94" s="2187"/>
    </row>
    <row r="95" spans="1:9">
      <c r="A95" s="1590" t="s">
        <v>489</v>
      </c>
      <c r="B95" s="2189" t="s">
        <v>1256</v>
      </c>
      <c r="C95" s="2195"/>
      <c r="D95" s="2192"/>
      <c r="E95" s="2255"/>
      <c r="F95" s="2255"/>
      <c r="G95" s="2174">
        <f>E95+F95</f>
        <v>0</v>
      </c>
      <c r="H95" s="2175"/>
      <c r="I95" s="2256"/>
    </row>
    <row r="96" spans="1:9">
      <c r="A96" s="1592"/>
      <c r="B96" s="2188"/>
      <c r="C96" s="2194"/>
      <c r="D96" s="2191"/>
      <c r="E96" s="2184"/>
      <c r="F96" s="2184"/>
      <c r="G96" s="2185"/>
      <c r="H96" s="2186"/>
      <c r="I96" s="2187"/>
    </row>
    <row r="97" spans="1:9">
      <c r="A97" s="1590" t="s">
        <v>1255</v>
      </c>
      <c r="B97" s="2189" t="s">
        <v>1266</v>
      </c>
      <c r="C97" s="2195"/>
      <c r="D97" s="2192"/>
      <c r="E97" s="2255"/>
      <c r="F97" s="2255"/>
      <c r="G97" s="2174">
        <f>E97+F97</f>
        <v>0</v>
      </c>
      <c r="H97" s="2175"/>
      <c r="I97" s="2256"/>
    </row>
    <row r="98" spans="1:9">
      <c r="A98" s="1592"/>
      <c r="B98" s="2188"/>
      <c r="C98" s="2194"/>
      <c r="D98" s="2191"/>
      <c r="E98" s="2184"/>
      <c r="F98" s="2184"/>
      <c r="G98" s="2185"/>
      <c r="H98" s="2186"/>
      <c r="I98" s="2187"/>
    </row>
    <row r="99" spans="1:9">
      <c r="A99" s="1590" t="s">
        <v>1261</v>
      </c>
      <c r="B99" s="2189" t="s">
        <v>1253</v>
      </c>
      <c r="C99" s="2195"/>
      <c r="D99" s="2192"/>
      <c r="E99" s="2255"/>
      <c r="F99" s="2255"/>
      <c r="G99" s="2174">
        <f>E99+F99</f>
        <v>0</v>
      </c>
      <c r="H99" s="2175"/>
      <c r="I99" s="2256"/>
    </row>
    <row r="100" spans="1:9">
      <c r="A100" s="1592"/>
      <c r="B100" s="2188"/>
      <c r="C100" s="2194"/>
      <c r="D100" s="2191"/>
      <c r="E100" s="2184"/>
      <c r="F100" s="2184"/>
      <c r="G100" s="2185"/>
      <c r="H100" s="2186"/>
      <c r="I100" s="2187"/>
    </row>
    <row r="101" spans="1:9">
      <c r="A101" s="1590" t="s">
        <v>1262</v>
      </c>
      <c r="B101" s="2189" t="s">
        <v>1412</v>
      </c>
      <c r="C101" s="2195"/>
      <c r="D101" s="2192"/>
      <c r="E101" s="2255"/>
      <c r="F101" s="2255"/>
      <c r="G101" s="2174">
        <f>E101+F101</f>
        <v>0</v>
      </c>
      <c r="H101" s="2175"/>
      <c r="I101" s="2256"/>
    </row>
    <row r="102" spans="1:9">
      <c r="A102" s="1592"/>
      <c r="B102" s="2188"/>
      <c r="C102" s="2194"/>
      <c r="D102" s="2191"/>
      <c r="E102" s="2184"/>
      <c r="F102" s="2184"/>
      <c r="G102" s="2185"/>
      <c r="H102" s="2186"/>
      <c r="I102" s="2187"/>
    </row>
    <row r="103" spans="1:9">
      <c r="A103" s="1590" t="s">
        <v>1263</v>
      </c>
      <c r="B103" s="2189" t="s">
        <v>1254</v>
      </c>
      <c r="C103" s="2195"/>
      <c r="D103" s="2192"/>
      <c r="E103" s="2255"/>
      <c r="F103" s="2255"/>
      <c r="G103" s="2174">
        <f>E103+F103</f>
        <v>0</v>
      </c>
      <c r="H103" s="2175"/>
      <c r="I103" s="2256"/>
    </row>
    <row r="104" spans="1:9">
      <c r="A104" s="1592"/>
      <c r="B104" s="2188"/>
      <c r="C104" s="2194"/>
      <c r="D104" s="2191"/>
      <c r="E104" s="2184"/>
      <c r="F104" s="2184"/>
      <c r="G104" s="2185"/>
      <c r="H104" s="2186"/>
      <c r="I104" s="2187"/>
    </row>
    <row r="105" spans="1:9">
      <c r="A105" s="1590" t="s">
        <v>1264</v>
      </c>
      <c r="B105" s="2189" t="s">
        <v>1364</v>
      </c>
      <c r="C105" s="2195"/>
      <c r="D105" s="2192"/>
      <c r="E105" s="2255"/>
      <c r="F105" s="2255"/>
      <c r="G105" s="2174">
        <f>E105+F105</f>
        <v>0</v>
      </c>
      <c r="H105" s="2175"/>
      <c r="I105" s="2256"/>
    </row>
    <row r="106" spans="1:9">
      <c r="A106" s="1592"/>
      <c r="B106" s="2188"/>
      <c r="C106" s="2194"/>
      <c r="D106" s="2191"/>
      <c r="E106" s="2184"/>
      <c r="F106" s="2184"/>
      <c r="G106" s="2185"/>
      <c r="H106" s="2186"/>
      <c r="I106" s="2187"/>
    </row>
    <row r="107" spans="1:9">
      <c r="A107" s="1590" t="s">
        <v>1267</v>
      </c>
      <c r="B107" s="2189" t="s">
        <v>1257</v>
      </c>
      <c r="C107" s="2195"/>
      <c r="D107" s="2192"/>
      <c r="E107" s="2255"/>
      <c r="F107" s="2255"/>
      <c r="G107" s="2174">
        <f>E107+F107</f>
        <v>0</v>
      </c>
      <c r="H107" s="2175"/>
      <c r="I107" s="2256"/>
    </row>
    <row r="108" spans="1:9">
      <c r="A108" s="1592"/>
      <c r="B108" s="2188"/>
      <c r="C108" s="2194"/>
      <c r="D108" s="2191"/>
      <c r="E108" s="2184"/>
      <c r="F108" s="2184"/>
      <c r="G108" s="2185"/>
      <c r="H108" s="2186"/>
      <c r="I108" s="2187"/>
    </row>
    <row r="109" spans="1:9">
      <c r="A109" s="1590" t="s">
        <v>1272</v>
      </c>
      <c r="B109" s="2189" t="s">
        <v>1258</v>
      </c>
      <c r="C109" s="2195"/>
      <c r="D109" s="2192"/>
      <c r="E109" s="2255"/>
      <c r="F109" s="2255"/>
      <c r="G109" s="2174">
        <f>E109+F109</f>
        <v>0</v>
      </c>
      <c r="H109" s="2175"/>
      <c r="I109" s="2256"/>
    </row>
    <row r="110" spans="1:9">
      <c r="A110" s="1592"/>
      <c r="B110" s="2188"/>
      <c r="C110" s="2194"/>
      <c r="D110" s="2191"/>
      <c r="E110" s="2184"/>
      <c r="F110" s="2184"/>
      <c r="G110" s="2185"/>
      <c r="H110" s="2186"/>
      <c r="I110" s="2187"/>
    </row>
    <row r="111" spans="1:9">
      <c r="A111" s="1590" t="s">
        <v>1413</v>
      </c>
      <c r="B111" s="2189" t="s">
        <v>1259</v>
      </c>
      <c r="C111" s="2195"/>
      <c r="D111" s="2192"/>
      <c r="E111" s="2255"/>
      <c r="F111" s="2255"/>
      <c r="G111" s="2174">
        <f>E111+F111</f>
        <v>0</v>
      </c>
      <c r="H111" s="2175"/>
      <c r="I111" s="2256"/>
    </row>
    <row r="112" spans="1:9">
      <c r="A112" s="1592"/>
      <c r="B112" s="2188"/>
      <c r="C112" s="2194"/>
      <c r="D112" s="2191"/>
      <c r="E112" s="2184"/>
      <c r="F112" s="2184"/>
      <c r="G112" s="2185"/>
      <c r="H112" s="2186"/>
      <c r="I112" s="2176"/>
    </row>
    <row r="113" spans="1:9">
      <c r="A113" s="1590" t="s">
        <v>1624</v>
      </c>
      <c r="B113" s="2189" t="s">
        <v>1260</v>
      </c>
      <c r="C113" s="2195"/>
      <c r="D113" s="2192"/>
      <c r="E113" s="2255"/>
      <c r="F113" s="2255"/>
      <c r="G113" s="2174">
        <f>E113+F113</f>
        <v>0</v>
      </c>
      <c r="H113" s="2175"/>
      <c r="I113" s="2256"/>
    </row>
    <row r="114" spans="1:9" s="696" customFormat="1">
      <c r="A114" s="1590"/>
      <c r="B114" s="2189"/>
      <c r="C114" s="2195"/>
      <c r="D114" s="2192"/>
      <c r="E114" s="1591"/>
      <c r="F114" s="1591"/>
      <c r="G114" s="2174"/>
      <c r="H114" s="2175"/>
      <c r="I114" s="2176"/>
    </row>
    <row r="115" spans="1:9">
      <c r="A115" s="2170"/>
      <c r="B115" s="2190" t="s">
        <v>1273</v>
      </c>
      <c r="C115" s="2196"/>
      <c r="D115" s="2193"/>
      <c r="E115" s="2177">
        <f t="shared" ref="E115:F115" si="18">SUM(E87:E113)</f>
        <v>0</v>
      </c>
      <c r="F115" s="2177">
        <f t="shared" si="18"/>
        <v>0</v>
      </c>
      <c r="G115" s="2177">
        <f>SUM(G87:G113)</f>
        <v>0</v>
      </c>
      <c r="H115" s="2178"/>
      <c r="I115" s="2179">
        <f>SUM(I87:I113)</f>
        <v>0</v>
      </c>
    </row>
    <row r="116" spans="1:9">
      <c r="C116" s="790"/>
      <c r="E116" s="2172"/>
      <c r="F116" s="2172"/>
      <c r="G116" s="2172"/>
      <c r="H116" s="2180"/>
      <c r="I116" s="2181"/>
    </row>
    <row r="117" spans="1:9" ht="13.5" thickBot="1">
      <c r="A117" s="2170"/>
      <c r="B117" s="2190" t="s">
        <v>1274</v>
      </c>
      <c r="C117" s="2196"/>
      <c r="D117" s="2193"/>
      <c r="E117" s="2177"/>
      <c r="F117" s="2173"/>
      <c r="G117" s="2224"/>
      <c r="H117" s="2257"/>
      <c r="I117" s="2183"/>
    </row>
  </sheetData>
  <mergeCells count="3">
    <mergeCell ref="A85:D85"/>
    <mergeCell ref="A46:C46"/>
    <mergeCell ref="A49:D49"/>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2" manualBreakCount="2">
    <brk id="47" max="16383" man="1"/>
    <brk id="83" max="16383" man="1"/>
  </rowBreaks>
</worksheet>
</file>

<file path=xl/worksheets/sheet86.xml><?xml version="1.0" encoding="utf-8"?>
<worksheet xmlns="http://schemas.openxmlformats.org/spreadsheetml/2006/main" xmlns:r="http://schemas.openxmlformats.org/officeDocument/2006/relationships">
  <sheetPr published="0"/>
  <dimension ref="A1:L175"/>
  <sheetViews>
    <sheetView showGridLines="0" zoomScaleNormal="100" workbookViewId="0">
      <selection activeCell="H18" sqref="H18"/>
    </sheetView>
  </sheetViews>
  <sheetFormatPr baseColWidth="10" defaultRowHeight="12.75"/>
  <cols>
    <col min="1" max="1" width="17.28515625" style="416" customWidth="1"/>
    <col min="2" max="2" width="23.5703125" style="416" customWidth="1"/>
    <col min="3" max="8" width="15.42578125" style="416" customWidth="1"/>
    <col min="9" max="11" width="14.85546875" style="416" customWidth="1"/>
    <col min="12" max="12" width="13" style="416" customWidth="1"/>
    <col min="13" max="16384" width="11.42578125" style="416"/>
  </cols>
  <sheetData>
    <row r="1" spans="1:12" ht="18">
      <c r="A1" s="106" t="s">
        <v>1466</v>
      </c>
      <c r="B1" s="110"/>
      <c r="C1" s="110"/>
      <c r="D1" s="110"/>
      <c r="E1" s="110"/>
      <c r="F1" s="110"/>
      <c r="G1" s="110"/>
      <c r="H1" s="110"/>
      <c r="I1" s="110"/>
      <c r="J1" s="110"/>
      <c r="K1" s="110"/>
      <c r="L1" s="110"/>
    </row>
    <row r="2" spans="1:12" ht="18" customHeight="1">
      <c r="A2" s="88" t="str">
        <f>'PAGE DE GARDE'!C8</f>
        <v>ELECTRICITE</v>
      </c>
      <c r="B2" s="99"/>
      <c r="C2" s="1192" t="str">
        <f>'PAGE DE GARDE'!C10</f>
        <v>REALITE 2015 V0</v>
      </c>
      <c r="D2" s="853"/>
      <c r="E2" s="853"/>
      <c r="F2" s="853"/>
      <c r="G2" s="853"/>
      <c r="H2" s="853"/>
      <c r="I2" s="853"/>
      <c r="J2" s="853"/>
      <c r="K2" s="853"/>
      <c r="L2" s="853"/>
    </row>
    <row r="3" spans="1:12" ht="13.5" customHeight="1">
      <c r="A3" s="481" t="str">
        <f>'PAGE DE GARDE'!C7</f>
        <v>GRD</v>
      </c>
      <c r="B3" s="99"/>
      <c r="C3" s="88"/>
      <c r="D3" s="853"/>
      <c r="E3" s="853"/>
      <c r="F3" s="853"/>
      <c r="G3" s="853"/>
      <c r="H3" s="853"/>
      <c r="I3" s="853"/>
      <c r="J3" s="853"/>
      <c r="K3" s="853"/>
      <c r="L3" s="853"/>
    </row>
    <row r="5" spans="1:12" ht="15.75">
      <c r="A5" s="3195" t="s">
        <v>807</v>
      </c>
      <c r="B5" s="3195"/>
      <c r="C5" s="3195"/>
      <c r="D5" s="3195"/>
      <c r="E5" s="3195"/>
      <c r="F5" s="3195"/>
      <c r="G5" s="3195"/>
      <c r="H5" s="3195"/>
      <c r="I5" s="3195"/>
      <c r="J5" s="3195"/>
      <c r="K5" s="3195"/>
      <c r="L5" s="3195"/>
    </row>
    <row r="6" spans="1:12" ht="13.5" thickBot="1"/>
    <row r="7" spans="1:12" ht="21" customHeight="1" thickBot="1">
      <c r="C7" s="3204"/>
      <c r="D7" s="3205"/>
      <c r="E7" s="3205"/>
      <c r="F7" s="3205"/>
      <c r="G7" s="3205"/>
      <c r="H7" s="3205"/>
      <c r="I7" s="3205"/>
      <c r="J7" s="3205"/>
      <c r="K7" s="3206"/>
    </row>
    <row r="8" spans="1:12" ht="13.5" thickBot="1">
      <c r="C8" s="980">
        <v>2008</v>
      </c>
      <c r="D8" s="854">
        <v>2009</v>
      </c>
      <c r="E8" s="981">
        <v>2010</v>
      </c>
      <c r="F8" s="854">
        <v>2011</v>
      </c>
      <c r="G8" s="981">
        <v>2012</v>
      </c>
      <c r="H8" s="981">
        <v>2013</v>
      </c>
      <c r="I8" s="981">
        <v>2014</v>
      </c>
      <c r="J8" s="1598">
        <v>2015</v>
      </c>
      <c r="K8" s="1598">
        <v>2016</v>
      </c>
    </row>
    <row r="9" spans="1:12">
      <c r="B9" s="855" t="s">
        <v>808</v>
      </c>
      <c r="C9" s="856"/>
      <c r="D9" s="857"/>
      <c r="E9" s="858"/>
      <c r="F9" s="857"/>
      <c r="G9" s="858"/>
      <c r="H9" s="858"/>
      <c r="I9" s="858"/>
      <c r="J9" s="858"/>
      <c r="K9" s="858"/>
    </row>
    <row r="10" spans="1:12">
      <c r="A10" s="65"/>
      <c r="B10" s="2284" t="s">
        <v>809</v>
      </c>
      <c r="C10" s="2285"/>
      <c r="D10" s="2286"/>
      <c r="E10" s="861"/>
      <c r="F10" s="860"/>
      <c r="G10" s="861"/>
      <c r="H10" s="861"/>
      <c r="I10" s="861"/>
      <c r="J10" s="861"/>
      <c r="K10" s="861"/>
    </row>
    <row r="11" spans="1:12">
      <c r="B11" s="855" t="s">
        <v>810</v>
      </c>
      <c r="C11" s="859"/>
      <c r="D11" s="860"/>
      <c r="E11" s="861"/>
      <c r="F11" s="860"/>
      <c r="G11" s="861"/>
      <c r="H11" s="861"/>
      <c r="I11" s="861"/>
      <c r="J11" s="861"/>
      <c r="K11" s="861"/>
    </row>
    <row r="12" spans="1:12" ht="13.5" thickBot="1">
      <c r="B12" s="855" t="s">
        <v>811</v>
      </c>
      <c r="C12" s="859"/>
      <c r="D12" s="860"/>
      <c r="E12" s="861"/>
      <c r="F12" s="860"/>
      <c r="G12" s="861"/>
      <c r="H12" s="861"/>
      <c r="I12" s="861"/>
      <c r="J12" s="861"/>
      <c r="K12" s="861"/>
    </row>
    <row r="13" spans="1:12" ht="27" customHeight="1" thickBot="1">
      <c r="B13" s="1172" t="s">
        <v>1005</v>
      </c>
      <c r="C13" s="862">
        <f t="shared" ref="C13:K13" si="0">SUM(C9:C12)</f>
        <v>0</v>
      </c>
      <c r="D13" s="862">
        <f t="shared" si="0"/>
        <v>0</v>
      </c>
      <c r="E13" s="862">
        <f t="shared" si="0"/>
        <v>0</v>
      </c>
      <c r="F13" s="862">
        <f t="shared" si="0"/>
        <v>0</v>
      </c>
      <c r="G13" s="862">
        <f t="shared" si="0"/>
        <v>0</v>
      </c>
      <c r="H13" s="862">
        <f t="shared" si="0"/>
        <v>0</v>
      </c>
      <c r="I13" s="863">
        <f t="shared" si="0"/>
        <v>0</v>
      </c>
      <c r="J13" s="863">
        <f t="shared" si="0"/>
        <v>0</v>
      </c>
      <c r="K13" s="863">
        <f t="shared" si="0"/>
        <v>0</v>
      </c>
    </row>
    <row r="14" spans="1:12" ht="35.25" customHeight="1" thickBot="1">
      <c r="A14" s="421"/>
      <c r="B14" s="1173" t="s">
        <v>812</v>
      </c>
      <c r="C14" s="864"/>
      <c r="D14" s="864"/>
      <c r="E14" s="864"/>
      <c r="F14" s="864"/>
      <c r="G14" s="864"/>
      <c r="H14" s="865"/>
      <c r="I14" s="865"/>
      <c r="J14" s="865"/>
      <c r="K14" s="865"/>
    </row>
    <row r="15" spans="1:12" ht="27.75" customHeight="1">
      <c r="A15" s="421"/>
      <c r="B15" s="3207" t="s">
        <v>1610</v>
      </c>
      <c r="C15" s="3207"/>
      <c r="D15" s="3207"/>
      <c r="E15" s="3207"/>
      <c r="F15" s="3207"/>
      <c r="G15" s="3207"/>
      <c r="H15" s="3207"/>
      <c r="I15" s="3207"/>
      <c r="J15" s="867"/>
      <c r="K15" s="867"/>
      <c r="L15" s="421"/>
    </row>
    <row r="16" spans="1:12" ht="13.5" thickBot="1">
      <c r="A16" s="421"/>
      <c r="B16" s="421"/>
      <c r="C16" s="866"/>
      <c r="D16" s="866"/>
      <c r="E16" s="866"/>
      <c r="F16" s="866"/>
      <c r="G16" s="866"/>
      <c r="H16" s="866"/>
      <c r="I16" s="866"/>
      <c r="J16" s="866"/>
      <c r="K16" s="866"/>
      <c r="L16" s="421"/>
    </row>
    <row r="17" spans="1:12" ht="30" customHeight="1" thickBot="1">
      <c r="A17" s="421"/>
      <c r="B17" s="2495" t="s">
        <v>1611</v>
      </c>
      <c r="C17" s="2496"/>
      <c r="D17" s="3208" t="s">
        <v>1614</v>
      </c>
      <c r="E17" s="3209"/>
      <c r="F17" s="421"/>
      <c r="G17" s="421"/>
      <c r="H17" s="421"/>
      <c r="I17" s="421"/>
      <c r="J17" s="421"/>
      <c r="K17" s="421"/>
      <c r="L17" s="421"/>
    </row>
    <row r="18" spans="1:12" ht="30" customHeight="1" thickBot="1">
      <c r="A18" s="421"/>
      <c r="B18" s="2495" t="s">
        <v>1612</v>
      </c>
      <c r="C18" s="2494"/>
      <c r="D18" s="3208"/>
      <c r="E18" s="3209"/>
      <c r="F18" s="421"/>
      <c r="G18" s="421"/>
      <c r="H18" s="421"/>
      <c r="I18" s="421"/>
      <c r="J18" s="421"/>
      <c r="K18" s="421"/>
      <c r="L18" s="421"/>
    </row>
    <row r="19" spans="1:12">
      <c r="A19" s="421"/>
      <c r="B19" s="421"/>
      <c r="C19" s="421"/>
      <c r="D19" s="421"/>
      <c r="E19" s="421"/>
      <c r="F19" s="421"/>
      <c r="G19" s="421"/>
      <c r="H19" s="421"/>
      <c r="I19" s="421"/>
      <c r="J19" s="421"/>
      <c r="K19" s="421"/>
      <c r="L19" s="421"/>
    </row>
    <row r="20" spans="1:12" ht="13.5" thickBot="1">
      <c r="A20" s="421"/>
      <c r="B20" s="421"/>
      <c r="C20" s="421"/>
      <c r="D20" s="421"/>
      <c r="E20" s="421"/>
      <c r="F20" s="420"/>
      <c r="G20" s="421"/>
      <c r="H20" s="421"/>
      <c r="I20" s="421"/>
      <c r="J20" s="421"/>
      <c r="K20" s="421"/>
      <c r="L20" s="421"/>
    </row>
    <row r="21" spans="1:12" ht="15.75" thickBot="1">
      <c r="A21" s="3196" t="s">
        <v>813</v>
      </c>
      <c r="B21" s="3197"/>
      <c r="C21" s="3197"/>
      <c r="D21" s="3197"/>
      <c r="E21" s="3197"/>
      <c r="F21" s="3197"/>
      <c r="G21" s="3197"/>
      <c r="H21" s="3197"/>
      <c r="I21" s="3197"/>
      <c r="J21" s="3197"/>
      <c r="K21" s="3197"/>
      <c r="L21" s="3198"/>
    </row>
    <row r="22" spans="1:12" ht="15.75" thickBot="1">
      <c r="A22" s="869"/>
      <c r="B22" s="869"/>
      <c r="C22" s="869"/>
      <c r="D22" s="869"/>
      <c r="E22" s="869"/>
      <c r="F22" s="869"/>
      <c r="G22" s="869"/>
      <c r="H22" s="869"/>
      <c r="I22" s="869"/>
      <c r="J22" s="1597"/>
      <c r="K22" s="2252"/>
      <c r="L22" s="869"/>
    </row>
    <row r="23" spans="1:12" ht="13.5" thickBot="1">
      <c r="A23" s="3199" t="s">
        <v>814</v>
      </c>
      <c r="B23" s="3200"/>
      <c r="C23" s="3200"/>
      <c r="D23" s="3200"/>
      <c r="E23" s="3200"/>
      <c r="F23" s="3200"/>
      <c r="G23" s="3200"/>
      <c r="H23" s="3200"/>
      <c r="I23" s="3200"/>
      <c r="J23" s="3200"/>
      <c r="K23" s="3200"/>
      <c r="L23" s="3201"/>
    </row>
    <row r="24" spans="1:12" ht="13.5" thickBot="1">
      <c r="A24" s="3202"/>
      <c r="B24" s="3203"/>
      <c r="C24" s="870">
        <v>2008</v>
      </c>
      <c r="D24" s="871">
        <v>2009</v>
      </c>
      <c r="E24" s="872">
        <v>2010</v>
      </c>
      <c r="F24" s="872">
        <v>2011</v>
      </c>
      <c r="G24" s="872">
        <v>2012</v>
      </c>
      <c r="H24" s="873">
        <v>2013</v>
      </c>
      <c r="I24" s="874">
        <v>2014</v>
      </c>
      <c r="J24" s="1692">
        <v>2015</v>
      </c>
      <c r="K24" s="1692">
        <v>2016</v>
      </c>
      <c r="L24" s="875" t="s">
        <v>498</v>
      </c>
    </row>
    <row r="25" spans="1:12" ht="12.75" customHeight="1">
      <c r="A25" s="3193"/>
      <c r="B25" s="878">
        <v>2008</v>
      </c>
      <c r="C25" s="879">
        <v>0</v>
      </c>
      <c r="D25" s="881"/>
      <c r="E25" s="881"/>
      <c r="F25" s="881"/>
      <c r="G25" s="881"/>
      <c r="H25" s="881"/>
      <c r="I25" s="881"/>
      <c r="J25" s="881"/>
      <c r="K25" s="881"/>
      <c r="L25" s="877">
        <f>SUM(C25:K25)</f>
        <v>0</v>
      </c>
    </row>
    <row r="26" spans="1:12">
      <c r="A26" s="3193"/>
      <c r="B26" s="878">
        <v>2009</v>
      </c>
      <c r="C26" s="880">
        <v>0</v>
      </c>
      <c r="D26" s="879">
        <v>0</v>
      </c>
      <c r="E26" s="881"/>
      <c r="F26" s="881"/>
      <c r="G26" s="881"/>
      <c r="H26" s="881"/>
      <c r="I26" s="881"/>
      <c r="J26" s="881"/>
      <c r="K26" s="881"/>
      <c r="L26" s="877">
        <f t="shared" ref="L26:L34" si="1">SUM(C26:K26)</f>
        <v>0</v>
      </c>
    </row>
    <row r="27" spans="1:12">
      <c r="A27" s="3193"/>
      <c r="B27" s="878">
        <v>2010</v>
      </c>
      <c r="C27" s="880">
        <v>0</v>
      </c>
      <c r="D27" s="879">
        <v>0</v>
      </c>
      <c r="E27" s="879">
        <v>0</v>
      </c>
      <c r="F27" s="881"/>
      <c r="G27" s="881"/>
      <c r="H27" s="881"/>
      <c r="I27" s="881"/>
      <c r="J27" s="881"/>
      <c r="K27" s="881"/>
      <c r="L27" s="877">
        <f t="shared" si="1"/>
        <v>0</v>
      </c>
    </row>
    <row r="28" spans="1:12">
      <c r="A28" s="3193"/>
      <c r="B28" s="878">
        <v>2011</v>
      </c>
      <c r="C28" s="879">
        <v>0</v>
      </c>
      <c r="D28" s="879">
        <v>0</v>
      </c>
      <c r="E28" s="879">
        <v>0</v>
      </c>
      <c r="F28" s="879">
        <v>0</v>
      </c>
      <c r="G28" s="881"/>
      <c r="H28" s="881"/>
      <c r="I28" s="881"/>
      <c r="J28" s="881"/>
      <c r="K28" s="881"/>
      <c r="L28" s="877">
        <f t="shared" si="1"/>
        <v>0</v>
      </c>
    </row>
    <row r="29" spans="1:12">
      <c r="A29" s="3193"/>
      <c r="B29" s="878">
        <v>2012</v>
      </c>
      <c r="C29" s="879">
        <v>0</v>
      </c>
      <c r="D29" s="879">
        <v>0</v>
      </c>
      <c r="E29" s="879">
        <v>0</v>
      </c>
      <c r="F29" s="879">
        <v>0</v>
      </c>
      <c r="G29" s="879">
        <v>0</v>
      </c>
      <c r="H29" s="881"/>
      <c r="I29" s="881"/>
      <c r="J29" s="881"/>
      <c r="K29" s="881"/>
      <c r="L29" s="877">
        <f t="shared" si="1"/>
        <v>0</v>
      </c>
    </row>
    <row r="30" spans="1:12">
      <c r="A30" s="3193"/>
      <c r="B30" s="878">
        <v>2013</v>
      </c>
      <c r="C30" s="879">
        <v>0</v>
      </c>
      <c r="D30" s="879">
        <v>0</v>
      </c>
      <c r="E30" s="879">
        <v>0</v>
      </c>
      <c r="F30" s="879">
        <v>0</v>
      </c>
      <c r="G30" s="880">
        <v>0</v>
      </c>
      <c r="H30" s="879">
        <v>0</v>
      </c>
      <c r="I30" s="881"/>
      <c r="J30" s="881"/>
      <c r="K30" s="881"/>
      <c r="L30" s="877">
        <f t="shared" si="1"/>
        <v>0</v>
      </c>
    </row>
    <row r="31" spans="1:12">
      <c r="A31" s="3193"/>
      <c r="B31" s="878">
        <v>2014</v>
      </c>
      <c r="C31" s="879">
        <v>0</v>
      </c>
      <c r="D31" s="879">
        <v>0</v>
      </c>
      <c r="E31" s="879">
        <v>0</v>
      </c>
      <c r="F31" s="879">
        <v>0</v>
      </c>
      <c r="G31" s="880">
        <v>0</v>
      </c>
      <c r="H31" s="880">
        <v>0</v>
      </c>
      <c r="I31" s="879">
        <v>0</v>
      </c>
      <c r="J31" s="881"/>
      <c r="K31" s="881"/>
      <c r="L31" s="877">
        <f t="shared" si="1"/>
        <v>0</v>
      </c>
    </row>
    <row r="32" spans="1:12">
      <c r="A32" s="3193"/>
      <c r="B32" s="878">
        <v>2015</v>
      </c>
      <c r="C32" s="879">
        <v>0</v>
      </c>
      <c r="D32" s="879">
        <v>0</v>
      </c>
      <c r="E32" s="879">
        <v>0</v>
      </c>
      <c r="F32" s="879">
        <v>0</v>
      </c>
      <c r="G32" s="880">
        <v>0</v>
      </c>
      <c r="H32" s="880">
        <v>0</v>
      </c>
      <c r="I32" s="879">
        <v>0</v>
      </c>
      <c r="J32" s="879">
        <v>0</v>
      </c>
      <c r="K32" s="881"/>
      <c r="L32" s="877">
        <f t="shared" si="1"/>
        <v>0</v>
      </c>
    </row>
    <row r="33" spans="1:12">
      <c r="A33" s="3193"/>
      <c r="B33" s="878">
        <v>2016</v>
      </c>
      <c r="C33" s="879">
        <v>0</v>
      </c>
      <c r="D33" s="879">
        <v>0</v>
      </c>
      <c r="E33" s="879">
        <v>0</v>
      </c>
      <c r="F33" s="879">
        <v>0</v>
      </c>
      <c r="G33" s="880">
        <v>0</v>
      </c>
      <c r="H33" s="880">
        <v>0</v>
      </c>
      <c r="I33" s="880">
        <v>0</v>
      </c>
      <c r="J33" s="880">
        <v>0</v>
      </c>
      <c r="K33" s="880">
        <v>0</v>
      </c>
      <c r="L33" s="877">
        <f t="shared" si="1"/>
        <v>0</v>
      </c>
    </row>
    <row r="34" spans="1:12" ht="13.5" thickBot="1">
      <c r="A34" s="3193"/>
      <c r="B34" s="878">
        <v>2017</v>
      </c>
      <c r="C34" s="881"/>
      <c r="D34" s="881"/>
      <c r="E34" s="881"/>
      <c r="F34" s="881"/>
      <c r="G34" s="881"/>
      <c r="H34" s="881"/>
      <c r="I34" s="881"/>
      <c r="J34" s="880">
        <v>0</v>
      </c>
      <c r="K34" s="880">
        <v>0</v>
      </c>
      <c r="L34" s="877">
        <f t="shared" si="1"/>
        <v>0</v>
      </c>
    </row>
    <row r="35" spans="1:12" ht="13.5" thickBot="1">
      <c r="A35" s="3194"/>
      <c r="B35" s="882" t="s">
        <v>335</v>
      </c>
      <c r="C35" s="884">
        <f>SUM(C25:C34)</f>
        <v>0</v>
      </c>
      <c r="D35" s="884">
        <f t="shared" ref="D35:L35" si="2">SUM(D25:D34)</f>
        <v>0</v>
      </c>
      <c r="E35" s="884">
        <f t="shared" si="2"/>
        <v>0</v>
      </c>
      <c r="F35" s="884">
        <f t="shared" si="2"/>
        <v>0</v>
      </c>
      <c r="G35" s="884">
        <f t="shared" si="2"/>
        <v>0</v>
      </c>
      <c r="H35" s="884">
        <f t="shared" si="2"/>
        <v>0</v>
      </c>
      <c r="I35" s="884">
        <f t="shared" si="2"/>
        <v>0</v>
      </c>
      <c r="J35" s="884">
        <f t="shared" si="2"/>
        <v>0</v>
      </c>
      <c r="K35" s="884">
        <f t="shared" si="2"/>
        <v>0</v>
      </c>
      <c r="L35" s="884">
        <f t="shared" si="2"/>
        <v>0</v>
      </c>
    </row>
    <row r="36" spans="1:12">
      <c r="A36" s="421"/>
      <c r="B36" s="421"/>
      <c r="C36" s="420"/>
      <c r="D36" s="420"/>
      <c r="E36" s="420"/>
      <c r="F36" s="420"/>
      <c r="G36" s="420"/>
      <c r="H36" s="420"/>
      <c r="I36" s="420"/>
      <c r="J36" s="420"/>
      <c r="K36" s="420"/>
      <c r="L36" s="421"/>
    </row>
    <row r="37" spans="1:12">
      <c r="A37" s="868" t="s">
        <v>815</v>
      </c>
      <c r="B37" s="421"/>
      <c r="C37" s="420"/>
      <c r="D37" s="420"/>
      <c r="E37" s="420"/>
      <c r="F37" s="420"/>
      <c r="G37" s="420"/>
      <c r="H37" s="420"/>
      <c r="I37" s="420"/>
      <c r="J37" s="420"/>
      <c r="K37" s="420"/>
      <c r="L37" s="421"/>
    </row>
    <row r="38" spans="1:12">
      <c r="A38" s="868" t="s">
        <v>816</v>
      </c>
      <c r="B38" s="421"/>
      <c r="C38" s="420"/>
      <c r="D38" s="420"/>
      <c r="E38" s="420"/>
      <c r="F38" s="420"/>
      <c r="G38" s="420"/>
      <c r="H38" s="420"/>
      <c r="I38" s="420"/>
      <c r="J38" s="420"/>
      <c r="K38" s="420"/>
      <c r="L38" s="421"/>
    </row>
    <row r="39" spans="1:12" ht="15.75" thickBot="1">
      <c r="A39" s="3212"/>
      <c r="B39" s="3212"/>
      <c r="C39" s="3212"/>
      <c r="D39" s="3212"/>
      <c r="E39" s="3212"/>
      <c r="F39" s="3212"/>
      <c r="G39" s="3212"/>
      <c r="H39" s="3212"/>
      <c r="I39" s="3212"/>
      <c r="J39" s="3212"/>
      <c r="K39" s="3212"/>
      <c r="L39" s="3212"/>
    </row>
    <row r="40" spans="1:12" ht="13.5" thickBot="1">
      <c r="A40" s="3199" t="s">
        <v>1613</v>
      </c>
      <c r="B40" s="3200"/>
      <c r="C40" s="3200"/>
      <c r="D40" s="3200"/>
      <c r="E40" s="3200"/>
      <c r="F40" s="3200"/>
      <c r="G40" s="3200"/>
      <c r="H40" s="3200"/>
      <c r="I40" s="3200"/>
      <c r="J40" s="3200"/>
      <c r="K40" s="3200"/>
      <c r="L40" s="3201"/>
    </row>
    <row r="41" spans="1:12" ht="13.5" thickBot="1">
      <c r="A41" s="885"/>
      <c r="B41" s="886"/>
      <c r="C41" s="870">
        <v>2008</v>
      </c>
      <c r="D41" s="871">
        <v>2009</v>
      </c>
      <c r="E41" s="872">
        <v>2010</v>
      </c>
      <c r="F41" s="872">
        <v>2011</v>
      </c>
      <c r="G41" s="872">
        <v>2012</v>
      </c>
      <c r="H41" s="873">
        <v>2013</v>
      </c>
      <c r="I41" s="874">
        <v>2014</v>
      </c>
      <c r="J41" s="1693">
        <v>2015</v>
      </c>
      <c r="K41" s="2253">
        <v>2016</v>
      </c>
      <c r="L41" s="887" t="s">
        <v>498</v>
      </c>
    </row>
    <row r="42" spans="1:12">
      <c r="A42" s="3193"/>
      <c r="B42" s="878">
        <v>2008</v>
      </c>
      <c r="C42" s="876"/>
      <c r="D42" s="876"/>
      <c r="E42" s="876"/>
      <c r="F42" s="876"/>
      <c r="G42" s="876"/>
      <c r="H42" s="876"/>
      <c r="I42" s="876"/>
      <c r="J42" s="876"/>
      <c r="K42" s="876"/>
      <c r="L42" s="888">
        <f t="shared" ref="L42:L55" si="3">SUM(C42:I42)</f>
        <v>0</v>
      </c>
    </row>
    <row r="43" spans="1:12">
      <c r="A43" s="3193"/>
      <c r="B43" s="878">
        <v>2009</v>
      </c>
      <c r="C43" s="876"/>
      <c r="D43" s="876"/>
      <c r="E43" s="876"/>
      <c r="F43" s="876"/>
      <c r="G43" s="876"/>
      <c r="H43" s="876"/>
      <c r="I43" s="876"/>
      <c r="J43" s="876"/>
      <c r="K43" s="876"/>
      <c r="L43" s="888">
        <f t="shared" si="3"/>
        <v>0</v>
      </c>
    </row>
    <row r="44" spans="1:12">
      <c r="A44" s="3193"/>
      <c r="B44" s="878">
        <v>2010</v>
      </c>
      <c r="C44" s="876"/>
      <c r="D44" s="876"/>
      <c r="E44" s="876"/>
      <c r="F44" s="876"/>
      <c r="G44" s="876"/>
      <c r="H44" s="876"/>
      <c r="I44" s="876"/>
      <c r="J44" s="876"/>
      <c r="K44" s="876"/>
      <c r="L44" s="888">
        <f t="shared" si="3"/>
        <v>0</v>
      </c>
    </row>
    <row r="45" spans="1:12">
      <c r="A45" s="3193"/>
      <c r="B45" s="878">
        <v>2011</v>
      </c>
      <c r="C45" s="876"/>
      <c r="D45" s="876"/>
      <c r="E45" s="876"/>
      <c r="F45" s="876"/>
      <c r="G45" s="876"/>
      <c r="H45" s="876"/>
      <c r="I45" s="876"/>
      <c r="J45" s="876"/>
      <c r="K45" s="876"/>
      <c r="L45" s="888">
        <f t="shared" si="3"/>
        <v>0</v>
      </c>
    </row>
    <row r="46" spans="1:12" ht="12.75" customHeight="1">
      <c r="A46" s="3193"/>
      <c r="B46" s="878">
        <v>2012</v>
      </c>
      <c r="C46" s="879">
        <v>0</v>
      </c>
      <c r="D46" s="876"/>
      <c r="E46" s="876"/>
      <c r="F46" s="876"/>
      <c r="G46" s="876"/>
      <c r="H46" s="876"/>
      <c r="I46" s="876"/>
      <c r="J46" s="881"/>
      <c r="K46" s="881"/>
      <c r="L46" s="888">
        <f t="shared" si="3"/>
        <v>0</v>
      </c>
    </row>
    <row r="47" spans="1:12">
      <c r="A47" s="3193"/>
      <c r="B47" s="878">
        <v>2013</v>
      </c>
      <c r="C47" s="879">
        <v>0</v>
      </c>
      <c r="D47" s="876"/>
      <c r="E47" s="876"/>
      <c r="F47" s="876"/>
      <c r="G47" s="876"/>
      <c r="H47" s="876"/>
      <c r="I47" s="876"/>
      <c r="J47" s="881"/>
      <c r="K47" s="881"/>
      <c r="L47" s="888">
        <f t="shared" si="3"/>
        <v>0</v>
      </c>
    </row>
    <row r="48" spans="1:12">
      <c r="A48" s="3193"/>
      <c r="B48" s="878">
        <v>2014</v>
      </c>
      <c r="C48" s="879">
        <v>0</v>
      </c>
      <c r="D48" s="876"/>
      <c r="E48" s="876"/>
      <c r="F48" s="876"/>
      <c r="G48" s="876"/>
      <c r="H48" s="876"/>
      <c r="I48" s="876"/>
      <c r="J48" s="881"/>
      <c r="K48" s="881"/>
      <c r="L48" s="888">
        <f t="shared" si="3"/>
        <v>0</v>
      </c>
    </row>
    <row r="49" spans="1:12" ht="12.75" customHeight="1">
      <c r="A49" s="3193"/>
      <c r="B49" s="878">
        <v>2015</v>
      </c>
      <c r="C49" s="879">
        <v>0</v>
      </c>
      <c r="D49" s="879">
        <v>0</v>
      </c>
      <c r="E49" s="879">
        <v>0</v>
      </c>
      <c r="F49" s="879">
        <v>0</v>
      </c>
      <c r="G49" s="879">
        <v>0</v>
      </c>
      <c r="H49" s="879">
        <v>0</v>
      </c>
      <c r="I49" s="876"/>
      <c r="J49" s="881"/>
      <c r="K49" s="881"/>
      <c r="L49" s="888">
        <f t="shared" si="3"/>
        <v>0</v>
      </c>
    </row>
    <row r="50" spans="1:12">
      <c r="A50" s="3193"/>
      <c r="B50" s="878">
        <v>2016</v>
      </c>
      <c r="C50" s="879">
        <v>0</v>
      </c>
      <c r="D50" s="879">
        <v>0</v>
      </c>
      <c r="E50" s="879">
        <v>0</v>
      </c>
      <c r="F50" s="879">
        <v>0</v>
      </c>
      <c r="G50" s="879">
        <v>0</v>
      </c>
      <c r="H50" s="879">
        <v>0</v>
      </c>
      <c r="I50" s="876"/>
      <c r="J50" s="881"/>
      <c r="K50" s="881"/>
      <c r="L50" s="888">
        <f t="shared" si="3"/>
        <v>0</v>
      </c>
    </row>
    <row r="51" spans="1:12">
      <c r="A51" s="3193"/>
      <c r="B51" s="878">
        <v>2017</v>
      </c>
      <c r="C51" s="879">
        <v>0</v>
      </c>
      <c r="D51" s="879">
        <v>0</v>
      </c>
      <c r="E51" s="879">
        <v>0</v>
      </c>
      <c r="F51" s="879">
        <v>0</v>
      </c>
      <c r="G51" s="879">
        <v>0</v>
      </c>
      <c r="H51" s="879">
        <v>0</v>
      </c>
      <c r="I51" s="879">
        <v>0</v>
      </c>
      <c r="J51" s="879">
        <v>0</v>
      </c>
      <c r="K51" s="879">
        <v>0</v>
      </c>
      <c r="L51" s="888">
        <f t="shared" si="3"/>
        <v>0</v>
      </c>
    </row>
    <row r="52" spans="1:12">
      <c r="A52" s="3193"/>
      <c r="B52" s="878">
        <v>2018</v>
      </c>
      <c r="C52" s="879">
        <v>0</v>
      </c>
      <c r="D52" s="879">
        <v>0</v>
      </c>
      <c r="E52" s="879">
        <v>0</v>
      </c>
      <c r="F52" s="879">
        <v>0</v>
      </c>
      <c r="G52" s="879">
        <v>0</v>
      </c>
      <c r="H52" s="879">
        <v>0</v>
      </c>
      <c r="I52" s="879">
        <v>0</v>
      </c>
      <c r="J52" s="879">
        <v>0</v>
      </c>
      <c r="K52" s="879">
        <v>0</v>
      </c>
      <c r="L52" s="888">
        <f t="shared" si="3"/>
        <v>0</v>
      </c>
    </row>
    <row r="53" spans="1:12">
      <c r="A53" s="3193"/>
      <c r="B53" s="878">
        <v>2019</v>
      </c>
      <c r="C53" s="879">
        <v>0</v>
      </c>
      <c r="D53" s="879">
        <v>0</v>
      </c>
      <c r="E53" s="879">
        <v>0</v>
      </c>
      <c r="F53" s="879">
        <v>0</v>
      </c>
      <c r="G53" s="879">
        <v>0</v>
      </c>
      <c r="H53" s="879">
        <v>0</v>
      </c>
      <c r="I53" s="879">
        <v>0</v>
      </c>
      <c r="J53" s="879">
        <v>0</v>
      </c>
      <c r="K53" s="879">
        <v>0</v>
      </c>
      <c r="L53" s="888">
        <f t="shared" si="3"/>
        <v>0</v>
      </c>
    </row>
    <row r="54" spans="1:12">
      <c r="A54" s="3193"/>
      <c r="B54" s="878">
        <v>2020</v>
      </c>
      <c r="C54" s="879">
        <v>0</v>
      </c>
      <c r="D54" s="879">
        <v>0</v>
      </c>
      <c r="E54" s="879">
        <v>0</v>
      </c>
      <c r="F54" s="879">
        <v>0</v>
      </c>
      <c r="G54" s="879">
        <v>0</v>
      </c>
      <c r="H54" s="879">
        <v>0</v>
      </c>
      <c r="I54" s="879">
        <v>0</v>
      </c>
      <c r="J54" s="879">
        <v>0</v>
      </c>
      <c r="K54" s="879">
        <v>0</v>
      </c>
      <c r="L54" s="888">
        <f t="shared" si="3"/>
        <v>0</v>
      </c>
    </row>
    <row r="55" spans="1:12" ht="13.5" thickBot="1">
      <c r="A55" s="3193"/>
      <c r="B55" s="889">
        <v>2021</v>
      </c>
      <c r="C55" s="890">
        <v>0</v>
      </c>
      <c r="D55" s="890">
        <v>0</v>
      </c>
      <c r="E55" s="890">
        <v>0</v>
      </c>
      <c r="F55" s="890">
        <v>0</v>
      </c>
      <c r="G55" s="890">
        <v>0</v>
      </c>
      <c r="H55" s="890">
        <v>0</v>
      </c>
      <c r="I55" s="890">
        <v>0</v>
      </c>
      <c r="J55" s="890">
        <v>0</v>
      </c>
      <c r="K55" s="890">
        <v>0</v>
      </c>
      <c r="L55" s="891">
        <f t="shared" si="3"/>
        <v>0</v>
      </c>
    </row>
    <row r="56" spans="1:12" ht="13.5" thickBot="1">
      <c r="A56" s="3194"/>
      <c r="B56" s="882" t="s">
        <v>335</v>
      </c>
      <c r="C56" s="883">
        <f>SUM(C42:C55)</f>
        <v>0</v>
      </c>
      <c r="D56" s="883">
        <f t="shared" ref="D56:K56" si="4">SUM(D42:D55)</f>
        <v>0</v>
      </c>
      <c r="E56" s="883">
        <f t="shared" si="4"/>
        <v>0</v>
      </c>
      <c r="F56" s="883">
        <f t="shared" si="4"/>
        <v>0</v>
      </c>
      <c r="G56" s="883">
        <f t="shared" si="4"/>
        <v>0</v>
      </c>
      <c r="H56" s="883">
        <f t="shared" si="4"/>
        <v>0</v>
      </c>
      <c r="I56" s="883">
        <f t="shared" si="4"/>
        <v>0</v>
      </c>
      <c r="J56" s="883">
        <f t="shared" si="4"/>
        <v>0</v>
      </c>
      <c r="K56" s="883">
        <f t="shared" si="4"/>
        <v>0</v>
      </c>
      <c r="L56" s="883">
        <f>SUM(L42:L55)</f>
        <v>0</v>
      </c>
    </row>
    <row r="57" spans="1:12">
      <c r="A57" s="421"/>
      <c r="B57" s="421"/>
      <c r="C57" s="421"/>
      <c r="D57" s="421"/>
      <c r="E57" s="421"/>
      <c r="F57" s="421"/>
      <c r="G57" s="421"/>
      <c r="H57" s="421"/>
      <c r="I57" s="421"/>
      <c r="J57" s="421"/>
      <c r="K57" s="421"/>
      <c r="L57" s="892"/>
    </row>
    <row r="58" spans="1:12">
      <c r="A58" s="868" t="s">
        <v>817</v>
      </c>
      <c r="B58" s="421"/>
      <c r="C58" s="421"/>
      <c r="D58" s="421"/>
      <c r="E58" s="421"/>
      <c r="F58" s="421"/>
      <c r="G58" s="421"/>
      <c r="H58" s="421"/>
      <c r="I58" s="421"/>
      <c r="J58" s="421"/>
      <c r="K58" s="421"/>
      <c r="L58" s="892"/>
    </row>
    <row r="59" spans="1:12">
      <c r="A59" s="868" t="s">
        <v>818</v>
      </c>
      <c r="B59" s="421"/>
      <c r="C59" s="421"/>
      <c r="D59" s="421"/>
      <c r="E59" s="421"/>
      <c r="F59" s="421"/>
      <c r="G59" s="421"/>
      <c r="H59" s="421"/>
      <c r="I59" s="421"/>
      <c r="J59" s="421"/>
      <c r="K59" s="421"/>
      <c r="L59" s="892"/>
    </row>
    <row r="60" spans="1:12" ht="13.5" thickBot="1">
      <c r="A60" s="421"/>
      <c r="B60" s="421"/>
      <c r="C60" s="421"/>
      <c r="D60" s="421"/>
      <c r="E60" s="421"/>
      <c r="F60" s="421"/>
      <c r="G60" s="421"/>
      <c r="H60" s="421"/>
      <c r="I60" s="421"/>
      <c r="J60" s="421"/>
      <c r="K60" s="421"/>
      <c r="L60" s="892"/>
    </row>
    <row r="61" spans="1:12" ht="13.5" thickBot="1">
      <c r="A61" s="3199" t="s">
        <v>819</v>
      </c>
      <c r="B61" s="3200"/>
      <c r="C61" s="3213"/>
      <c r="D61" s="3213"/>
      <c r="E61" s="3213"/>
      <c r="F61" s="3213"/>
      <c r="G61" s="3213"/>
      <c r="H61" s="3213"/>
      <c r="I61" s="3213"/>
      <c r="J61" s="3213"/>
      <c r="K61" s="3213"/>
      <c r="L61" s="3201"/>
    </row>
    <row r="62" spans="1:12" ht="13.5" thickBot="1">
      <c r="A62" s="3214"/>
      <c r="B62" s="3215"/>
      <c r="C62" s="872">
        <v>2008</v>
      </c>
      <c r="D62" s="872">
        <v>2009</v>
      </c>
      <c r="E62" s="872">
        <v>2010</v>
      </c>
      <c r="F62" s="872">
        <v>2011</v>
      </c>
      <c r="G62" s="872">
        <v>2012</v>
      </c>
      <c r="H62" s="872">
        <v>2013</v>
      </c>
      <c r="I62" s="872">
        <v>2014</v>
      </c>
      <c r="J62" s="872">
        <v>2015</v>
      </c>
      <c r="K62" s="872">
        <v>2016</v>
      </c>
      <c r="L62" s="893" t="s">
        <v>498</v>
      </c>
    </row>
    <row r="63" spans="1:12">
      <c r="A63" s="3202"/>
      <c r="B63" s="878">
        <v>2008</v>
      </c>
      <c r="C63" s="894">
        <f>C25</f>
        <v>0</v>
      </c>
      <c r="D63" s="876"/>
      <c r="E63" s="881"/>
      <c r="F63" s="881"/>
      <c r="G63" s="881"/>
      <c r="H63" s="881"/>
      <c r="I63" s="881"/>
      <c r="J63" s="881"/>
      <c r="K63" s="881"/>
      <c r="L63" s="888">
        <f>SUM(C63:K63)</f>
        <v>0</v>
      </c>
    </row>
    <row r="64" spans="1:12">
      <c r="A64" s="3202"/>
      <c r="B64" s="878">
        <v>2009</v>
      </c>
      <c r="C64" s="894">
        <f>C26</f>
        <v>0</v>
      </c>
      <c r="D64" s="895">
        <f t="shared" ref="D64:D65" si="5">D26</f>
        <v>0</v>
      </c>
      <c r="E64" s="881"/>
      <c r="F64" s="881"/>
      <c r="G64" s="881"/>
      <c r="H64" s="881"/>
      <c r="I64" s="881"/>
      <c r="J64" s="881"/>
      <c r="K64" s="881"/>
      <c r="L64" s="888">
        <f t="shared" ref="L64:L76" si="6">SUM(C64:K64)</f>
        <v>0</v>
      </c>
    </row>
    <row r="65" spans="1:12">
      <c r="A65" s="3202"/>
      <c r="B65" s="878">
        <v>2010</v>
      </c>
      <c r="C65" s="894">
        <f>C27</f>
        <v>0</v>
      </c>
      <c r="D65" s="895">
        <f t="shared" si="5"/>
        <v>0</v>
      </c>
      <c r="E65" s="895">
        <f>E27</f>
        <v>0</v>
      </c>
      <c r="F65" s="881"/>
      <c r="G65" s="881"/>
      <c r="H65" s="881"/>
      <c r="I65" s="881"/>
      <c r="J65" s="881"/>
      <c r="K65" s="881"/>
      <c r="L65" s="888">
        <f t="shared" si="6"/>
        <v>0</v>
      </c>
    </row>
    <row r="66" spans="1:12">
      <c r="A66" s="3202"/>
      <c r="B66" s="878">
        <v>2011</v>
      </c>
      <c r="C66" s="894">
        <f>C28</f>
        <v>0</v>
      </c>
      <c r="D66" s="895">
        <f>D28</f>
        <v>0</v>
      </c>
      <c r="E66" s="895">
        <f t="shared" ref="E66:I71" si="7">E28</f>
        <v>0</v>
      </c>
      <c r="F66" s="895">
        <f>F28</f>
        <v>0</v>
      </c>
      <c r="G66" s="881"/>
      <c r="H66" s="881"/>
      <c r="I66" s="881"/>
      <c r="J66" s="881"/>
      <c r="K66" s="881"/>
      <c r="L66" s="888">
        <f t="shared" si="6"/>
        <v>0</v>
      </c>
    </row>
    <row r="67" spans="1:12">
      <c r="A67" s="3202"/>
      <c r="B67" s="878">
        <v>2012</v>
      </c>
      <c r="C67" s="894">
        <f t="shared" ref="C67:D71" si="8">C29</f>
        <v>0</v>
      </c>
      <c r="D67" s="895">
        <f t="shared" si="8"/>
        <v>0</v>
      </c>
      <c r="E67" s="895">
        <f t="shared" si="7"/>
        <v>0</v>
      </c>
      <c r="F67" s="895">
        <f t="shared" si="7"/>
        <v>0</v>
      </c>
      <c r="G67" s="895">
        <f>G29</f>
        <v>0</v>
      </c>
      <c r="H67" s="881"/>
      <c r="I67" s="881"/>
      <c r="J67" s="881"/>
      <c r="K67" s="881"/>
      <c r="L67" s="888">
        <f t="shared" si="6"/>
        <v>0</v>
      </c>
    </row>
    <row r="68" spans="1:12">
      <c r="A68" s="3202"/>
      <c r="B68" s="878">
        <v>2013</v>
      </c>
      <c r="C68" s="894">
        <f t="shared" si="8"/>
        <v>0</v>
      </c>
      <c r="D68" s="895">
        <f t="shared" si="8"/>
        <v>0</v>
      </c>
      <c r="E68" s="895">
        <f t="shared" si="7"/>
        <v>0</v>
      </c>
      <c r="F68" s="895">
        <f t="shared" si="7"/>
        <v>0</v>
      </c>
      <c r="G68" s="895">
        <f t="shared" si="7"/>
        <v>0</v>
      </c>
      <c r="H68" s="895">
        <f>H30</f>
        <v>0</v>
      </c>
      <c r="I68" s="881"/>
      <c r="J68" s="881"/>
      <c r="K68" s="881"/>
      <c r="L68" s="888">
        <f t="shared" si="6"/>
        <v>0</v>
      </c>
    </row>
    <row r="69" spans="1:12">
      <c r="A69" s="3202"/>
      <c r="B69" s="878">
        <v>2014</v>
      </c>
      <c r="C69" s="894">
        <f t="shared" si="8"/>
        <v>0</v>
      </c>
      <c r="D69" s="895">
        <f t="shared" si="8"/>
        <v>0</v>
      </c>
      <c r="E69" s="895">
        <f t="shared" si="7"/>
        <v>0</v>
      </c>
      <c r="F69" s="895">
        <f t="shared" si="7"/>
        <v>0</v>
      </c>
      <c r="G69" s="895">
        <f t="shared" si="7"/>
        <v>0</v>
      </c>
      <c r="H69" s="895">
        <f t="shared" si="7"/>
        <v>0</v>
      </c>
      <c r="I69" s="895">
        <f>I31</f>
        <v>0</v>
      </c>
      <c r="J69" s="881"/>
      <c r="K69" s="881"/>
      <c r="L69" s="888">
        <f t="shared" si="6"/>
        <v>0</v>
      </c>
    </row>
    <row r="70" spans="1:12">
      <c r="A70" s="3202"/>
      <c r="B70" s="878">
        <v>2015</v>
      </c>
      <c r="C70" s="894">
        <f t="shared" si="8"/>
        <v>0</v>
      </c>
      <c r="D70" s="895">
        <f t="shared" si="8"/>
        <v>0</v>
      </c>
      <c r="E70" s="895">
        <f t="shared" si="7"/>
        <v>0</v>
      </c>
      <c r="F70" s="895">
        <f t="shared" si="7"/>
        <v>0</v>
      </c>
      <c r="G70" s="895">
        <f t="shared" si="7"/>
        <v>0</v>
      </c>
      <c r="H70" s="895">
        <f t="shared" si="7"/>
        <v>0</v>
      </c>
      <c r="I70" s="895">
        <f t="shared" si="7"/>
        <v>0</v>
      </c>
      <c r="J70" s="895">
        <f>J32</f>
        <v>0</v>
      </c>
      <c r="K70" s="2260"/>
      <c r="L70" s="888">
        <f t="shared" si="6"/>
        <v>0</v>
      </c>
    </row>
    <row r="71" spans="1:12">
      <c r="A71" s="3202"/>
      <c r="B71" s="878">
        <v>2016</v>
      </c>
      <c r="C71" s="894">
        <f t="shared" si="8"/>
        <v>0</v>
      </c>
      <c r="D71" s="895">
        <f t="shared" si="8"/>
        <v>0</v>
      </c>
      <c r="E71" s="895">
        <f t="shared" si="7"/>
        <v>0</v>
      </c>
      <c r="F71" s="895">
        <f t="shared" si="7"/>
        <v>0</v>
      </c>
      <c r="G71" s="895">
        <f t="shared" si="7"/>
        <v>0</v>
      </c>
      <c r="H71" s="895">
        <f t="shared" si="7"/>
        <v>0</v>
      </c>
      <c r="I71" s="895">
        <f t="shared" si="7"/>
        <v>0</v>
      </c>
      <c r="J71" s="895">
        <f>J33</f>
        <v>0</v>
      </c>
      <c r="K71" s="2260">
        <f>K33</f>
        <v>0</v>
      </c>
      <c r="L71" s="888">
        <f t="shared" si="6"/>
        <v>0</v>
      </c>
    </row>
    <row r="72" spans="1:12">
      <c r="A72" s="3202"/>
      <c r="B72" s="878">
        <v>2017</v>
      </c>
      <c r="C72" s="895">
        <f>C51</f>
        <v>0</v>
      </c>
      <c r="D72" s="895">
        <f t="shared" ref="D72:I72" si="9">D51</f>
        <v>0</v>
      </c>
      <c r="E72" s="895">
        <f t="shared" si="9"/>
        <v>0</v>
      </c>
      <c r="F72" s="895">
        <f t="shared" si="9"/>
        <v>0</v>
      </c>
      <c r="G72" s="895">
        <f t="shared" si="9"/>
        <v>0</v>
      </c>
      <c r="H72" s="895">
        <f t="shared" si="9"/>
        <v>0</v>
      </c>
      <c r="I72" s="895">
        <f t="shared" si="9"/>
        <v>0</v>
      </c>
      <c r="J72" s="895">
        <f>J34+J51</f>
        <v>0</v>
      </c>
      <c r="K72" s="895">
        <f>K34+K51</f>
        <v>0</v>
      </c>
      <c r="L72" s="888">
        <f t="shared" si="6"/>
        <v>0</v>
      </c>
    </row>
    <row r="73" spans="1:12">
      <c r="A73" s="3202"/>
      <c r="B73" s="878">
        <v>2018</v>
      </c>
      <c r="C73" s="895">
        <f t="shared" ref="C73:K76" si="10">C52</f>
        <v>0</v>
      </c>
      <c r="D73" s="895">
        <f t="shared" si="10"/>
        <v>0</v>
      </c>
      <c r="E73" s="895">
        <f t="shared" si="10"/>
        <v>0</v>
      </c>
      <c r="F73" s="895">
        <f t="shared" si="10"/>
        <v>0</v>
      </c>
      <c r="G73" s="895">
        <f t="shared" si="10"/>
        <v>0</v>
      </c>
      <c r="H73" s="895">
        <f t="shared" si="10"/>
        <v>0</v>
      </c>
      <c r="I73" s="895">
        <f t="shared" si="10"/>
        <v>0</v>
      </c>
      <c r="J73" s="895">
        <f>J52</f>
        <v>0</v>
      </c>
      <c r="K73" s="895">
        <f>K52</f>
        <v>0</v>
      </c>
      <c r="L73" s="888">
        <f t="shared" si="6"/>
        <v>0</v>
      </c>
    </row>
    <row r="74" spans="1:12">
      <c r="A74" s="3202"/>
      <c r="B74" s="878">
        <v>2019</v>
      </c>
      <c r="C74" s="895">
        <f t="shared" si="10"/>
        <v>0</v>
      </c>
      <c r="D74" s="895">
        <f t="shared" si="10"/>
        <v>0</v>
      </c>
      <c r="E74" s="895">
        <f t="shared" si="10"/>
        <v>0</v>
      </c>
      <c r="F74" s="895">
        <f t="shared" si="10"/>
        <v>0</v>
      </c>
      <c r="G74" s="895">
        <f t="shared" si="10"/>
        <v>0</v>
      </c>
      <c r="H74" s="895">
        <f t="shared" si="10"/>
        <v>0</v>
      </c>
      <c r="I74" s="895">
        <f t="shared" si="10"/>
        <v>0</v>
      </c>
      <c r="J74" s="895">
        <f t="shared" si="10"/>
        <v>0</v>
      </c>
      <c r="K74" s="895">
        <f t="shared" si="10"/>
        <v>0</v>
      </c>
      <c r="L74" s="888">
        <f t="shared" si="6"/>
        <v>0</v>
      </c>
    </row>
    <row r="75" spans="1:12">
      <c r="A75" s="3202"/>
      <c r="B75" s="878">
        <v>2020</v>
      </c>
      <c r="C75" s="895">
        <f t="shared" si="10"/>
        <v>0</v>
      </c>
      <c r="D75" s="895">
        <f t="shared" si="10"/>
        <v>0</v>
      </c>
      <c r="E75" s="895">
        <f t="shared" si="10"/>
        <v>0</v>
      </c>
      <c r="F75" s="895">
        <f t="shared" si="10"/>
        <v>0</v>
      </c>
      <c r="G75" s="895">
        <f t="shared" si="10"/>
        <v>0</v>
      </c>
      <c r="H75" s="895">
        <f t="shared" si="10"/>
        <v>0</v>
      </c>
      <c r="I75" s="895">
        <f t="shared" si="10"/>
        <v>0</v>
      </c>
      <c r="J75" s="895">
        <f t="shared" si="10"/>
        <v>0</v>
      </c>
      <c r="K75" s="895">
        <f t="shared" si="10"/>
        <v>0</v>
      </c>
      <c r="L75" s="888">
        <f t="shared" si="6"/>
        <v>0</v>
      </c>
    </row>
    <row r="76" spans="1:12" ht="13.5" thickBot="1">
      <c r="A76" s="3202"/>
      <c r="B76" s="878">
        <v>2021</v>
      </c>
      <c r="C76" s="895">
        <f t="shared" si="10"/>
        <v>0</v>
      </c>
      <c r="D76" s="895">
        <f t="shared" si="10"/>
        <v>0</v>
      </c>
      <c r="E76" s="895">
        <f t="shared" si="10"/>
        <v>0</v>
      </c>
      <c r="F76" s="895">
        <f t="shared" si="10"/>
        <v>0</v>
      </c>
      <c r="G76" s="895">
        <f t="shared" si="10"/>
        <v>0</v>
      </c>
      <c r="H76" s="895">
        <f t="shared" si="10"/>
        <v>0</v>
      </c>
      <c r="I76" s="895">
        <f t="shared" si="10"/>
        <v>0</v>
      </c>
      <c r="J76" s="895">
        <f t="shared" si="10"/>
        <v>0</v>
      </c>
      <c r="K76" s="895">
        <f t="shared" si="10"/>
        <v>0</v>
      </c>
      <c r="L76" s="888">
        <f t="shared" si="6"/>
        <v>0</v>
      </c>
    </row>
    <row r="77" spans="1:12" ht="13.5" thickBot="1">
      <c r="A77" s="896"/>
      <c r="B77" s="875" t="s">
        <v>335</v>
      </c>
      <c r="C77" s="897">
        <f>SUM(C63:C76)</f>
        <v>0</v>
      </c>
      <c r="D77" s="897">
        <f t="shared" ref="D77:K77" si="11">SUM(D63:D76)</f>
        <v>0</v>
      </c>
      <c r="E77" s="897">
        <f t="shared" si="11"/>
        <v>0</v>
      </c>
      <c r="F77" s="897">
        <f t="shared" si="11"/>
        <v>0</v>
      </c>
      <c r="G77" s="897">
        <f t="shared" si="11"/>
        <v>0</v>
      </c>
      <c r="H77" s="897">
        <f t="shared" si="11"/>
        <v>0</v>
      </c>
      <c r="I77" s="897">
        <f t="shared" si="11"/>
        <v>0</v>
      </c>
      <c r="J77" s="897">
        <f t="shared" si="11"/>
        <v>0</v>
      </c>
      <c r="K77" s="897">
        <f t="shared" si="11"/>
        <v>0</v>
      </c>
      <c r="L77" s="898">
        <f>SUM(L63:L76)</f>
        <v>0</v>
      </c>
    </row>
    <row r="78" spans="1:12">
      <c r="A78" s="421"/>
      <c r="B78" s="421"/>
      <c r="C78" s="421"/>
      <c r="D78" s="421"/>
      <c r="E78" s="421"/>
      <c r="F78" s="421"/>
      <c r="G78" s="421"/>
      <c r="H78" s="421"/>
      <c r="I78" s="421"/>
      <c r="J78" s="421"/>
      <c r="K78" s="421"/>
      <c r="L78" s="892"/>
    </row>
    <row r="79" spans="1:12" ht="13.5" thickBot="1">
      <c r="A79" s="421"/>
      <c r="B79" s="421"/>
      <c r="C79" s="421"/>
      <c r="D79" s="421"/>
      <c r="E79" s="421"/>
      <c r="F79" s="421"/>
      <c r="G79" s="421"/>
      <c r="H79" s="421"/>
      <c r="I79" s="421"/>
      <c r="J79" s="421"/>
      <c r="K79" s="421"/>
      <c r="L79" s="892"/>
    </row>
    <row r="80" spans="1:12" ht="15.75" thickBot="1">
      <c r="A80" s="3196" t="s">
        <v>820</v>
      </c>
      <c r="B80" s="3197"/>
      <c r="C80" s="3197"/>
      <c r="D80" s="3197"/>
      <c r="E80" s="3197"/>
      <c r="F80" s="3197"/>
      <c r="G80" s="3197"/>
      <c r="H80" s="3197"/>
      <c r="I80" s="3197"/>
      <c r="J80" s="3197"/>
      <c r="K80" s="3197"/>
      <c r="L80" s="3198"/>
    </row>
    <row r="81" spans="1:12" ht="13.5" thickBot="1">
      <c r="A81" s="421"/>
      <c r="B81" s="421"/>
      <c r="C81" s="421"/>
      <c r="D81" s="421"/>
      <c r="E81" s="421"/>
      <c r="F81" s="421"/>
      <c r="G81" s="421"/>
      <c r="H81" s="421"/>
      <c r="I81" s="421"/>
      <c r="J81" s="421"/>
      <c r="K81" s="421"/>
      <c r="L81" s="421"/>
    </row>
    <row r="82" spans="1:12" ht="13.5" thickBot="1">
      <c r="A82" s="2265"/>
      <c r="B82" s="2261"/>
      <c r="C82" s="2261"/>
      <c r="D82" s="2261"/>
      <c r="E82" s="2261"/>
      <c r="F82" s="2261"/>
      <c r="G82" s="2261"/>
      <c r="H82" s="2261"/>
      <c r="I82" s="2261"/>
      <c r="J82" s="2261"/>
      <c r="K82" s="2254"/>
      <c r="L82" s="2262" t="s">
        <v>335</v>
      </c>
    </row>
    <row r="83" spans="1:12" ht="13.5" thickBot="1">
      <c r="A83" s="3216"/>
      <c r="B83" s="3217"/>
      <c r="C83" s="2263">
        <v>2008</v>
      </c>
      <c r="D83" s="2263">
        <v>2009</v>
      </c>
      <c r="E83" s="2263">
        <v>2010</v>
      </c>
      <c r="F83" s="2263">
        <v>2011</v>
      </c>
      <c r="G83" s="2263">
        <v>2012</v>
      </c>
      <c r="H83" s="2263">
        <v>2013</v>
      </c>
      <c r="I83" s="2264">
        <v>2014</v>
      </c>
      <c r="J83" s="2264">
        <v>2015</v>
      </c>
      <c r="K83" s="1692">
        <v>2016</v>
      </c>
      <c r="L83" s="899"/>
    </row>
    <row r="84" spans="1:12">
      <c r="A84" s="3193" t="s">
        <v>821</v>
      </c>
      <c r="B84" s="878">
        <v>2008</v>
      </c>
      <c r="C84" s="879">
        <v>0</v>
      </c>
      <c r="D84" s="881"/>
      <c r="E84" s="881"/>
      <c r="F84" s="881"/>
      <c r="G84" s="881"/>
      <c r="H84" s="881"/>
      <c r="I84" s="881"/>
      <c r="J84" s="881"/>
      <c r="K84" s="881"/>
      <c r="L84" s="888">
        <f>SUM(C84:K84)</f>
        <v>0</v>
      </c>
    </row>
    <row r="85" spans="1:12">
      <c r="A85" s="3218"/>
      <c r="B85" s="878">
        <v>2009</v>
      </c>
      <c r="C85" s="879">
        <v>0</v>
      </c>
      <c r="D85" s="879">
        <v>0</v>
      </c>
      <c r="E85" s="881"/>
      <c r="F85" s="881"/>
      <c r="G85" s="881"/>
      <c r="H85" s="881"/>
      <c r="I85" s="881"/>
      <c r="J85" s="881"/>
      <c r="K85" s="881"/>
      <c r="L85" s="888">
        <f t="shared" ref="L85:L97" si="12">SUM(C85:K85)</f>
        <v>0</v>
      </c>
    </row>
    <row r="86" spans="1:12">
      <c r="A86" s="3218"/>
      <c r="B86" s="878">
        <v>2010</v>
      </c>
      <c r="C86" s="879">
        <v>0</v>
      </c>
      <c r="D86" s="879">
        <v>0</v>
      </c>
      <c r="E86" s="879">
        <v>0</v>
      </c>
      <c r="F86" s="881"/>
      <c r="G86" s="881"/>
      <c r="H86" s="881"/>
      <c r="I86" s="881"/>
      <c r="J86" s="881"/>
      <c r="K86" s="881"/>
      <c r="L86" s="888">
        <f t="shared" si="12"/>
        <v>0</v>
      </c>
    </row>
    <row r="87" spans="1:12">
      <c r="A87" s="3218"/>
      <c r="B87" s="878">
        <v>2011</v>
      </c>
      <c r="C87" s="879">
        <v>0</v>
      </c>
      <c r="D87" s="879">
        <v>0</v>
      </c>
      <c r="E87" s="879">
        <v>0</v>
      </c>
      <c r="F87" s="879">
        <v>0</v>
      </c>
      <c r="G87" s="881"/>
      <c r="H87" s="881"/>
      <c r="I87" s="881"/>
      <c r="J87" s="881"/>
      <c r="K87" s="881"/>
      <c r="L87" s="888">
        <f t="shared" si="12"/>
        <v>0</v>
      </c>
    </row>
    <row r="88" spans="1:12">
      <c r="A88" s="3218"/>
      <c r="B88" s="878">
        <v>2012</v>
      </c>
      <c r="C88" s="879">
        <v>0</v>
      </c>
      <c r="D88" s="879">
        <v>0</v>
      </c>
      <c r="E88" s="879">
        <v>0</v>
      </c>
      <c r="F88" s="879">
        <v>0</v>
      </c>
      <c r="G88" s="879">
        <v>0</v>
      </c>
      <c r="H88" s="881"/>
      <c r="I88" s="881"/>
      <c r="J88" s="881"/>
      <c r="K88" s="881"/>
      <c r="L88" s="888">
        <f t="shared" si="12"/>
        <v>0</v>
      </c>
    </row>
    <row r="89" spans="1:12">
      <c r="A89" s="3218"/>
      <c r="B89" s="878">
        <v>2013</v>
      </c>
      <c r="C89" s="879">
        <v>0</v>
      </c>
      <c r="D89" s="879">
        <v>0</v>
      </c>
      <c r="E89" s="879">
        <v>0</v>
      </c>
      <c r="F89" s="879">
        <v>0</v>
      </c>
      <c r="G89" s="879">
        <v>0</v>
      </c>
      <c r="H89" s="879">
        <v>0</v>
      </c>
      <c r="I89" s="881"/>
      <c r="J89" s="881"/>
      <c r="K89" s="881"/>
      <c r="L89" s="888">
        <f t="shared" si="12"/>
        <v>0</v>
      </c>
    </row>
    <row r="90" spans="1:12">
      <c r="A90" s="3218"/>
      <c r="B90" s="878">
        <v>2014</v>
      </c>
      <c r="C90" s="879">
        <v>0</v>
      </c>
      <c r="D90" s="879">
        <v>0</v>
      </c>
      <c r="E90" s="879">
        <v>0</v>
      </c>
      <c r="F90" s="879">
        <v>0</v>
      </c>
      <c r="G90" s="879">
        <v>0</v>
      </c>
      <c r="H90" s="879">
        <v>0</v>
      </c>
      <c r="I90" s="879">
        <v>0</v>
      </c>
      <c r="J90" s="881"/>
      <c r="K90" s="881"/>
      <c r="L90" s="888">
        <f t="shared" si="12"/>
        <v>0</v>
      </c>
    </row>
    <row r="91" spans="1:12">
      <c r="A91" s="3218"/>
      <c r="B91" s="878">
        <v>2015</v>
      </c>
      <c r="C91" s="879">
        <v>0</v>
      </c>
      <c r="D91" s="879">
        <v>0</v>
      </c>
      <c r="E91" s="879">
        <v>0</v>
      </c>
      <c r="F91" s="879">
        <v>0</v>
      </c>
      <c r="G91" s="879">
        <v>0</v>
      </c>
      <c r="H91" s="879">
        <v>0</v>
      </c>
      <c r="I91" s="879">
        <v>0</v>
      </c>
      <c r="J91" s="879">
        <v>0</v>
      </c>
      <c r="K91" s="881"/>
      <c r="L91" s="888">
        <f t="shared" si="12"/>
        <v>0</v>
      </c>
    </row>
    <row r="92" spans="1:12">
      <c r="A92" s="3218"/>
      <c r="B92" s="878">
        <v>2016</v>
      </c>
      <c r="C92" s="879">
        <v>0</v>
      </c>
      <c r="D92" s="879">
        <v>0</v>
      </c>
      <c r="E92" s="879">
        <v>0</v>
      </c>
      <c r="F92" s="879">
        <v>0</v>
      </c>
      <c r="G92" s="879">
        <v>0</v>
      </c>
      <c r="H92" s="879">
        <v>0</v>
      </c>
      <c r="I92" s="879">
        <v>0</v>
      </c>
      <c r="J92" s="879">
        <v>0</v>
      </c>
      <c r="K92" s="879">
        <v>0</v>
      </c>
      <c r="L92" s="888">
        <f t="shared" si="12"/>
        <v>0</v>
      </c>
    </row>
    <row r="93" spans="1:12">
      <c r="A93" s="3218"/>
      <c r="B93" s="878">
        <v>2017</v>
      </c>
      <c r="C93" s="879">
        <v>0</v>
      </c>
      <c r="D93" s="879">
        <v>0</v>
      </c>
      <c r="E93" s="879">
        <v>0</v>
      </c>
      <c r="F93" s="879">
        <v>0</v>
      </c>
      <c r="G93" s="879">
        <v>0</v>
      </c>
      <c r="H93" s="879">
        <v>0</v>
      </c>
      <c r="I93" s="879">
        <v>0</v>
      </c>
      <c r="J93" s="879">
        <v>0</v>
      </c>
      <c r="K93" s="879">
        <v>0</v>
      </c>
      <c r="L93" s="888">
        <f t="shared" si="12"/>
        <v>0</v>
      </c>
    </row>
    <row r="94" spans="1:12">
      <c r="A94" s="3218"/>
      <c r="B94" s="878">
        <v>2018</v>
      </c>
      <c r="C94" s="879">
        <v>0</v>
      </c>
      <c r="D94" s="879">
        <v>0</v>
      </c>
      <c r="E94" s="879">
        <v>0</v>
      </c>
      <c r="F94" s="879">
        <v>0</v>
      </c>
      <c r="G94" s="879">
        <v>0</v>
      </c>
      <c r="H94" s="879">
        <v>0</v>
      </c>
      <c r="I94" s="879">
        <v>0</v>
      </c>
      <c r="J94" s="879">
        <v>0</v>
      </c>
      <c r="K94" s="879">
        <v>0</v>
      </c>
      <c r="L94" s="888">
        <f t="shared" si="12"/>
        <v>0</v>
      </c>
    </row>
    <row r="95" spans="1:12">
      <c r="A95" s="3218"/>
      <c r="B95" s="878">
        <v>2019</v>
      </c>
      <c r="C95" s="879">
        <v>0</v>
      </c>
      <c r="D95" s="879">
        <v>0</v>
      </c>
      <c r="E95" s="879">
        <v>0</v>
      </c>
      <c r="F95" s="879">
        <v>0</v>
      </c>
      <c r="G95" s="879">
        <v>0</v>
      </c>
      <c r="H95" s="879">
        <v>0</v>
      </c>
      <c r="I95" s="879">
        <v>0</v>
      </c>
      <c r="J95" s="879">
        <v>0</v>
      </c>
      <c r="K95" s="879">
        <v>0</v>
      </c>
      <c r="L95" s="888">
        <f t="shared" si="12"/>
        <v>0</v>
      </c>
    </row>
    <row r="96" spans="1:12">
      <c r="A96" s="3218"/>
      <c r="B96" s="878">
        <v>2020</v>
      </c>
      <c r="C96" s="879">
        <v>0</v>
      </c>
      <c r="D96" s="879">
        <v>0</v>
      </c>
      <c r="E96" s="879">
        <v>0</v>
      </c>
      <c r="F96" s="879">
        <v>0</v>
      </c>
      <c r="G96" s="879">
        <v>0</v>
      </c>
      <c r="H96" s="879">
        <v>0</v>
      </c>
      <c r="I96" s="879">
        <v>0</v>
      </c>
      <c r="J96" s="879">
        <v>0</v>
      </c>
      <c r="K96" s="879">
        <v>0</v>
      </c>
      <c r="L96" s="888">
        <f t="shared" si="12"/>
        <v>0</v>
      </c>
    </row>
    <row r="97" spans="1:12" ht="13.5" thickBot="1">
      <c r="A97" s="3218"/>
      <c r="B97" s="878">
        <v>2021</v>
      </c>
      <c r="C97" s="879">
        <v>0</v>
      </c>
      <c r="D97" s="879">
        <v>0</v>
      </c>
      <c r="E97" s="879">
        <v>0</v>
      </c>
      <c r="F97" s="879">
        <v>0</v>
      </c>
      <c r="G97" s="879">
        <v>0</v>
      </c>
      <c r="H97" s="879">
        <v>0</v>
      </c>
      <c r="I97" s="879">
        <v>0</v>
      </c>
      <c r="J97" s="879">
        <v>0</v>
      </c>
      <c r="K97" s="879">
        <v>0</v>
      </c>
      <c r="L97" s="888">
        <f t="shared" si="12"/>
        <v>0</v>
      </c>
    </row>
    <row r="98" spans="1:12" ht="13.5" thickBot="1">
      <c r="A98" s="3219"/>
      <c r="B98" s="875" t="s">
        <v>335</v>
      </c>
      <c r="C98" s="900">
        <f t="shared" ref="C98:H98" si="13">SUM(C84:C97)</f>
        <v>0</v>
      </c>
      <c r="D98" s="900">
        <f t="shared" si="13"/>
        <v>0</v>
      </c>
      <c r="E98" s="900">
        <f t="shared" si="13"/>
        <v>0</v>
      </c>
      <c r="F98" s="900">
        <f t="shared" si="13"/>
        <v>0</v>
      </c>
      <c r="G98" s="900">
        <f t="shared" si="13"/>
        <v>0</v>
      </c>
      <c r="H98" s="900">
        <f t="shared" si="13"/>
        <v>0</v>
      </c>
      <c r="I98" s="900">
        <f>SUM(I84:I97)</f>
        <v>0</v>
      </c>
      <c r="J98" s="900">
        <f t="shared" ref="J98:K98" si="14">SUM(J84:J97)</f>
        <v>0</v>
      </c>
      <c r="K98" s="900">
        <f t="shared" si="14"/>
        <v>0</v>
      </c>
      <c r="L98" s="900">
        <f>SUM(L84:L97)</f>
        <v>0</v>
      </c>
    </row>
    <row r="99" spans="1:12">
      <c r="A99" s="868"/>
    </row>
    <row r="100" spans="1:12">
      <c r="A100" s="868" t="s">
        <v>822</v>
      </c>
    </row>
    <row r="101" spans="1:12">
      <c r="A101" s="868" t="s">
        <v>823</v>
      </c>
    </row>
    <row r="103" spans="1:12" ht="15.75">
      <c r="A103" s="901" t="s">
        <v>706</v>
      </c>
      <c r="F103" s="902"/>
    </row>
    <row r="104" spans="1:12" ht="15">
      <c r="A104" s="903" t="s">
        <v>1136</v>
      </c>
      <c r="F104" s="902"/>
    </row>
    <row r="105" spans="1:12" ht="15">
      <c r="A105" s="902"/>
      <c r="F105" s="902"/>
    </row>
    <row r="106" spans="1:12" ht="15">
      <c r="A106" s="902"/>
      <c r="F106" s="902"/>
    </row>
    <row r="107" spans="1:12" ht="15">
      <c r="A107" s="902"/>
      <c r="F107" s="902"/>
    </row>
    <row r="108" spans="1:12" ht="15.75" thickBot="1">
      <c r="A108" s="902"/>
      <c r="F108" s="902"/>
    </row>
    <row r="109" spans="1:12" ht="15.75" thickBot="1">
      <c r="A109" s="3220" t="s">
        <v>824</v>
      </c>
      <c r="B109" s="3221"/>
      <c r="C109" s="3221"/>
      <c r="D109" s="3221"/>
      <c r="E109" s="3221"/>
      <c r="F109" s="3221"/>
      <c r="G109" s="3221"/>
      <c r="H109" s="3221"/>
      <c r="I109" s="3221"/>
      <c r="J109" s="3221"/>
      <c r="K109" s="3221"/>
      <c r="L109" s="3222"/>
    </row>
    <row r="111" spans="1:12">
      <c r="A111" s="904" t="s">
        <v>825</v>
      </c>
      <c r="B111" s="905"/>
      <c r="F111" s="904" t="s">
        <v>826</v>
      </c>
      <c r="G111" s="905"/>
      <c r="H111" s="905"/>
      <c r="I111" s="905"/>
      <c r="J111" s="905"/>
      <c r="K111" s="905"/>
      <c r="L111" s="905"/>
    </row>
    <row r="113" spans="1:12">
      <c r="A113" s="906" t="s">
        <v>827</v>
      </c>
      <c r="B113" s="907"/>
      <c r="C113" s="907"/>
      <c r="D113" s="907"/>
      <c r="F113" s="906" t="s">
        <v>827</v>
      </c>
    </row>
    <row r="114" spans="1:12">
      <c r="A114" s="906"/>
      <c r="B114" s="907"/>
      <c r="C114" s="907"/>
      <c r="D114" s="907"/>
    </row>
    <row r="115" spans="1:12">
      <c r="A115" s="908" t="s">
        <v>828</v>
      </c>
      <c r="B115" s="907"/>
      <c r="C115" s="907"/>
      <c r="F115" s="908" t="s">
        <v>828</v>
      </c>
    </row>
    <row r="116" spans="1:12">
      <c r="A116" s="907"/>
      <c r="B116" s="907"/>
      <c r="C116" s="907"/>
      <c r="F116" s="907"/>
    </row>
    <row r="117" spans="1:12">
      <c r="A117" s="3210" t="s">
        <v>829</v>
      </c>
      <c r="B117" s="3210"/>
      <c r="C117" s="907"/>
      <c r="F117" s="909" t="s">
        <v>829</v>
      </c>
      <c r="G117" s="909"/>
      <c r="H117" s="907"/>
      <c r="I117" s="909" t="s">
        <v>830</v>
      </c>
      <c r="J117" s="1694"/>
      <c r="K117" s="1694"/>
      <c r="L117" s="909"/>
    </row>
    <row r="118" spans="1:12">
      <c r="A118" s="910"/>
      <c r="B118" s="907"/>
      <c r="C118" s="907"/>
      <c r="F118" s="910"/>
      <c r="G118" s="907"/>
      <c r="H118" s="907"/>
      <c r="I118" s="910"/>
      <c r="J118" s="914"/>
      <c r="K118" s="914"/>
      <c r="L118" s="907"/>
    </row>
    <row r="119" spans="1:12">
      <c r="A119" s="911">
        <v>12</v>
      </c>
      <c r="B119" s="907"/>
      <c r="C119" s="907"/>
      <c r="F119" s="911">
        <v>7</v>
      </c>
      <c r="G119" s="907"/>
      <c r="H119" s="907"/>
      <c r="I119" s="911"/>
      <c r="J119" s="914"/>
      <c r="K119" s="914"/>
      <c r="L119" s="907">
        <v>12</v>
      </c>
    </row>
    <row r="120" spans="1:12">
      <c r="A120" s="911"/>
      <c r="B120" s="907"/>
      <c r="C120" s="907"/>
      <c r="F120" s="911"/>
      <c r="G120" s="907"/>
      <c r="H120" s="907"/>
      <c r="I120" s="911"/>
      <c r="J120" s="914"/>
      <c r="K120" s="914"/>
      <c r="L120" s="907"/>
    </row>
    <row r="121" spans="1:12">
      <c r="A121" s="421"/>
      <c r="B121" s="421"/>
      <c r="C121" s="421"/>
      <c r="F121" s="421"/>
      <c r="G121" s="421"/>
      <c r="H121" s="421"/>
      <c r="I121" s="421"/>
      <c r="J121" s="421"/>
      <c r="K121" s="421"/>
      <c r="L121" s="421"/>
    </row>
    <row r="122" spans="1:12">
      <c r="A122" s="912" t="s">
        <v>831</v>
      </c>
      <c r="B122" s="913"/>
      <c r="C122" s="421"/>
      <c r="F122" s="912" t="s">
        <v>832</v>
      </c>
      <c r="G122" s="913"/>
      <c r="H122" s="914"/>
      <c r="I122" s="914"/>
      <c r="J122" s="914"/>
      <c r="K122" s="914"/>
      <c r="L122" s="914"/>
    </row>
    <row r="123" spans="1:12">
      <c r="A123" s="421"/>
      <c r="B123" s="421"/>
      <c r="C123" s="421"/>
      <c r="F123" s="421"/>
    </row>
    <row r="124" spans="1:12">
      <c r="A124" s="908" t="s">
        <v>833</v>
      </c>
      <c r="B124" s="907"/>
      <c r="C124" s="421"/>
      <c r="F124" s="908" t="s">
        <v>833</v>
      </c>
    </row>
    <row r="125" spans="1:12">
      <c r="A125" s="421"/>
      <c r="B125" s="421"/>
      <c r="C125" s="421"/>
    </row>
    <row r="126" spans="1:12">
      <c r="A126" s="907" t="s">
        <v>834</v>
      </c>
      <c r="B126" s="907"/>
      <c r="C126" s="421"/>
      <c r="F126" s="907" t="s">
        <v>835</v>
      </c>
      <c r="G126" s="907"/>
      <c r="H126" s="907"/>
      <c r="I126" s="907"/>
      <c r="J126" s="907"/>
      <c r="K126" s="907"/>
      <c r="L126" s="907"/>
    </row>
    <row r="127" spans="1:12">
      <c r="A127" s="421"/>
      <c r="B127" s="421"/>
      <c r="C127" s="421"/>
      <c r="F127" s="421"/>
      <c r="G127" s="421"/>
      <c r="H127" s="421"/>
      <c r="I127" s="421"/>
      <c r="J127" s="421"/>
      <c r="K127" s="421"/>
      <c r="L127" s="421"/>
    </row>
    <row r="128" spans="1:12">
      <c r="A128" s="3210" t="s">
        <v>836</v>
      </c>
      <c r="B128" s="3210"/>
      <c r="C128" s="421"/>
      <c r="F128" s="909" t="s">
        <v>837</v>
      </c>
      <c r="G128" s="909"/>
      <c r="H128" s="907"/>
      <c r="I128" s="909" t="s">
        <v>836</v>
      </c>
      <c r="J128" s="1694"/>
      <c r="K128" s="1694"/>
      <c r="L128" s="909"/>
    </row>
    <row r="129" spans="1:12">
      <c r="A129" s="910"/>
      <c r="B129" s="907"/>
      <c r="C129" s="421"/>
      <c r="F129" s="907">
        <v>7</v>
      </c>
      <c r="G129" s="915"/>
      <c r="H129" s="907"/>
      <c r="I129" s="910"/>
      <c r="J129" s="914"/>
      <c r="K129" s="914"/>
      <c r="L129" s="907"/>
    </row>
    <row r="130" spans="1:12">
      <c r="A130" s="916">
        <v>5</v>
      </c>
      <c r="B130" s="907"/>
      <c r="C130" s="421"/>
      <c r="F130" s="917">
        <v>5</v>
      </c>
      <c r="G130" s="918"/>
      <c r="H130" s="907"/>
      <c r="I130" s="914"/>
      <c r="J130" s="914"/>
      <c r="K130" s="914"/>
      <c r="L130" s="919">
        <v>5</v>
      </c>
    </row>
    <row r="131" spans="1:12">
      <c r="A131" s="911"/>
      <c r="B131" s="907"/>
      <c r="C131" s="421"/>
      <c r="F131" s="907">
        <v>12</v>
      </c>
      <c r="G131" s="920"/>
      <c r="H131" s="907"/>
      <c r="I131" s="911"/>
      <c r="J131" s="914"/>
      <c r="K131" s="914"/>
      <c r="L131" s="907"/>
    </row>
    <row r="132" spans="1:12">
      <c r="A132" s="914"/>
      <c r="B132" s="907"/>
      <c r="C132" s="421"/>
      <c r="F132" s="421"/>
    </row>
    <row r="133" spans="1:12">
      <c r="A133" s="914"/>
      <c r="B133" s="907"/>
      <c r="C133" s="421"/>
      <c r="F133" s="421"/>
    </row>
    <row r="134" spans="1:12">
      <c r="A134" s="914" t="s">
        <v>838</v>
      </c>
      <c r="B134" s="907"/>
      <c r="C134" s="421"/>
      <c r="F134" s="907" t="s">
        <v>839</v>
      </c>
      <c r="L134" s="914" t="s">
        <v>840</v>
      </c>
    </row>
    <row r="135" spans="1:12">
      <c r="A135" s="914"/>
      <c r="B135" s="907"/>
      <c r="C135" s="421"/>
      <c r="F135" s="907" t="s">
        <v>841</v>
      </c>
    </row>
    <row r="136" spans="1:12">
      <c r="A136" s="421"/>
      <c r="B136" s="421"/>
      <c r="C136" s="421"/>
      <c r="F136" s="421"/>
    </row>
    <row r="137" spans="1:12">
      <c r="A137" s="907"/>
      <c r="B137" s="907"/>
      <c r="C137" s="421"/>
      <c r="F137" s="907" t="s">
        <v>973</v>
      </c>
    </row>
    <row r="138" spans="1:12">
      <c r="A138" s="907"/>
      <c r="B138" s="907"/>
      <c r="C138" s="421"/>
      <c r="F138" s="907" t="s">
        <v>842</v>
      </c>
    </row>
    <row r="139" spans="1:12">
      <c r="A139" s="907"/>
      <c r="B139" s="907"/>
      <c r="C139" s="421"/>
      <c r="F139" s="907" t="s">
        <v>843</v>
      </c>
    </row>
    <row r="140" spans="1:12">
      <c r="A140" s="921"/>
      <c r="B140" s="907"/>
      <c r="C140" s="421"/>
      <c r="F140" s="907" t="s">
        <v>844</v>
      </c>
    </row>
    <row r="141" spans="1:12">
      <c r="A141" s="421"/>
      <c r="B141" s="421"/>
      <c r="C141" s="421"/>
      <c r="D141" s="421"/>
    </row>
    <row r="142" spans="1:12">
      <c r="A142" s="906" t="s">
        <v>845</v>
      </c>
      <c r="B142" s="907"/>
      <c r="C142" s="421"/>
      <c r="D142" s="421"/>
      <c r="F142" s="906" t="s">
        <v>845</v>
      </c>
    </row>
    <row r="143" spans="1:12">
      <c r="A143" s="906"/>
      <c r="B143" s="907"/>
      <c r="C143" s="421"/>
      <c r="D143" s="421"/>
    </row>
    <row r="144" spans="1:12">
      <c r="A144" s="907" t="s">
        <v>846</v>
      </c>
      <c r="B144" s="907"/>
      <c r="C144" s="421"/>
      <c r="D144" s="421"/>
      <c r="F144" s="907" t="s">
        <v>846</v>
      </c>
    </row>
    <row r="145" spans="1:12">
      <c r="A145" s="907" t="s">
        <v>847</v>
      </c>
      <c r="B145" s="907"/>
      <c r="C145" s="421"/>
      <c r="D145" s="421"/>
      <c r="F145" s="907" t="s">
        <v>848</v>
      </c>
    </row>
    <row r="146" spans="1:12">
      <c r="A146" s="907" t="s">
        <v>849</v>
      </c>
      <c r="B146" s="907"/>
      <c r="C146" s="421"/>
      <c r="D146" s="421"/>
      <c r="F146" s="907" t="s">
        <v>850</v>
      </c>
    </row>
    <row r="147" spans="1:12">
      <c r="A147" s="421"/>
      <c r="B147" s="421"/>
      <c r="C147" s="421"/>
      <c r="D147" s="421"/>
      <c r="F147" s="421"/>
    </row>
    <row r="148" spans="1:12">
      <c r="A148" s="421"/>
      <c r="B148" s="421"/>
      <c r="C148" s="421"/>
      <c r="D148" s="421"/>
      <c r="F148" s="421"/>
    </row>
    <row r="149" spans="1:12">
      <c r="A149" s="907" t="s">
        <v>851</v>
      </c>
      <c r="B149" s="907"/>
      <c r="C149" s="421"/>
      <c r="D149" s="421"/>
      <c r="F149" s="907" t="s">
        <v>852</v>
      </c>
    </row>
    <row r="150" spans="1:12">
      <c r="A150" s="907" t="s">
        <v>853</v>
      </c>
      <c r="B150" s="907"/>
      <c r="C150" s="421"/>
      <c r="D150" s="421"/>
      <c r="F150" s="907" t="s">
        <v>853</v>
      </c>
    </row>
    <row r="151" spans="1:12">
      <c r="A151" s="421"/>
      <c r="B151" s="421"/>
      <c r="C151" s="421"/>
      <c r="D151" s="421"/>
    </row>
    <row r="152" spans="1:12">
      <c r="A152" s="907"/>
      <c r="B152" s="907"/>
      <c r="C152" s="421"/>
      <c r="D152" s="421"/>
      <c r="F152" s="907"/>
      <c r="G152" s="907"/>
      <c r="H152" s="909" t="s">
        <v>836</v>
      </c>
      <c r="I152" s="909"/>
      <c r="J152" s="1695"/>
      <c r="K152" s="1695"/>
      <c r="L152" s="421"/>
    </row>
    <row r="153" spans="1:12">
      <c r="A153" s="907"/>
      <c r="B153" s="907"/>
      <c r="C153" s="421"/>
      <c r="D153" s="421"/>
      <c r="F153" s="907"/>
      <c r="G153" s="907"/>
      <c r="H153" s="922"/>
      <c r="I153" s="915"/>
      <c r="J153" s="914"/>
      <c r="K153" s="914"/>
      <c r="L153" s="907"/>
    </row>
    <row r="154" spans="1:12">
      <c r="A154" s="907"/>
      <c r="B154" s="921"/>
      <c r="C154" s="421"/>
      <c r="D154" s="421"/>
      <c r="F154" s="907"/>
      <c r="G154" s="921"/>
      <c r="H154" s="923">
        <v>5</v>
      </c>
      <c r="I154" s="919">
        <v>5</v>
      </c>
      <c r="J154" s="1696"/>
      <c r="K154" s="1696"/>
      <c r="L154" s="914"/>
    </row>
    <row r="155" spans="1:12">
      <c r="A155" s="907"/>
      <c r="B155" s="907"/>
      <c r="C155" s="421"/>
      <c r="D155" s="421"/>
      <c r="F155" s="907"/>
      <c r="G155" s="907"/>
      <c r="H155" s="914"/>
      <c r="I155" s="920"/>
      <c r="J155" s="914"/>
      <c r="K155" s="914"/>
      <c r="L155" s="921"/>
    </row>
    <row r="156" spans="1:12">
      <c r="A156" s="421"/>
      <c r="B156" s="421"/>
      <c r="C156" s="421"/>
      <c r="D156" s="421"/>
      <c r="F156" s="421"/>
      <c r="G156" s="421"/>
      <c r="H156" s="421"/>
      <c r="I156" s="421"/>
      <c r="J156" s="421"/>
      <c r="K156" s="421"/>
      <c r="L156" s="421"/>
    </row>
    <row r="157" spans="1:12">
      <c r="A157" s="3211" t="s">
        <v>829</v>
      </c>
      <c r="B157" s="3211"/>
      <c r="C157" s="421"/>
      <c r="D157" s="421"/>
      <c r="F157" s="924" t="s">
        <v>829</v>
      </c>
      <c r="G157" s="924"/>
      <c r="H157" s="907"/>
      <c r="I157" s="924" t="s">
        <v>830</v>
      </c>
      <c r="J157" s="1697"/>
      <c r="K157" s="1697"/>
      <c r="L157" s="924"/>
    </row>
    <row r="158" spans="1:12">
      <c r="A158" s="910"/>
      <c r="B158" s="907"/>
      <c r="C158" s="421"/>
      <c r="D158" s="421"/>
      <c r="F158" s="910"/>
      <c r="G158" s="907"/>
      <c r="H158" s="907"/>
      <c r="I158" s="925"/>
      <c r="J158" s="1698"/>
      <c r="K158" s="1698"/>
      <c r="L158" s="907"/>
    </row>
    <row r="159" spans="1:12">
      <c r="A159" s="911">
        <v>9</v>
      </c>
      <c r="B159" s="907"/>
      <c r="C159" s="421"/>
      <c r="D159" s="421"/>
      <c r="F159" s="911">
        <v>14</v>
      </c>
      <c r="G159" s="926">
        <v>5</v>
      </c>
      <c r="H159" s="914"/>
      <c r="I159" s="927"/>
      <c r="J159" s="1699"/>
      <c r="K159" s="1699"/>
      <c r="L159" s="907">
        <v>9</v>
      </c>
    </row>
    <row r="160" spans="1:12">
      <c r="A160" s="911"/>
      <c r="B160" s="907"/>
      <c r="C160" s="421"/>
      <c r="D160" s="421"/>
      <c r="F160" s="911"/>
      <c r="G160" s="907"/>
      <c r="H160" s="907"/>
      <c r="I160" s="928"/>
      <c r="J160" s="1698"/>
      <c r="K160" s="1698"/>
      <c r="L160" s="907"/>
    </row>
    <row r="161" spans="1:6">
      <c r="A161" s="421"/>
      <c r="B161" s="421"/>
      <c r="C161" s="421"/>
      <c r="D161" s="421"/>
    </row>
    <row r="162" spans="1:6">
      <c r="A162" s="907" t="s">
        <v>854</v>
      </c>
      <c r="B162" s="907"/>
      <c r="C162" s="421"/>
      <c r="D162" s="421"/>
      <c r="F162" s="907" t="s">
        <v>854</v>
      </c>
    </row>
    <row r="163" spans="1:6">
      <c r="A163" s="421"/>
      <c r="B163" s="421"/>
      <c r="C163" s="421"/>
      <c r="D163" s="421"/>
    </row>
    <row r="164" spans="1:6">
      <c r="A164" s="421"/>
      <c r="B164" s="421"/>
      <c r="C164" s="421"/>
      <c r="D164" s="421"/>
    </row>
    <row r="165" spans="1:6">
      <c r="A165" s="421"/>
      <c r="B165" s="421"/>
      <c r="C165" s="421"/>
      <c r="D165" s="421"/>
    </row>
    <row r="166" spans="1:6">
      <c r="A166" s="421"/>
      <c r="B166" s="421"/>
      <c r="C166" s="421"/>
      <c r="D166" s="421"/>
    </row>
    <row r="167" spans="1:6">
      <c r="A167" s="421"/>
      <c r="B167" s="421"/>
      <c r="C167" s="421"/>
      <c r="D167" s="421"/>
    </row>
    <row r="168" spans="1:6">
      <c r="A168" s="421"/>
      <c r="B168" s="421"/>
      <c r="C168" s="421"/>
      <c r="D168" s="421"/>
    </row>
    <row r="169" spans="1:6">
      <c r="A169" s="421"/>
      <c r="B169" s="421"/>
      <c r="C169" s="421"/>
      <c r="D169" s="421"/>
    </row>
    <row r="170" spans="1:6">
      <c r="A170" s="421"/>
      <c r="B170" s="421"/>
      <c r="C170" s="421"/>
      <c r="D170" s="421"/>
    </row>
    <row r="171" spans="1:6">
      <c r="A171" s="421"/>
      <c r="B171" s="421"/>
      <c r="C171" s="421"/>
      <c r="D171" s="421"/>
    </row>
    <row r="172" spans="1:6">
      <c r="A172" s="421"/>
      <c r="B172" s="421"/>
      <c r="C172" s="421"/>
      <c r="D172" s="421"/>
    </row>
    <row r="173" spans="1:6">
      <c r="A173" s="421"/>
      <c r="B173" s="421"/>
      <c r="C173" s="421"/>
      <c r="D173" s="421"/>
    </row>
    <row r="174" spans="1:6">
      <c r="A174" s="421"/>
      <c r="B174" s="421"/>
      <c r="C174" s="421"/>
      <c r="D174" s="421"/>
    </row>
    <row r="175" spans="1:6">
      <c r="A175" s="421"/>
      <c r="B175" s="421"/>
      <c r="C175" s="421"/>
      <c r="D175" s="421"/>
    </row>
  </sheetData>
  <mergeCells count="21">
    <mergeCell ref="A128:B128"/>
    <mergeCell ref="A157:B157"/>
    <mergeCell ref="A117:B117"/>
    <mergeCell ref="A39:L39"/>
    <mergeCell ref="A40:L40"/>
    <mergeCell ref="A42:A56"/>
    <mergeCell ref="A61:L61"/>
    <mergeCell ref="A62:B62"/>
    <mergeCell ref="A63:A76"/>
    <mergeCell ref="A80:L80"/>
    <mergeCell ref="A83:B83"/>
    <mergeCell ref="A84:A98"/>
    <mergeCell ref="A109:L109"/>
    <mergeCell ref="A25:A35"/>
    <mergeCell ref="A5:L5"/>
    <mergeCell ref="A21:L21"/>
    <mergeCell ref="A23:L23"/>
    <mergeCell ref="A24:B24"/>
    <mergeCell ref="C7:K7"/>
    <mergeCell ref="B15:I15"/>
    <mergeCell ref="D17:E18"/>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L84:L97" formulaRange="1"/>
  </ignoredErrors>
  <drawing r:id="rId2"/>
</worksheet>
</file>

<file path=xl/worksheets/sheet87.xml><?xml version="1.0" encoding="utf-8"?>
<worksheet xmlns="http://schemas.openxmlformats.org/spreadsheetml/2006/main" xmlns:r="http://schemas.openxmlformats.org/officeDocument/2006/relationships">
  <sheetPr published="0">
    <tabColor rgb="FFFF0000"/>
  </sheetPr>
  <dimension ref="A1:L175"/>
  <sheetViews>
    <sheetView showGridLines="0" workbookViewId="0">
      <selection activeCell="H17" sqref="H17"/>
    </sheetView>
  </sheetViews>
  <sheetFormatPr baseColWidth="10" defaultRowHeight="12.75"/>
  <cols>
    <col min="1" max="1" width="17.28515625" style="416" customWidth="1"/>
    <col min="2" max="2" width="23.5703125" style="416" customWidth="1"/>
    <col min="3" max="8" width="15.42578125" style="416" customWidth="1"/>
    <col min="9" max="11" width="14.85546875" style="416" customWidth="1"/>
    <col min="12" max="12" width="13" style="416" customWidth="1"/>
    <col min="13" max="16384" width="11.42578125" style="416"/>
  </cols>
  <sheetData>
    <row r="1" spans="1:12" ht="18">
      <c r="A1" s="106" t="s">
        <v>1567</v>
      </c>
      <c r="B1" s="110"/>
      <c r="C1" s="110"/>
      <c r="D1" s="110"/>
      <c r="E1" s="110"/>
      <c r="F1" s="110"/>
      <c r="G1" s="110"/>
      <c r="H1" s="110"/>
      <c r="I1" s="110"/>
      <c r="J1" s="110"/>
      <c r="K1" s="110"/>
      <c r="L1" s="110"/>
    </row>
    <row r="2" spans="1:12" ht="18" customHeight="1">
      <c r="A2" s="88" t="str">
        <f>'PAGE DE GARDE'!C8</f>
        <v>ELECTRICITE</v>
      </c>
      <c r="B2" s="99"/>
      <c r="C2" s="1192" t="str">
        <f>'PAGE DE GARDE'!C10</f>
        <v>REALITE 2015 V0</v>
      </c>
      <c r="D2" s="853"/>
      <c r="E2" s="853"/>
      <c r="F2" s="853"/>
      <c r="G2" s="853"/>
      <c r="H2" s="853"/>
      <c r="I2" s="853"/>
      <c r="J2" s="853"/>
      <c r="K2" s="853"/>
      <c r="L2" s="853"/>
    </row>
    <row r="3" spans="1:12" ht="13.5" customHeight="1">
      <c r="A3" s="481" t="str">
        <f>'PAGE DE GARDE'!C7</f>
        <v>GRD</v>
      </c>
      <c r="B3" s="99"/>
      <c r="C3" s="88"/>
      <c r="D3" s="853"/>
      <c r="E3" s="853"/>
      <c r="F3" s="853"/>
      <c r="G3" s="853"/>
      <c r="H3" s="853"/>
      <c r="I3" s="853"/>
      <c r="J3" s="853"/>
      <c r="K3" s="853"/>
      <c r="L3" s="853"/>
    </row>
    <row r="5" spans="1:12" ht="15.75">
      <c r="A5" s="3195" t="s">
        <v>1568</v>
      </c>
      <c r="B5" s="3195"/>
      <c r="C5" s="3195"/>
      <c r="D5" s="3195"/>
      <c r="E5" s="3195"/>
      <c r="F5" s="3195"/>
      <c r="G5" s="3195"/>
      <c r="H5" s="3195"/>
      <c r="I5" s="3195"/>
      <c r="J5" s="3195"/>
      <c r="K5" s="3195"/>
      <c r="L5" s="3195"/>
    </row>
    <row r="6" spans="1:12" ht="13.5" thickBot="1"/>
    <row r="7" spans="1:12" ht="21" customHeight="1" thickBot="1">
      <c r="C7" s="3204"/>
      <c r="D7" s="3205"/>
      <c r="E7" s="3205"/>
      <c r="F7" s="3205"/>
      <c r="G7" s="3205"/>
      <c r="H7" s="3205"/>
      <c r="I7" s="3205"/>
      <c r="J7" s="3205"/>
      <c r="K7" s="3206"/>
    </row>
    <row r="8" spans="1:12" ht="13.5" thickBot="1">
      <c r="C8" s="2338">
        <v>2008</v>
      </c>
      <c r="D8" s="854">
        <v>2009</v>
      </c>
      <c r="E8" s="2339">
        <v>2010</v>
      </c>
      <c r="F8" s="854">
        <v>2011</v>
      </c>
      <c r="G8" s="2339">
        <v>2012</v>
      </c>
      <c r="H8" s="2339">
        <v>2013</v>
      </c>
      <c r="I8" s="2339">
        <v>2014</v>
      </c>
      <c r="J8" s="2339">
        <v>2015</v>
      </c>
      <c r="K8" s="2339">
        <v>2016</v>
      </c>
    </row>
    <row r="9" spans="1:12">
      <c r="B9" s="855" t="s">
        <v>808</v>
      </c>
      <c r="C9" s="856"/>
      <c r="D9" s="857"/>
      <c r="E9" s="858"/>
      <c r="F9" s="857"/>
      <c r="G9" s="858"/>
      <c r="H9" s="858"/>
      <c r="I9" s="858"/>
      <c r="J9" s="858"/>
      <c r="K9" s="858"/>
    </row>
    <row r="10" spans="1:12">
      <c r="A10" s="65"/>
      <c r="B10" s="2284" t="s">
        <v>809</v>
      </c>
      <c r="C10" s="2285"/>
      <c r="D10" s="2286"/>
      <c r="E10" s="861"/>
      <c r="F10" s="860"/>
      <c r="G10" s="861"/>
      <c r="H10" s="861"/>
      <c r="I10" s="861"/>
      <c r="J10" s="861"/>
      <c r="K10" s="861"/>
    </row>
    <row r="11" spans="1:12">
      <c r="B11" s="855" t="s">
        <v>810</v>
      </c>
      <c r="C11" s="859"/>
      <c r="D11" s="860"/>
      <c r="E11" s="861"/>
      <c r="F11" s="860"/>
      <c r="G11" s="861"/>
      <c r="H11" s="861"/>
      <c r="I11" s="861"/>
      <c r="J11" s="861"/>
      <c r="K11" s="861"/>
    </row>
    <row r="12" spans="1:12" ht="13.5" thickBot="1">
      <c r="B12" s="855" t="s">
        <v>811</v>
      </c>
      <c r="C12" s="859"/>
      <c r="D12" s="860"/>
      <c r="E12" s="861"/>
      <c r="F12" s="860"/>
      <c r="G12" s="861"/>
      <c r="H12" s="861"/>
      <c r="I12" s="861"/>
      <c r="J12" s="861"/>
      <c r="K12" s="861"/>
    </row>
    <row r="13" spans="1:12" ht="27" customHeight="1" thickBot="1">
      <c r="B13" s="1172" t="s">
        <v>1005</v>
      </c>
      <c r="C13" s="862">
        <f t="shared" ref="C13:K13" si="0">SUM(C9:C12)</f>
        <v>0</v>
      </c>
      <c r="D13" s="862">
        <f t="shared" si="0"/>
        <v>0</v>
      </c>
      <c r="E13" s="862">
        <f t="shared" si="0"/>
        <v>0</v>
      </c>
      <c r="F13" s="862">
        <f t="shared" si="0"/>
        <v>0</v>
      </c>
      <c r="G13" s="862">
        <f t="shared" si="0"/>
        <v>0</v>
      </c>
      <c r="H13" s="862">
        <f t="shared" si="0"/>
        <v>0</v>
      </c>
      <c r="I13" s="863">
        <f t="shared" si="0"/>
        <v>0</v>
      </c>
      <c r="J13" s="863">
        <f t="shared" si="0"/>
        <v>0</v>
      </c>
      <c r="K13" s="863">
        <f t="shared" si="0"/>
        <v>0</v>
      </c>
    </row>
    <row r="14" spans="1:12" ht="35.25" customHeight="1" thickBot="1">
      <c r="A14" s="421"/>
      <c r="B14" s="1173" t="s">
        <v>812</v>
      </c>
      <c r="C14" s="864"/>
      <c r="D14" s="864"/>
      <c r="E14" s="864"/>
      <c r="F14" s="864"/>
      <c r="G14" s="864"/>
      <c r="H14" s="865"/>
      <c r="I14" s="865"/>
      <c r="J14" s="865"/>
      <c r="K14" s="865"/>
    </row>
    <row r="15" spans="1:12" ht="27.75" customHeight="1">
      <c r="A15" s="421"/>
      <c r="B15" s="3207" t="s">
        <v>1610</v>
      </c>
      <c r="C15" s="3207"/>
      <c r="D15" s="3207"/>
      <c r="E15" s="3207"/>
      <c r="F15" s="3207"/>
      <c r="G15" s="3207"/>
      <c r="H15" s="3207"/>
      <c r="I15" s="3207"/>
      <c r="J15" s="867"/>
      <c r="K15" s="867"/>
      <c r="L15" s="421"/>
    </row>
    <row r="16" spans="1:12" ht="13.5" thickBot="1">
      <c r="A16" s="421"/>
      <c r="B16" s="421"/>
      <c r="C16" s="866"/>
      <c r="D16" s="866"/>
      <c r="E16" s="866"/>
      <c r="F16" s="866"/>
      <c r="G16" s="866"/>
      <c r="H16" s="866"/>
      <c r="I16" s="866"/>
      <c r="J16" s="866"/>
      <c r="K16" s="866"/>
      <c r="L16" s="421"/>
    </row>
    <row r="17" spans="1:12" ht="33" customHeight="1" thickBot="1">
      <c r="A17" s="421"/>
      <c r="B17" s="2495" t="s">
        <v>1611</v>
      </c>
      <c r="C17" s="2496"/>
      <c r="D17" s="3208" t="s">
        <v>1614</v>
      </c>
      <c r="E17" s="3209"/>
      <c r="F17" s="421"/>
      <c r="G17" s="421"/>
      <c r="H17" s="421"/>
      <c r="I17" s="421"/>
      <c r="J17" s="421"/>
      <c r="K17" s="421"/>
      <c r="L17" s="421"/>
    </row>
    <row r="18" spans="1:12" ht="33" customHeight="1" thickBot="1">
      <c r="A18" s="421"/>
      <c r="B18" s="2495" t="s">
        <v>1612</v>
      </c>
      <c r="C18" s="2494"/>
      <c r="D18" s="3208"/>
      <c r="E18" s="3209"/>
      <c r="F18" s="421"/>
      <c r="G18" s="421"/>
      <c r="H18" s="421"/>
      <c r="I18" s="421"/>
      <c r="J18" s="421"/>
      <c r="K18" s="421"/>
      <c r="L18" s="421"/>
    </row>
    <row r="19" spans="1:12">
      <c r="A19" s="421"/>
      <c r="B19" s="421"/>
      <c r="C19" s="421"/>
      <c r="D19" s="421"/>
      <c r="E19" s="421"/>
      <c r="F19" s="421"/>
      <c r="G19" s="421"/>
      <c r="H19" s="421"/>
      <c r="I19" s="421"/>
      <c r="J19" s="421"/>
      <c r="K19" s="421"/>
      <c r="L19" s="421"/>
    </row>
    <row r="20" spans="1:12" ht="13.5" thickBot="1">
      <c r="A20" s="421"/>
      <c r="B20" s="421"/>
      <c r="C20" s="421"/>
      <c r="D20" s="421"/>
      <c r="E20" s="421"/>
      <c r="F20" s="420"/>
      <c r="G20" s="421"/>
      <c r="H20" s="421"/>
      <c r="I20" s="421"/>
      <c r="J20" s="421"/>
      <c r="K20" s="421"/>
      <c r="L20" s="421"/>
    </row>
    <row r="21" spans="1:12" ht="15.75" thickBot="1">
      <c r="A21" s="3196" t="s">
        <v>813</v>
      </c>
      <c r="B21" s="3197"/>
      <c r="C21" s="3197"/>
      <c r="D21" s="3197"/>
      <c r="E21" s="3197"/>
      <c r="F21" s="3197"/>
      <c r="G21" s="3197"/>
      <c r="H21" s="3197"/>
      <c r="I21" s="3197"/>
      <c r="J21" s="3197"/>
      <c r="K21" s="3197"/>
      <c r="L21" s="3198"/>
    </row>
    <row r="22" spans="1:12" ht="15.75" thickBot="1">
      <c r="A22" s="2337"/>
      <c r="B22" s="2337"/>
      <c r="C22" s="2337"/>
      <c r="D22" s="2337"/>
      <c r="E22" s="2337"/>
      <c r="F22" s="2337"/>
      <c r="G22" s="2337"/>
      <c r="H22" s="2337"/>
      <c r="I22" s="2337"/>
      <c r="J22" s="2337"/>
      <c r="K22" s="2337"/>
      <c r="L22" s="2337"/>
    </row>
    <row r="23" spans="1:12" ht="13.5" thickBot="1">
      <c r="A23" s="3199" t="s">
        <v>814</v>
      </c>
      <c r="B23" s="3200"/>
      <c r="C23" s="3200"/>
      <c r="D23" s="3200"/>
      <c r="E23" s="3200"/>
      <c r="F23" s="3200"/>
      <c r="G23" s="3200"/>
      <c r="H23" s="3200"/>
      <c r="I23" s="3200"/>
      <c r="J23" s="3200"/>
      <c r="K23" s="3200"/>
      <c r="L23" s="3201"/>
    </row>
    <row r="24" spans="1:12" ht="13.5" thickBot="1">
      <c r="A24" s="3202"/>
      <c r="B24" s="3203"/>
      <c r="C24" s="870">
        <v>2008</v>
      </c>
      <c r="D24" s="871">
        <v>2009</v>
      </c>
      <c r="E24" s="872">
        <v>2010</v>
      </c>
      <c r="F24" s="872">
        <v>2011</v>
      </c>
      <c r="G24" s="872">
        <v>2012</v>
      </c>
      <c r="H24" s="873">
        <v>2013</v>
      </c>
      <c r="I24" s="874">
        <v>2014</v>
      </c>
      <c r="J24" s="1692">
        <v>2015</v>
      </c>
      <c r="K24" s="1692">
        <v>2016</v>
      </c>
      <c r="L24" s="875" t="s">
        <v>498</v>
      </c>
    </row>
    <row r="25" spans="1:12" ht="12.75" customHeight="1">
      <c r="A25" s="3193"/>
      <c r="B25" s="878">
        <v>2008</v>
      </c>
      <c r="C25" s="879">
        <v>0</v>
      </c>
      <c r="D25" s="881"/>
      <c r="E25" s="881"/>
      <c r="F25" s="881"/>
      <c r="G25" s="881"/>
      <c r="H25" s="881"/>
      <c r="I25" s="881"/>
      <c r="J25" s="881"/>
      <c r="K25" s="881"/>
      <c r="L25" s="877">
        <f>SUM(C25:K25)</f>
        <v>0</v>
      </c>
    </row>
    <row r="26" spans="1:12">
      <c r="A26" s="3193"/>
      <c r="B26" s="878">
        <v>2009</v>
      </c>
      <c r="C26" s="880">
        <v>0</v>
      </c>
      <c r="D26" s="879">
        <v>0</v>
      </c>
      <c r="E26" s="881"/>
      <c r="F26" s="881"/>
      <c r="G26" s="881"/>
      <c r="H26" s="881"/>
      <c r="I26" s="881"/>
      <c r="J26" s="881"/>
      <c r="K26" s="881"/>
      <c r="L26" s="877">
        <f t="shared" ref="L26:L34" si="1">SUM(C26:K26)</f>
        <v>0</v>
      </c>
    </row>
    <row r="27" spans="1:12">
      <c r="A27" s="3193"/>
      <c r="B27" s="878">
        <v>2010</v>
      </c>
      <c r="C27" s="880">
        <v>0</v>
      </c>
      <c r="D27" s="879">
        <v>0</v>
      </c>
      <c r="E27" s="879">
        <v>0</v>
      </c>
      <c r="F27" s="881"/>
      <c r="G27" s="881"/>
      <c r="H27" s="881"/>
      <c r="I27" s="881"/>
      <c r="J27" s="881"/>
      <c r="K27" s="881"/>
      <c r="L27" s="877">
        <f t="shared" si="1"/>
        <v>0</v>
      </c>
    </row>
    <row r="28" spans="1:12">
      <c r="A28" s="3193"/>
      <c r="B28" s="878">
        <v>2011</v>
      </c>
      <c r="C28" s="879">
        <v>0</v>
      </c>
      <c r="D28" s="879">
        <v>0</v>
      </c>
      <c r="E28" s="879">
        <v>0</v>
      </c>
      <c r="F28" s="879">
        <v>0</v>
      </c>
      <c r="G28" s="881"/>
      <c r="H28" s="881"/>
      <c r="I28" s="881"/>
      <c r="J28" s="881"/>
      <c r="K28" s="881"/>
      <c r="L28" s="877">
        <f t="shared" si="1"/>
        <v>0</v>
      </c>
    </row>
    <row r="29" spans="1:12">
      <c r="A29" s="3193"/>
      <c r="B29" s="878">
        <v>2012</v>
      </c>
      <c r="C29" s="879">
        <v>0</v>
      </c>
      <c r="D29" s="879">
        <v>0</v>
      </c>
      <c r="E29" s="879">
        <v>0</v>
      </c>
      <c r="F29" s="879">
        <v>0</v>
      </c>
      <c r="G29" s="879">
        <v>0</v>
      </c>
      <c r="H29" s="881"/>
      <c r="I29" s="881"/>
      <c r="J29" s="881"/>
      <c r="K29" s="881"/>
      <c r="L29" s="877">
        <f t="shared" si="1"/>
        <v>0</v>
      </c>
    </row>
    <row r="30" spans="1:12">
      <c r="A30" s="3193"/>
      <c r="B30" s="878">
        <v>2013</v>
      </c>
      <c r="C30" s="879">
        <v>0</v>
      </c>
      <c r="D30" s="879">
        <v>0</v>
      </c>
      <c r="E30" s="879">
        <v>0</v>
      </c>
      <c r="F30" s="879">
        <v>0</v>
      </c>
      <c r="G30" s="880">
        <v>0</v>
      </c>
      <c r="H30" s="879">
        <v>0</v>
      </c>
      <c r="I30" s="881"/>
      <c r="J30" s="881"/>
      <c r="K30" s="881"/>
      <c r="L30" s="877">
        <f t="shared" si="1"/>
        <v>0</v>
      </c>
    </row>
    <row r="31" spans="1:12">
      <c r="A31" s="3193"/>
      <c r="B31" s="878">
        <v>2014</v>
      </c>
      <c r="C31" s="879">
        <v>0</v>
      </c>
      <c r="D31" s="879">
        <v>0</v>
      </c>
      <c r="E31" s="879">
        <v>0</v>
      </c>
      <c r="F31" s="879">
        <v>0</v>
      </c>
      <c r="G31" s="880">
        <v>0</v>
      </c>
      <c r="H31" s="880">
        <v>0</v>
      </c>
      <c r="I31" s="879">
        <v>0</v>
      </c>
      <c r="J31" s="881"/>
      <c r="K31" s="881"/>
      <c r="L31" s="877">
        <f t="shared" si="1"/>
        <v>0</v>
      </c>
    </row>
    <row r="32" spans="1:12">
      <c r="A32" s="3193"/>
      <c r="B32" s="878">
        <v>2015</v>
      </c>
      <c r="C32" s="879">
        <v>0</v>
      </c>
      <c r="D32" s="879">
        <v>0</v>
      </c>
      <c r="E32" s="879">
        <v>0</v>
      </c>
      <c r="F32" s="879">
        <v>0</v>
      </c>
      <c r="G32" s="880">
        <v>0</v>
      </c>
      <c r="H32" s="880">
        <v>0</v>
      </c>
      <c r="I32" s="879">
        <v>0</v>
      </c>
      <c r="J32" s="879">
        <v>0</v>
      </c>
      <c r="K32" s="881"/>
      <c r="L32" s="877">
        <f t="shared" si="1"/>
        <v>0</v>
      </c>
    </row>
    <row r="33" spans="1:12">
      <c r="A33" s="3193"/>
      <c r="B33" s="878">
        <v>2016</v>
      </c>
      <c r="C33" s="879">
        <v>0</v>
      </c>
      <c r="D33" s="879">
        <v>0</v>
      </c>
      <c r="E33" s="879">
        <v>0</v>
      </c>
      <c r="F33" s="879">
        <v>0</v>
      </c>
      <c r="G33" s="880">
        <v>0</v>
      </c>
      <c r="H33" s="880">
        <v>0</v>
      </c>
      <c r="I33" s="880">
        <v>0</v>
      </c>
      <c r="J33" s="880">
        <v>0</v>
      </c>
      <c r="K33" s="880">
        <v>0</v>
      </c>
      <c r="L33" s="877">
        <f t="shared" si="1"/>
        <v>0</v>
      </c>
    </row>
    <row r="34" spans="1:12" ht="13.5" thickBot="1">
      <c r="A34" s="3193"/>
      <c r="B34" s="878">
        <v>2017</v>
      </c>
      <c r="C34" s="881"/>
      <c r="D34" s="881"/>
      <c r="E34" s="881"/>
      <c r="F34" s="881"/>
      <c r="G34" s="881"/>
      <c r="H34" s="881"/>
      <c r="I34" s="881"/>
      <c r="J34" s="880">
        <v>0</v>
      </c>
      <c r="K34" s="880">
        <v>0</v>
      </c>
      <c r="L34" s="877">
        <f t="shared" si="1"/>
        <v>0</v>
      </c>
    </row>
    <row r="35" spans="1:12" ht="13.5" thickBot="1">
      <c r="A35" s="3194"/>
      <c r="B35" s="882" t="s">
        <v>335</v>
      </c>
      <c r="C35" s="884">
        <f>SUM(C25:C34)</f>
        <v>0</v>
      </c>
      <c r="D35" s="884">
        <f t="shared" ref="D35:L35" si="2">SUM(D25:D34)</f>
        <v>0</v>
      </c>
      <c r="E35" s="884">
        <f t="shared" si="2"/>
        <v>0</v>
      </c>
      <c r="F35" s="884">
        <f t="shared" si="2"/>
        <v>0</v>
      </c>
      <c r="G35" s="884">
        <f t="shared" si="2"/>
        <v>0</v>
      </c>
      <c r="H35" s="884">
        <f t="shared" si="2"/>
        <v>0</v>
      </c>
      <c r="I35" s="884">
        <f t="shared" si="2"/>
        <v>0</v>
      </c>
      <c r="J35" s="884">
        <f t="shared" si="2"/>
        <v>0</v>
      </c>
      <c r="K35" s="884">
        <f t="shared" si="2"/>
        <v>0</v>
      </c>
      <c r="L35" s="884">
        <f t="shared" si="2"/>
        <v>0</v>
      </c>
    </row>
    <row r="36" spans="1:12">
      <c r="A36" s="421"/>
      <c r="B36" s="421"/>
      <c r="C36" s="420"/>
      <c r="D36" s="420"/>
      <c r="E36" s="420"/>
      <c r="F36" s="420"/>
      <c r="G36" s="420"/>
      <c r="H36" s="420"/>
      <c r="I36" s="420"/>
      <c r="J36" s="420"/>
      <c r="K36" s="420"/>
      <c r="L36" s="421"/>
    </row>
    <row r="37" spans="1:12">
      <c r="A37" s="868" t="s">
        <v>815</v>
      </c>
      <c r="B37" s="421"/>
      <c r="C37" s="420"/>
      <c r="D37" s="420"/>
      <c r="E37" s="420"/>
      <c r="F37" s="420"/>
      <c r="G37" s="420"/>
      <c r="H37" s="420"/>
      <c r="I37" s="420"/>
      <c r="J37" s="420"/>
      <c r="K37" s="420"/>
      <c r="L37" s="421"/>
    </row>
    <row r="38" spans="1:12">
      <c r="A38" s="868" t="s">
        <v>816</v>
      </c>
      <c r="B38" s="421"/>
      <c r="C38" s="420"/>
      <c r="D38" s="420"/>
      <c r="E38" s="420"/>
      <c r="F38" s="420"/>
      <c r="G38" s="420"/>
      <c r="H38" s="420"/>
      <c r="I38" s="420"/>
      <c r="J38" s="420"/>
      <c r="K38" s="420"/>
      <c r="L38" s="421"/>
    </row>
    <row r="39" spans="1:12" ht="15.75" thickBot="1">
      <c r="A39" s="3212"/>
      <c r="B39" s="3212"/>
      <c r="C39" s="3212"/>
      <c r="D39" s="3212"/>
      <c r="E39" s="3212"/>
      <c r="F39" s="3212"/>
      <c r="G39" s="3212"/>
      <c r="H39" s="3212"/>
      <c r="I39" s="3212"/>
      <c r="J39" s="3212"/>
      <c r="K39" s="3212"/>
      <c r="L39" s="3212"/>
    </row>
    <row r="40" spans="1:12" ht="13.5" thickBot="1">
      <c r="A40" s="3199" t="s">
        <v>1613</v>
      </c>
      <c r="B40" s="3200"/>
      <c r="C40" s="3200"/>
      <c r="D40" s="3200"/>
      <c r="E40" s="3200"/>
      <c r="F40" s="3200"/>
      <c r="G40" s="3200"/>
      <c r="H40" s="3200"/>
      <c r="I40" s="3200"/>
      <c r="J40" s="3200"/>
      <c r="K40" s="3200"/>
      <c r="L40" s="3201"/>
    </row>
    <row r="41" spans="1:12" ht="13.5" thickBot="1">
      <c r="A41" s="885"/>
      <c r="B41" s="886"/>
      <c r="C41" s="870">
        <v>2008</v>
      </c>
      <c r="D41" s="871">
        <v>2009</v>
      </c>
      <c r="E41" s="872">
        <v>2010</v>
      </c>
      <c r="F41" s="872">
        <v>2011</v>
      </c>
      <c r="G41" s="872">
        <v>2012</v>
      </c>
      <c r="H41" s="873">
        <v>2013</v>
      </c>
      <c r="I41" s="874">
        <v>2014</v>
      </c>
      <c r="J41" s="2254">
        <v>2015</v>
      </c>
      <c r="K41" s="2254">
        <v>2016</v>
      </c>
      <c r="L41" s="887" t="s">
        <v>498</v>
      </c>
    </row>
    <row r="42" spans="1:12">
      <c r="A42" s="3193"/>
      <c r="B42" s="878">
        <v>2008</v>
      </c>
      <c r="C42" s="876"/>
      <c r="D42" s="876"/>
      <c r="E42" s="876"/>
      <c r="F42" s="876"/>
      <c r="G42" s="876"/>
      <c r="H42" s="876"/>
      <c r="I42" s="876"/>
      <c r="J42" s="876"/>
      <c r="K42" s="876"/>
      <c r="L42" s="888">
        <f t="shared" ref="L42:L55" si="3">SUM(C42:I42)</f>
        <v>0</v>
      </c>
    </row>
    <row r="43" spans="1:12">
      <c r="A43" s="3193"/>
      <c r="B43" s="878">
        <v>2009</v>
      </c>
      <c r="C43" s="876"/>
      <c r="D43" s="876"/>
      <c r="E43" s="876"/>
      <c r="F43" s="876"/>
      <c r="G43" s="876"/>
      <c r="H43" s="876"/>
      <c r="I43" s="876"/>
      <c r="J43" s="876"/>
      <c r="K43" s="876"/>
      <c r="L43" s="888">
        <f t="shared" si="3"/>
        <v>0</v>
      </c>
    </row>
    <row r="44" spans="1:12">
      <c r="A44" s="3193"/>
      <c r="B44" s="878">
        <v>2010</v>
      </c>
      <c r="C44" s="876"/>
      <c r="D44" s="876"/>
      <c r="E44" s="876"/>
      <c r="F44" s="876"/>
      <c r="G44" s="876"/>
      <c r="H44" s="876"/>
      <c r="I44" s="876"/>
      <c r="J44" s="876"/>
      <c r="K44" s="876"/>
      <c r="L44" s="888">
        <f t="shared" si="3"/>
        <v>0</v>
      </c>
    </row>
    <row r="45" spans="1:12">
      <c r="A45" s="3193"/>
      <c r="B45" s="878">
        <v>2011</v>
      </c>
      <c r="C45" s="876"/>
      <c r="D45" s="876"/>
      <c r="E45" s="876"/>
      <c r="F45" s="876"/>
      <c r="G45" s="876"/>
      <c r="H45" s="876"/>
      <c r="I45" s="876"/>
      <c r="J45" s="876"/>
      <c r="K45" s="876"/>
      <c r="L45" s="888">
        <f t="shared" si="3"/>
        <v>0</v>
      </c>
    </row>
    <row r="46" spans="1:12" ht="12.75" customHeight="1">
      <c r="A46" s="3193"/>
      <c r="B46" s="878">
        <v>2012</v>
      </c>
      <c r="C46" s="879">
        <v>0</v>
      </c>
      <c r="D46" s="876"/>
      <c r="E46" s="876"/>
      <c r="F46" s="876"/>
      <c r="G46" s="876"/>
      <c r="H46" s="876"/>
      <c r="I46" s="876"/>
      <c r="J46" s="881"/>
      <c r="K46" s="881"/>
      <c r="L46" s="888">
        <f t="shared" si="3"/>
        <v>0</v>
      </c>
    </row>
    <row r="47" spans="1:12">
      <c r="A47" s="3193"/>
      <c r="B47" s="878">
        <v>2013</v>
      </c>
      <c r="C47" s="879">
        <v>0</v>
      </c>
      <c r="D47" s="876"/>
      <c r="E47" s="876"/>
      <c r="F47" s="876"/>
      <c r="G47" s="876"/>
      <c r="H47" s="876"/>
      <c r="I47" s="876"/>
      <c r="J47" s="881"/>
      <c r="K47" s="881"/>
      <c r="L47" s="888">
        <f t="shared" si="3"/>
        <v>0</v>
      </c>
    </row>
    <row r="48" spans="1:12">
      <c r="A48" s="3193"/>
      <c r="B48" s="878">
        <v>2014</v>
      </c>
      <c r="C48" s="879">
        <v>0</v>
      </c>
      <c r="D48" s="876"/>
      <c r="E48" s="876"/>
      <c r="F48" s="876"/>
      <c r="G48" s="876"/>
      <c r="H48" s="876"/>
      <c r="I48" s="876"/>
      <c r="J48" s="881"/>
      <c r="K48" s="881"/>
      <c r="L48" s="888">
        <f t="shared" si="3"/>
        <v>0</v>
      </c>
    </row>
    <row r="49" spans="1:12" ht="12.75" customHeight="1">
      <c r="A49" s="3193"/>
      <c r="B49" s="878">
        <v>2015</v>
      </c>
      <c r="C49" s="879">
        <v>0</v>
      </c>
      <c r="D49" s="879">
        <v>0</v>
      </c>
      <c r="E49" s="879">
        <v>0</v>
      </c>
      <c r="F49" s="879">
        <v>0</v>
      </c>
      <c r="G49" s="879">
        <v>0</v>
      </c>
      <c r="H49" s="879">
        <v>0</v>
      </c>
      <c r="I49" s="876"/>
      <c r="J49" s="881"/>
      <c r="K49" s="881"/>
      <c r="L49" s="888">
        <f t="shared" si="3"/>
        <v>0</v>
      </c>
    </row>
    <row r="50" spans="1:12">
      <c r="A50" s="3193"/>
      <c r="B50" s="878">
        <v>2016</v>
      </c>
      <c r="C50" s="879">
        <v>0</v>
      </c>
      <c r="D50" s="879">
        <v>0</v>
      </c>
      <c r="E50" s="879">
        <v>0</v>
      </c>
      <c r="F50" s="879">
        <v>0</v>
      </c>
      <c r="G50" s="879">
        <v>0</v>
      </c>
      <c r="H50" s="879">
        <v>0</v>
      </c>
      <c r="I50" s="876"/>
      <c r="J50" s="881"/>
      <c r="K50" s="881"/>
      <c r="L50" s="888">
        <f t="shared" si="3"/>
        <v>0</v>
      </c>
    </row>
    <row r="51" spans="1:12">
      <c r="A51" s="3193"/>
      <c r="B51" s="878">
        <v>2017</v>
      </c>
      <c r="C51" s="879">
        <v>0</v>
      </c>
      <c r="D51" s="879">
        <v>0</v>
      </c>
      <c r="E51" s="879">
        <v>0</v>
      </c>
      <c r="F51" s="879">
        <v>0</v>
      </c>
      <c r="G51" s="879">
        <v>0</v>
      </c>
      <c r="H51" s="879">
        <v>0</v>
      </c>
      <c r="I51" s="879">
        <v>0</v>
      </c>
      <c r="J51" s="879">
        <v>0</v>
      </c>
      <c r="K51" s="879">
        <v>0</v>
      </c>
      <c r="L51" s="888">
        <f t="shared" si="3"/>
        <v>0</v>
      </c>
    </row>
    <row r="52" spans="1:12">
      <c r="A52" s="3193"/>
      <c r="B52" s="878">
        <v>2018</v>
      </c>
      <c r="C52" s="879">
        <v>0</v>
      </c>
      <c r="D52" s="879">
        <v>0</v>
      </c>
      <c r="E52" s="879">
        <v>0</v>
      </c>
      <c r="F52" s="879">
        <v>0</v>
      </c>
      <c r="G52" s="879">
        <v>0</v>
      </c>
      <c r="H52" s="879">
        <v>0</v>
      </c>
      <c r="I52" s="879">
        <v>0</v>
      </c>
      <c r="J52" s="879">
        <v>0</v>
      </c>
      <c r="K52" s="879">
        <v>0</v>
      </c>
      <c r="L52" s="888">
        <f t="shared" si="3"/>
        <v>0</v>
      </c>
    </row>
    <row r="53" spans="1:12">
      <c r="A53" s="3193"/>
      <c r="B53" s="878">
        <v>2019</v>
      </c>
      <c r="C53" s="879">
        <v>0</v>
      </c>
      <c r="D53" s="879">
        <v>0</v>
      </c>
      <c r="E53" s="879">
        <v>0</v>
      </c>
      <c r="F53" s="879">
        <v>0</v>
      </c>
      <c r="G53" s="879">
        <v>0</v>
      </c>
      <c r="H53" s="879">
        <v>0</v>
      </c>
      <c r="I53" s="879">
        <v>0</v>
      </c>
      <c r="J53" s="879">
        <v>0</v>
      </c>
      <c r="K53" s="879">
        <v>0</v>
      </c>
      <c r="L53" s="888">
        <f t="shared" si="3"/>
        <v>0</v>
      </c>
    </row>
    <row r="54" spans="1:12">
      <c r="A54" s="3193"/>
      <c r="B54" s="878">
        <v>2020</v>
      </c>
      <c r="C54" s="879">
        <v>0</v>
      </c>
      <c r="D54" s="879">
        <v>0</v>
      </c>
      <c r="E54" s="879">
        <v>0</v>
      </c>
      <c r="F54" s="879">
        <v>0</v>
      </c>
      <c r="G54" s="879">
        <v>0</v>
      </c>
      <c r="H54" s="879">
        <v>0</v>
      </c>
      <c r="I54" s="879">
        <v>0</v>
      </c>
      <c r="J54" s="879">
        <v>0</v>
      </c>
      <c r="K54" s="879">
        <v>0</v>
      </c>
      <c r="L54" s="888">
        <f t="shared" si="3"/>
        <v>0</v>
      </c>
    </row>
    <row r="55" spans="1:12" ht="13.5" thickBot="1">
      <c r="A55" s="3193"/>
      <c r="B55" s="889">
        <v>2021</v>
      </c>
      <c r="C55" s="890">
        <v>0</v>
      </c>
      <c r="D55" s="890">
        <v>0</v>
      </c>
      <c r="E55" s="890">
        <v>0</v>
      </c>
      <c r="F55" s="890">
        <v>0</v>
      </c>
      <c r="G55" s="890">
        <v>0</v>
      </c>
      <c r="H55" s="890">
        <v>0</v>
      </c>
      <c r="I55" s="890">
        <v>0</v>
      </c>
      <c r="J55" s="890">
        <v>0</v>
      </c>
      <c r="K55" s="890">
        <v>0</v>
      </c>
      <c r="L55" s="891">
        <f t="shared" si="3"/>
        <v>0</v>
      </c>
    </row>
    <row r="56" spans="1:12" ht="13.5" thickBot="1">
      <c r="A56" s="3194"/>
      <c r="B56" s="882" t="s">
        <v>335</v>
      </c>
      <c r="C56" s="883">
        <f>SUM(C42:C55)</f>
        <v>0</v>
      </c>
      <c r="D56" s="883">
        <f t="shared" ref="D56:K56" si="4">SUM(D42:D55)</f>
        <v>0</v>
      </c>
      <c r="E56" s="883">
        <f t="shared" si="4"/>
        <v>0</v>
      </c>
      <c r="F56" s="883">
        <f t="shared" si="4"/>
        <v>0</v>
      </c>
      <c r="G56" s="883">
        <f t="shared" si="4"/>
        <v>0</v>
      </c>
      <c r="H56" s="883">
        <f t="shared" si="4"/>
        <v>0</v>
      </c>
      <c r="I56" s="883">
        <f t="shared" si="4"/>
        <v>0</v>
      </c>
      <c r="J56" s="883">
        <f t="shared" si="4"/>
        <v>0</v>
      </c>
      <c r="K56" s="883">
        <f t="shared" si="4"/>
        <v>0</v>
      </c>
      <c r="L56" s="883">
        <f>SUM(L42:L55)</f>
        <v>0</v>
      </c>
    </row>
    <row r="57" spans="1:12">
      <c r="A57" s="421"/>
      <c r="B57" s="421"/>
      <c r="C57" s="421"/>
      <c r="D57" s="421"/>
      <c r="E57" s="421"/>
      <c r="F57" s="421"/>
      <c r="G57" s="421"/>
      <c r="H57" s="421"/>
      <c r="I57" s="421"/>
      <c r="J57" s="421"/>
      <c r="K57" s="421"/>
      <c r="L57" s="892"/>
    </row>
    <row r="58" spans="1:12">
      <c r="A58" s="868" t="s">
        <v>817</v>
      </c>
      <c r="B58" s="421"/>
      <c r="C58" s="421"/>
      <c r="D58" s="421"/>
      <c r="E58" s="421"/>
      <c r="F58" s="421"/>
      <c r="G58" s="421"/>
      <c r="H58" s="421"/>
      <c r="I58" s="421"/>
      <c r="J58" s="421"/>
      <c r="K58" s="421"/>
      <c r="L58" s="892"/>
    </row>
    <row r="59" spans="1:12">
      <c r="A59" s="868" t="s">
        <v>818</v>
      </c>
      <c r="B59" s="421"/>
      <c r="C59" s="421"/>
      <c r="D59" s="421"/>
      <c r="E59" s="421"/>
      <c r="F59" s="421"/>
      <c r="G59" s="421"/>
      <c r="H59" s="421"/>
      <c r="I59" s="421"/>
      <c r="J59" s="421"/>
      <c r="K59" s="421"/>
      <c r="L59" s="892"/>
    </row>
    <row r="60" spans="1:12" ht="13.5" thickBot="1">
      <c r="A60" s="421"/>
      <c r="B60" s="421"/>
      <c r="C60" s="421"/>
      <c r="D60" s="421"/>
      <c r="E60" s="421"/>
      <c r="F60" s="421"/>
      <c r="G60" s="421"/>
      <c r="H60" s="421"/>
      <c r="I60" s="421"/>
      <c r="J60" s="421"/>
      <c r="K60" s="421"/>
      <c r="L60" s="892"/>
    </row>
    <row r="61" spans="1:12" ht="13.5" thickBot="1">
      <c r="A61" s="3199" t="s">
        <v>819</v>
      </c>
      <c r="B61" s="3200"/>
      <c r="C61" s="3213"/>
      <c r="D61" s="3213"/>
      <c r="E61" s="3213"/>
      <c r="F61" s="3213"/>
      <c r="G61" s="3213"/>
      <c r="H61" s="3213"/>
      <c r="I61" s="3213"/>
      <c r="J61" s="3213"/>
      <c r="K61" s="3213"/>
      <c r="L61" s="3201"/>
    </row>
    <row r="62" spans="1:12" ht="13.5" thickBot="1">
      <c r="A62" s="3214"/>
      <c r="B62" s="3215"/>
      <c r="C62" s="872">
        <v>2008</v>
      </c>
      <c r="D62" s="872">
        <v>2009</v>
      </c>
      <c r="E62" s="872">
        <v>2010</v>
      </c>
      <c r="F62" s="872">
        <v>2011</v>
      </c>
      <c r="G62" s="872">
        <v>2012</v>
      </c>
      <c r="H62" s="872">
        <v>2013</v>
      </c>
      <c r="I62" s="872">
        <v>2014</v>
      </c>
      <c r="J62" s="872">
        <v>2015</v>
      </c>
      <c r="K62" s="872">
        <v>2016</v>
      </c>
      <c r="L62" s="893" t="s">
        <v>498</v>
      </c>
    </row>
    <row r="63" spans="1:12">
      <c r="A63" s="3202"/>
      <c r="B63" s="878">
        <v>2008</v>
      </c>
      <c r="C63" s="894">
        <f>C25</f>
        <v>0</v>
      </c>
      <c r="D63" s="876"/>
      <c r="E63" s="881"/>
      <c r="F63" s="881"/>
      <c r="G63" s="881"/>
      <c r="H63" s="881"/>
      <c r="I63" s="881"/>
      <c r="J63" s="881"/>
      <c r="K63" s="881"/>
      <c r="L63" s="888">
        <f>SUM(C63:K63)</f>
        <v>0</v>
      </c>
    </row>
    <row r="64" spans="1:12">
      <c r="A64" s="3202"/>
      <c r="B64" s="878">
        <v>2009</v>
      </c>
      <c r="C64" s="894">
        <f>C26</f>
        <v>0</v>
      </c>
      <c r="D64" s="895">
        <f t="shared" ref="D64:D65" si="5">D26</f>
        <v>0</v>
      </c>
      <c r="E64" s="881"/>
      <c r="F64" s="881"/>
      <c r="G64" s="881"/>
      <c r="H64" s="881"/>
      <c r="I64" s="881"/>
      <c r="J64" s="881"/>
      <c r="K64" s="881"/>
      <c r="L64" s="888">
        <f t="shared" ref="L64:L76" si="6">SUM(C64:K64)</f>
        <v>0</v>
      </c>
    </row>
    <row r="65" spans="1:12">
      <c r="A65" s="3202"/>
      <c r="B65" s="878">
        <v>2010</v>
      </c>
      <c r="C65" s="894">
        <f>C27</f>
        <v>0</v>
      </c>
      <c r="D65" s="895">
        <f t="shared" si="5"/>
        <v>0</v>
      </c>
      <c r="E65" s="895">
        <f>E27</f>
        <v>0</v>
      </c>
      <c r="F65" s="881"/>
      <c r="G65" s="881"/>
      <c r="H65" s="881"/>
      <c r="I65" s="881"/>
      <c r="J65" s="881"/>
      <c r="K65" s="881"/>
      <c r="L65" s="888">
        <f t="shared" si="6"/>
        <v>0</v>
      </c>
    </row>
    <row r="66" spans="1:12">
      <c r="A66" s="3202"/>
      <c r="B66" s="878">
        <v>2011</v>
      </c>
      <c r="C66" s="894">
        <f>C28</f>
        <v>0</v>
      </c>
      <c r="D66" s="895">
        <f>D28</f>
        <v>0</v>
      </c>
      <c r="E66" s="895">
        <f t="shared" ref="E66:I71" si="7">E28</f>
        <v>0</v>
      </c>
      <c r="F66" s="895">
        <f>F28</f>
        <v>0</v>
      </c>
      <c r="G66" s="881"/>
      <c r="H66" s="881"/>
      <c r="I66" s="881"/>
      <c r="J66" s="881"/>
      <c r="K66" s="881"/>
      <c r="L66" s="888">
        <f t="shared" si="6"/>
        <v>0</v>
      </c>
    </row>
    <row r="67" spans="1:12">
      <c r="A67" s="3202"/>
      <c r="B67" s="878">
        <v>2012</v>
      </c>
      <c r="C67" s="894">
        <f t="shared" ref="C67:D71" si="8">C29</f>
        <v>0</v>
      </c>
      <c r="D67" s="895">
        <f t="shared" si="8"/>
        <v>0</v>
      </c>
      <c r="E67" s="895">
        <f t="shared" si="7"/>
        <v>0</v>
      </c>
      <c r="F67" s="895">
        <f t="shared" si="7"/>
        <v>0</v>
      </c>
      <c r="G67" s="895">
        <f>G29</f>
        <v>0</v>
      </c>
      <c r="H67" s="881"/>
      <c r="I67" s="881"/>
      <c r="J67" s="881"/>
      <c r="K67" s="881"/>
      <c r="L67" s="888">
        <f t="shared" si="6"/>
        <v>0</v>
      </c>
    </row>
    <row r="68" spans="1:12">
      <c r="A68" s="3202"/>
      <c r="B68" s="878">
        <v>2013</v>
      </c>
      <c r="C68" s="894">
        <f t="shared" si="8"/>
        <v>0</v>
      </c>
      <c r="D68" s="895">
        <f t="shared" si="8"/>
        <v>0</v>
      </c>
      <c r="E68" s="895">
        <f t="shared" si="7"/>
        <v>0</v>
      </c>
      <c r="F68" s="895">
        <f t="shared" si="7"/>
        <v>0</v>
      </c>
      <c r="G68" s="895">
        <f t="shared" si="7"/>
        <v>0</v>
      </c>
      <c r="H68" s="895">
        <f>H30</f>
        <v>0</v>
      </c>
      <c r="I68" s="881"/>
      <c r="J68" s="881"/>
      <c r="K68" s="881"/>
      <c r="L68" s="888">
        <f t="shared" si="6"/>
        <v>0</v>
      </c>
    </row>
    <row r="69" spans="1:12">
      <c r="A69" s="3202"/>
      <c r="B69" s="878">
        <v>2014</v>
      </c>
      <c r="C69" s="894">
        <f t="shared" si="8"/>
        <v>0</v>
      </c>
      <c r="D69" s="895">
        <f t="shared" si="8"/>
        <v>0</v>
      </c>
      <c r="E69" s="895">
        <f t="shared" si="7"/>
        <v>0</v>
      </c>
      <c r="F69" s="895">
        <f t="shared" si="7"/>
        <v>0</v>
      </c>
      <c r="G69" s="895">
        <f t="shared" si="7"/>
        <v>0</v>
      </c>
      <c r="H69" s="895">
        <f t="shared" si="7"/>
        <v>0</v>
      </c>
      <c r="I69" s="895">
        <f>I31</f>
        <v>0</v>
      </c>
      <c r="J69" s="881"/>
      <c r="K69" s="881"/>
      <c r="L69" s="888">
        <f t="shared" si="6"/>
        <v>0</v>
      </c>
    </row>
    <row r="70" spans="1:12">
      <c r="A70" s="3202"/>
      <c r="B70" s="878">
        <v>2015</v>
      </c>
      <c r="C70" s="894">
        <f t="shared" si="8"/>
        <v>0</v>
      </c>
      <c r="D70" s="895">
        <f t="shared" si="8"/>
        <v>0</v>
      </c>
      <c r="E70" s="895">
        <f t="shared" si="7"/>
        <v>0</v>
      </c>
      <c r="F70" s="895">
        <f t="shared" si="7"/>
        <v>0</v>
      </c>
      <c r="G70" s="895">
        <f t="shared" si="7"/>
        <v>0</v>
      </c>
      <c r="H70" s="895">
        <f t="shared" si="7"/>
        <v>0</v>
      </c>
      <c r="I70" s="895">
        <f t="shared" si="7"/>
        <v>0</v>
      </c>
      <c r="J70" s="895">
        <f>J32</f>
        <v>0</v>
      </c>
      <c r="K70" s="2260"/>
      <c r="L70" s="888">
        <f t="shared" si="6"/>
        <v>0</v>
      </c>
    </row>
    <row r="71" spans="1:12">
      <c r="A71" s="3202"/>
      <c r="B71" s="878">
        <v>2016</v>
      </c>
      <c r="C71" s="894">
        <f t="shared" si="8"/>
        <v>0</v>
      </c>
      <c r="D71" s="895">
        <f t="shared" si="8"/>
        <v>0</v>
      </c>
      <c r="E71" s="895">
        <f t="shared" si="7"/>
        <v>0</v>
      </c>
      <c r="F71" s="895">
        <f t="shared" si="7"/>
        <v>0</v>
      </c>
      <c r="G71" s="895">
        <f t="shared" si="7"/>
        <v>0</v>
      </c>
      <c r="H71" s="895">
        <f t="shared" si="7"/>
        <v>0</v>
      </c>
      <c r="I71" s="895">
        <f t="shared" si="7"/>
        <v>0</v>
      </c>
      <c r="J71" s="895">
        <f>J33</f>
        <v>0</v>
      </c>
      <c r="K71" s="2260">
        <f>K33</f>
        <v>0</v>
      </c>
      <c r="L71" s="888">
        <f t="shared" si="6"/>
        <v>0</v>
      </c>
    </row>
    <row r="72" spans="1:12">
      <c r="A72" s="3202"/>
      <c r="B72" s="878">
        <v>2017</v>
      </c>
      <c r="C72" s="895">
        <f>C51</f>
        <v>0</v>
      </c>
      <c r="D72" s="895">
        <f t="shared" ref="D72:I72" si="9">D51</f>
        <v>0</v>
      </c>
      <c r="E72" s="895">
        <f t="shared" si="9"/>
        <v>0</v>
      </c>
      <c r="F72" s="895">
        <f t="shared" si="9"/>
        <v>0</v>
      </c>
      <c r="G72" s="895">
        <f t="shared" si="9"/>
        <v>0</v>
      </c>
      <c r="H72" s="895">
        <f t="shared" si="9"/>
        <v>0</v>
      </c>
      <c r="I72" s="895">
        <f t="shared" si="9"/>
        <v>0</v>
      </c>
      <c r="J72" s="895">
        <f>J34+J51</f>
        <v>0</v>
      </c>
      <c r="K72" s="895">
        <f>K34+K51</f>
        <v>0</v>
      </c>
      <c r="L72" s="888">
        <f t="shared" si="6"/>
        <v>0</v>
      </c>
    </row>
    <row r="73" spans="1:12">
      <c r="A73" s="3202"/>
      <c r="B73" s="878">
        <v>2018</v>
      </c>
      <c r="C73" s="895">
        <f t="shared" ref="C73:K76" si="10">C52</f>
        <v>0</v>
      </c>
      <c r="D73" s="895">
        <f t="shared" si="10"/>
        <v>0</v>
      </c>
      <c r="E73" s="895">
        <f t="shared" si="10"/>
        <v>0</v>
      </c>
      <c r="F73" s="895">
        <f t="shared" si="10"/>
        <v>0</v>
      </c>
      <c r="G73" s="895">
        <f t="shared" si="10"/>
        <v>0</v>
      </c>
      <c r="H73" s="895">
        <f t="shared" si="10"/>
        <v>0</v>
      </c>
      <c r="I73" s="895">
        <f t="shared" si="10"/>
        <v>0</v>
      </c>
      <c r="J73" s="895">
        <f>J52</f>
        <v>0</v>
      </c>
      <c r="K73" s="895">
        <f>K52</f>
        <v>0</v>
      </c>
      <c r="L73" s="888">
        <f t="shared" si="6"/>
        <v>0</v>
      </c>
    </row>
    <row r="74" spans="1:12">
      <c r="A74" s="3202"/>
      <c r="B74" s="878">
        <v>2019</v>
      </c>
      <c r="C74" s="895">
        <f t="shared" si="10"/>
        <v>0</v>
      </c>
      <c r="D74" s="895">
        <f t="shared" si="10"/>
        <v>0</v>
      </c>
      <c r="E74" s="895">
        <f t="shared" si="10"/>
        <v>0</v>
      </c>
      <c r="F74" s="895">
        <f t="shared" si="10"/>
        <v>0</v>
      </c>
      <c r="G74" s="895">
        <f t="shared" si="10"/>
        <v>0</v>
      </c>
      <c r="H74" s="895">
        <f t="shared" si="10"/>
        <v>0</v>
      </c>
      <c r="I74" s="895">
        <f t="shared" si="10"/>
        <v>0</v>
      </c>
      <c r="J74" s="895">
        <f t="shared" si="10"/>
        <v>0</v>
      </c>
      <c r="K74" s="895">
        <f t="shared" si="10"/>
        <v>0</v>
      </c>
      <c r="L74" s="888">
        <f t="shared" si="6"/>
        <v>0</v>
      </c>
    </row>
    <row r="75" spans="1:12">
      <c r="A75" s="3202"/>
      <c r="B75" s="878">
        <v>2020</v>
      </c>
      <c r="C75" s="895">
        <f t="shared" si="10"/>
        <v>0</v>
      </c>
      <c r="D75" s="895">
        <f t="shared" si="10"/>
        <v>0</v>
      </c>
      <c r="E75" s="895">
        <f t="shared" si="10"/>
        <v>0</v>
      </c>
      <c r="F75" s="895">
        <f t="shared" si="10"/>
        <v>0</v>
      </c>
      <c r="G75" s="895">
        <f t="shared" si="10"/>
        <v>0</v>
      </c>
      <c r="H75" s="895">
        <f t="shared" si="10"/>
        <v>0</v>
      </c>
      <c r="I75" s="895">
        <f t="shared" si="10"/>
        <v>0</v>
      </c>
      <c r="J75" s="895">
        <f t="shared" si="10"/>
        <v>0</v>
      </c>
      <c r="K75" s="895">
        <f t="shared" si="10"/>
        <v>0</v>
      </c>
      <c r="L75" s="888">
        <f t="shared" si="6"/>
        <v>0</v>
      </c>
    </row>
    <row r="76" spans="1:12" ht="13.5" thickBot="1">
      <c r="A76" s="3202"/>
      <c r="B76" s="878">
        <v>2021</v>
      </c>
      <c r="C76" s="895">
        <f t="shared" si="10"/>
        <v>0</v>
      </c>
      <c r="D76" s="895">
        <f t="shared" si="10"/>
        <v>0</v>
      </c>
      <c r="E76" s="895">
        <f t="shared" si="10"/>
        <v>0</v>
      </c>
      <c r="F76" s="895">
        <f t="shared" si="10"/>
        <v>0</v>
      </c>
      <c r="G76" s="895">
        <f t="shared" si="10"/>
        <v>0</v>
      </c>
      <c r="H76" s="895">
        <f t="shared" si="10"/>
        <v>0</v>
      </c>
      <c r="I76" s="895">
        <f t="shared" si="10"/>
        <v>0</v>
      </c>
      <c r="J76" s="895">
        <f t="shared" si="10"/>
        <v>0</v>
      </c>
      <c r="K76" s="895">
        <f t="shared" si="10"/>
        <v>0</v>
      </c>
      <c r="L76" s="888">
        <f t="shared" si="6"/>
        <v>0</v>
      </c>
    </row>
    <row r="77" spans="1:12" ht="13.5" thickBot="1">
      <c r="A77" s="896"/>
      <c r="B77" s="875" t="s">
        <v>335</v>
      </c>
      <c r="C77" s="897">
        <f>SUM(C63:C76)</f>
        <v>0</v>
      </c>
      <c r="D77" s="897">
        <f t="shared" ref="D77:K77" si="11">SUM(D63:D76)</f>
        <v>0</v>
      </c>
      <c r="E77" s="897">
        <f t="shared" si="11"/>
        <v>0</v>
      </c>
      <c r="F77" s="897">
        <f t="shared" si="11"/>
        <v>0</v>
      </c>
      <c r="G77" s="897">
        <f t="shared" si="11"/>
        <v>0</v>
      </c>
      <c r="H77" s="897">
        <f t="shared" si="11"/>
        <v>0</v>
      </c>
      <c r="I77" s="897">
        <f t="shared" si="11"/>
        <v>0</v>
      </c>
      <c r="J77" s="897">
        <f t="shared" si="11"/>
        <v>0</v>
      </c>
      <c r="K77" s="897">
        <f t="shared" si="11"/>
        <v>0</v>
      </c>
      <c r="L77" s="898">
        <f>SUM(L63:L76)</f>
        <v>0</v>
      </c>
    </row>
    <row r="78" spans="1:12">
      <c r="A78" s="421"/>
      <c r="B78" s="421"/>
      <c r="C78" s="421"/>
      <c r="D78" s="421"/>
      <c r="E78" s="421"/>
      <c r="F78" s="421"/>
      <c r="G78" s="421"/>
      <c r="H78" s="421"/>
      <c r="I78" s="421"/>
      <c r="J78" s="421"/>
      <c r="K78" s="421"/>
      <c r="L78" s="892"/>
    </row>
    <row r="79" spans="1:12" ht="13.5" thickBot="1">
      <c r="A79" s="421"/>
      <c r="B79" s="421"/>
      <c r="C79" s="421"/>
      <c r="D79" s="421"/>
      <c r="E79" s="421"/>
      <c r="F79" s="421"/>
      <c r="G79" s="421"/>
      <c r="H79" s="421"/>
      <c r="I79" s="421"/>
      <c r="J79" s="421"/>
      <c r="K79" s="421"/>
      <c r="L79" s="892"/>
    </row>
    <row r="80" spans="1:12" ht="15.75" thickBot="1">
      <c r="A80" s="3196" t="s">
        <v>820</v>
      </c>
      <c r="B80" s="3197"/>
      <c r="C80" s="3197"/>
      <c r="D80" s="3197"/>
      <c r="E80" s="3197"/>
      <c r="F80" s="3197"/>
      <c r="G80" s="3197"/>
      <c r="H80" s="3197"/>
      <c r="I80" s="3197"/>
      <c r="J80" s="3197"/>
      <c r="K80" s="3197"/>
      <c r="L80" s="3198"/>
    </row>
    <row r="81" spans="1:12" ht="13.5" thickBot="1">
      <c r="A81" s="421"/>
      <c r="B81" s="421"/>
      <c r="C81" s="421"/>
      <c r="D81" s="421"/>
      <c r="E81" s="421"/>
      <c r="F81" s="421"/>
      <c r="G81" s="421"/>
      <c r="H81" s="421"/>
      <c r="I81" s="421"/>
      <c r="J81" s="421"/>
      <c r="K81" s="421"/>
      <c r="L81" s="421"/>
    </row>
    <row r="82" spans="1:12" ht="13.5" thickBot="1">
      <c r="A82" s="2265"/>
      <c r="B82" s="2261"/>
      <c r="C82" s="2261"/>
      <c r="D82" s="2261"/>
      <c r="E82" s="2261"/>
      <c r="F82" s="2261"/>
      <c r="G82" s="2261"/>
      <c r="H82" s="2261"/>
      <c r="I82" s="2261"/>
      <c r="J82" s="2261"/>
      <c r="K82" s="2254"/>
      <c r="L82" s="2262" t="s">
        <v>335</v>
      </c>
    </row>
    <row r="83" spans="1:12" ht="13.5" thickBot="1">
      <c r="A83" s="3216"/>
      <c r="B83" s="3217"/>
      <c r="C83" s="2263">
        <v>2008</v>
      </c>
      <c r="D83" s="2263">
        <v>2009</v>
      </c>
      <c r="E83" s="2263">
        <v>2010</v>
      </c>
      <c r="F83" s="2263">
        <v>2011</v>
      </c>
      <c r="G83" s="2263">
        <v>2012</v>
      </c>
      <c r="H83" s="2263">
        <v>2013</v>
      </c>
      <c r="I83" s="2264">
        <v>2014</v>
      </c>
      <c r="J83" s="2264">
        <v>2015</v>
      </c>
      <c r="K83" s="1692">
        <v>2016</v>
      </c>
      <c r="L83" s="899"/>
    </row>
    <row r="84" spans="1:12">
      <c r="A84" s="3193" t="s">
        <v>821</v>
      </c>
      <c r="B84" s="878">
        <v>2008</v>
      </c>
      <c r="C84" s="879">
        <v>0</v>
      </c>
      <c r="D84" s="881"/>
      <c r="E84" s="881"/>
      <c r="F84" s="881"/>
      <c r="G84" s="881"/>
      <c r="H84" s="881"/>
      <c r="I84" s="881"/>
      <c r="J84" s="881"/>
      <c r="K84" s="881"/>
      <c r="L84" s="888">
        <f>SUM(C84:K84)</f>
        <v>0</v>
      </c>
    </row>
    <row r="85" spans="1:12">
      <c r="A85" s="3218"/>
      <c r="B85" s="878">
        <v>2009</v>
      </c>
      <c r="C85" s="879">
        <v>0</v>
      </c>
      <c r="D85" s="879">
        <v>0</v>
      </c>
      <c r="E85" s="881"/>
      <c r="F85" s="881"/>
      <c r="G85" s="881"/>
      <c r="H85" s="881"/>
      <c r="I85" s="881"/>
      <c r="J85" s="881"/>
      <c r="K85" s="881"/>
      <c r="L85" s="888">
        <f t="shared" ref="L85:L97" si="12">SUM(C85:K85)</f>
        <v>0</v>
      </c>
    </row>
    <row r="86" spans="1:12">
      <c r="A86" s="3218"/>
      <c r="B86" s="878">
        <v>2010</v>
      </c>
      <c r="C86" s="879">
        <v>0</v>
      </c>
      <c r="D86" s="879">
        <v>0</v>
      </c>
      <c r="E86" s="879">
        <v>0</v>
      </c>
      <c r="F86" s="881"/>
      <c r="G86" s="881"/>
      <c r="H86" s="881"/>
      <c r="I86" s="881"/>
      <c r="J86" s="881"/>
      <c r="K86" s="881"/>
      <c r="L86" s="888">
        <f t="shared" si="12"/>
        <v>0</v>
      </c>
    </row>
    <row r="87" spans="1:12">
      <c r="A87" s="3218"/>
      <c r="B87" s="878">
        <v>2011</v>
      </c>
      <c r="C87" s="879">
        <v>0</v>
      </c>
      <c r="D87" s="879">
        <v>0</v>
      </c>
      <c r="E87" s="879">
        <v>0</v>
      </c>
      <c r="F87" s="879">
        <v>0</v>
      </c>
      <c r="G87" s="881"/>
      <c r="H87" s="881"/>
      <c r="I87" s="881"/>
      <c r="J87" s="881"/>
      <c r="K87" s="881"/>
      <c r="L87" s="888">
        <f t="shared" si="12"/>
        <v>0</v>
      </c>
    </row>
    <row r="88" spans="1:12">
      <c r="A88" s="3218"/>
      <c r="B88" s="878">
        <v>2012</v>
      </c>
      <c r="C88" s="879">
        <v>0</v>
      </c>
      <c r="D88" s="879">
        <v>0</v>
      </c>
      <c r="E88" s="879">
        <v>0</v>
      </c>
      <c r="F88" s="879">
        <v>0</v>
      </c>
      <c r="G88" s="879">
        <v>0</v>
      </c>
      <c r="H88" s="881"/>
      <c r="I88" s="881"/>
      <c r="J88" s="881"/>
      <c r="K88" s="881"/>
      <c r="L88" s="888">
        <f t="shared" si="12"/>
        <v>0</v>
      </c>
    </row>
    <row r="89" spans="1:12">
      <c r="A89" s="3218"/>
      <c r="B89" s="878">
        <v>2013</v>
      </c>
      <c r="C89" s="879">
        <v>0</v>
      </c>
      <c r="D89" s="879">
        <v>0</v>
      </c>
      <c r="E89" s="879">
        <v>0</v>
      </c>
      <c r="F89" s="879">
        <v>0</v>
      </c>
      <c r="G89" s="879">
        <v>0</v>
      </c>
      <c r="H89" s="879">
        <v>0</v>
      </c>
      <c r="I89" s="881"/>
      <c r="J89" s="881"/>
      <c r="K89" s="881"/>
      <c r="L89" s="888">
        <f t="shared" si="12"/>
        <v>0</v>
      </c>
    </row>
    <row r="90" spans="1:12">
      <c r="A90" s="3218"/>
      <c r="B90" s="878">
        <v>2014</v>
      </c>
      <c r="C90" s="879">
        <v>0</v>
      </c>
      <c r="D90" s="879">
        <v>0</v>
      </c>
      <c r="E90" s="879">
        <v>0</v>
      </c>
      <c r="F90" s="879">
        <v>0</v>
      </c>
      <c r="G90" s="879">
        <v>0</v>
      </c>
      <c r="H90" s="879">
        <v>0</v>
      </c>
      <c r="I90" s="879">
        <v>0</v>
      </c>
      <c r="J90" s="881"/>
      <c r="K90" s="881"/>
      <c r="L90" s="888">
        <f t="shared" si="12"/>
        <v>0</v>
      </c>
    </row>
    <row r="91" spans="1:12">
      <c r="A91" s="3218"/>
      <c r="B91" s="878">
        <v>2015</v>
      </c>
      <c r="C91" s="879">
        <v>0</v>
      </c>
      <c r="D91" s="879">
        <v>0</v>
      </c>
      <c r="E91" s="879">
        <v>0</v>
      </c>
      <c r="F91" s="879">
        <v>0</v>
      </c>
      <c r="G91" s="879">
        <v>0</v>
      </c>
      <c r="H91" s="879">
        <v>0</v>
      </c>
      <c r="I91" s="879">
        <v>0</v>
      </c>
      <c r="J91" s="879">
        <v>0</v>
      </c>
      <c r="K91" s="881"/>
      <c r="L91" s="888">
        <f t="shared" si="12"/>
        <v>0</v>
      </c>
    </row>
    <row r="92" spans="1:12">
      <c r="A92" s="3218"/>
      <c r="B92" s="878">
        <v>2016</v>
      </c>
      <c r="C92" s="879">
        <v>0</v>
      </c>
      <c r="D92" s="879">
        <v>0</v>
      </c>
      <c r="E92" s="879">
        <v>0</v>
      </c>
      <c r="F92" s="879">
        <v>0</v>
      </c>
      <c r="G92" s="879">
        <v>0</v>
      </c>
      <c r="H92" s="879">
        <v>0</v>
      </c>
      <c r="I92" s="879">
        <v>0</v>
      </c>
      <c r="J92" s="879">
        <v>0</v>
      </c>
      <c r="K92" s="879">
        <v>0</v>
      </c>
      <c r="L92" s="888">
        <f t="shared" si="12"/>
        <v>0</v>
      </c>
    </row>
    <row r="93" spans="1:12">
      <c r="A93" s="3218"/>
      <c r="B93" s="878">
        <v>2017</v>
      </c>
      <c r="C93" s="879">
        <v>0</v>
      </c>
      <c r="D93" s="879">
        <v>0</v>
      </c>
      <c r="E93" s="879">
        <v>0</v>
      </c>
      <c r="F93" s="879">
        <v>0</v>
      </c>
      <c r="G93" s="879">
        <v>0</v>
      </c>
      <c r="H93" s="879">
        <v>0</v>
      </c>
      <c r="I93" s="879">
        <v>0</v>
      </c>
      <c r="J93" s="879">
        <v>0</v>
      </c>
      <c r="K93" s="879">
        <v>0</v>
      </c>
      <c r="L93" s="888">
        <f t="shared" si="12"/>
        <v>0</v>
      </c>
    </row>
    <row r="94" spans="1:12">
      <c r="A94" s="3218"/>
      <c r="B94" s="878">
        <v>2018</v>
      </c>
      <c r="C94" s="879">
        <v>0</v>
      </c>
      <c r="D94" s="879">
        <v>0</v>
      </c>
      <c r="E94" s="879">
        <v>0</v>
      </c>
      <c r="F94" s="879">
        <v>0</v>
      </c>
      <c r="G94" s="879">
        <v>0</v>
      </c>
      <c r="H94" s="879">
        <v>0</v>
      </c>
      <c r="I94" s="879">
        <v>0</v>
      </c>
      <c r="J94" s="879">
        <v>0</v>
      </c>
      <c r="K94" s="879">
        <v>0</v>
      </c>
      <c r="L94" s="888">
        <f t="shared" si="12"/>
        <v>0</v>
      </c>
    </row>
    <row r="95" spans="1:12">
      <c r="A95" s="3218"/>
      <c r="B95" s="878">
        <v>2019</v>
      </c>
      <c r="C95" s="879">
        <v>0</v>
      </c>
      <c r="D95" s="879">
        <v>0</v>
      </c>
      <c r="E95" s="879">
        <v>0</v>
      </c>
      <c r="F95" s="879">
        <v>0</v>
      </c>
      <c r="G95" s="879">
        <v>0</v>
      </c>
      <c r="H95" s="879">
        <v>0</v>
      </c>
      <c r="I95" s="879">
        <v>0</v>
      </c>
      <c r="J95" s="879">
        <v>0</v>
      </c>
      <c r="K95" s="879">
        <v>0</v>
      </c>
      <c r="L95" s="888">
        <f t="shared" si="12"/>
        <v>0</v>
      </c>
    </row>
    <row r="96" spans="1:12">
      <c r="A96" s="3218"/>
      <c r="B96" s="878">
        <v>2020</v>
      </c>
      <c r="C96" s="879">
        <v>0</v>
      </c>
      <c r="D96" s="879">
        <v>0</v>
      </c>
      <c r="E96" s="879">
        <v>0</v>
      </c>
      <c r="F96" s="879">
        <v>0</v>
      </c>
      <c r="G96" s="879">
        <v>0</v>
      </c>
      <c r="H96" s="879">
        <v>0</v>
      </c>
      <c r="I96" s="879">
        <v>0</v>
      </c>
      <c r="J96" s="879">
        <v>0</v>
      </c>
      <c r="K96" s="879">
        <v>0</v>
      </c>
      <c r="L96" s="888">
        <f t="shared" si="12"/>
        <v>0</v>
      </c>
    </row>
    <row r="97" spans="1:12" ht="13.5" thickBot="1">
      <c r="A97" s="3218"/>
      <c r="B97" s="878">
        <v>2021</v>
      </c>
      <c r="C97" s="879">
        <v>0</v>
      </c>
      <c r="D97" s="879">
        <v>0</v>
      </c>
      <c r="E97" s="879">
        <v>0</v>
      </c>
      <c r="F97" s="879">
        <v>0</v>
      </c>
      <c r="G97" s="879">
        <v>0</v>
      </c>
      <c r="H97" s="879">
        <v>0</v>
      </c>
      <c r="I97" s="879">
        <v>0</v>
      </c>
      <c r="J97" s="879">
        <v>0</v>
      </c>
      <c r="K97" s="879">
        <v>0</v>
      </c>
      <c r="L97" s="888">
        <f t="shared" si="12"/>
        <v>0</v>
      </c>
    </row>
    <row r="98" spans="1:12" ht="13.5" thickBot="1">
      <c r="A98" s="3219"/>
      <c r="B98" s="875" t="s">
        <v>335</v>
      </c>
      <c r="C98" s="900">
        <f t="shared" ref="C98:H98" si="13">SUM(C84:C97)</f>
        <v>0</v>
      </c>
      <c r="D98" s="900">
        <f t="shared" si="13"/>
        <v>0</v>
      </c>
      <c r="E98" s="900">
        <f t="shared" si="13"/>
        <v>0</v>
      </c>
      <c r="F98" s="900">
        <f t="shared" si="13"/>
        <v>0</v>
      </c>
      <c r="G98" s="900">
        <f t="shared" si="13"/>
        <v>0</v>
      </c>
      <c r="H98" s="900">
        <f t="shared" si="13"/>
        <v>0</v>
      </c>
      <c r="I98" s="900">
        <f>SUM(I84:I97)</f>
        <v>0</v>
      </c>
      <c r="J98" s="900">
        <f t="shared" ref="J98:K98" si="14">SUM(J84:J97)</f>
        <v>0</v>
      </c>
      <c r="K98" s="900">
        <f t="shared" si="14"/>
        <v>0</v>
      </c>
      <c r="L98" s="900">
        <f>SUM(L84:L97)</f>
        <v>0</v>
      </c>
    </row>
    <row r="99" spans="1:12">
      <c r="A99" s="868"/>
    </row>
    <row r="100" spans="1:12">
      <c r="A100" s="868" t="s">
        <v>822</v>
      </c>
    </row>
    <row r="101" spans="1:12">
      <c r="A101" s="868" t="s">
        <v>823</v>
      </c>
    </row>
    <row r="103" spans="1:12" ht="15.75">
      <c r="A103" s="901" t="s">
        <v>706</v>
      </c>
      <c r="F103" s="902"/>
    </row>
    <row r="104" spans="1:12" ht="15">
      <c r="A104" s="903" t="s">
        <v>1136</v>
      </c>
      <c r="F104" s="902"/>
    </row>
    <row r="105" spans="1:12" ht="15">
      <c r="A105" s="902"/>
      <c r="F105" s="902"/>
    </row>
    <row r="106" spans="1:12" ht="15">
      <c r="A106" s="902"/>
      <c r="F106" s="902"/>
    </row>
    <row r="107" spans="1:12" ht="15">
      <c r="A107" s="902"/>
      <c r="F107" s="902"/>
    </row>
    <row r="108" spans="1:12" ht="15.75" thickBot="1">
      <c r="A108" s="902"/>
      <c r="F108" s="902"/>
    </row>
    <row r="109" spans="1:12" ht="15.75" thickBot="1">
      <c r="A109" s="3220" t="s">
        <v>824</v>
      </c>
      <c r="B109" s="3221"/>
      <c r="C109" s="3221"/>
      <c r="D109" s="3221"/>
      <c r="E109" s="3221"/>
      <c r="F109" s="3221"/>
      <c r="G109" s="3221"/>
      <c r="H109" s="3221"/>
      <c r="I109" s="3221"/>
      <c r="J109" s="3221"/>
      <c r="K109" s="3221"/>
      <c r="L109" s="3222"/>
    </row>
    <row r="111" spans="1:12">
      <c r="A111" s="904" t="s">
        <v>825</v>
      </c>
      <c r="B111" s="905"/>
      <c r="F111" s="904" t="s">
        <v>826</v>
      </c>
      <c r="G111" s="905"/>
      <c r="H111" s="905"/>
      <c r="I111" s="905"/>
      <c r="J111" s="905"/>
      <c r="K111" s="905"/>
      <c r="L111" s="905"/>
    </row>
    <row r="113" spans="1:12">
      <c r="A113" s="906" t="s">
        <v>827</v>
      </c>
      <c r="B113" s="907"/>
      <c r="C113" s="907"/>
      <c r="D113" s="907"/>
      <c r="F113" s="906" t="s">
        <v>827</v>
      </c>
    </row>
    <row r="114" spans="1:12">
      <c r="A114" s="906"/>
      <c r="B114" s="907"/>
      <c r="C114" s="907"/>
      <c r="D114" s="907"/>
    </row>
    <row r="115" spans="1:12">
      <c r="A115" s="908" t="s">
        <v>828</v>
      </c>
      <c r="B115" s="907"/>
      <c r="C115" s="907"/>
      <c r="F115" s="908" t="s">
        <v>828</v>
      </c>
    </row>
    <row r="116" spans="1:12">
      <c r="A116" s="907"/>
      <c r="B116" s="907"/>
      <c r="C116" s="907"/>
      <c r="F116" s="907"/>
    </row>
    <row r="117" spans="1:12">
      <c r="A117" s="3210" t="s">
        <v>829</v>
      </c>
      <c r="B117" s="3210"/>
      <c r="C117" s="907"/>
      <c r="F117" s="2335" t="s">
        <v>829</v>
      </c>
      <c r="G117" s="2335"/>
      <c r="H117" s="907"/>
      <c r="I117" s="2335" t="s">
        <v>830</v>
      </c>
      <c r="J117" s="1694"/>
      <c r="K117" s="1694"/>
      <c r="L117" s="2335"/>
    </row>
    <row r="118" spans="1:12">
      <c r="A118" s="910"/>
      <c r="B118" s="907"/>
      <c r="C118" s="907"/>
      <c r="F118" s="910"/>
      <c r="G118" s="907"/>
      <c r="H118" s="907"/>
      <c r="I118" s="910"/>
      <c r="J118" s="914"/>
      <c r="K118" s="914"/>
      <c r="L118" s="907"/>
    </row>
    <row r="119" spans="1:12">
      <c r="A119" s="911">
        <v>12</v>
      </c>
      <c r="B119" s="907"/>
      <c r="C119" s="907"/>
      <c r="F119" s="911">
        <v>7</v>
      </c>
      <c r="G119" s="907"/>
      <c r="H119" s="907"/>
      <c r="I119" s="911"/>
      <c r="J119" s="914"/>
      <c r="K119" s="914"/>
      <c r="L119" s="907">
        <v>12</v>
      </c>
    </row>
    <row r="120" spans="1:12">
      <c r="A120" s="911"/>
      <c r="B120" s="907"/>
      <c r="C120" s="907"/>
      <c r="F120" s="911"/>
      <c r="G120" s="907"/>
      <c r="H120" s="907"/>
      <c r="I120" s="911"/>
      <c r="J120" s="914"/>
      <c r="K120" s="914"/>
      <c r="L120" s="907"/>
    </row>
    <row r="121" spans="1:12">
      <c r="A121" s="421"/>
      <c r="B121" s="421"/>
      <c r="C121" s="421"/>
      <c r="F121" s="421"/>
      <c r="G121" s="421"/>
      <c r="H121" s="421"/>
      <c r="I121" s="421"/>
      <c r="J121" s="421"/>
      <c r="K121" s="421"/>
      <c r="L121" s="421"/>
    </row>
    <row r="122" spans="1:12">
      <c r="A122" s="912" t="s">
        <v>831</v>
      </c>
      <c r="B122" s="913"/>
      <c r="C122" s="421"/>
      <c r="F122" s="912" t="s">
        <v>832</v>
      </c>
      <c r="G122" s="913"/>
      <c r="H122" s="914"/>
      <c r="I122" s="914"/>
      <c r="J122" s="914"/>
      <c r="K122" s="914"/>
      <c r="L122" s="914"/>
    </row>
    <row r="123" spans="1:12">
      <c r="A123" s="421"/>
      <c r="B123" s="421"/>
      <c r="C123" s="421"/>
      <c r="F123" s="421"/>
    </row>
    <row r="124" spans="1:12">
      <c r="A124" s="908" t="s">
        <v>833</v>
      </c>
      <c r="B124" s="907"/>
      <c r="C124" s="421"/>
      <c r="F124" s="908" t="s">
        <v>833</v>
      </c>
    </row>
    <row r="125" spans="1:12">
      <c r="A125" s="421"/>
      <c r="B125" s="421"/>
      <c r="C125" s="421"/>
    </row>
    <row r="126" spans="1:12">
      <c r="A126" s="907" t="s">
        <v>834</v>
      </c>
      <c r="B126" s="907"/>
      <c r="C126" s="421"/>
      <c r="F126" s="907" t="s">
        <v>835</v>
      </c>
      <c r="G126" s="907"/>
      <c r="H126" s="907"/>
      <c r="I126" s="907"/>
      <c r="J126" s="907"/>
      <c r="K126" s="907"/>
      <c r="L126" s="907"/>
    </row>
    <row r="127" spans="1:12">
      <c r="A127" s="421"/>
      <c r="B127" s="421"/>
      <c r="C127" s="421"/>
      <c r="F127" s="421"/>
      <c r="G127" s="421"/>
      <c r="H127" s="421"/>
      <c r="I127" s="421"/>
      <c r="J127" s="421"/>
      <c r="K127" s="421"/>
      <c r="L127" s="421"/>
    </row>
    <row r="128" spans="1:12">
      <c r="A128" s="3210" t="s">
        <v>836</v>
      </c>
      <c r="B128" s="3210"/>
      <c r="C128" s="421"/>
      <c r="F128" s="2335" t="s">
        <v>837</v>
      </c>
      <c r="G128" s="2335"/>
      <c r="H128" s="907"/>
      <c r="I128" s="2335" t="s">
        <v>836</v>
      </c>
      <c r="J128" s="1694"/>
      <c r="K128" s="1694"/>
      <c r="L128" s="2335"/>
    </row>
    <row r="129" spans="1:12">
      <c r="A129" s="910"/>
      <c r="B129" s="907"/>
      <c r="C129" s="421"/>
      <c r="F129" s="907">
        <v>7</v>
      </c>
      <c r="G129" s="915"/>
      <c r="H129" s="907"/>
      <c r="I129" s="910"/>
      <c r="J129" s="914"/>
      <c r="K129" s="914"/>
      <c r="L129" s="907"/>
    </row>
    <row r="130" spans="1:12">
      <c r="A130" s="916">
        <v>5</v>
      </c>
      <c r="B130" s="907"/>
      <c r="C130" s="421"/>
      <c r="F130" s="917">
        <v>5</v>
      </c>
      <c r="G130" s="918"/>
      <c r="H130" s="907"/>
      <c r="I130" s="914"/>
      <c r="J130" s="914"/>
      <c r="K130" s="914"/>
      <c r="L130" s="919">
        <v>5</v>
      </c>
    </row>
    <row r="131" spans="1:12">
      <c r="A131" s="911"/>
      <c r="B131" s="907"/>
      <c r="C131" s="421"/>
      <c r="F131" s="907">
        <v>12</v>
      </c>
      <c r="G131" s="920"/>
      <c r="H131" s="907"/>
      <c r="I131" s="911"/>
      <c r="J131" s="914"/>
      <c r="K131" s="914"/>
      <c r="L131" s="907"/>
    </row>
    <row r="132" spans="1:12">
      <c r="A132" s="914"/>
      <c r="B132" s="907"/>
      <c r="C132" s="421"/>
      <c r="F132" s="421"/>
    </row>
    <row r="133" spans="1:12">
      <c r="A133" s="914"/>
      <c r="B133" s="907"/>
      <c r="C133" s="421"/>
      <c r="F133" s="421"/>
    </row>
    <row r="134" spans="1:12">
      <c r="A134" s="914" t="s">
        <v>838</v>
      </c>
      <c r="B134" s="907"/>
      <c r="C134" s="421"/>
      <c r="F134" s="907" t="s">
        <v>839</v>
      </c>
      <c r="L134" s="914" t="s">
        <v>840</v>
      </c>
    </row>
    <row r="135" spans="1:12">
      <c r="A135" s="914"/>
      <c r="B135" s="907"/>
      <c r="C135" s="421"/>
      <c r="F135" s="907" t="s">
        <v>841</v>
      </c>
    </row>
    <row r="136" spans="1:12">
      <c r="A136" s="421"/>
      <c r="B136" s="421"/>
      <c r="C136" s="421"/>
      <c r="F136" s="421"/>
    </row>
    <row r="137" spans="1:12">
      <c r="A137" s="907"/>
      <c r="B137" s="907"/>
      <c r="C137" s="421"/>
      <c r="F137" s="907" t="s">
        <v>973</v>
      </c>
    </row>
    <row r="138" spans="1:12">
      <c r="A138" s="907"/>
      <c r="B138" s="907"/>
      <c r="C138" s="421"/>
      <c r="F138" s="907" t="s">
        <v>842</v>
      </c>
    </row>
    <row r="139" spans="1:12">
      <c r="A139" s="907"/>
      <c r="B139" s="907"/>
      <c r="C139" s="421"/>
      <c r="F139" s="907" t="s">
        <v>843</v>
      </c>
    </row>
    <row r="140" spans="1:12">
      <c r="A140" s="921"/>
      <c r="B140" s="907"/>
      <c r="C140" s="421"/>
      <c r="F140" s="907" t="s">
        <v>844</v>
      </c>
    </row>
    <row r="141" spans="1:12">
      <c r="A141" s="421"/>
      <c r="B141" s="421"/>
      <c r="C141" s="421"/>
      <c r="D141" s="421"/>
    </row>
    <row r="142" spans="1:12">
      <c r="A142" s="906" t="s">
        <v>845</v>
      </c>
      <c r="B142" s="907"/>
      <c r="C142" s="421"/>
      <c r="D142" s="421"/>
      <c r="F142" s="906" t="s">
        <v>845</v>
      </c>
    </row>
    <row r="143" spans="1:12">
      <c r="A143" s="906"/>
      <c r="B143" s="907"/>
      <c r="C143" s="421"/>
      <c r="D143" s="421"/>
    </row>
    <row r="144" spans="1:12">
      <c r="A144" s="907" t="s">
        <v>846</v>
      </c>
      <c r="B144" s="907"/>
      <c r="C144" s="421"/>
      <c r="D144" s="421"/>
      <c r="F144" s="907" t="s">
        <v>846</v>
      </c>
    </row>
    <row r="145" spans="1:12">
      <c r="A145" s="907" t="s">
        <v>847</v>
      </c>
      <c r="B145" s="907"/>
      <c r="C145" s="421"/>
      <c r="D145" s="421"/>
      <c r="F145" s="907" t="s">
        <v>848</v>
      </c>
    </row>
    <row r="146" spans="1:12">
      <c r="A146" s="907" t="s">
        <v>849</v>
      </c>
      <c r="B146" s="907"/>
      <c r="C146" s="421"/>
      <c r="D146" s="421"/>
      <c r="F146" s="907" t="s">
        <v>850</v>
      </c>
    </row>
    <row r="147" spans="1:12">
      <c r="A147" s="421"/>
      <c r="B147" s="421"/>
      <c r="C147" s="421"/>
      <c r="D147" s="421"/>
      <c r="F147" s="421"/>
    </row>
    <row r="148" spans="1:12">
      <c r="A148" s="421"/>
      <c r="B148" s="421"/>
      <c r="C148" s="421"/>
      <c r="D148" s="421"/>
      <c r="F148" s="421"/>
    </row>
    <row r="149" spans="1:12">
      <c r="A149" s="907" t="s">
        <v>851</v>
      </c>
      <c r="B149" s="907"/>
      <c r="C149" s="421"/>
      <c r="D149" s="421"/>
      <c r="F149" s="907" t="s">
        <v>852</v>
      </c>
    </row>
    <row r="150" spans="1:12">
      <c r="A150" s="907" t="s">
        <v>853</v>
      </c>
      <c r="B150" s="907"/>
      <c r="C150" s="421"/>
      <c r="D150" s="421"/>
      <c r="F150" s="907" t="s">
        <v>853</v>
      </c>
    </row>
    <row r="151" spans="1:12">
      <c r="A151" s="421"/>
      <c r="B151" s="421"/>
      <c r="C151" s="421"/>
      <c r="D151" s="421"/>
    </row>
    <row r="152" spans="1:12">
      <c r="A152" s="907"/>
      <c r="B152" s="907"/>
      <c r="C152" s="421"/>
      <c r="D152" s="421"/>
      <c r="F152" s="907"/>
      <c r="G152" s="907"/>
      <c r="H152" s="2335" t="s">
        <v>836</v>
      </c>
      <c r="I152" s="2335"/>
      <c r="J152" s="1695"/>
      <c r="K152" s="1695"/>
      <c r="L152" s="421"/>
    </row>
    <row r="153" spans="1:12">
      <c r="A153" s="907"/>
      <c r="B153" s="907"/>
      <c r="C153" s="421"/>
      <c r="D153" s="421"/>
      <c r="F153" s="907"/>
      <c r="G153" s="907"/>
      <c r="H153" s="922"/>
      <c r="I153" s="915"/>
      <c r="J153" s="914"/>
      <c r="K153" s="914"/>
      <c r="L153" s="907"/>
    </row>
    <row r="154" spans="1:12">
      <c r="A154" s="907"/>
      <c r="B154" s="921"/>
      <c r="C154" s="421"/>
      <c r="D154" s="421"/>
      <c r="F154" s="907"/>
      <c r="G154" s="921"/>
      <c r="H154" s="923">
        <v>5</v>
      </c>
      <c r="I154" s="919">
        <v>5</v>
      </c>
      <c r="J154" s="1696"/>
      <c r="K154" s="1696"/>
      <c r="L154" s="914"/>
    </row>
    <row r="155" spans="1:12">
      <c r="A155" s="907"/>
      <c r="B155" s="907"/>
      <c r="C155" s="421"/>
      <c r="D155" s="421"/>
      <c r="F155" s="907"/>
      <c r="G155" s="907"/>
      <c r="H155" s="914"/>
      <c r="I155" s="920"/>
      <c r="J155" s="914"/>
      <c r="K155" s="914"/>
      <c r="L155" s="921"/>
    </row>
    <row r="156" spans="1:12">
      <c r="A156" s="421"/>
      <c r="B156" s="421"/>
      <c r="C156" s="421"/>
      <c r="D156" s="421"/>
      <c r="F156" s="421"/>
      <c r="G156" s="421"/>
      <c r="H156" s="421"/>
      <c r="I156" s="421"/>
      <c r="J156" s="421"/>
      <c r="K156" s="421"/>
      <c r="L156" s="421"/>
    </row>
    <row r="157" spans="1:12">
      <c r="A157" s="3211" t="s">
        <v>829</v>
      </c>
      <c r="B157" s="3211"/>
      <c r="C157" s="421"/>
      <c r="D157" s="421"/>
      <c r="F157" s="2336" t="s">
        <v>829</v>
      </c>
      <c r="G157" s="2336"/>
      <c r="H157" s="907"/>
      <c r="I157" s="2336" t="s">
        <v>830</v>
      </c>
      <c r="J157" s="1697"/>
      <c r="K157" s="1697"/>
      <c r="L157" s="2336"/>
    </row>
    <row r="158" spans="1:12">
      <c r="A158" s="910"/>
      <c r="B158" s="907"/>
      <c r="C158" s="421"/>
      <c r="D158" s="421"/>
      <c r="F158" s="910"/>
      <c r="G158" s="907"/>
      <c r="H158" s="907"/>
      <c r="I158" s="925"/>
      <c r="J158" s="1698"/>
      <c r="K158" s="1698"/>
      <c r="L158" s="907"/>
    </row>
    <row r="159" spans="1:12">
      <c r="A159" s="911">
        <v>9</v>
      </c>
      <c r="B159" s="907"/>
      <c r="C159" s="421"/>
      <c r="D159" s="421"/>
      <c r="F159" s="911">
        <v>14</v>
      </c>
      <c r="G159" s="926">
        <v>5</v>
      </c>
      <c r="H159" s="914"/>
      <c r="I159" s="927"/>
      <c r="J159" s="1699"/>
      <c r="K159" s="1699"/>
      <c r="L159" s="907">
        <v>9</v>
      </c>
    </row>
    <row r="160" spans="1:12">
      <c r="A160" s="911"/>
      <c r="B160" s="907"/>
      <c r="C160" s="421"/>
      <c r="D160" s="421"/>
      <c r="F160" s="911"/>
      <c r="G160" s="907"/>
      <c r="H160" s="907"/>
      <c r="I160" s="928"/>
      <c r="J160" s="1698"/>
      <c r="K160" s="1698"/>
      <c r="L160" s="907"/>
    </row>
    <row r="161" spans="1:6">
      <c r="A161" s="421"/>
      <c r="B161" s="421"/>
      <c r="C161" s="421"/>
      <c r="D161" s="421"/>
    </row>
    <row r="162" spans="1:6">
      <c r="A162" s="907" t="s">
        <v>854</v>
      </c>
      <c r="B162" s="907"/>
      <c r="C162" s="421"/>
      <c r="D162" s="421"/>
      <c r="F162" s="907" t="s">
        <v>854</v>
      </c>
    </row>
    <row r="163" spans="1:6">
      <c r="A163" s="421"/>
      <c r="B163" s="421"/>
      <c r="C163" s="421"/>
      <c r="D163" s="421"/>
    </row>
    <row r="164" spans="1:6">
      <c r="A164" s="421"/>
      <c r="B164" s="421"/>
      <c r="C164" s="421"/>
      <c r="D164" s="421"/>
    </row>
    <row r="165" spans="1:6">
      <c r="A165" s="421"/>
      <c r="B165" s="421"/>
      <c r="C165" s="421"/>
      <c r="D165" s="421"/>
    </row>
    <row r="166" spans="1:6">
      <c r="A166" s="421"/>
      <c r="B166" s="421"/>
      <c r="C166" s="421"/>
      <c r="D166" s="421"/>
    </row>
    <row r="167" spans="1:6">
      <c r="A167" s="421"/>
      <c r="B167" s="421"/>
      <c r="C167" s="421"/>
      <c r="D167" s="421"/>
    </row>
    <row r="168" spans="1:6">
      <c r="A168" s="421"/>
      <c r="B168" s="421"/>
      <c r="C168" s="421"/>
      <c r="D168" s="421"/>
    </row>
    <row r="169" spans="1:6">
      <c r="A169" s="421"/>
      <c r="B169" s="421"/>
      <c r="C169" s="421"/>
      <c r="D169" s="421"/>
    </row>
    <row r="170" spans="1:6">
      <c r="A170" s="421"/>
      <c r="B170" s="421"/>
      <c r="C170" s="421"/>
      <c r="D170" s="421"/>
    </row>
    <row r="171" spans="1:6">
      <c r="A171" s="421"/>
      <c r="B171" s="421"/>
      <c r="C171" s="421"/>
      <c r="D171" s="421"/>
    </row>
    <row r="172" spans="1:6">
      <c r="A172" s="421"/>
      <c r="B172" s="421"/>
      <c r="C172" s="421"/>
      <c r="D172" s="421"/>
    </row>
    <row r="173" spans="1:6">
      <c r="A173" s="421"/>
      <c r="B173" s="421"/>
      <c r="C173" s="421"/>
      <c r="D173" s="421"/>
    </row>
    <row r="174" spans="1:6">
      <c r="A174" s="421"/>
      <c r="B174" s="421"/>
      <c r="C174" s="421"/>
      <c r="D174" s="421"/>
    </row>
    <row r="175" spans="1:6">
      <c r="A175" s="421"/>
      <c r="B175" s="421"/>
      <c r="C175" s="421"/>
      <c r="D175" s="421"/>
    </row>
  </sheetData>
  <mergeCells count="21">
    <mergeCell ref="A63:A76"/>
    <mergeCell ref="A5:L5"/>
    <mergeCell ref="C7:K7"/>
    <mergeCell ref="A21:L21"/>
    <mergeCell ref="A23:L23"/>
    <mergeCell ref="A24:B24"/>
    <mergeCell ref="A25:A35"/>
    <mergeCell ref="A39:L39"/>
    <mergeCell ref="A40:L40"/>
    <mergeCell ref="A42:A56"/>
    <mergeCell ref="A61:L61"/>
    <mergeCell ref="A62:B62"/>
    <mergeCell ref="B15:I15"/>
    <mergeCell ref="D17:E18"/>
    <mergeCell ref="A157:B157"/>
    <mergeCell ref="A80:L80"/>
    <mergeCell ref="A83:B83"/>
    <mergeCell ref="A84:A98"/>
    <mergeCell ref="A109:L109"/>
    <mergeCell ref="A117:B117"/>
    <mergeCell ref="A128:B128"/>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sheetPr published="0">
    <tabColor theme="3"/>
    <pageSetUpPr fitToPage="1"/>
  </sheetPr>
  <dimension ref="A1:L71"/>
  <sheetViews>
    <sheetView showGridLines="0" workbookViewId="0">
      <selection activeCell="G35" sqref="G35"/>
    </sheetView>
  </sheetViews>
  <sheetFormatPr baseColWidth="10" defaultColWidth="9.140625" defaultRowHeight="12.75"/>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600" customFormat="1" ht="18">
      <c r="A1" s="1690" t="s">
        <v>1569</v>
      </c>
      <c r="B1" s="1691"/>
      <c r="C1" s="1691"/>
      <c r="D1" s="1691"/>
      <c r="E1" s="1661"/>
      <c r="F1" s="1661"/>
    </row>
    <row r="2" spans="1:12">
      <c r="A2" s="110"/>
      <c r="B2" s="110"/>
      <c r="C2" s="110"/>
      <c r="D2" s="110"/>
    </row>
    <row r="3" spans="1:12">
      <c r="A3" s="88" t="str">
        <f>'PAGE DE GARDE'!C8</f>
        <v>ELECTRICITE</v>
      </c>
      <c r="B3" s="110" t="str">
        <f>+'PAGE DE GARDE'!C10</f>
        <v>REALITE 2015 V0</v>
      </c>
      <c r="C3" s="110"/>
      <c r="D3" s="110"/>
    </row>
    <row r="4" spans="1:12">
      <c r="A4" s="88" t="str">
        <f>'PAGE DE GARDE'!C7</f>
        <v>GRD</v>
      </c>
      <c r="B4" s="110"/>
      <c r="C4" s="110"/>
      <c r="D4" s="110"/>
    </row>
    <row r="6" spans="1:12" ht="18">
      <c r="A6" s="1599" t="s">
        <v>1339</v>
      </c>
      <c r="B6" s="1600"/>
      <c r="C6" s="1600"/>
      <c r="D6" s="1662"/>
    </row>
    <row r="7" spans="1:12">
      <c r="A7" s="1663"/>
      <c r="B7" s="1663"/>
      <c r="C7" s="1663"/>
      <c r="D7" s="1663"/>
    </row>
    <row r="8" spans="1:12">
      <c r="A8" s="1664" t="s">
        <v>1340</v>
      </c>
      <c r="B8" s="1663"/>
      <c r="C8" s="1663"/>
      <c r="D8" s="1663"/>
    </row>
    <row r="9" spans="1:12" ht="13.5" thickBot="1">
      <c r="A9" s="1664"/>
      <c r="B9" s="1663"/>
      <c r="C9" s="1663"/>
      <c r="D9" s="1663"/>
    </row>
    <row r="10" spans="1:12" ht="42" customHeight="1" thickBot="1">
      <c r="A10" s="3223" t="s">
        <v>1341</v>
      </c>
      <c r="B10" s="3224"/>
      <c r="C10" s="3224"/>
      <c r="D10" s="3225"/>
      <c r="E10" s="1665"/>
      <c r="F10" s="1665"/>
      <c r="G10" s="1665"/>
      <c r="H10" s="1665"/>
      <c r="I10" s="1665"/>
      <c r="J10" s="1665"/>
      <c r="K10" s="1665"/>
      <c r="L10" s="80"/>
    </row>
    <row r="11" spans="1:12">
      <c r="A11" s="1663"/>
      <c r="B11" s="1663"/>
      <c r="C11" s="1663"/>
      <c r="D11" s="1663"/>
    </row>
    <row r="12" spans="1:12">
      <c r="A12" s="1666" t="s">
        <v>1342</v>
      </c>
      <c r="B12" s="1600"/>
      <c r="C12" s="1600"/>
      <c r="D12" s="1600"/>
    </row>
    <row r="13" spans="1:12" ht="13.5" thickBot="1">
      <c r="A13" s="1600"/>
      <c r="B13" s="1600"/>
      <c r="C13" s="1600"/>
      <c r="D13" s="1600"/>
    </row>
    <row r="14" spans="1:12">
      <c r="A14" s="1625" t="s">
        <v>1343</v>
      </c>
      <c r="B14" s="1667"/>
      <c r="C14" s="1667"/>
      <c r="D14" s="3226" t="s">
        <v>1141</v>
      </c>
    </row>
    <row r="15" spans="1:12" ht="13.5" thickBot="1">
      <c r="A15" s="1668"/>
      <c r="B15" s="1669"/>
      <c r="C15" s="1669"/>
      <c r="D15" s="3227"/>
    </row>
    <row r="16" spans="1:12">
      <c r="A16" s="1628" t="s">
        <v>1344</v>
      </c>
      <c r="B16" s="1670"/>
      <c r="C16" s="1670"/>
      <c r="D16" s="1671"/>
    </row>
    <row r="17" spans="1:4">
      <c r="A17" s="1630"/>
      <c r="B17" s="1672" t="s">
        <v>1345</v>
      </c>
      <c r="C17" s="1673"/>
      <c r="D17" s="1674"/>
    </row>
    <row r="18" spans="1:4">
      <c r="A18" s="1630"/>
      <c r="B18" s="1672"/>
      <c r="C18" s="1675" t="s">
        <v>860</v>
      </c>
      <c r="D18" s="1674"/>
    </row>
    <row r="19" spans="1:4">
      <c r="A19" s="1630"/>
      <c r="B19" s="1670"/>
      <c r="C19" s="1670" t="s">
        <v>1346</v>
      </c>
      <c r="D19" s="1676"/>
    </row>
    <row r="20" spans="1:4">
      <c r="A20" s="1630"/>
      <c r="B20" s="1670"/>
      <c r="C20" s="1670" t="s">
        <v>1347</v>
      </c>
      <c r="D20" s="1676"/>
    </row>
    <row r="21" spans="1:4">
      <c r="A21" s="1630"/>
      <c r="B21" s="1670"/>
      <c r="C21" s="1670" t="s">
        <v>1348</v>
      </c>
      <c r="D21" s="1676"/>
    </row>
    <row r="22" spans="1:4">
      <c r="A22" s="1630"/>
      <c r="B22" s="1670"/>
      <c r="C22" s="1677" t="s">
        <v>341</v>
      </c>
      <c r="D22" s="1676"/>
    </row>
    <row r="23" spans="1:4">
      <c r="A23" s="1630"/>
      <c r="B23" s="1672" t="s">
        <v>1349</v>
      </c>
      <c r="C23" s="1673"/>
      <c r="D23" s="1674"/>
    </row>
    <row r="24" spans="1:4">
      <c r="A24" s="1630"/>
      <c r="B24" s="1672"/>
      <c r="C24" s="1675" t="s">
        <v>860</v>
      </c>
      <c r="D24" s="1674"/>
    </row>
    <row r="25" spans="1:4">
      <c r="A25" s="1630"/>
      <c r="B25" s="1670"/>
      <c r="C25" s="1670" t="s">
        <v>1346</v>
      </c>
      <c r="D25" s="1676"/>
    </row>
    <row r="26" spans="1:4">
      <c r="A26" s="1630"/>
      <c r="B26" s="1670"/>
      <c r="C26" s="1670" t="s">
        <v>1347</v>
      </c>
      <c r="D26" s="1676"/>
    </row>
    <row r="27" spans="1:4">
      <c r="A27" s="1630"/>
      <c r="B27" s="1670"/>
      <c r="C27" s="1670" t="s">
        <v>1348</v>
      </c>
      <c r="D27" s="1676"/>
    </row>
    <row r="28" spans="1:4">
      <c r="A28" s="1630"/>
      <c r="B28" s="1670"/>
      <c r="C28" s="1677" t="s">
        <v>341</v>
      </c>
      <c r="D28" s="1676"/>
    </row>
    <row r="29" spans="1:4">
      <c r="A29" s="1630"/>
      <c r="B29" s="1672" t="s">
        <v>1350</v>
      </c>
      <c r="C29" s="1678"/>
      <c r="D29" s="1674"/>
    </row>
    <row r="30" spans="1:4">
      <c r="A30" s="1630"/>
      <c r="B30" s="1670"/>
      <c r="C30" s="1677" t="s">
        <v>415</v>
      </c>
      <c r="D30" s="1676"/>
    </row>
    <row r="31" spans="1:4">
      <c r="A31" s="1630"/>
      <c r="B31" s="1670"/>
      <c r="C31" s="1677" t="s">
        <v>1351</v>
      </c>
      <c r="D31" s="1676"/>
    </row>
    <row r="32" spans="1:4">
      <c r="A32" s="1630"/>
      <c r="B32" s="1679"/>
      <c r="C32" s="1677" t="s">
        <v>1352</v>
      </c>
      <c r="D32" s="1676"/>
    </row>
    <row r="33" spans="1:12" ht="13.5" thickBot="1">
      <c r="A33" s="1628" t="s">
        <v>1353</v>
      </c>
      <c r="B33" s="1672" t="s">
        <v>335</v>
      </c>
      <c r="C33" s="1601"/>
      <c r="D33" s="1674"/>
    </row>
    <row r="34" spans="1:12" ht="13.5" thickBot="1">
      <c r="A34" s="1680" t="s">
        <v>498</v>
      </c>
      <c r="B34" s="1681"/>
      <c r="C34" s="1681"/>
      <c r="D34" s="1682"/>
    </row>
    <row r="35" spans="1:12">
      <c r="A35" s="1683" t="s">
        <v>1354</v>
      </c>
      <c r="B35" s="1600"/>
      <c r="C35" s="1600"/>
      <c r="D35" s="1662"/>
    </row>
    <row r="36" spans="1:12">
      <c r="A36" s="1600"/>
      <c r="B36" s="1600"/>
      <c r="C36" s="1600"/>
      <c r="D36" s="1662"/>
    </row>
    <row r="37" spans="1:12" ht="18">
      <c r="A37" s="1599" t="s">
        <v>1355</v>
      </c>
      <c r="B37" s="1600"/>
      <c r="C37" s="1600"/>
      <c r="D37" s="1662"/>
    </row>
    <row r="38" spans="1:12" ht="18">
      <c r="A38" s="1599"/>
      <c r="B38" s="1600"/>
      <c r="C38" s="1600"/>
      <c r="D38" s="1662"/>
    </row>
    <row r="39" spans="1:12">
      <c r="A39" s="1664" t="s">
        <v>1356</v>
      </c>
      <c r="B39" s="1600"/>
      <c r="C39" s="1600"/>
      <c r="D39" s="1600"/>
    </row>
    <row r="40" spans="1:12" ht="18.75" thickBot="1">
      <c r="A40" s="1599"/>
      <c r="B40" s="1600"/>
      <c r="C40" s="1600"/>
      <c r="D40" s="1600"/>
    </row>
    <row r="41" spans="1:12" ht="22.5" customHeight="1" thickBot="1">
      <c r="A41" s="3228" t="s">
        <v>1357</v>
      </c>
      <c r="B41" s="3229"/>
      <c r="C41" s="3229"/>
      <c r="D41" s="3230"/>
      <c r="E41" s="1684"/>
      <c r="F41" s="1684"/>
      <c r="G41" s="1684"/>
      <c r="H41" s="1684"/>
      <c r="I41" s="1684"/>
      <c r="J41" s="1684"/>
      <c r="K41" s="1684"/>
      <c r="L41" s="1684"/>
    </row>
    <row r="42" spans="1:12">
      <c r="A42" s="1685"/>
      <c r="B42" s="1685"/>
      <c r="C42" s="1685"/>
      <c r="D42" s="1685"/>
    </row>
    <row r="43" spans="1:12">
      <c r="A43" s="1664" t="s">
        <v>1342</v>
      </c>
      <c r="B43" s="1685"/>
      <c r="C43" s="1685"/>
      <c r="D43" s="1685"/>
    </row>
    <row r="44" spans="1:12" ht="18">
      <c r="A44" s="1599"/>
      <c r="B44" s="1600"/>
      <c r="C44" s="1600"/>
      <c r="D44" s="1662"/>
    </row>
    <row r="45" spans="1:12" ht="13.5" thickBot="1">
      <c r="A45" s="1686"/>
      <c r="B45" s="1600"/>
      <c r="C45" s="1600"/>
      <c r="D45" s="1662"/>
    </row>
    <row r="46" spans="1:12">
      <c r="A46" s="1625" t="s">
        <v>1358</v>
      </c>
      <c r="B46" s="1667"/>
      <c r="C46" s="1667"/>
      <c r="D46" s="3231" t="str">
        <f>D14</f>
        <v>Réalité 2015</v>
      </c>
    </row>
    <row r="47" spans="1:12" ht="13.5" thickBot="1">
      <c r="A47" s="1668"/>
      <c r="B47" s="1669"/>
      <c r="C47" s="1669"/>
      <c r="D47" s="3232"/>
    </row>
    <row r="48" spans="1:12">
      <c r="A48" s="1628" t="s">
        <v>1344</v>
      </c>
      <c r="B48" s="1670"/>
      <c r="C48" s="1670"/>
      <c r="D48" s="1687"/>
    </row>
    <row r="49" spans="1:4">
      <c r="A49" s="1630"/>
      <c r="B49" s="1672" t="s">
        <v>1359</v>
      </c>
      <c r="C49" s="1673"/>
      <c r="D49" s="1674"/>
    </row>
    <row r="50" spans="1:4">
      <c r="A50" s="1630"/>
      <c r="B50" s="1672"/>
      <c r="C50" s="1675" t="s">
        <v>860</v>
      </c>
      <c r="D50" s="1674"/>
    </row>
    <row r="51" spans="1:4">
      <c r="A51" s="1630"/>
      <c r="B51" s="1670"/>
      <c r="C51" s="1670" t="s">
        <v>1346</v>
      </c>
      <c r="D51" s="1676"/>
    </row>
    <row r="52" spans="1:4">
      <c r="A52" s="1630"/>
      <c r="B52" s="1670"/>
      <c r="C52" s="1670" t="s">
        <v>1477</v>
      </c>
      <c r="D52" s="1676"/>
    </row>
    <row r="53" spans="1:4">
      <c r="A53" s="1630"/>
      <c r="B53" s="1670"/>
      <c r="C53" s="1670" t="s">
        <v>1478</v>
      </c>
      <c r="D53" s="1676"/>
    </row>
    <row r="54" spans="1:4">
      <c r="A54" s="1630"/>
      <c r="B54" s="1670"/>
      <c r="C54" s="1677" t="s">
        <v>341</v>
      </c>
      <c r="D54" s="1676"/>
    </row>
    <row r="55" spans="1:4">
      <c r="A55" s="1630"/>
      <c r="B55" s="1672" t="s">
        <v>1360</v>
      </c>
      <c r="C55" s="1673"/>
      <c r="D55" s="1674"/>
    </row>
    <row r="56" spans="1:4">
      <c r="A56" s="1630"/>
      <c r="B56" s="1672"/>
      <c r="C56" s="1675" t="s">
        <v>860</v>
      </c>
      <c r="D56" s="1674"/>
    </row>
    <row r="57" spans="1:4">
      <c r="A57" s="1630"/>
      <c r="B57" s="1670"/>
      <c r="C57" s="1670" t="s">
        <v>1346</v>
      </c>
      <c r="D57" s="1676"/>
    </row>
    <row r="58" spans="1:4">
      <c r="A58" s="1630"/>
      <c r="B58" s="1670"/>
      <c r="C58" s="1670" t="s">
        <v>1347</v>
      </c>
      <c r="D58" s="1676"/>
    </row>
    <row r="59" spans="1:4">
      <c r="A59" s="1630"/>
      <c r="B59" s="1670"/>
      <c r="C59" s="1670" t="s">
        <v>1348</v>
      </c>
      <c r="D59" s="1676"/>
    </row>
    <row r="60" spans="1:4">
      <c r="A60" s="1630"/>
      <c r="B60" s="1670"/>
      <c r="C60" s="1677" t="s">
        <v>341</v>
      </c>
      <c r="D60" s="1676"/>
    </row>
    <row r="61" spans="1:4">
      <c r="A61" s="1630"/>
      <c r="B61" s="1672" t="s">
        <v>1350</v>
      </c>
      <c r="C61" s="1678"/>
      <c r="D61" s="1674"/>
    </row>
    <row r="62" spans="1:4">
      <c r="A62" s="1630"/>
      <c r="B62" s="1670"/>
      <c r="C62" s="1677" t="s">
        <v>415</v>
      </c>
      <c r="D62" s="1676"/>
    </row>
    <row r="63" spans="1:4">
      <c r="A63" s="1630"/>
      <c r="B63" s="1670"/>
      <c r="C63" s="1677" t="s">
        <v>1351</v>
      </c>
      <c r="D63" s="1676"/>
    </row>
    <row r="64" spans="1:4">
      <c r="A64" s="1630"/>
      <c r="B64" s="1679"/>
      <c r="C64" s="1677" t="s">
        <v>1352</v>
      </c>
      <c r="D64" s="1676"/>
    </row>
    <row r="65" spans="1:4" ht="13.5" thickBot="1">
      <c r="A65" s="1628" t="s">
        <v>1353</v>
      </c>
      <c r="B65" s="1672" t="s">
        <v>335</v>
      </c>
      <c r="C65" s="1601"/>
      <c r="D65" s="1674"/>
    </row>
    <row r="66" spans="1:4" ht="13.5" thickBot="1">
      <c r="A66" s="1680" t="s">
        <v>498</v>
      </c>
      <c r="B66" s="1681"/>
      <c r="C66" s="1681"/>
      <c r="D66" s="1682"/>
    </row>
    <row r="67" spans="1:4">
      <c r="A67" s="1683" t="s">
        <v>1354</v>
      </c>
      <c r="B67" s="1600"/>
      <c r="C67" s="1600"/>
      <c r="D67" s="1600"/>
    </row>
    <row r="68" spans="1:4">
      <c r="A68" s="1600"/>
      <c r="B68" s="1600"/>
      <c r="C68" s="1600"/>
      <c r="D68" s="1600"/>
    </row>
    <row r="69" spans="1:4">
      <c r="A69" s="1600"/>
      <c r="B69" s="1600"/>
      <c r="C69" s="1600"/>
      <c r="D69" s="1600"/>
    </row>
    <row r="70" spans="1:4">
      <c r="A70" s="1666"/>
      <c r="B70" s="1600"/>
      <c r="C70" s="1600"/>
      <c r="D70" s="1600"/>
    </row>
    <row r="71" spans="1:4">
      <c r="A71" s="1688"/>
      <c r="B71" s="1689"/>
      <c r="C71" s="1689"/>
      <c r="D71" s="1689"/>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sheetPr published="0">
    <pageSetUpPr fitToPage="1"/>
  </sheetPr>
  <dimension ref="A1:E86"/>
  <sheetViews>
    <sheetView zoomScaleNormal="100" zoomScaleSheetLayoutView="100" workbookViewId="0">
      <selection activeCell="F27" sqref="F27"/>
    </sheetView>
  </sheetViews>
  <sheetFormatPr baseColWidth="10" defaultColWidth="9.140625" defaultRowHeight="12.75"/>
  <cols>
    <col min="1" max="1" width="63.5703125" style="563" customWidth="1"/>
    <col min="2" max="3" width="22.28515625" style="563" customWidth="1"/>
    <col min="4" max="5" width="20.7109375" style="563" customWidth="1"/>
    <col min="6" max="16384" width="9.140625" style="563"/>
  </cols>
  <sheetData>
    <row r="1" spans="1:5" ht="18">
      <c r="A1" s="561" t="s">
        <v>1433</v>
      </c>
      <c r="B1" s="562"/>
      <c r="C1" s="562"/>
      <c r="D1" s="562"/>
      <c r="E1" s="562"/>
    </row>
    <row r="2" spans="1:5">
      <c r="A2" s="88" t="str">
        <f>'PAGE DE GARDE'!C8</f>
        <v>ELECTRICITE</v>
      </c>
      <c r="B2" s="1192" t="str">
        <f>'PAGE DE GARDE'!C10</f>
        <v>REALITE 2015 V0</v>
      </c>
      <c r="C2" s="99"/>
      <c r="D2" s="562"/>
      <c r="E2" s="562"/>
    </row>
    <row r="3" spans="1:5">
      <c r="A3" s="481" t="str">
        <f>'PAGE DE GARDE'!C7</f>
        <v>GRD</v>
      </c>
      <c r="B3" s="99"/>
      <c r="C3" s="99"/>
      <c r="D3" s="562"/>
      <c r="E3" s="562"/>
    </row>
    <row r="4" spans="1:5" ht="15" customHeight="1" thickBot="1">
      <c r="A4" s="564"/>
      <c r="B4" s="558"/>
      <c r="C4" s="558"/>
      <c r="D4" s="565"/>
      <c r="E4" s="565"/>
    </row>
    <row r="5" spans="1:5" ht="13.5" thickBot="1">
      <c r="A5" s="685" t="s">
        <v>1435</v>
      </c>
      <c r="B5" s="686"/>
      <c r="C5" s="686"/>
      <c r="D5" s="687"/>
      <c r="E5" s="688"/>
    </row>
    <row r="6" spans="1:5" ht="25.5">
      <c r="A6" s="566" t="s">
        <v>528</v>
      </c>
      <c r="B6" s="1479" t="str">
        <f>'PAGE DE GARDE'!B16</f>
        <v>REALITE 2014</v>
      </c>
      <c r="C6" s="1479" t="str">
        <f>'PAGE DE GARDE'!B14</f>
        <v>REALITE 2015</v>
      </c>
      <c r="D6" s="567" t="s">
        <v>620</v>
      </c>
      <c r="E6" s="568" t="s">
        <v>621</v>
      </c>
    </row>
    <row r="7" spans="1:5" ht="13.5" thickBot="1">
      <c r="A7" s="569"/>
      <c r="B7" s="570" t="s">
        <v>622</v>
      </c>
      <c r="C7" s="571" t="s">
        <v>623</v>
      </c>
      <c r="D7" s="572"/>
      <c r="E7" s="572"/>
    </row>
    <row r="8" spans="1:5">
      <c r="A8" s="573" t="s">
        <v>625</v>
      </c>
      <c r="B8" s="574"/>
      <c r="C8" s="574"/>
      <c r="D8" s="575"/>
      <c r="E8" s="576"/>
    </row>
    <row r="9" spans="1:5">
      <c r="A9" s="573"/>
      <c r="B9" s="574"/>
      <c r="C9" s="574"/>
      <c r="D9" s="575"/>
      <c r="E9" s="576"/>
    </row>
    <row r="10" spans="1:5">
      <c r="A10" s="577" t="s">
        <v>599</v>
      </c>
      <c r="B10" s="578">
        <f>'Tableau 1A'!F48</f>
        <v>0</v>
      </c>
      <c r="C10" s="578">
        <f>'Tableau 1A'!O48</f>
        <v>0</v>
      </c>
      <c r="D10" s="575">
        <f>C10-B10</f>
        <v>0</v>
      </c>
      <c r="E10" s="576" t="e">
        <f>D10/B10</f>
        <v>#DIV/0!</v>
      </c>
    </row>
    <row r="11" spans="1:5">
      <c r="A11" s="577" t="s">
        <v>600</v>
      </c>
      <c r="B11" s="579">
        <f>'Tableau 1A'!F50</f>
        <v>0</v>
      </c>
      <c r="C11" s="579">
        <f>'Tableau 1A'!O50</f>
        <v>0</v>
      </c>
      <c r="D11" s="575">
        <f t="shared" ref="D11:D18" si="0">C11-B11</f>
        <v>0</v>
      </c>
      <c r="E11" s="576" t="e">
        <f t="shared" ref="E11:E18" si="1">D11/B11</f>
        <v>#DIV/0!</v>
      </c>
    </row>
    <row r="12" spans="1:5">
      <c r="A12" s="577" t="s">
        <v>626</v>
      </c>
      <c r="B12" s="581">
        <f>'Tableau 1A'!F52</f>
        <v>0</v>
      </c>
      <c r="C12" s="581">
        <f>'Tableau 1A'!O52</f>
        <v>0</v>
      </c>
      <c r="D12" s="575">
        <f t="shared" si="0"/>
        <v>0</v>
      </c>
      <c r="E12" s="576" t="e">
        <f t="shared" si="1"/>
        <v>#DIV/0!</v>
      </c>
    </row>
    <row r="13" spans="1:5">
      <c r="A13" s="577" t="s">
        <v>627</v>
      </c>
      <c r="B13" s="579">
        <f>SUM(B14:B16)</f>
        <v>0</v>
      </c>
      <c r="C13" s="579">
        <f>SUM(C14:C16)</f>
        <v>0</v>
      </c>
      <c r="D13" s="575">
        <f t="shared" si="0"/>
        <v>0</v>
      </c>
      <c r="E13" s="576" t="e">
        <f t="shared" si="1"/>
        <v>#DIV/0!</v>
      </c>
    </row>
    <row r="14" spans="1:5">
      <c r="A14" s="582" t="s">
        <v>628</v>
      </c>
      <c r="B14" s="583"/>
      <c r="C14" s="583"/>
      <c r="D14" s="575">
        <f t="shared" si="0"/>
        <v>0</v>
      </c>
      <c r="E14" s="576" t="e">
        <f t="shared" si="1"/>
        <v>#DIV/0!</v>
      </c>
    </row>
    <row r="15" spans="1:5">
      <c r="A15" s="582" t="s">
        <v>629</v>
      </c>
      <c r="B15" s="584"/>
      <c r="C15" s="584"/>
      <c r="D15" s="575">
        <f t="shared" si="0"/>
        <v>0</v>
      </c>
      <c r="E15" s="576" t="e">
        <f t="shared" si="1"/>
        <v>#DIV/0!</v>
      </c>
    </row>
    <row r="16" spans="1:5">
      <c r="A16" s="582" t="s">
        <v>630</v>
      </c>
      <c r="B16" s="585"/>
      <c r="C16" s="585"/>
      <c r="D16" s="575">
        <f t="shared" si="0"/>
        <v>0</v>
      </c>
      <c r="E16" s="576" t="e">
        <f t="shared" si="1"/>
        <v>#DIV/0!</v>
      </c>
    </row>
    <row r="17" spans="1:5">
      <c r="A17" s="577" t="s">
        <v>631</v>
      </c>
      <c r="B17" s="586">
        <f>'Tableau 1A'!F56</f>
        <v>0</v>
      </c>
      <c r="C17" s="586">
        <f>'Tableau 1A'!O56</f>
        <v>0</v>
      </c>
      <c r="D17" s="575">
        <f t="shared" si="0"/>
        <v>0</v>
      </c>
      <c r="E17" s="576" t="e">
        <f t="shared" si="1"/>
        <v>#DIV/0!</v>
      </c>
    </row>
    <row r="18" spans="1:5">
      <c r="A18" s="577" t="s">
        <v>601</v>
      </c>
      <c r="B18" s="586">
        <f>'Tableau 1A'!F58</f>
        <v>0</v>
      </c>
      <c r="C18" s="586">
        <f>'Tableau 1A'!O58</f>
        <v>0</v>
      </c>
      <c r="D18" s="575">
        <f t="shared" si="0"/>
        <v>0</v>
      </c>
      <c r="E18" s="576" t="e">
        <f t="shared" si="1"/>
        <v>#DIV/0!</v>
      </c>
    </row>
    <row r="19" spans="1:5">
      <c r="A19" s="577"/>
      <c r="B19" s="575"/>
      <c r="C19" s="575"/>
      <c r="D19" s="575"/>
      <c r="E19" s="580"/>
    </row>
    <row r="20" spans="1:5" ht="13.5" thickBot="1">
      <c r="A20" s="573"/>
      <c r="B20" s="575"/>
      <c r="C20" s="575"/>
      <c r="D20" s="575"/>
      <c r="E20" s="580"/>
    </row>
    <row r="21" spans="1:5" ht="13.5" thickBot="1">
      <c r="A21" s="587" t="s">
        <v>632</v>
      </c>
      <c r="B21" s="588">
        <f>SUM(B10:B13,B17:B18)</f>
        <v>0</v>
      </c>
      <c r="C21" s="588">
        <f>SUM(C10:C13,C17:C18)</f>
        <v>0</v>
      </c>
      <c r="D21" s="588">
        <f>SUM(D10:D13,D17:D18)</f>
        <v>0</v>
      </c>
      <c r="E21" s="589" t="e">
        <f>D21/B21</f>
        <v>#DIV/0!</v>
      </c>
    </row>
    <row r="22" spans="1:5" ht="13.5" thickBot="1">
      <c r="A22" s="565"/>
      <c r="B22" s="565"/>
      <c r="C22" s="565"/>
      <c r="D22" s="565"/>
      <c r="E22" s="565"/>
    </row>
    <row r="23" spans="1:5" ht="13.5" thickBot="1">
      <c r="A23" s="587" t="s">
        <v>633</v>
      </c>
      <c r="B23" s="588">
        <f>'Tableau 1A'!F83</f>
        <v>0</v>
      </c>
      <c r="C23" s="588">
        <f>'Tableau 1A'!O83</f>
        <v>0</v>
      </c>
      <c r="D23" s="588">
        <f>SUM(D12:D15,D19:D20)</f>
        <v>0</v>
      </c>
      <c r="E23" s="589" t="e">
        <f>D23/B23</f>
        <v>#DIV/0!</v>
      </c>
    </row>
    <row r="24" spans="1:5">
      <c r="A24" s="590"/>
      <c r="B24" s="565"/>
      <c r="C24" s="565"/>
      <c r="D24" s="565"/>
      <c r="E24" s="565"/>
    </row>
    <row r="25" spans="1:5" ht="15" customHeight="1" thickBot="1">
      <c r="A25" s="564"/>
      <c r="B25" s="558"/>
      <c r="C25" s="558"/>
      <c r="D25" s="565"/>
      <c r="E25" s="565"/>
    </row>
    <row r="26" spans="1:5" ht="15" customHeight="1" thickBot="1">
      <c r="A26" s="685" t="s">
        <v>634</v>
      </c>
      <c r="B26" s="686"/>
      <c r="C26" s="686"/>
      <c r="D26" s="687"/>
      <c r="E26" s="688"/>
    </row>
    <row r="27" spans="1:5" ht="26.25" customHeight="1">
      <c r="A27" s="566" t="s">
        <v>528</v>
      </c>
      <c r="B27" s="1479" t="str">
        <f>'PAGE DE GARDE'!B16</f>
        <v>REALITE 2014</v>
      </c>
      <c r="C27" s="1479" t="str">
        <f>'PAGE DE GARDE'!B14</f>
        <v>REALITE 2015</v>
      </c>
      <c r="D27" s="567" t="s">
        <v>620</v>
      </c>
      <c r="E27" s="568" t="s">
        <v>621</v>
      </c>
    </row>
    <row r="28" spans="1:5" ht="13.5" thickBot="1">
      <c r="A28" s="569"/>
      <c r="B28" s="570" t="s">
        <v>622</v>
      </c>
      <c r="C28" s="571" t="s">
        <v>623</v>
      </c>
      <c r="D28" s="572"/>
      <c r="E28" s="572"/>
    </row>
    <row r="29" spans="1:5">
      <c r="A29" s="573" t="s">
        <v>625</v>
      </c>
      <c r="B29" s="574"/>
      <c r="C29" s="574"/>
      <c r="D29" s="575"/>
      <c r="E29" s="576"/>
    </row>
    <row r="30" spans="1:5">
      <c r="A30" s="573"/>
      <c r="B30" s="574"/>
      <c r="C30" s="574"/>
      <c r="D30" s="575"/>
      <c r="E30" s="576"/>
    </row>
    <row r="31" spans="1:5">
      <c r="A31" s="577" t="s">
        <v>599</v>
      </c>
      <c r="B31" s="578">
        <f>'Tableau 1A'!J48</f>
        <v>0</v>
      </c>
      <c r="C31" s="578">
        <f>'Tableau 1A'!S48</f>
        <v>0</v>
      </c>
      <c r="D31" s="575">
        <f t="shared" ref="D31:D39" si="2">C31-B31</f>
        <v>0</v>
      </c>
      <c r="E31" s="576" t="e">
        <f>D31/B31</f>
        <v>#DIV/0!</v>
      </c>
    </row>
    <row r="32" spans="1:5">
      <c r="A32" s="577" t="s">
        <v>600</v>
      </c>
      <c r="B32" s="579">
        <f>'Tableau 1A'!J50</f>
        <v>0</v>
      </c>
      <c r="C32" s="579">
        <f>'Tableau 1A'!S50</f>
        <v>0</v>
      </c>
      <c r="D32" s="575">
        <f t="shared" si="2"/>
        <v>0</v>
      </c>
      <c r="E32" s="576" t="e">
        <f t="shared" ref="E32:E39" si="3">D32/B32</f>
        <v>#DIV/0!</v>
      </c>
    </row>
    <row r="33" spans="1:5">
      <c r="A33" s="577" t="s">
        <v>626</v>
      </c>
      <c r="B33" s="581">
        <f>'Tableau 1A'!J52</f>
        <v>0</v>
      </c>
      <c r="C33" s="581">
        <f>'Tableau 1A'!S52</f>
        <v>0</v>
      </c>
      <c r="D33" s="575">
        <f t="shared" si="2"/>
        <v>0</v>
      </c>
      <c r="E33" s="576" t="e">
        <f t="shared" si="3"/>
        <v>#DIV/0!</v>
      </c>
    </row>
    <row r="34" spans="1:5">
      <c r="A34" s="577" t="s">
        <v>627</v>
      </c>
      <c r="B34" s="579">
        <f>'Tableau 1A'!J54</f>
        <v>0</v>
      </c>
      <c r="C34" s="579">
        <f>'Tableau 1A'!S54</f>
        <v>0</v>
      </c>
      <c r="D34" s="575">
        <f t="shared" si="2"/>
        <v>0</v>
      </c>
      <c r="E34" s="576" t="e">
        <f t="shared" si="3"/>
        <v>#DIV/0!</v>
      </c>
    </row>
    <row r="35" spans="1:5">
      <c r="A35" s="582" t="s">
        <v>628</v>
      </c>
      <c r="B35" s="583"/>
      <c r="C35" s="583"/>
      <c r="D35" s="575">
        <f t="shared" si="2"/>
        <v>0</v>
      </c>
      <c r="E35" s="576" t="e">
        <f t="shared" si="3"/>
        <v>#DIV/0!</v>
      </c>
    </row>
    <row r="36" spans="1:5">
      <c r="A36" s="582" t="s">
        <v>629</v>
      </c>
      <c r="B36" s="584"/>
      <c r="C36" s="584"/>
      <c r="D36" s="575">
        <f t="shared" si="2"/>
        <v>0</v>
      </c>
      <c r="E36" s="576" t="e">
        <f t="shared" si="3"/>
        <v>#DIV/0!</v>
      </c>
    </row>
    <row r="37" spans="1:5">
      <c r="A37" s="582" t="s">
        <v>630</v>
      </c>
      <c r="B37" s="585"/>
      <c r="C37" s="585"/>
      <c r="D37" s="575">
        <f t="shared" si="2"/>
        <v>0</v>
      </c>
      <c r="E37" s="576" t="e">
        <f t="shared" si="3"/>
        <v>#DIV/0!</v>
      </c>
    </row>
    <row r="38" spans="1:5">
      <c r="A38" s="577" t="s">
        <v>631</v>
      </c>
      <c r="B38" s="586">
        <f>'Tableau 1A'!J56</f>
        <v>0</v>
      </c>
      <c r="C38" s="586">
        <f>'Tableau 1A'!S56</f>
        <v>0</v>
      </c>
      <c r="D38" s="575">
        <f t="shared" si="2"/>
        <v>0</v>
      </c>
      <c r="E38" s="576" t="e">
        <f t="shared" si="3"/>
        <v>#DIV/0!</v>
      </c>
    </row>
    <row r="39" spans="1:5">
      <c r="A39" s="577" t="s">
        <v>601</v>
      </c>
      <c r="B39" s="586">
        <f>'Tableau 1A'!J58</f>
        <v>0</v>
      </c>
      <c r="C39" s="586">
        <f>'Tableau 1A'!S58</f>
        <v>0</v>
      </c>
      <c r="D39" s="575">
        <f t="shared" si="2"/>
        <v>0</v>
      </c>
      <c r="E39" s="576" t="e">
        <f t="shared" si="3"/>
        <v>#DIV/0!</v>
      </c>
    </row>
    <row r="40" spans="1:5">
      <c r="A40" s="577"/>
      <c r="B40" s="575"/>
      <c r="C40" s="575"/>
      <c r="D40" s="575"/>
      <c r="E40" s="580"/>
    </row>
    <row r="41" spans="1:5" ht="13.5" thickBot="1">
      <c r="A41" s="573"/>
      <c r="B41" s="575"/>
      <c r="C41" s="575"/>
      <c r="D41" s="575"/>
      <c r="E41" s="580"/>
    </row>
    <row r="42" spans="1:5" ht="13.5" thickBot="1">
      <c r="A42" s="587" t="s">
        <v>632</v>
      </c>
      <c r="B42" s="588">
        <f>SUM(B31:B34,B38:B39)</f>
        <v>0</v>
      </c>
      <c r="C42" s="588">
        <f>SUM(C31:C34,C38:C39)</f>
        <v>0</v>
      </c>
      <c r="D42" s="588">
        <f>SUM(D31:D34,D38:D39)</f>
        <v>0</v>
      </c>
      <c r="E42" s="1484" t="e">
        <f>D42/B42</f>
        <v>#DIV/0!</v>
      </c>
    </row>
    <row r="43" spans="1:5" ht="13.5" thickBot="1">
      <c r="A43" s="565"/>
      <c r="B43" s="565"/>
      <c r="C43" s="565"/>
      <c r="D43" s="565"/>
      <c r="E43" s="565"/>
    </row>
    <row r="44" spans="1:5" ht="13.5" thickBot="1">
      <c r="A44" s="587" t="s">
        <v>633</v>
      </c>
      <c r="B44" s="588">
        <f>'Tableau 1A'!J83</f>
        <v>0</v>
      </c>
      <c r="C44" s="588">
        <f>'Tableau 1A'!S83</f>
        <v>0</v>
      </c>
      <c r="D44" s="588">
        <f t="shared" ref="D44" si="4">C44-B44</f>
        <v>0</v>
      </c>
      <c r="E44" s="1484" t="e">
        <f>D44/B44</f>
        <v>#DIV/0!</v>
      </c>
    </row>
    <row r="45" spans="1:5">
      <c r="A45" s="565"/>
      <c r="B45" s="565"/>
      <c r="C45" s="565"/>
      <c r="D45" s="565"/>
      <c r="E45" s="565"/>
    </row>
    <row r="46" spans="1:5" ht="13.5" thickBot="1">
      <c r="A46" s="565"/>
      <c r="B46" s="565"/>
      <c r="C46" s="565"/>
      <c r="D46" s="565"/>
      <c r="E46" s="565"/>
    </row>
    <row r="47" spans="1:5" ht="13.5" thickBot="1">
      <c r="A47" s="685" t="s">
        <v>1153</v>
      </c>
      <c r="B47" s="686"/>
      <c r="C47" s="686"/>
      <c r="D47" s="687"/>
      <c r="E47" s="688"/>
    </row>
    <row r="48" spans="1:5" ht="25.5">
      <c r="A48" s="566" t="s">
        <v>528</v>
      </c>
      <c r="B48" s="1479" t="s">
        <v>1152</v>
      </c>
      <c r="C48" s="1479" t="s">
        <v>1151</v>
      </c>
      <c r="D48" s="567" t="s">
        <v>620</v>
      </c>
      <c r="E48" s="568" t="s">
        <v>621</v>
      </c>
    </row>
    <row r="49" spans="1:5" ht="13.5" thickBot="1">
      <c r="A49" s="569"/>
      <c r="B49" s="570" t="s">
        <v>622</v>
      </c>
      <c r="C49" s="571" t="s">
        <v>623</v>
      </c>
      <c r="D49" s="572"/>
      <c r="E49" s="572"/>
    </row>
    <row r="50" spans="1:5">
      <c r="A50" s="573" t="s">
        <v>625</v>
      </c>
      <c r="B50" s="574"/>
      <c r="C50" s="574"/>
      <c r="D50" s="575"/>
      <c r="E50" s="576"/>
    </row>
    <row r="51" spans="1:5">
      <c r="A51" s="573"/>
      <c r="B51" s="574"/>
      <c r="C51" s="574"/>
      <c r="D51" s="575"/>
      <c r="E51" s="576"/>
    </row>
    <row r="52" spans="1:5">
      <c r="A52" s="577" t="s">
        <v>599</v>
      </c>
      <c r="B52" s="578">
        <f>'Tableau 1A'!I48</f>
        <v>0</v>
      </c>
      <c r="C52" s="578">
        <f>'Tableau 1A'!R48</f>
        <v>0</v>
      </c>
      <c r="D52" s="575">
        <f t="shared" ref="D52:D60" si="5">C52-B52</f>
        <v>0</v>
      </c>
      <c r="E52" s="576" t="e">
        <f t="shared" ref="E52:E60" si="6">D52/B52</f>
        <v>#DIV/0!</v>
      </c>
    </row>
    <row r="53" spans="1:5">
      <c r="A53" s="577" t="s">
        <v>600</v>
      </c>
      <c r="B53" s="579">
        <f>'Tableau 1A'!I50</f>
        <v>0</v>
      </c>
      <c r="C53" s="579">
        <f>'Tableau 1A'!R50</f>
        <v>0</v>
      </c>
      <c r="D53" s="575">
        <f t="shared" si="5"/>
        <v>0</v>
      </c>
      <c r="E53" s="576" t="e">
        <f t="shared" si="6"/>
        <v>#DIV/0!</v>
      </c>
    </row>
    <row r="54" spans="1:5">
      <c r="A54" s="577" t="s">
        <v>626</v>
      </c>
      <c r="B54" s="581">
        <f>'Tableau 1A'!I52</f>
        <v>0</v>
      </c>
      <c r="C54" s="581">
        <f>'Tableau 1A'!R52</f>
        <v>0</v>
      </c>
      <c r="D54" s="575">
        <f t="shared" si="5"/>
        <v>0</v>
      </c>
      <c r="E54" s="576" t="e">
        <f t="shared" si="6"/>
        <v>#DIV/0!</v>
      </c>
    </row>
    <row r="55" spans="1:5">
      <c r="A55" s="577" t="s">
        <v>627</v>
      </c>
      <c r="B55" s="579">
        <f>'Tableau 1A'!I54</f>
        <v>0</v>
      </c>
      <c r="C55" s="579">
        <f>'Tableau 1A'!R54</f>
        <v>0</v>
      </c>
      <c r="D55" s="575">
        <f t="shared" si="5"/>
        <v>0</v>
      </c>
      <c r="E55" s="576" t="e">
        <f t="shared" si="6"/>
        <v>#DIV/0!</v>
      </c>
    </row>
    <row r="56" spans="1:5">
      <c r="A56" s="582" t="s">
        <v>628</v>
      </c>
      <c r="B56" s="583"/>
      <c r="C56" s="583"/>
      <c r="D56" s="575">
        <f t="shared" si="5"/>
        <v>0</v>
      </c>
      <c r="E56" s="576" t="e">
        <f t="shared" si="6"/>
        <v>#DIV/0!</v>
      </c>
    </row>
    <row r="57" spans="1:5">
      <c r="A57" s="582" t="s">
        <v>629</v>
      </c>
      <c r="B57" s="584"/>
      <c r="C57" s="584"/>
      <c r="D57" s="575">
        <f t="shared" si="5"/>
        <v>0</v>
      </c>
      <c r="E57" s="576" t="e">
        <f t="shared" si="6"/>
        <v>#DIV/0!</v>
      </c>
    </row>
    <row r="58" spans="1:5">
      <c r="A58" s="582" t="s">
        <v>630</v>
      </c>
      <c r="B58" s="585"/>
      <c r="C58" s="585"/>
      <c r="D58" s="575">
        <f t="shared" si="5"/>
        <v>0</v>
      </c>
      <c r="E58" s="576" t="e">
        <f t="shared" si="6"/>
        <v>#DIV/0!</v>
      </c>
    </row>
    <row r="59" spans="1:5">
      <c r="A59" s="577" t="s">
        <v>631</v>
      </c>
      <c r="B59" s="586">
        <f>'Tableau 1A'!I56</f>
        <v>0</v>
      </c>
      <c r="C59" s="586">
        <f>'Tableau 1A'!R56</f>
        <v>0</v>
      </c>
      <c r="D59" s="575">
        <f t="shared" si="5"/>
        <v>0</v>
      </c>
      <c r="E59" s="576" t="e">
        <f t="shared" si="6"/>
        <v>#DIV/0!</v>
      </c>
    </row>
    <row r="60" spans="1:5">
      <c r="A60" s="577" t="s">
        <v>601</v>
      </c>
      <c r="B60" s="586">
        <f>'Tableau 1A'!I58</f>
        <v>0</v>
      </c>
      <c r="C60" s="586">
        <f>'Tableau 1A'!R58</f>
        <v>0</v>
      </c>
      <c r="D60" s="575">
        <f t="shared" si="5"/>
        <v>0</v>
      </c>
      <c r="E60" s="576" t="e">
        <f t="shared" si="6"/>
        <v>#DIV/0!</v>
      </c>
    </row>
    <row r="61" spans="1:5">
      <c r="A61" s="577"/>
      <c r="B61" s="575"/>
      <c r="C61" s="575"/>
      <c r="D61" s="575"/>
      <c r="E61" s="580"/>
    </row>
    <row r="62" spans="1:5" ht="13.5" thickBot="1">
      <c r="A62" s="573"/>
      <c r="B62" s="575"/>
      <c r="C62" s="575"/>
      <c r="D62" s="575"/>
      <c r="E62" s="580"/>
    </row>
    <row r="63" spans="1:5" ht="13.5" thickBot="1">
      <c r="A63" s="587" t="s">
        <v>632</v>
      </c>
      <c r="B63" s="588">
        <f>SUM(B52:B55,B59:B60)</f>
        <v>0</v>
      </c>
      <c r="C63" s="588">
        <f>SUM(C52:C55,C59:C60)</f>
        <v>0</v>
      </c>
      <c r="D63" s="588">
        <f>SUM(D52:D55,D59:D60)</f>
        <v>0</v>
      </c>
      <c r="E63" s="1484" t="e">
        <f t="shared" ref="E63:E65" si="7">D63/B63</f>
        <v>#DIV/0!</v>
      </c>
    </row>
    <row r="64" spans="1:5" ht="13.5" thickBot="1">
      <c r="A64" s="565"/>
      <c r="B64" s="565"/>
      <c r="C64" s="565"/>
      <c r="D64" s="565"/>
      <c r="E64" s="565"/>
    </row>
    <row r="65" spans="1:5" ht="13.5" thickBot="1">
      <c r="A65" s="587" t="s">
        <v>633</v>
      </c>
      <c r="B65" s="588">
        <f>'Tableau 1A'!I83</f>
        <v>0</v>
      </c>
      <c r="C65" s="588">
        <f>'Tableau 1A'!R83</f>
        <v>0</v>
      </c>
      <c r="D65" s="588">
        <f>SUM(D54:D57,D61:D62)</f>
        <v>0</v>
      </c>
      <c r="E65" s="1484" t="e">
        <f t="shared" si="7"/>
        <v>#DIV/0!</v>
      </c>
    </row>
    <row r="67" spans="1:5" ht="13.5" thickBot="1"/>
    <row r="68" spans="1:5" ht="13.5" thickBot="1">
      <c r="A68" s="1486" t="s">
        <v>1434</v>
      </c>
      <c r="B68" s="1487"/>
      <c r="C68" s="1488"/>
    </row>
    <row r="69" spans="1:5" ht="13.5" thickBot="1">
      <c r="A69" s="778"/>
    </row>
    <row r="70" spans="1:5" ht="13.5" thickBot="1">
      <c r="A70" s="778"/>
      <c r="B70" s="1479" t="str">
        <f>+'PAGE DE GARDE'!B16</f>
        <v>REALITE 2014</v>
      </c>
      <c r="C70" s="1479" t="str">
        <f>+'PAGE DE GARDE'!B14</f>
        <v>REALITE 2015</v>
      </c>
    </row>
    <row r="71" spans="1:5" ht="13.5" thickBot="1">
      <c r="A71" s="1274" t="s">
        <v>1155</v>
      </c>
      <c r="B71" s="1489"/>
      <c r="C71" s="1490"/>
    </row>
    <row r="72" spans="1:5">
      <c r="A72" s="1491" t="s">
        <v>1156</v>
      </c>
      <c r="B72" s="1494">
        <f>B73+B74+B75+B76+B77+B78</f>
        <v>0</v>
      </c>
      <c r="C72" s="1494">
        <f>C73+C74+C75+C76+C77+C78</f>
        <v>0</v>
      </c>
    </row>
    <row r="73" spans="1:5">
      <c r="A73" s="1492" t="s">
        <v>1157</v>
      </c>
      <c r="B73" s="583"/>
      <c r="C73" s="583"/>
    </row>
    <row r="74" spans="1:5">
      <c r="A74" s="1492" t="s">
        <v>1158</v>
      </c>
      <c r="B74" s="583"/>
      <c r="C74" s="583"/>
    </row>
    <row r="75" spans="1:5">
      <c r="A75" s="1492" t="s">
        <v>1159</v>
      </c>
      <c r="B75" s="583"/>
      <c r="C75" s="583"/>
    </row>
    <row r="76" spans="1:5">
      <c r="A76" s="1492" t="s">
        <v>1160</v>
      </c>
      <c r="B76" s="583"/>
      <c r="C76" s="583"/>
    </row>
    <row r="77" spans="1:5">
      <c r="A77" s="1492" t="s">
        <v>1162</v>
      </c>
      <c r="B77" s="583"/>
      <c r="C77" s="583"/>
    </row>
    <row r="78" spans="1:5" ht="13.5" thickBot="1">
      <c r="A78" s="1493" t="s">
        <v>1161</v>
      </c>
      <c r="B78" s="583"/>
      <c r="C78" s="583"/>
    </row>
    <row r="79" spans="1:5" ht="13.5" thickBot="1">
      <c r="A79" s="1489" t="s">
        <v>1163</v>
      </c>
      <c r="B79" s="1485"/>
      <c r="C79" s="1485"/>
    </row>
    <row r="80" spans="1:5">
      <c r="A80" s="1491" t="s">
        <v>1164</v>
      </c>
      <c r="B80" s="1494">
        <f>SUM(B81:B85)</f>
        <v>0</v>
      </c>
      <c r="C80" s="1494">
        <f>SUM(C81:C85)</f>
        <v>0</v>
      </c>
    </row>
    <row r="81" spans="1:3">
      <c r="A81" s="1492" t="s">
        <v>1165</v>
      </c>
      <c r="B81" s="583"/>
      <c r="C81" s="583"/>
    </row>
    <row r="82" spans="1:3">
      <c r="A82" s="1492" t="s">
        <v>1166</v>
      </c>
      <c r="B82" s="583"/>
      <c r="C82" s="583"/>
    </row>
    <row r="83" spans="1:3">
      <c r="A83" s="1492" t="s">
        <v>1167</v>
      </c>
      <c r="B83" s="583"/>
      <c r="C83" s="583"/>
    </row>
    <row r="84" spans="1:3">
      <c r="A84" s="1492" t="s">
        <v>1168</v>
      </c>
      <c r="B84" s="583"/>
      <c r="C84" s="583"/>
    </row>
    <row r="85" spans="1:3" ht="13.5" thickBot="1">
      <c r="A85" s="1493" t="s">
        <v>524</v>
      </c>
      <c r="B85" s="583"/>
      <c r="C85" s="583"/>
    </row>
    <row r="86" spans="1:3" ht="13.5" thickBot="1">
      <c r="A86" s="1489" t="s">
        <v>1154</v>
      </c>
      <c r="B86" s="1495">
        <f>B72+B79+B80</f>
        <v>0</v>
      </c>
      <c r="C86" s="1495">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88</vt:i4>
      </vt:variant>
      <vt:variant>
        <vt:lpstr>Plages nommées</vt:lpstr>
      </vt:variant>
      <vt:variant>
        <vt:i4>31</vt:i4>
      </vt:variant>
    </vt:vector>
  </HeadingPairs>
  <TitlesOfParts>
    <vt:vector size="119"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 bis</vt:lpstr>
      <vt:lpstr>Tableau 7A</vt:lpstr>
      <vt:lpstr>Tableau 7B</vt:lpstr>
      <vt:lpstr>Tableau 7B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17A'!Zone_d_impression</vt:lpstr>
      <vt:lpstr>'Tableau 17B'!Zone_d_impression</vt:lpstr>
      <vt:lpstr>'Tableau 2'!Zone_d_impression</vt:lpstr>
      <vt:lpstr>'Tableau 20B'!Zone_d_impression</vt:lpstr>
      <vt:lpstr>'Tableau 29'!Zone_d_impression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7B bis'!Zone_d_impression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2016-01-15T09:12:03Z</cp:lastPrinted>
  <dcterms:created xsi:type="dcterms:W3CDTF">2003-03-20T13:00:31Z</dcterms:created>
  <dcterms:modified xsi:type="dcterms:W3CDTF">2016-01-15T09:40:46Z</dcterms:modified>
</cp:coreProperties>
</file>