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
    </mc:Choice>
  </mc:AlternateContent>
  <bookViews>
    <workbookView xWindow="0" yWindow="0" windowWidth="20205" windowHeight="8970" tabRatio="867" activeTab="4"/>
  </bookViews>
  <sheets>
    <sheet name="TAB00" sheetId="16" r:id="rId1"/>
    <sheet name="TAB A" sheetId="65" r:id="rId2"/>
    <sheet name="TAB B" sheetId="76" r:id="rId3"/>
    <sheet name="TAB C" sheetId="64" r:id="rId4"/>
    <sheet name="TAB1" sheetId="5" r:id="rId5"/>
    <sheet name="TAB2" sheetId="1" r:id="rId6"/>
    <sheet name="TAB2.1" sheetId="61" r:id="rId7"/>
    <sheet name="TAB2.2" sheetId="62" r:id="rId8"/>
    <sheet name="TAB2.3" sheetId="73" r:id="rId9"/>
    <sheet name="TAB3" sheetId="6" r:id="rId10"/>
    <sheet name="TAB4" sheetId="66" r:id="rId11"/>
    <sheet name="TAB4.1" sheetId="2" r:id="rId12"/>
    <sheet name="TAB4.2" sheetId="8" r:id="rId13"/>
    <sheet name="TAB4.3" sheetId="3" r:id="rId14"/>
    <sheet name="TAB4.4" sheetId="9" r:id="rId15"/>
    <sheet name="TAB4.5" sheetId="10" r:id="rId16"/>
    <sheet name="TAB4.6" sheetId="11" r:id="rId17"/>
    <sheet name="TAB5" sheetId="26" r:id="rId18"/>
    <sheet name="TAB5.1" sheetId="36" r:id="rId19"/>
    <sheet name="TAB5.2" sheetId="37" r:id="rId20"/>
    <sheet name="TAB5.3" sheetId="67" r:id="rId21"/>
    <sheet name="TAB5.4" sheetId="59" r:id="rId22"/>
    <sheet name="TAB5.5" sheetId="44" r:id="rId23"/>
    <sheet name="TAB5.6" sheetId="45" r:id="rId24"/>
    <sheet name="TAB5.7" sheetId="60" r:id="rId25"/>
    <sheet name="TAB5.8" sheetId="68" r:id="rId26"/>
    <sheet name="TAB5.9" sheetId="69" r:id="rId27"/>
    <sheet name="TAB5.10" sheetId="70" r:id="rId28"/>
    <sheet name="TAB5.11" sheetId="71" r:id="rId29"/>
    <sheet name="TAB5.12" sheetId="72" r:id="rId30"/>
    <sheet name="TAB5.13" sheetId="54" r:id="rId31"/>
    <sheet name="TAB5.14" sheetId="53" r:id="rId32"/>
    <sheet name="TAB5.15" sheetId="74" r:id="rId33"/>
    <sheet name="TAB6" sheetId="14" r:id="rId34"/>
    <sheet name="TAB6.1" sheetId="30" r:id="rId35"/>
    <sheet name="TAB6.2" sheetId="56" r:id="rId36"/>
    <sheet name="TAB6.3" sheetId="75" r:id="rId37"/>
    <sheet name="TAB7" sheetId="58" r:id="rId38"/>
    <sheet name="TAB8" sheetId="32" r:id="rId39"/>
    <sheet name="TAB9" sheetId="38" r:id="rId40"/>
    <sheet name="TAB9.1" sheetId="39" r:id="rId41"/>
    <sheet name="TAB9.2" sheetId="40" r:id="rId42"/>
    <sheet name="TAB9.3" sheetId="42" r:id="rId43"/>
    <sheet name="TAB10" sheetId="33" r:id="rId44"/>
    <sheet name="TAB10.1" sheetId="80" r:id="rId45"/>
  </sheets>
  <externalReferences>
    <externalReference r:id="rId46"/>
  </externalReferences>
  <definedNames>
    <definedName name="_xlnm._FilterDatabase" localSheetId="18" hidden="1">TAB5.1!$A$14:$AA$803</definedName>
    <definedName name="_xlnm._FilterDatabase" localSheetId="34" hidden="1">TAB6.1!$A$7:$AJ$194</definedName>
    <definedName name="_xlnm._FilterDatabase" localSheetId="39" hidden="1">'TAB9'!$A$7:$AF$218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69" l="1"/>
  <c r="C24" i="64"/>
  <c r="C41" i="64"/>
  <c r="A41" i="64"/>
  <c r="B18" i="80"/>
  <c r="C39" i="64"/>
  <c r="C37" i="64"/>
  <c r="C35" i="64"/>
  <c r="C34" i="64"/>
  <c r="B34" i="64"/>
  <c r="A34" i="64" s="1"/>
  <c r="A35" i="64" s="1"/>
  <c r="A36" i="64" s="1"/>
  <c r="A37" i="64" s="1"/>
  <c r="A38" i="64" s="1"/>
  <c r="A39" i="64" s="1"/>
  <c r="A40" i="64" s="1"/>
  <c r="A33" i="64"/>
  <c r="A42" i="64"/>
  <c r="A43" i="64"/>
  <c r="A44" i="64"/>
  <c r="A45" i="64"/>
  <c r="A46" i="64"/>
  <c r="A47" i="64"/>
  <c r="A48" i="64"/>
  <c r="A49" i="64"/>
  <c r="A50" i="64"/>
  <c r="A51" i="64"/>
  <c r="A52" i="64"/>
  <c r="A53" i="64"/>
  <c r="A54" i="64"/>
  <c r="A55" i="64"/>
  <c r="B11" i="53"/>
  <c r="A13" i="53"/>
  <c r="C32" i="64" s="1"/>
  <c r="A16" i="54"/>
  <c r="C31" i="64" s="1"/>
  <c r="B24" i="71"/>
  <c r="B24" i="70"/>
  <c r="A26" i="69"/>
  <c r="C26" i="64"/>
  <c r="A28" i="11"/>
  <c r="A46" i="10"/>
  <c r="C23" i="64" s="1"/>
  <c r="A46" i="9"/>
  <c r="C21" i="64" s="1"/>
  <c r="A46" i="3"/>
  <c r="C19" i="64" s="1"/>
  <c r="A46" i="8"/>
  <c r="C17" i="64" s="1"/>
  <c r="A46" i="2"/>
  <c r="A27" i="11"/>
  <c r="A45" i="10"/>
  <c r="C22" i="64" s="1"/>
  <c r="A45" i="9"/>
  <c r="C20" i="64" s="1"/>
  <c r="A45" i="3"/>
  <c r="C18" i="64" s="1"/>
  <c r="A45" i="8"/>
  <c r="C16" i="64" s="1"/>
  <c r="C9" i="64"/>
  <c r="C8" i="64"/>
  <c r="A3" i="65" l="1"/>
  <c r="A3" i="64"/>
  <c r="A3" i="76"/>
  <c r="I50" i="33"/>
  <c r="G50" i="33"/>
  <c r="E50" i="33"/>
  <c r="C50" i="33"/>
  <c r="B50" i="33"/>
  <c r="B23" i="40"/>
  <c r="D7" i="40"/>
  <c r="F7" i="40"/>
  <c r="H7" i="40"/>
  <c r="J7" i="40"/>
  <c r="L7" i="40"/>
  <c r="N7" i="40"/>
  <c r="P7" i="40"/>
  <c r="R7" i="40"/>
  <c r="R163" i="38"/>
  <c r="R120" i="38"/>
  <c r="R77" i="38"/>
  <c r="R34" i="38"/>
  <c r="P163" i="38"/>
  <c r="P120" i="38"/>
  <c r="P77" i="38"/>
  <c r="P34" i="38"/>
  <c r="N163" i="38"/>
  <c r="N120" i="38"/>
  <c r="N77" i="38"/>
  <c r="N34" i="38"/>
  <c r="L163" i="38"/>
  <c r="L120" i="38"/>
  <c r="L77" i="38"/>
  <c r="L34" i="38"/>
  <c r="J163" i="38"/>
  <c r="J120" i="38"/>
  <c r="J77" i="38"/>
  <c r="J34" i="38"/>
  <c r="H163" i="38"/>
  <c r="H120" i="38"/>
  <c r="H77" i="38"/>
  <c r="H34" i="38"/>
  <c r="F163" i="38"/>
  <c r="F120" i="38"/>
  <c r="F77" i="38"/>
  <c r="F34" i="38"/>
  <c r="D163" i="38"/>
  <c r="C163" i="38"/>
  <c r="D120" i="38"/>
  <c r="C120" i="38"/>
  <c r="D77" i="38"/>
  <c r="C77" i="38"/>
  <c r="D34" i="38"/>
  <c r="C34" i="38"/>
  <c r="G54" i="32"/>
  <c r="I54" i="33"/>
  <c r="G54" i="33"/>
  <c r="E54" i="33"/>
  <c r="C54" i="33"/>
  <c r="B54" i="33"/>
  <c r="J54" i="32"/>
  <c r="S131" i="30"/>
  <c r="R131" i="30"/>
  <c r="Q131" i="30"/>
  <c r="S190" i="30"/>
  <c r="R190" i="30"/>
  <c r="Q190" i="30"/>
  <c r="S189" i="30"/>
  <c r="R189" i="30"/>
  <c r="Q189" i="30"/>
  <c r="S188" i="30"/>
  <c r="R188" i="30"/>
  <c r="Q188" i="30"/>
  <c r="S187" i="30"/>
  <c r="R187" i="30"/>
  <c r="Q187" i="30"/>
  <c r="S186" i="30"/>
  <c r="R186" i="30"/>
  <c r="Q186" i="30"/>
  <c r="S185" i="30"/>
  <c r="R185" i="30"/>
  <c r="Q185" i="30"/>
  <c r="S184" i="30"/>
  <c r="R184" i="30"/>
  <c r="Q184" i="30"/>
  <c r="S183" i="30"/>
  <c r="R183" i="30"/>
  <c r="Q183" i="30"/>
  <c r="S182" i="30"/>
  <c r="R182" i="30"/>
  <c r="Q182" i="30"/>
  <c r="S181" i="30"/>
  <c r="R181" i="30"/>
  <c r="Q181" i="30"/>
  <c r="S180" i="30"/>
  <c r="R180" i="30"/>
  <c r="Q180" i="30"/>
  <c r="S179" i="30"/>
  <c r="R179" i="30"/>
  <c r="Q179" i="30"/>
  <c r="S176" i="30"/>
  <c r="R176" i="30"/>
  <c r="Q176" i="30"/>
  <c r="S175" i="30"/>
  <c r="R175" i="30"/>
  <c r="Q175" i="30"/>
  <c r="S174" i="30"/>
  <c r="R174" i="30"/>
  <c r="Q174" i="30"/>
  <c r="S173" i="30"/>
  <c r="R173" i="30"/>
  <c r="Q173" i="30"/>
  <c r="S172" i="30"/>
  <c r="R172" i="30"/>
  <c r="Q172" i="30"/>
  <c r="S171" i="30"/>
  <c r="R171" i="30"/>
  <c r="Q171" i="30"/>
  <c r="S170" i="30"/>
  <c r="R170" i="30"/>
  <c r="Q170" i="30"/>
  <c r="S169" i="30"/>
  <c r="R169" i="30"/>
  <c r="Q169" i="30"/>
  <c r="S167" i="30"/>
  <c r="R167" i="30"/>
  <c r="Q167" i="30"/>
  <c r="S166" i="30"/>
  <c r="R166" i="30"/>
  <c r="Q166" i="30"/>
  <c r="S165" i="30"/>
  <c r="R165" i="30"/>
  <c r="Q165" i="30"/>
  <c r="S164" i="30"/>
  <c r="R164" i="30"/>
  <c r="Q164" i="30"/>
  <c r="S163" i="30"/>
  <c r="R163" i="30"/>
  <c r="Q163" i="30"/>
  <c r="S162" i="30"/>
  <c r="R162" i="30"/>
  <c r="Q162" i="30"/>
  <c r="S161" i="30"/>
  <c r="R161" i="30"/>
  <c r="Q161" i="30"/>
  <c r="S160" i="30"/>
  <c r="R160" i="30"/>
  <c r="Q160" i="30"/>
  <c r="S159" i="30"/>
  <c r="R159" i="30"/>
  <c r="Q159" i="30"/>
  <c r="S158" i="30"/>
  <c r="R158" i="30"/>
  <c r="Q158" i="30"/>
  <c r="S157" i="30"/>
  <c r="R157" i="30"/>
  <c r="Q157" i="30"/>
  <c r="S156" i="30"/>
  <c r="R156" i="30"/>
  <c r="Q156" i="30"/>
  <c r="S153" i="30"/>
  <c r="R153" i="30"/>
  <c r="Q153" i="30"/>
  <c r="S152" i="30"/>
  <c r="R152" i="30"/>
  <c r="Q152" i="30"/>
  <c r="S151" i="30"/>
  <c r="R151" i="30"/>
  <c r="Q151" i="30"/>
  <c r="S150" i="30"/>
  <c r="R150" i="30"/>
  <c r="Q150" i="30"/>
  <c r="S149" i="30"/>
  <c r="R149" i="30"/>
  <c r="Q149" i="30"/>
  <c r="S148" i="30"/>
  <c r="R148" i="30"/>
  <c r="Q148" i="30"/>
  <c r="S147" i="30"/>
  <c r="R147" i="30"/>
  <c r="Q147" i="30"/>
  <c r="S146" i="30"/>
  <c r="R146" i="30"/>
  <c r="Q146" i="30"/>
  <c r="S145" i="30"/>
  <c r="R145" i="30"/>
  <c r="Q145" i="30"/>
  <c r="S144" i="30"/>
  <c r="R144" i="30"/>
  <c r="Q144" i="30"/>
  <c r="S143" i="30"/>
  <c r="R143" i="30"/>
  <c r="Q143" i="30"/>
  <c r="S142" i="30"/>
  <c r="R142" i="30"/>
  <c r="Q142" i="30"/>
  <c r="S139" i="30"/>
  <c r="R139" i="30"/>
  <c r="Q139" i="30"/>
  <c r="S138" i="30"/>
  <c r="R138" i="30"/>
  <c r="Q138" i="30"/>
  <c r="S137" i="30"/>
  <c r="R137" i="30"/>
  <c r="Q137" i="30"/>
  <c r="S136" i="30"/>
  <c r="R136" i="30"/>
  <c r="Q136" i="30"/>
  <c r="S135" i="30"/>
  <c r="R135" i="30"/>
  <c r="Q135" i="30"/>
  <c r="S134" i="30"/>
  <c r="R134" i="30"/>
  <c r="Q134" i="30"/>
  <c r="S133" i="30"/>
  <c r="R133" i="30"/>
  <c r="Q133" i="30"/>
  <c r="S132" i="30"/>
  <c r="R132" i="30"/>
  <c r="Q132" i="30"/>
  <c r="S130" i="30"/>
  <c r="R130" i="30"/>
  <c r="Q130" i="30"/>
  <c r="S129" i="30"/>
  <c r="R129" i="30"/>
  <c r="Q129" i="30"/>
  <c r="S128" i="30"/>
  <c r="R128" i="30"/>
  <c r="Q128" i="30"/>
  <c r="S127" i="30"/>
  <c r="R127" i="30"/>
  <c r="Q127" i="30"/>
  <c r="S126" i="30"/>
  <c r="R126" i="30"/>
  <c r="Q126" i="30"/>
  <c r="S125" i="30"/>
  <c r="R125" i="30"/>
  <c r="Q125" i="30"/>
  <c r="S124" i="30"/>
  <c r="R124" i="30"/>
  <c r="Q124" i="30"/>
  <c r="S123" i="30"/>
  <c r="R123" i="30"/>
  <c r="Q123" i="30"/>
  <c r="S122" i="30"/>
  <c r="R122" i="30"/>
  <c r="Q122" i="30"/>
  <c r="S121" i="30"/>
  <c r="R121" i="30"/>
  <c r="Q121" i="30"/>
  <c r="S120" i="30"/>
  <c r="R120" i="30"/>
  <c r="Q120" i="30"/>
  <c r="S119" i="30"/>
  <c r="R119" i="30"/>
  <c r="Q119" i="30"/>
  <c r="S116" i="30"/>
  <c r="R116" i="30"/>
  <c r="Q116" i="30"/>
  <c r="S115" i="30"/>
  <c r="R115" i="30"/>
  <c r="Q115" i="30"/>
  <c r="S113" i="30"/>
  <c r="R113" i="30"/>
  <c r="Q113" i="30"/>
  <c r="S112" i="30"/>
  <c r="R112" i="30"/>
  <c r="Q112" i="30"/>
  <c r="S111" i="30"/>
  <c r="R111" i="30"/>
  <c r="Q111" i="30"/>
  <c r="S110" i="30"/>
  <c r="R110" i="30"/>
  <c r="Q110" i="30"/>
  <c r="S109" i="30"/>
  <c r="R109" i="30"/>
  <c r="Q109" i="30"/>
  <c r="S108" i="30"/>
  <c r="R108" i="30"/>
  <c r="Q108" i="30"/>
  <c r="S107" i="30"/>
  <c r="R107" i="30"/>
  <c r="Q107" i="30"/>
  <c r="S106" i="30"/>
  <c r="R106" i="30"/>
  <c r="Q106" i="30"/>
  <c r="S105" i="30"/>
  <c r="R105" i="30"/>
  <c r="Q105" i="30"/>
  <c r="S102" i="30"/>
  <c r="R102" i="30"/>
  <c r="Q102" i="30"/>
  <c r="S101" i="30"/>
  <c r="R101" i="30"/>
  <c r="Q101" i="30"/>
  <c r="S100" i="30"/>
  <c r="R100" i="30"/>
  <c r="Q100" i="30"/>
  <c r="S99" i="30"/>
  <c r="R99" i="30"/>
  <c r="Q99" i="30"/>
  <c r="S98" i="30"/>
  <c r="R98" i="30"/>
  <c r="Q98" i="30"/>
  <c r="S97" i="30"/>
  <c r="R97" i="30"/>
  <c r="Q97" i="30"/>
  <c r="S96" i="30"/>
  <c r="R96" i="30"/>
  <c r="Q96" i="30"/>
  <c r="S95" i="30"/>
  <c r="R95" i="30"/>
  <c r="Q95" i="30"/>
  <c r="S94" i="30"/>
  <c r="R94" i="30"/>
  <c r="Q94" i="30"/>
  <c r="S93" i="30"/>
  <c r="R93" i="30"/>
  <c r="Q93" i="30"/>
  <c r="S92" i="30"/>
  <c r="R92" i="30"/>
  <c r="Q92" i="30"/>
  <c r="S91" i="30"/>
  <c r="R91" i="30"/>
  <c r="Q91" i="30"/>
  <c r="S90" i="30"/>
  <c r="R90" i="30"/>
  <c r="Q90" i="30"/>
  <c r="S89" i="30"/>
  <c r="R89" i="30"/>
  <c r="Q89" i="30"/>
  <c r="S88" i="30"/>
  <c r="R88" i="30"/>
  <c r="Q88" i="30"/>
  <c r="S87" i="30"/>
  <c r="R87" i="30"/>
  <c r="Q87" i="30"/>
  <c r="S86" i="30"/>
  <c r="R86" i="30"/>
  <c r="Q86" i="30"/>
  <c r="S85" i="30"/>
  <c r="R85" i="30"/>
  <c r="Q85" i="30"/>
  <c r="S84" i="30"/>
  <c r="R84" i="30"/>
  <c r="Q84" i="30"/>
  <c r="S83" i="30"/>
  <c r="R83" i="30"/>
  <c r="Q83" i="30"/>
  <c r="S82" i="30"/>
  <c r="R82" i="30"/>
  <c r="Q82" i="30"/>
  <c r="S79" i="30"/>
  <c r="R79" i="30"/>
  <c r="Q79" i="30"/>
  <c r="S78" i="30"/>
  <c r="R78" i="30"/>
  <c r="Q78" i="30"/>
  <c r="S77" i="30"/>
  <c r="R77" i="30"/>
  <c r="Q77" i="30"/>
  <c r="S76" i="30"/>
  <c r="R76" i="30"/>
  <c r="Q76" i="30"/>
  <c r="S75" i="30"/>
  <c r="R75" i="30"/>
  <c r="Q75" i="30"/>
  <c r="S74" i="30"/>
  <c r="R74" i="30"/>
  <c r="Q74" i="30"/>
  <c r="S73" i="30"/>
  <c r="R73" i="30"/>
  <c r="Q73" i="30"/>
  <c r="S72" i="30"/>
  <c r="R72" i="30"/>
  <c r="Q72" i="30"/>
  <c r="S71" i="30"/>
  <c r="R71" i="30"/>
  <c r="Q71" i="30"/>
  <c r="S70" i="30"/>
  <c r="R70" i="30"/>
  <c r="Q70" i="30"/>
  <c r="S69" i="30"/>
  <c r="R69" i="30"/>
  <c r="Q69" i="30"/>
  <c r="S68" i="30"/>
  <c r="R68" i="30"/>
  <c r="Q68" i="30"/>
  <c r="S65" i="30"/>
  <c r="R65" i="30"/>
  <c r="Q65" i="30"/>
  <c r="S64" i="30"/>
  <c r="R64" i="30"/>
  <c r="Q64" i="30"/>
  <c r="S63" i="30"/>
  <c r="R63" i="30"/>
  <c r="Q63" i="30"/>
  <c r="S62" i="30"/>
  <c r="R62" i="30"/>
  <c r="Q62" i="30"/>
  <c r="S61" i="30"/>
  <c r="R61" i="30"/>
  <c r="Q61" i="30"/>
  <c r="S60" i="30"/>
  <c r="R60" i="30"/>
  <c r="Q60" i="30"/>
  <c r="S59" i="30"/>
  <c r="R59" i="30"/>
  <c r="Q59" i="30"/>
  <c r="S58" i="30"/>
  <c r="R58" i="30"/>
  <c r="Q58" i="30"/>
  <c r="S57" i="30"/>
  <c r="R57" i="30"/>
  <c r="Q57" i="30"/>
  <c r="S56" i="30"/>
  <c r="R56" i="30"/>
  <c r="Q56" i="30"/>
  <c r="S55" i="30"/>
  <c r="R55" i="30"/>
  <c r="Q55" i="30"/>
  <c r="S54" i="30"/>
  <c r="R54" i="30"/>
  <c r="Q54" i="30"/>
  <c r="S53" i="30"/>
  <c r="R53" i="30"/>
  <c r="Q53" i="30"/>
  <c r="S52" i="30"/>
  <c r="R52" i="30"/>
  <c r="Q52" i="30"/>
  <c r="S51" i="30"/>
  <c r="R51" i="30"/>
  <c r="Q51" i="30"/>
  <c r="S50" i="30"/>
  <c r="R50" i="30"/>
  <c r="Q50" i="30"/>
  <c r="S49" i="30"/>
  <c r="R49" i="30"/>
  <c r="Q49" i="30"/>
  <c r="S48" i="30"/>
  <c r="R48" i="30"/>
  <c r="Q48" i="30"/>
  <c r="S47" i="30"/>
  <c r="R47" i="30"/>
  <c r="Q47" i="30"/>
  <c r="S46" i="30"/>
  <c r="R46" i="30"/>
  <c r="Q46" i="30"/>
  <c r="S45" i="30"/>
  <c r="R45" i="30"/>
  <c r="Q45" i="30"/>
  <c r="S42" i="30"/>
  <c r="R42" i="30"/>
  <c r="Q42" i="30"/>
  <c r="S41" i="30"/>
  <c r="R41" i="30"/>
  <c r="Q41" i="30"/>
  <c r="S40" i="30"/>
  <c r="R40" i="30"/>
  <c r="Q40" i="30"/>
  <c r="S39" i="30"/>
  <c r="R39" i="30"/>
  <c r="Q39" i="30"/>
  <c r="S38" i="30"/>
  <c r="R38" i="30"/>
  <c r="Q38" i="30"/>
  <c r="S37" i="30"/>
  <c r="R37" i="30"/>
  <c r="Q37" i="30"/>
  <c r="S36" i="30"/>
  <c r="R36" i="30"/>
  <c r="Q36" i="30"/>
  <c r="S35" i="30"/>
  <c r="R35" i="30"/>
  <c r="Q35" i="30"/>
  <c r="S34" i="30"/>
  <c r="R34" i="30"/>
  <c r="Q34" i="30"/>
  <c r="S33" i="30"/>
  <c r="R33" i="30"/>
  <c r="Q33" i="30"/>
  <c r="S32" i="30"/>
  <c r="R32" i="30"/>
  <c r="Q32" i="30"/>
  <c r="S31" i="30"/>
  <c r="R31" i="30"/>
  <c r="Q31" i="30"/>
  <c r="S28" i="30"/>
  <c r="R28" i="30"/>
  <c r="Q28" i="30"/>
  <c r="S27" i="30"/>
  <c r="R27" i="30"/>
  <c r="Q27" i="30"/>
  <c r="S26" i="30"/>
  <c r="R26" i="30"/>
  <c r="Q26" i="30"/>
  <c r="S25" i="30"/>
  <c r="R25" i="30"/>
  <c r="Q25"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I13" i="74"/>
  <c r="G13" i="74"/>
  <c r="E13" i="74"/>
  <c r="C13" i="74"/>
  <c r="B13" i="74"/>
  <c r="J11" i="53"/>
  <c r="J10" i="53"/>
  <c r="J9" i="53"/>
  <c r="J14" i="54"/>
  <c r="J13" i="54"/>
  <c r="J12" i="54"/>
  <c r="J11" i="54"/>
  <c r="J10" i="54"/>
  <c r="J9" i="54"/>
  <c r="O27" i="72"/>
  <c r="M27" i="72"/>
  <c r="K27" i="72"/>
  <c r="I27" i="72"/>
  <c r="G27" i="72"/>
  <c r="E27" i="72"/>
  <c r="C27" i="72"/>
  <c r="B27" i="72"/>
  <c r="A29" i="72" s="1"/>
  <c r="O22" i="71"/>
  <c r="M22" i="71"/>
  <c r="K22" i="71"/>
  <c r="N22" i="71" s="1"/>
  <c r="I22" i="71"/>
  <c r="G22" i="71"/>
  <c r="J22" i="71" s="1"/>
  <c r="E22" i="71"/>
  <c r="C22" i="71"/>
  <c r="F22" i="71" s="1"/>
  <c r="B22" i="71"/>
  <c r="O22" i="70"/>
  <c r="M22" i="70"/>
  <c r="K22" i="70"/>
  <c r="I22" i="70"/>
  <c r="G22" i="70"/>
  <c r="E22" i="70"/>
  <c r="C22" i="70"/>
  <c r="B22" i="70"/>
  <c r="O24" i="69"/>
  <c r="P24" i="69" s="1"/>
  <c r="M24" i="69"/>
  <c r="M23" i="69" s="1"/>
  <c r="K24" i="69"/>
  <c r="N24" i="69" s="1"/>
  <c r="I24" i="69"/>
  <c r="I23" i="69" s="1"/>
  <c r="G24" i="69"/>
  <c r="J24" i="69" s="1"/>
  <c r="E24" i="69"/>
  <c r="E23" i="69" s="1"/>
  <c r="C24" i="69"/>
  <c r="F24" i="69" s="1"/>
  <c r="B23" i="69"/>
  <c r="O22" i="69"/>
  <c r="M22" i="69"/>
  <c r="P22" i="69" s="1"/>
  <c r="K22" i="69"/>
  <c r="I22" i="69"/>
  <c r="L22" i="69" s="1"/>
  <c r="G22" i="69"/>
  <c r="E22" i="69"/>
  <c r="H22" i="69" s="1"/>
  <c r="C22" i="69"/>
  <c r="B22" i="69"/>
  <c r="D22" i="69" s="1"/>
  <c r="J14" i="60"/>
  <c r="I14" i="60"/>
  <c r="H14" i="60"/>
  <c r="J11" i="60"/>
  <c r="I11" i="60"/>
  <c r="H11" i="60"/>
  <c r="G11" i="60"/>
  <c r="F11" i="60"/>
  <c r="E11" i="60"/>
  <c r="D11" i="60"/>
  <c r="C11" i="60"/>
  <c r="B11" i="60"/>
  <c r="G38" i="44"/>
  <c r="F38" i="44"/>
  <c r="E38" i="44"/>
  <c r="D38" i="44"/>
  <c r="C38" i="44"/>
  <c r="F34" i="44"/>
  <c r="F36" i="44" s="1"/>
  <c r="F37" i="44" s="1"/>
  <c r="F39" i="44" s="1"/>
  <c r="F41" i="44" s="1"/>
  <c r="G33" i="44"/>
  <c r="G34" i="44" s="1"/>
  <c r="G36" i="44" s="1"/>
  <c r="G37" i="44" s="1"/>
  <c r="G39" i="44" s="1"/>
  <c r="G41" i="44" s="1"/>
  <c r="F33" i="44"/>
  <c r="E33" i="44"/>
  <c r="E34" i="44" s="1"/>
  <c r="E36" i="44" s="1"/>
  <c r="E37" i="44" s="1"/>
  <c r="E39" i="44" s="1"/>
  <c r="E41" i="44" s="1"/>
  <c r="D33" i="44"/>
  <c r="D34" i="44" s="1"/>
  <c r="D36" i="44" s="1"/>
  <c r="D37" i="44" s="1"/>
  <c r="D39" i="44" s="1"/>
  <c r="D41" i="44" s="1"/>
  <c r="C33" i="44"/>
  <c r="C34" i="44" s="1"/>
  <c r="C36" i="44" s="1"/>
  <c r="C37" i="44" s="1"/>
  <c r="C39" i="44" s="1"/>
  <c r="C41" i="44" s="1"/>
  <c r="R803" i="36"/>
  <c r="Q803" i="36"/>
  <c r="P803" i="36"/>
  <c r="O803" i="36"/>
  <c r="N803" i="36"/>
  <c r="M803" i="36"/>
  <c r="L803" i="36"/>
  <c r="K803" i="36"/>
  <c r="J803" i="36"/>
  <c r="I803" i="36"/>
  <c r="H803" i="36"/>
  <c r="G803" i="36"/>
  <c r="F803" i="36"/>
  <c r="E803" i="36"/>
  <c r="D803" i="36"/>
  <c r="C803" i="36"/>
  <c r="R802" i="36"/>
  <c r="Q802" i="36"/>
  <c r="P802" i="36"/>
  <c r="O802" i="36"/>
  <c r="N802" i="36"/>
  <c r="M802" i="36"/>
  <c r="L802" i="36"/>
  <c r="K802" i="36"/>
  <c r="J802" i="36"/>
  <c r="I802" i="36"/>
  <c r="H802" i="36"/>
  <c r="G802" i="36"/>
  <c r="F802" i="36"/>
  <c r="E802" i="36"/>
  <c r="D802" i="36"/>
  <c r="C802" i="36"/>
  <c r="R801" i="36"/>
  <c r="Q801" i="36"/>
  <c r="P801" i="36"/>
  <c r="O801" i="36"/>
  <c r="N801" i="36"/>
  <c r="M801" i="36"/>
  <c r="L801" i="36"/>
  <c r="K801" i="36"/>
  <c r="J801" i="36"/>
  <c r="I801" i="36"/>
  <c r="H801" i="36"/>
  <c r="G801" i="36"/>
  <c r="F801" i="36"/>
  <c r="E801" i="36"/>
  <c r="D801" i="36"/>
  <c r="C801" i="36"/>
  <c r="R800" i="36"/>
  <c r="Q800" i="36"/>
  <c r="P800" i="36"/>
  <c r="O800" i="36"/>
  <c r="N800" i="36"/>
  <c r="M800" i="36"/>
  <c r="L800" i="36"/>
  <c r="K800" i="36"/>
  <c r="J800" i="36"/>
  <c r="I800" i="36"/>
  <c r="H800" i="36"/>
  <c r="G800" i="36"/>
  <c r="F800" i="36"/>
  <c r="E800" i="36"/>
  <c r="D800" i="36"/>
  <c r="C800" i="36"/>
  <c r="R799" i="36"/>
  <c r="Q799" i="36"/>
  <c r="P799" i="36"/>
  <c r="O799" i="36"/>
  <c r="N799" i="36"/>
  <c r="M799" i="36"/>
  <c r="L799" i="36"/>
  <c r="K799" i="36"/>
  <c r="J799" i="36"/>
  <c r="I799" i="36"/>
  <c r="H799" i="36"/>
  <c r="G799" i="36"/>
  <c r="F799" i="36"/>
  <c r="E799" i="36"/>
  <c r="D799" i="36"/>
  <c r="C799" i="36"/>
  <c r="R798" i="36"/>
  <c r="Q798" i="36"/>
  <c r="P798" i="36"/>
  <c r="O798" i="36"/>
  <c r="N798" i="36"/>
  <c r="M798" i="36"/>
  <c r="L798" i="36"/>
  <c r="K798" i="36"/>
  <c r="J798" i="36"/>
  <c r="I798" i="36"/>
  <c r="H798" i="36"/>
  <c r="G798" i="36"/>
  <c r="F798" i="36"/>
  <c r="E798" i="36"/>
  <c r="D798" i="36"/>
  <c r="C798" i="36"/>
  <c r="R704" i="36"/>
  <c r="Q704" i="36"/>
  <c r="P704" i="36"/>
  <c r="O704" i="36"/>
  <c r="N704" i="36"/>
  <c r="M704" i="36"/>
  <c r="L704" i="36"/>
  <c r="K704" i="36"/>
  <c r="J704" i="36"/>
  <c r="I704" i="36"/>
  <c r="H704" i="36"/>
  <c r="G704" i="36"/>
  <c r="F704" i="36"/>
  <c r="E704" i="36"/>
  <c r="D704" i="36"/>
  <c r="C704" i="36"/>
  <c r="R703" i="36"/>
  <c r="Q703" i="36"/>
  <c r="P703" i="36"/>
  <c r="O703" i="36"/>
  <c r="N703" i="36"/>
  <c r="M703" i="36"/>
  <c r="L703" i="36"/>
  <c r="K703" i="36"/>
  <c r="J703" i="36"/>
  <c r="I703" i="36"/>
  <c r="H703" i="36"/>
  <c r="G703" i="36"/>
  <c r="F703" i="36"/>
  <c r="E703" i="36"/>
  <c r="D703" i="36"/>
  <c r="C703" i="36"/>
  <c r="R702" i="36"/>
  <c r="Q702" i="36"/>
  <c r="P702" i="36"/>
  <c r="O702" i="36"/>
  <c r="N702" i="36"/>
  <c r="M702" i="36"/>
  <c r="L702" i="36"/>
  <c r="K702" i="36"/>
  <c r="J702" i="36"/>
  <c r="I702" i="36"/>
  <c r="H702" i="36"/>
  <c r="G702" i="36"/>
  <c r="F702" i="36"/>
  <c r="E702" i="36"/>
  <c r="D702" i="36"/>
  <c r="C702" i="36"/>
  <c r="R701" i="36"/>
  <c r="Q701" i="36"/>
  <c r="P701" i="36"/>
  <c r="O701" i="36"/>
  <c r="N701" i="36"/>
  <c r="M701" i="36"/>
  <c r="L701" i="36"/>
  <c r="K701" i="36"/>
  <c r="J701" i="36"/>
  <c r="I701" i="36"/>
  <c r="H701" i="36"/>
  <c r="G701" i="36"/>
  <c r="F701" i="36"/>
  <c r="E701" i="36"/>
  <c r="D701" i="36"/>
  <c r="C701" i="36"/>
  <c r="R700" i="36"/>
  <c r="Q700" i="36"/>
  <c r="P700" i="36"/>
  <c r="O700" i="36"/>
  <c r="N700" i="36"/>
  <c r="M700" i="36"/>
  <c r="L700" i="36"/>
  <c r="K700" i="36"/>
  <c r="J700" i="36"/>
  <c r="I700" i="36"/>
  <c r="H700" i="36"/>
  <c r="G700" i="36"/>
  <c r="F700" i="36"/>
  <c r="E700" i="36"/>
  <c r="D700" i="36"/>
  <c r="C700" i="36"/>
  <c r="R699" i="36"/>
  <c r="Q699" i="36"/>
  <c r="P699" i="36"/>
  <c r="O699" i="36"/>
  <c r="N699" i="36"/>
  <c r="M699" i="36"/>
  <c r="L699" i="36"/>
  <c r="K699" i="36"/>
  <c r="J699" i="36"/>
  <c r="I699" i="36"/>
  <c r="H699" i="36"/>
  <c r="G699" i="36"/>
  <c r="F699" i="36"/>
  <c r="E699" i="36"/>
  <c r="D699" i="36"/>
  <c r="C699" i="36"/>
  <c r="R605" i="36"/>
  <c r="Q605" i="36"/>
  <c r="P605" i="36"/>
  <c r="O605" i="36"/>
  <c r="N605" i="36"/>
  <c r="M605" i="36"/>
  <c r="L605" i="36"/>
  <c r="K605" i="36"/>
  <c r="J605" i="36"/>
  <c r="I605" i="36"/>
  <c r="H605" i="36"/>
  <c r="G605" i="36"/>
  <c r="F605" i="36"/>
  <c r="E605" i="36"/>
  <c r="D605" i="36"/>
  <c r="C605" i="36"/>
  <c r="R604" i="36"/>
  <c r="Q604" i="36"/>
  <c r="P604" i="36"/>
  <c r="O604" i="36"/>
  <c r="N604" i="36"/>
  <c r="M604" i="36"/>
  <c r="L604" i="36"/>
  <c r="K604" i="36"/>
  <c r="J604" i="36"/>
  <c r="I604" i="36"/>
  <c r="H604" i="36"/>
  <c r="G604" i="36"/>
  <c r="F604" i="36"/>
  <c r="E604" i="36"/>
  <c r="D604" i="36"/>
  <c r="C604" i="36"/>
  <c r="R603" i="36"/>
  <c r="Q603" i="36"/>
  <c r="P603" i="36"/>
  <c r="O603" i="36"/>
  <c r="N603" i="36"/>
  <c r="M603" i="36"/>
  <c r="L603" i="36"/>
  <c r="K603" i="36"/>
  <c r="J603" i="36"/>
  <c r="I603" i="36"/>
  <c r="H603" i="36"/>
  <c r="G603" i="36"/>
  <c r="F603" i="36"/>
  <c r="E603" i="36"/>
  <c r="D603" i="36"/>
  <c r="C603" i="36"/>
  <c r="R602" i="36"/>
  <c r="Q602" i="36"/>
  <c r="P602" i="36"/>
  <c r="O602" i="36"/>
  <c r="N602" i="36"/>
  <c r="M602" i="36"/>
  <c r="L602" i="36"/>
  <c r="K602" i="36"/>
  <c r="J602" i="36"/>
  <c r="I602" i="36"/>
  <c r="H602" i="36"/>
  <c r="G602" i="36"/>
  <c r="F602" i="36"/>
  <c r="E602" i="36"/>
  <c r="D602" i="36"/>
  <c r="C602" i="36"/>
  <c r="R601" i="36"/>
  <c r="Q601" i="36"/>
  <c r="P601" i="36"/>
  <c r="O601" i="36"/>
  <c r="N601" i="36"/>
  <c r="M601" i="36"/>
  <c r="L601" i="36"/>
  <c r="K601" i="36"/>
  <c r="J601" i="36"/>
  <c r="I601" i="36"/>
  <c r="H601" i="36"/>
  <c r="G601" i="36"/>
  <c r="F601" i="36"/>
  <c r="E601" i="36"/>
  <c r="D601" i="36"/>
  <c r="C601" i="36"/>
  <c r="R600" i="36"/>
  <c r="Q600" i="36"/>
  <c r="P600" i="36"/>
  <c r="O600" i="36"/>
  <c r="N600" i="36"/>
  <c r="M600" i="36"/>
  <c r="L600" i="36"/>
  <c r="K600" i="36"/>
  <c r="J600" i="36"/>
  <c r="I600" i="36"/>
  <c r="H600" i="36"/>
  <c r="G600" i="36"/>
  <c r="F600" i="36"/>
  <c r="E600" i="36"/>
  <c r="D600" i="36"/>
  <c r="C600" i="36"/>
  <c r="R506" i="36"/>
  <c r="Q506" i="36"/>
  <c r="P506" i="36"/>
  <c r="O506" i="36"/>
  <c r="N506" i="36"/>
  <c r="M506" i="36"/>
  <c r="L506" i="36"/>
  <c r="K506" i="36"/>
  <c r="J506" i="36"/>
  <c r="I506" i="36"/>
  <c r="H506" i="36"/>
  <c r="G506" i="36"/>
  <c r="F506" i="36"/>
  <c r="E506" i="36"/>
  <c r="D506" i="36"/>
  <c r="C506" i="36"/>
  <c r="R505" i="36"/>
  <c r="Q505" i="36"/>
  <c r="P505" i="36"/>
  <c r="O505" i="36"/>
  <c r="N505" i="36"/>
  <c r="M505" i="36"/>
  <c r="L505" i="36"/>
  <c r="K505" i="36"/>
  <c r="J505" i="36"/>
  <c r="I505" i="36"/>
  <c r="H505" i="36"/>
  <c r="G505" i="36"/>
  <c r="F505" i="36"/>
  <c r="E505" i="36"/>
  <c r="D505" i="36"/>
  <c r="C505" i="36"/>
  <c r="R504" i="36"/>
  <c r="Q504" i="36"/>
  <c r="P504" i="36"/>
  <c r="O504" i="36"/>
  <c r="N504" i="36"/>
  <c r="M504" i="36"/>
  <c r="L504" i="36"/>
  <c r="K504" i="36"/>
  <c r="J504" i="36"/>
  <c r="I504" i="36"/>
  <c r="H504" i="36"/>
  <c r="G504" i="36"/>
  <c r="F504" i="36"/>
  <c r="E504" i="36"/>
  <c r="D504" i="36"/>
  <c r="C504" i="36"/>
  <c r="R503" i="36"/>
  <c r="Q503" i="36"/>
  <c r="P503" i="36"/>
  <c r="O503" i="36"/>
  <c r="N503" i="36"/>
  <c r="M503" i="36"/>
  <c r="L503" i="36"/>
  <c r="K503" i="36"/>
  <c r="J503" i="36"/>
  <c r="I503" i="36"/>
  <c r="H503" i="36"/>
  <c r="G503" i="36"/>
  <c r="F503" i="36"/>
  <c r="E503" i="36"/>
  <c r="D503" i="36"/>
  <c r="C503" i="36"/>
  <c r="R502" i="36"/>
  <c r="Q502" i="36"/>
  <c r="P502" i="36"/>
  <c r="O502" i="36"/>
  <c r="N502" i="36"/>
  <c r="M502" i="36"/>
  <c r="L502" i="36"/>
  <c r="K502" i="36"/>
  <c r="J502" i="36"/>
  <c r="I502" i="36"/>
  <c r="H502" i="36"/>
  <c r="G502" i="36"/>
  <c r="F502" i="36"/>
  <c r="E502" i="36"/>
  <c r="D502" i="36"/>
  <c r="C502" i="36"/>
  <c r="R501" i="36"/>
  <c r="Q501" i="36"/>
  <c r="P501" i="36"/>
  <c r="O501" i="36"/>
  <c r="N501" i="36"/>
  <c r="M501" i="36"/>
  <c r="L501" i="36"/>
  <c r="K501" i="36"/>
  <c r="J501" i="36"/>
  <c r="I501" i="36"/>
  <c r="H501" i="36"/>
  <c r="G501" i="36"/>
  <c r="F501" i="36"/>
  <c r="E501" i="36"/>
  <c r="D501" i="36"/>
  <c r="C501" i="36"/>
  <c r="R407" i="36"/>
  <c r="Q407" i="36"/>
  <c r="P407" i="36"/>
  <c r="O407" i="36"/>
  <c r="N407" i="36"/>
  <c r="M407" i="36"/>
  <c r="L407" i="36"/>
  <c r="K407" i="36"/>
  <c r="J407" i="36"/>
  <c r="I407" i="36"/>
  <c r="H407" i="36"/>
  <c r="G407" i="36"/>
  <c r="F407" i="36"/>
  <c r="E407" i="36"/>
  <c r="D407" i="36"/>
  <c r="C407" i="36"/>
  <c r="R406" i="36"/>
  <c r="Q406" i="36"/>
  <c r="P406" i="36"/>
  <c r="O406" i="36"/>
  <c r="N406" i="36"/>
  <c r="M406" i="36"/>
  <c r="L406" i="36"/>
  <c r="K406" i="36"/>
  <c r="J406" i="36"/>
  <c r="I406" i="36"/>
  <c r="H406" i="36"/>
  <c r="G406" i="36"/>
  <c r="F406" i="36"/>
  <c r="E406" i="36"/>
  <c r="D406" i="36"/>
  <c r="C406" i="36"/>
  <c r="R405" i="36"/>
  <c r="Q405" i="36"/>
  <c r="P405" i="36"/>
  <c r="O405" i="36"/>
  <c r="N405" i="36"/>
  <c r="M405" i="36"/>
  <c r="L405" i="36"/>
  <c r="K405" i="36"/>
  <c r="J405" i="36"/>
  <c r="I405" i="36"/>
  <c r="H405" i="36"/>
  <c r="G405" i="36"/>
  <c r="F405" i="36"/>
  <c r="E405" i="36"/>
  <c r="D405" i="36"/>
  <c r="C405" i="36"/>
  <c r="R404" i="36"/>
  <c r="Q404" i="36"/>
  <c r="P404" i="36"/>
  <c r="O404" i="36"/>
  <c r="N404" i="36"/>
  <c r="M404" i="36"/>
  <c r="L404" i="36"/>
  <c r="K404" i="36"/>
  <c r="J404" i="36"/>
  <c r="I404" i="36"/>
  <c r="H404" i="36"/>
  <c r="G404" i="36"/>
  <c r="F404" i="36"/>
  <c r="E404" i="36"/>
  <c r="D404" i="36"/>
  <c r="C404" i="36"/>
  <c r="R403" i="36"/>
  <c r="Q403" i="36"/>
  <c r="P403" i="36"/>
  <c r="O403" i="36"/>
  <c r="N403" i="36"/>
  <c r="M403" i="36"/>
  <c r="L403" i="36"/>
  <c r="K403" i="36"/>
  <c r="J403" i="36"/>
  <c r="I403" i="36"/>
  <c r="H403" i="36"/>
  <c r="G403" i="36"/>
  <c r="F403" i="36"/>
  <c r="E403" i="36"/>
  <c r="D403" i="36"/>
  <c r="C403" i="36"/>
  <c r="R402" i="36"/>
  <c r="Q402" i="36"/>
  <c r="P402" i="36"/>
  <c r="O402" i="36"/>
  <c r="N402" i="36"/>
  <c r="M402" i="36"/>
  <c r="L402" i="36"/>
  <c r="K402" i="36"/>
  <c r="J402" i="36"/>
  <c r="I402" i="36"/>
  <c r="H402" i="36"/>
  <c r="G402" i="36"/>
  <c r="F402" i="36"/>
  <c r="E402" i="36"/>
  <c r="D402" i="36"/>
  <c r="C402" i="36"/>
  <c r="R308" i="36"/>
  <c r="Q308" i="36"/>
  <c r="P308" i="36"/>
  <c r="O308" i="36"/>
  <c r="N308" i="36"/>
  <c r="M308" i="36"/>
  <c r="L308" i="36"/>
  <c r="K308" i="36"/>
  <c r="J308" i="36"/>
  <c r="I308" i="36"/>
  <c r="H308" i="36"/>
  <c r="G308" i="36"/>
  <c r="F308" i="36"/>
  <c r="E308" i="36"/>
  <c r="D308" i="36"/>
  <c r="C308" i="36"/>
  <c r="R307" i="36"/>
  <c r="Q307" i="36"/>
  <c r="P307" i="36"/>
  <c r="O307" i="36"/>
  <c r="N307" i="36"/>
  <c r="M307" i="36"/>
  <c r="L307" i="36"/>
  <c r="K307" i="36"/>
  <c r="J307" i="36"/>
  <c r="I307" i="36"/>
  <c r="H307" i="36"/>
  <c r="G307" i="36"/>
  <c r="F307" i="36"/>
  <c r="E307" i="36"/>
  <c r="D307" i="36"/>
  <c r="C307" i="36"/>
  <c r="R306" i="36"/>
  <c r="Q306" i="36"/>
  <c r="P306" i="36"/>
  <c r="O306" i="36"/>
  <c r="N306" i="36"/>
  <c r="M306" i="36"/>
  <c r="L306" i="36"/>
  <c r="K306" i="36"/>
  <c r="J306" i="36"/>
  <c r="I306" i="36"/>
  <c r="H306" i="36"/>
  <c r="G306" i="36"/>
  <c r="F306" i="36"/>
  <c r="E306" i="36"/>
  <c r="D306" i="36"/>
  <c r="C306" i="36"/>
  <c r="R305" i="36"/>
  <c r="Q305" i="36"/>
  <c r="P305" i="36"/>
  <c r="O305" i="36"/>
  <c r="N305" i="36"/>
  <c r="M305" i="36"/>
  <c r="L305" i="36"/>
  <c r="K305" i="36"/>
  <c r="J305" i="36"/>
  <c r="I305" i="36"/>
  <c r="H305" i="36"/>
  <c r="G305" i="36"/>
  <c r="F305" i="36"/>
  <c r="E305" i="36"/>
  <c r="D305" i="36"/>
  <c r="C305" i="36"/>
  <c r="R304" i="36"/>
  <c r="Q304" i="36"/>
  <c r="P304" i="36"/>
  <c r="O304" i="36"/>
  <c r="N304" i="36"/>
  <c r="M304" i="36"/>
  <c r="L304" i="36"/>
  <c r="K304" i="36"/>
  <c r="J304" i="36"/>
  <c r="I304" i="36"/>
  <c r="H304" i="36"/>
  <c r="G304" i="36"/>
  <c r="F304" i="36"/>
  <c r="E304" i="36"/>
  <c r="D304" i="36"/>
  <c r="C304" i="36"/>
  <c r="R303" i="36"/>
  <c r="Q303" i="36"/>
  <c r="P303" i="36"/>
  <c r="O303" i="36"/>
  <c r="N303" i="36"/>
  <c r="M303" i="36"/>
  <c r="L303" i="36"/>
  <c r="K303" i="36"/>
  <c r="J303" i="36"/>
  <c r="I303" i="36"/>
  <c r="H303" i="36"/>
  <c r="G303" i="36"/>
  <c r="F303" i="36"/>
  <c r="E303" i="36"/>
  <c r="D303" i="36"/>
  <c r="C303" i="36"/>
  <c r="R209" i="36"/>
  <c r="Q209" i="36"/>
  <c r="P209" i="36"/>
  <c r="O209" i="36"/>
  <c r="N209" i="36"/>
  <c r="M209" i="36"/>
  <c r="L209" i="36"/>
  <c r="K209" i="36"/>
  <c r="J209" i="36"/>
  <c r="I209" i="36"/>
  <c r="H209" i="36"/>
  <c r="G209" i="36"/>
  <c r="F209" i="36"/>
  <c r="E209" i="36"/>
  <c r="D209" i="36"/>
  <c r="C209" i="36"/>
  <c r="R208" i="36"/>
  <c r="Q208" i="36"/>
  <c r="P208" i="36"/>
  <c r="O208" i="36"/>
  <c r="N208" i="36"/>
  <c r="M208" i="36"/>
  <c r="L208" i="36"/>
  <c r="K208" i="36"/>
  <c r="J208" i="36"/>
  <c r="I208" i="36"/>
  <c r="H208" i="36"/>
  <c r="G208" i="36"/>
  <c r="F208" i="36"/>
  <c r="E208" i="36"/>
  <c r="D208" i="36"/>
  <c r="C208" i="36"/>
  <c r="R207" i="36"/>
  <c r="Q207" i="36"/>
  <c r="P207" i="36"/>
  <c r="O207" i="36"/>
  <c r="N207" i="36"/>
  <c r="M207" i="36"/>
  <c r="L207" i="36"/>
  <c r="K207" i="36"/>
  <c r="J207" i="36"/>
  <c r="I207" i="36"/>
  <c r="H207" i="36"/>
  <c r="G207" i="36"/>
  <c r="F207" i="36"/>
  <c r="E207" i="36"/>
  <c r="D207" i="36"/>
  <c r="C207" i="36"/>
  <c r="R206" i="36"/>
  <c r="Q206" i="36"/>
  <c r="P206" i="36"/>
  <c r="O206" i="36"/>
  <c r="N206" i="36"/>
  <c r="M206" i="36"/>
  <c r="L206" i="36"/>
  <c r="K206" i="36"/>
  <c r="J206" i="36"/>
  <c r="I206" i="36"/>
  <c r="H206" i="36"/>
  <c r="G206" i="36"/>
  <c r="F206" i="36"/>
  <c r="E206" i="36"/>
  <c r="D206" i="36"/>
  <c r="C206" i="36"/>
  <c r="R205" i="36"/>
  <c r="Q205" i="36"/>
  <c r="P205" i="36"/>
  <c r="O205" i="36"/>
  <c r="N205" i="36"/>
  <c r="M205" i="36"/>
  <c r="L205" i="36"/>
  <c r="K205" i="36"/>
  <c r="J205" i="36"/>
  <c r="I205" i="36"/>
  <c r="H205" i="36"/>
  <c r="G205" i="36"/>
  <c r="F205" i="36"/>
  <c r="E205" i="36"/>
  <c r="D205" i="36"/>
  <c r="C205" i="36"/>
  <c r="R204" i="36"/>
  <c r="Q204" i="36"/>
  <c r="P204" i="36"/>
  <c r="O204" i="36"/>
  <c r="N204" i="36"/>
  <c r="M204" i="36"/>
  <c r="L204" i="36"/>
  <c r="K204" i="36"/>
  <c r="J204" i="36"/>
  <c r="I204" i="36"/>
  <c r="H204" i="36"/>
  <c r="G204" i="36"/>
  <c r="F204" i="36"/>
  <c r="E204" i="36"/>
  <c r="D204" i="36"/>
  <c r="C204" i="36"/>
  <c r="R110" i="36"/>
  <c r="Q110" i="36"/>
  <c r="P110" i="36"/>
  <c r="O110" i="36"/>
  <c r="N110" i="36"/>
  <c r="M110" i="36"/>
  <c r="L110" i="36"/>
  <c r="K110" i="36"/>
  <c r="J110" i="36"/>
  <c r="I110" i="36"/>
  <c r="H110" i="36"/>
  <c r="G110" i="36"/>
  <c r="F110" i="36"/>
  <c r="E110" i="36"/>
  <c r="D110" i="36"/>
  <c r="R109" i="36"/>
  <c r="Q109" i="36"/>
  <c r="P109" i="36"/>
  <c r="O109" i="36"/>
  <c r="N109" i="36"/>
  <c r="M109" i="36"/>
  <c r="L109" i="36"/>
  <c r="K109" i="36"/>
  <c r="J109" i="36"/>
  <c r="I109" i="36"/>
  <c r="H109" i="36"/>
  <c r="G109" i="36"/>
  <c r="F109" i="36"/>
  <c r="E109" i="36"/>
  <c r="D109" i="36"/>
  <c r="C109" i="36"/>
  <c r="R108" i="36"/>
  <c r="Q108" i="36"/>
  <c r="P108" i="36"/>
  <c r="O108" i="36"/>
  <c r="N108" i="36"/>
  <c r="M108" i="36"/>
  <c r="L108" i="36"/>
  <c r="K108" i="36"/>
  <c r="J108" i="36"/>
  <c r="I108" i="36"/>
  <c r="H108" i="36"/>
  <c r="G108" i="36"/>
  <c r="F108" i="36"/>
  <c r="E108" i="36"/>
  <c r="D108" i="36"/>
  <c r="C108" i="36"/>
  <c r="R107" i="36"/>
  <c r="Q107" i="36"/>
  <c r="P107" i="36"/>
  <c r="O107" i="36"/>
  <c r="N107" i="36"/>
  <c r="M107" i="36"/>
  <c r="L107" i="36"/>
  <c r="K107" i="36"/>
  <c r="J107" i="36"/>
  <c r="I107" i="36"/>
  <c r="H107" i="36"/>
  <c r="G107" i="36"/>
  <c r="F107" i="36"/>
  <c r="E107" i="36"/>
  <c r="D107" i="36"/>
  <c r="C107" i="36"/>
  <c r="R106" i="36"/>
  <c r="Q106" i="36"/>
  <c r="P106" i="36"/>
  <c r="O106" i="36"/>
  <c r="N106" i="36"/>
  <c r="M106" i="36"/>
  <c r="L106" i="36"/>
  <c r="K106" i="36"/>
  <c r="J106" i="36"/>
  <c r="I106" i="36"/>
  <c r="H106" i="36"/>
  <c r="G106" i="36"/>
  <c r="F106" i="36"/>
  <c r="E106" i="36"/>
  <c r="D106" i="36"/>
  <c r="C106" i="36"/>
  <c r="R105" i="36"/>
  <c r="Q105" i="36"/>
  <c r="P105" i="36"/>
  <c r="O105" i="36"/>
  <c r="N105" i="36"/>
  <c r="M105" i="36"/>
  <c r="L105" i="36"/>
  <c r="K105" i="36"/>
  <c r="J105" i="36"/>
  <c r="I105" i="36"/>
  <c r="H105" i="36"/>
  <c r="G105" i="36"/>
  <c r="F105" i="36"/>
  <c r="E105" i="36"/>
  <c r="D105" i="36"/>
  <c r="C105" i="36"/>
  <c r="C110" i="36"/>
  <c r="I20" i="26"/>
  <c r="C20" i="26"/>
  <c r="B20" i="26"/>
  <c r="F38" i="73"/>
  <c r="E38" i="73"/>
  <c r="D38" i="73"/>
  <c r="C38" i="73"/>
  <c r="B38" i="73"/>
  <c r="G23" i="62"/>
  <c r="F23" i="62"/>
  <c r="E23" i="62"/>
  <c r="D23" i="62"/>
  <c r="C23" i="62"/>
  <c r="C30" i="64" l="1"/>
  <c r="D22" i="71"/>
  <c r="L22" i="71"/>
  <c r="H22" i="71"/>
  <c r="P22" i="71"/>
  <c r="F13" i="74"/>
  <c r="D22" i="70"/>
  <c r="P22" i="70"/>
  <c r="H22" i="70"/>
  <c r="L22" i="70"/>
  <c r="F22" i="70"/>
  <c r="J22" i="70"/>
  <c r="N22" i="70"/>
  <c r="P23" i="69"/>
  <c r="F22" i="69"/>
  <c r="J22" i="69"/>
  <c r="N22" i="69"/>
  <c r="C23" i="69"/>
  <c r="F23" i="69" s="1"/>
  <c r="G23" i="69"/>
  <c r="J23" i="69" s="1"/>
  <c r="K23" i="69"/>
  <c r="N23" i="69" s="1"/>
  <c r="O23" i="69"/>
  <c r="D24" i="69"/>
  <c r="H24" i="69"/>
  <c r="L24" i="69"/>
  <c r="E20" i="26"/>
  <c r="G20" i="26"/>
  <c r="B4" i="80"/>
  <c r="H23" i="69" l="1"/>
  <c r="L23" i="69"/>
  <c r="D23" i="69"/>
  <c r="C15" i="80"/>
  <c r="C14" i="80"/>
  <c r="B15" i="33"/>
  <c r="B14" i="33"/>
  <c r="B178" i="80"/>
  <c r="B227" i="80" s="1"/>
  <c r="B152" i="80"/>
  <c r="B201" i="80" s="1"/>
  <c r="B250" i="80" s="1"/>
  <c r="B150" i="80"/>
  <c r="B199" i="80" s="1"/>
  <c r="B248" i="80" s="1"/>
  <c r="B148" i="80"/>
  <c r="B197" i="80" s="1"/>
  <c r="B246" i="80" s="1"/>
  <c r="B138" i="80"/>
  <c r="B187" i="80" s="1"/>
  <c r="B236" i="80" s="1"/>
  <c r="B129" i="80"/>
  <c r="B126" i="80"/>
  <c r="B175" i="80" s="1"/>
  <c r="B224" i="80" s="1"/>
  <c r="B125" i="80"/>
  <c r="B174" i="80" s="1"/>
  <c r="B223" i="80" s="1"/>
  <c r="B124" i="80"/>
  <c r="B173" i="80" s="1"/>
  <c r="B222" i="80" s="1"/>
  <c r="B120" i="80"/>
  <c r="B169" i="80" s="1"/>
  <c r="B218" i="80" s="1"/>
  <c r="B105" i="80"/>
  <c r="B154" i="80" s="1"/>
  <c r="B203" i="80" s="1"/>
  <c r="B252" i="80" s="1"/>
  <c r="B104" i="80"/>
  <c r="B153" i="80" s="1"/>
  <c r="B202" i="80" s="1"/>
  <c r="B251" i="80" s="1"/>
  <c r="B103" i="80"/>
  <c r="B102" i="80"/>
  <c r="B151" i="80" s="1"/>
  <c r="B200" i="80" s="1"/>
  <c r="B249" i="80" s="1"/>
  <c r="B101" i="80"/>
  <c r="B100" i="80"/>
  <c r="B149" i="80" s="1"/>
  <c r="B198" i="80" s="1"/>
  <c r="B247" i="80" s="1"/>
  <c r="B99" i="80"/>
  <c r="B98" i="80"/>
  <c r="B147" i="80" s="1"/>
  <c r="B196" i="80" s="1"/>
  <c r="B245" i="80" s="1"/>
  <c r="B89" i="80"/>
  <c r="B80" i="80"/>
  <c r="B79" i="80"/>
  <c r="B128" i="80" s="1"/>
  <c r="B177" i="80" s="1"/>
  <c r="B226" i="80" s="1"/>
  <c r="B78" i="80"/>
  <c r="B127" i="80" s="1"/>
  <c r="B176" i="80" s="1"/>
  <c r="B225" i="80" s="1"/>
  <c r="B77" i="80"/>
  <c r="B76" i="80"/>
  <c r="B75" i="80"/>
  <c r="B72" i="80"/>
  <c r="B121" i="80" s="1"/>
  <c r="B170" i="80" s="1"/>
  <c r="B219" i="80" s="1"/>
  <c r="B71" i="80"/>
  <c r="C15" i="64"/>
  <c r="A45" i="2"/>
  <c r="C14" i="64" s="1"/>
  <c r="C13" i="64"/>
  <c r="C10" i="64"/>
  <c r="O262" i="80"/>
  <c r="M262" i="80"/>
  <c r="K262" i="80"/>
  <c r="I262" i="80"/>
  <c r="G262" i="80"/>
  <c r="E262" i="80"/>
  <c r="C262" i="80"/>
  <c r="O260" i="80"/>
  <c r="M260" i="80"/>
  <c r="K260" i="80"/>
  <c r="I260" i="80"/>
  <c r="G260" i="80"/>
  <c r="E260" i="80"/>
  <c r="C260" i="80"/>
  <c r="O259" i="80"/>
  <c r="M259" i="80"/>
  <c r="K259" i="80"/>
  <c r="I259" i="80"/>
  <c r="G259" i="80"/>
  <c r="E259" i="80"/>
  <c r="C259" i="80"/>
  <c r="O258" i="80"/>
  <c r="M258" i="80"/>
  <c r="K258" i="80"/>
  <c r="I258" i="80"/>
  <c r="G258" i="80"/>
  <c r="E258" i="80"/>
  <c r="C258" i="80"/>
  <c r="Q251" i="80"/>
  <c r="J251" i="80" s="1"/>
  <c r="Q250" i="80"/>
  <c r="P250" i="80" s="1"/>
  <c r="Q249" i="80"/>
  <c r="L249" i="80"/>
  <c r="J249" i="80"/>
  <c r="O248" i="80"/>
  <c r="M248" i="80"/>
  <c r="K248" i="80"/>
  <c r="I248" i="80"/>
  <c r="G248" i="80"/>
  <c r="E248" i="80"/>
  <c r="C248" i="80"/>
  <c r="Q247" i="80"/>
  <c r="N247" i="80" s="1"/>
  <c r="P247" i="80"/>
  <c r="F247" i="80"/>
  <c r="Q246" i="80"/>
  <c r="H246" i="80" s="1"/>
  <c r="O245" i="80"/>
  <c r="M245" i="80"/>
  <c r="K245" i="80"/>
  <c r="I245" i="80"/>
  <c r="G245" i="80"/>
  <c r="E245" i="80"/>
  <c r="C245" i="80"/>
  <c r="Q244" i="80"/>
  <c r="L244" i="80" s="1"/>
  <c r="H244" i="80"/>
  <c r="Q243" i="80"/>
  <c r="H243" i="80" s="1"/>
  <c r="P243" i="80"/>
  <c r="Q242" i="80"/>
  <c r="L242" i="80" s="1"/>
  <c r="D242" i="80"/>
  <c r="Q241" i="80"/>
  <c r="L241" i="80" s="1"/>
  <c r="Q240" i="80"/>
  <c r="P240" i="80" s="1"/>
  <c r="J240" i="80"/>
  <c r="H240" i="80"/>
  <c r="Q239" i="80"/>
  <c r="J239" i="80" s="1"/>
  <c r="P239" i="80"/>
  <c r="N239" i="80"/>
  <c r="F239" i="80"/>
  <c r="Q238" i="80"/>
  <c r="H238" i="80" s="1"/>
  <c r="Q237" i="80"/>
  <c r="D237" i="80" s="1"/>
  <c r="O236" i="80"/>
  <c r="M236" i="80"/>
  <c r="M261" i="80" s="1"/>
  <c r="K236" i="80"/>
  <c r="K261" i="80" s="1"/>
  <c r="I236" i="80"/>
  <c r="I261" i="80" s="1"/>
  <c r="G236" i="80"/>
  <c r="G261" i="80" s="1"/>
  <c r="E236" i="80"/>
  <c r="C236" i="80"/>
  <c r="Q235" i="80"/>
  <c r="F235" i="80" s="1"/>
  <c r="Q234" i="80"/>
  <c r="N234" i="80" s="1"/>
  <c r="P234" i="80"/>
  <c r="H234" i="80"/>
  <c r="F234" i="80"/>
  <c r="Q233" i="80"/>
  <c r="H233" i="80" s="1"/>
  <c r="Q232" i="80"/>
  <c r="P232" i="80" s="1"/>
  <c r="H232" i="80"/>
  <c r="D232" i="80"/>
  <c r="Q231" i="80"/>
  <c r="N231" i="80" s="1"/>
  <c r="D231" i="80"/>
  <c r="Q230" i="80"/>
  <c r="N230" i="80" s="1"/>
  <c r="P230" i="80"/>
  <c r="J230" i="80"/>
  <c r="H230" i="80"/>
  <c r="Q229" i="80"/>
  <c r="N229" i="80" s="1"/>
  <c r="P229" i="80"/>
  <c r="F229" i="80"/>
  <c r="Q228" i="80"/>
  <c r="J228" i="80" s="1"/>
  <c r="D228" i="80"/>
  <c r="O227" i="80"/>
  <c r="M227" i="80"/>
  <c r="K227" i="80"/>
  <c r="I227" i="80"/>
  <c r="G227" i="80"/>
  <c r="E227" i="80"/>
  <c r="C227" i="80"/>
  <c r="Q225" i="80"/>
  <c r="P225" i="80" s="1"/>
  <c r="Q224" i="80"/>
  <c r="H224" i="80"/>
  <c r="Q223" i="80"/>
  <c r="N223" i="80" s="1"/>
  <c r="F223" i="80"/>
  <c r="O222" i="80"/>
  <c r="M222" i="80"/>
  <c r="K222" i="80"/>
  <c r="I222" i="80"/>
  <c r="G222" i="80"/>
  <c r="E222" i="80"/>
  <c r="C222" i="80"/>
  <c r="Q221" i="80"/>
  <c r="L221" i="80" s="1"/>
  <c r="H221" i="80"/>
  <c r="Q220" i="80"/>
  <c r="N220" i="80" s="1"/>
  <c r="F220" i="80"/>
  <c r="O219" i="80"/>
  <c r="M219" i="80"/>
  <c r="K219" i="80"/>
  <c r="K218" i="80" s="1"/>
  <c r="I219" i="80"/>
  <c r="G219" i="80"/>
  <c r="E219" i="80"/>
  <c r="C219" i="80"/>
  <c r="C218" i="80" s="1"/>
  <c r="O213" i="80"/>
  <c r="M213" i="80"/>
  <c r="K213" i="80"/>
  <c r="I213" i="80"/>
  <c r="G213" i="80"/>
  <c r="E213" i="80"/>
  <c r="C213" i="80"/>
  <c r="O211" i="80"/>
  <c r="M211" i="80"/>
  <c r="K211" i="80"/>
  <c r="I211" i="80"/>
  <c r="G211" i="80"/>
  <c r="E211" i="80"/>
  <c r="C211" i="80"/>
  <c r="O210" i="80"/>
  <c r="O208" i="80" s="1"/>
  <c r="M210" i="80"/>
  <c r="K210" i="80"/>
  <c r="I210" i="80"/>
  <c r="G210" i="80"/>
  <c r="G208" i="80" s="1"/>
  <c r="E210" i="80"/>
  <c r="C210" i="80"/>
  <c r="O209" i="80"/>
  <c r="M209" i="80"/>
  <c r="K209" i="80"/>
  <c r="I209" i="80"/>
  <c r="G209" i="80"/>
  <c r="E209" i="80"/>
  <c r="C209" i="80"/>
  <c r="K208" i="80"/>
  <c r="Q202" i="80"/>
  <c r="N202" i="80" s="1"/>
  <c r="F202" i="80"/>
  <c r="Q201" i="80"/>
  <c r="N201" i="80" s="1"/>
  <c r="J201" i="80"/>
  <c r="Q200" i="80"/>
  <c r="F200" i="80" s="1"/>
  <c r="O199" i="80"/>
  <c r="M199" i="80"/>
  <c r="K199" i="80"/>
  <c r="I199" i="80"/>
  <c r="G199" i="80"/>
  <c r="E199" i="80"/>
  <c r="C199" i="80"/>
  <c r="Q198" i="80"/>
  <c r="H198" i="80" s="1"/>
  <c r="D198" i="80"/>
  <c r="Q197" i="80"/>
  <c r="J197" i="80" s="1"/>
  <c r="L197" i="80"/>
  <c r="O196" i="80"/>
  <c r="M196" i="80"/>
  <c r="K196" i="80"/>
  <c r="I196" i="80"/>
  <c r="G196" i="80"/>
  <c r="E196" i="80"/>
  <c r="C196" i="80"/>
  <c r="Q195" i="80"/>
  <c r="N195" i="80"/>
  <c r="Q194" i="80"/>
  <c r="J194" i="80" s="1"/>
  <c r="D194" i="80"/>
  <c r="Q193" i="80"/>
  <c r="N193" i="80"/>
  <c r="Q192" i="80"/>
  <c r="L192" i="80" s="1"/>
  <c r="P192" i="80"/>
  <c r="H192" i="80"/>
  <c r="D192" i="80"/>
  <c r="Q191" i="80"/>
  <c r="J191" i="80" s="1"/>
  <c r="Q190" i="80"/>
  <c r="P190" i="80"/>
  <c r="L190" i="80"/>
  <c r="D190" i="80"/>
  <c r="Q189" i="80"/>
  <c r="Q188" i="80"/>
  <c r="J188" i="80" s="1"/>
  <c r="H188" i="80"/>
  <c r="O187" i="80"/>
  <c r="O212" i="80" s="1"/>
  <c r="M187" i="80"/>
  <c r="M212" i="80" s="1"/>
  <c r="K187" i="80"/>
  <c r="I187" i="80"/>
  <c r="G187" i="80"/>
  <c r="E187" i="80"/>
  <c r="E212" i="80" s="1"/>
  <c r="C187" i="80"/>
  <c r="Q186" i="80"/>
  <c r="P186" i="80"/>
  <c r="N186" i="80"/>
  <c r="H186" i="80"/>
  <c r="F186" i="80"/>
  <c r="Q185" i="80"/>
  <c r="J185" i="80" s="1"/>
  <c r="Q184" i="80"/>
  <c r="J184" i="80" s="1"/>
  <c r="P184" i="80"/>
  <c r="H184" i="80"/>
  <c r="D184" i="80"/>
  <c r="Q183" i="80"/>
  <c r="F183" i="80" s="1"/>
  <c r="Q182" i="80"/>
  <c r="N182" i="80" s="1"/>
  <c r="H182" i="80"/>
  <c r="Q181" i="80"/>
  <c r="F181" i="80" s="1"/>
  <c r="N181" i="80"/>
  <c r="Q180" i="80"/>
  <c r="P180" i="80" s="1"/>
  <c r="D180" i="80"/>
  <c r="Q179" i="80"/>
  <c r="N179" i="80" s="1"/>
  <c r="J179" i="80"/>
  <c r="F179" i="80"/>
  <c r="O178" i="80"/>
  <c r="M178" i="80"/>
  <c r="K178" i="80"/>
  <c r="I178" i="80"/>
  <c r="I177" i="80" s="1"/>
  <c r="G178" i="80"/>
  <c r="E178" i="80"/>
  <c r="C178" i="80"/>
  <c r="C177" i="80" s="1"/>
  <c r="M177" i="80"/>
  <c r="K177" i="80"/>
  <c r="Q176" i="80"/>
  <c r="J176" i="80" s="1"/>
  <c r="Q175" i="80"/>
  <c r="L175" i="80" s="1"/>
  <c r="D175" i="80"/>
  <c r="Q174" i="80"/>
  <c r="L174" i="80" s="1"/>
  <c r="H174" i="80"/>
  <c r="O173" i="80"/>
  <c r="M173" i="80"/>
  <c r="K173" i="80"/>
  <c r="I173" i="80"/>
  <c r="G173" i="80"/>
  <c r="E173" i="80"/>
  <c r="C173" i="80"/>
  <c r="Q172" i="80"/>
  <c r="F172" i="80" s="1"/>
  <c r="Q171" i="80"/>
  <c r="P171" i="80" s="1"/>
  <c r="O170" i="80"/>
  <c r="M170" i="80"/>
  <c r="K170" i="80"/>
  <c r="I170" i="80"/>
  <c r="G170" i="80"/>
  <c r="E170" i="80"/>
  <c r="C170" i="80"/>
  <c r="O164" i="80"/>
  <c r="M164" i="80"/>
  <c r="K164" i="80"/>
  <c r="I164" i="80"/>
  <c r="G164" i="80"/>
  <c r="E164" i="80"/>
  <c r="C164" i="80"/>
  <c r="O162" i="80"/>
  <c r="M162" i="80"/>
  <c r="K162" i="80"/>
  <c r="I162" i="80"/>
  <c r="G162" i="80"/>
  <c r="E162" i="80"/>
  <c r="C162" i="80"/>
  <c r="O161" i="80"/>
  <c r="M161" i="80"/>
  <c r="K161" i="80"/>
  <c r="I161" i="80"/>
  <c r="G161" i="80"/>
  <c r="E161" i="80"/>
  <c r="C161" i="80"/>
  <c r="O160" i="80"/>
  <c r="M160" i="80"/>
  <c r="K160" i="80"/>
  <c r="I160" i="80"/>
  <c r="G160" i="80"/>
  <c r="E160" i="80"/>
  <c r="C160" i="80"/>
  <c r="Q153" i="80"/>
  <c r="J153" i="80" s="1"/>
  <c r="Q152" i="80"/>
  <c r="L152" i="80" s="1"/>
  <c r="D152" i="80"/>
  <c r="Q151" i="80"/>
  <c r="L151" i="80" s="1"/>
  <c r="F151" i="80"/>
  <c r="O150" i="80"/>
  <c r="M150" i="80"/>
  <c r="K150" i="80"/>
  <c r="I150" i="80"/>
  <c r="G150" i="80"/>
  <c r="E150" i="80"/>
  <c r="C150" i="80"/>
  <c r="Q149" i="80"/>
  <c r="L149" i="80" s="1"/>
  <c r="Q148" i="80"/>
  <c r="J148" i="80" s="1"/>
  <c r="L148" i="80"/>
  <c r="O147" i="80"/>
  <c r="M147" i="80"/>
  <c r="K147" i="80"/>
  <c r="I147" i="80"/>
  <c r="G147" i="80"/>
  <c r="E147" i="80"/>
  <c r="C147" i="80"/>
  <c r="Q146" i="80"/>
  <c r="P146" i="80" s="1"/>
  <c r="Q145" i="80"/>
  <c r="L145" i="80" s="1"/>
  <c r="Q144" i="80"/>
  <c r="P144" i="80" s="1"/>
  <c r="Q143" i="80"/>
  <c r="L143" i="80" s="1"/>
  <c r="P143" i="80"/>
  <c r="N143" i="80"/>
  <c r="J143" i="80"/>
  <c r="H143" i="80"/>
  <c r="F143" i="80"/>
  <c r="D143" i="80"/>
  <c r="Q142" i="80"/>
  <c r="H142" i="80" s="1"/>
  <c r="Q141" i="80"/>
  <c r="L141" i="80" s="1"/>
  <c r="D141" i="80"/>
  <c r="Q140" i="80"/>
  <c r="P140" i="80" s="1"/>
  <c r="J140" i="80"/>
  <c r="Q139" i="80"/>
  <c r="L139" i="80" s="1"/>
  <c r="O138" i="80"/>
  <c r="O163" i="80" s="1"/>
  <c r="M138" i="80"/>
  <c r="K138" i="80"/>
  <c r="K163" i="80" s="1"/>
  <c r="I138" i="80"/>
  <c r="I163" i="80" s="1"/>
  <c r="G138" i="80"/>
  <c r="G163" i="80" s="1"/>
  <c r="E138" i="80"/>
  <c r="C138" i="80"/>
  <c r="C163" i="80" s="1"/>
  <c r="Q137" i="80"/>
  <c r="P137" i="80" s="1"/>
  <c r="J137" i="80"/>
  <c r="D137" i="80"/>
  <c r="Q136" i="80"/>
  <c r="P136" i="80" s="1"/>
  <c r="Q135" i="80"/>
  <c r="Q134" i="80"/>
  <c r="P134" i="80" s="1"/>
  <c r="J134" i="80"/>
  <c r="F134" i="80"/>
  <c r="Q133" i="80"/>
  <c r="P133" i="80" s="1"/>
  <c r="Q132" i="80"/>
  <c r="P132" i="80" s="1"/>
  <c r="Q131" i="80"/>
  <c r="L131" i="80" s="1"/>
  <c r="J131" i="80"/>
  <c r="Q130" i="80"/>
  <c r="P130" i="80" s="1"/>
  <c r="O129" i="80"/>
  <c r="M129" i="80"/>
  <c r="K129" i="80"/>
  <c r="I129" i="80"/>
  <c r="G129" i="80"/>
  <c r="G128" i="80" s="1"/>
  <c r="E129" i="80"/>
  <c r="C129" i="80"/>
  <c r="Q127" i="80"/>
  <c r="J127" i="80" s="1"/>
  <c r="Q126" i="80"/>
  <c r="Q125" i="80"/>
  <c r="O124" i="80"/>
  <c r="M124" i="80"/>
  <c r="K124" i="80"/>
  <c r="I124" i="80"/>
  <c r="I120" i="80" s="1"/>
  <c r="G124" i="80"/>
  <c r="E124" i="80"/>
  <c r="C124" i="80"/>
  <c r="Q123" i="80"/>
  <c r="P123" i="80" s="1"/>
  <c r="Q122" i="80"/>
  <c r="D122" i="80" s="1"/>
  <c r="O121" i="80"/>
  <c r="M121" i="80"/>
  <c r="K121" i="80"/>
  <c r="I121" i="80"/>
  <c r="G121" i="80"/>
  <c r="E121" i="80"/>
  <c r="C121" i="80"/>
  <c r="E120" i="80"/>
  <c r="O115" i="80"/>
  <c r="M115" i="80"/>
  <c r="K115" i="80"/>
  <c r="I115" i="80"/>
  <c r="G115" i="80"/>
  <c r="E115" i="80"/>
  <c r="C115" i="80"/>
  <c r="O113" i="80"/>
  <c r="M113" i="80"/>
  <c r="K113" i="80"/>
  <c r="I113" i="80"/>
  <c r="G113" i="80"/>
  <c r="E113" i="80"/>
  <c r="C113" i="80"/>
  <c r="O112" i="80"/>
  <c r="M112" i="80"/>
  <c r="K112" i="80"/>
  <c r="I112" i="80"/>
  <c r="G112" i="80"/>
  <c r="E112" i="80"/>
  <c r="C112" i="80"/>
  <c r="O111" i="80"/>
  <c r="M111" i="80"/>
  <c r="K111" i="80"/>
  <c r="I111" i="80"/>
  <c r="G111" i="80"/>
  <c r="E111" i="80"/>
  <c r="C111" i="80"/>
  <c r="Q104" i="80"/>
  <c r="N104" i="80" s="1"/>
  <c r="D104" i="80"/>
  <c r="Q103" i="80"/>
  <c r="N103" i="80" s="1"/>
  <c r="H103" i="80"/>
  <c r="Q102" i="80"/>
  <c r="N102" i="80" s="1"/>
  <c r="H102" i="80"/>
  <c r="D102" i="80"/>
  <c r="O101" i="80"/>
  <c r="M101" i="80"/>
  <c r="K101" i="80"/>
  <c r="I101" i="80"/>
  <c r="G101" i="80"/>
  <c r="E101" i="80"/>
  <c r="C101" i="80"/>
  <c r="Q100" i="80"/>
  <c r="J100" i="80" s="1"/>
  <c r="Q99" i="80"/>
  <c r="J99" i="80" s="1"/>
  <c r="O98" i="80"/>
  <c r="M98" i="80"/>
  <c r="K98" i="80"/>
  <c r="I98" i="80"/>
  <c r="G98" i="80"/>
  <c r="E98" i="80"/>
  <c r="C98" i="80"/>
  <c r="Q97" i="80"/>
  <c r="L97" i="80" s="1"/>
  <c r="N97" i="80"/>
  <c r="H97" i="80"/>
  <c r="Q96" i="80"/>
  <c r="J96" i="80" s="1"/>
  <c r="Q95" i="80"/>
  <c r="N95" i="80" s="1"/>
  <c r="H95" i="80"/>
  <c r="Q94" i="80"/>
  <c r="J94" i="80" s="1"/>
  <c r="F94" i="80"/>
  <c r="Q93" i="80"/>
  <c r="N93" i="80" s="1"/>
  <c r="Q92" i="80"/>
  <c r="J92" i="80" s="1"/>
  <c r="Q91" i="80"/>
  <c r="N91" i="80" s="1"/>
  <c r="Q90" i="80"/>
  <c r="N90" i="80" s="1"/>
  <c r="O89" i="80"/>
  <c r="O114" i="80" s="1"/>
  <c r="M89" i="80"/>
  <c r="M114" i="80" s="1"/>
  <c r="K89" i="80"/>
  <c r="K114" i="80" s="1"/>
  <c r="I89" i="80"/>
  <c r="I114" i="80" s="1"/>
  <c r="G89" i="80"/>
  <c r="G114" i="80" s="1"/>
  <c r="E89" i="80"/>
  <c r="E114" i="80" s="1"/>
  <c r="C89" i="80"/>
  <c r="C114" i="80" s="1"/>
  <c r="Q88" i="80"/>
  <c r="N88" i="80" s="1"/>
  <c r="Q87" i="80"/>
  <c r="P87" i="80" s="1"/>
  <c r="J87" i="80"/>
  <c r="Q86" i="80"/>
  <c r="J86" i="80" s="1"/>
  <c r="Q85" i="80"/>
  <c r="N85" i="80" s="1"/>
  <c r="H85" i="80"/>
  <c r="Q84" i="80"/>
  <c r="L84" i="80" s="1"/>
  <c r="Q83" i="80"/>
  <c r="L83" i="80" s="1"/>
  <c r="N83" i="80"/>
  <c r="H83" i="80"/>
  <c r="Q82" i="80"/>
  <c r="H82" i="80" s="1"/>
  <c r="N82" i="80"/>
  <c r="Q81" i="80"/>
  <c r="P81" i="80"/>
  <c r="L81" i="80"/>
  <c r="J81" i="80"/>
  <c r="H81" i="80"/>
  <c r="D81" i="80"/>
  <c r="O80" i="80"/>
  <c r="M80" i="80"/>
  <c r="K80" i="80"/>
  <c r="I80" i="80"/>
  <c r="G80" i="80"/>
  <c r="E80" i="80"/>
  <c r="C80" i="80"/>
  <c r="Q78" i="80"/>
  <c r="N78" i="80" s="1"/>
  <c r="Q77" i="80"/>
  <c r="H77" i="80" s="1"/>
  <c r="Q76" i="80"/>
  <c r="N76" i="80" s="1"/>
  <c r="H76" i="80"/>
  <c r="O75" i="80"/>
  <c r="M75" i="80"/>
  <c r="K75" i="80"/>
  <c r="I75" i="80"/>
  <c r="G75" i="80"/>
  <c r="E75" i="80"/>
  <c r="C75" i="80"/>
  <c r="Q74" i="80"/>
  <c r="P74" i="80" s="1"/>
  <c r="Q73" i="80"/>
  <c r="P73" i="80" s="1"/>
  <c r="H73" i="80"/>
  <c r="O72" i="80"/>
  <c r="M72" i="80"/>
  <c r="K72" i="80"/>
  <c r="K71" i="80" s="1"/>
  <c r="I72" i="80"/>
  <c r="G72" i="80"/>
  <c r="E72" i="80"/>
  <c r="C72" i="80"/>
  <c r="C71" i="80" s="1"/>
  <c r="Q55" i="80"/>
  <c r="J55" i="80" s="1"/>
  <c r="Q54" i="80"/>
  <c r="J54" i="80" s="1"/>
  <c r="Q53" i="80"/>
  <c r="Q51" i="80"/>
  <c r="J51" i="80" s="1"/>
  <c r="Q50" i="80"/>
  <c r="J50" i="80" s="1"/>
  <c r="Q48" i="80"/>
  <c r="N48" i="80" s="1"/>
  <c r="Q47" i="80"/>
  <c r="J47" i="80" s="1"/>
  <c r="Q46" i="80"/>
  <c r="Q45" i="80"/>
  <c r="J45" i="80" s="1"/>
  <c r="Q44" i="80"/>
  <c r="N44" i="80" s="1"/>
  <c r="Q43" i="80"/>
  <c r="J43" i="80" s="1"/>
  <c r="Q42" i="80"/>
  <c r="Q41" i="80"/>
  <c r="F41" i="80" s="1"/>
  <c r="Q39" i="80"/>
  <c r="Q38" i="80"/>
  <c r="J38" i="80" s="1"/>
  <c r="Q37" i="80"/>
  <c r="F37" i="80" s="1"/>
  <c r="Q36" i="80"/>
  <c r="N36" i="80" s="1"/>
  <c r="Q35" i="80"/>
  <c r="F35" i="80" s="1"/>
  <c r="Q34" i="80"/>
  <c r="J34" i="80" s="1"/>
  <c r="Q33" i="80"/>
  <c r="N33" i="80" s="1"/>
  <c r="Q32" i="80"/>
  <c r="N32" i="80" s="1"/>
  <c r="Q29" i="80"/>
  <c r="N29" i="80" s="1"/>
  <c r="Q28" i="80"/>
  <c r="Q63" i="80" s="1"/>
  <c r="Q27" i="80"/>
  <c r="F27" i="80" s="1"/>
  <c r="Q25" i="80"/>
  <c r="F25" i="80" s="1"/>
  <c r="Q24" i="80"/>
  <c r="N24" i="80" s="1"/>
  <c r="E62" i="80"/>
  <c r="G62" i="80"/>
  <c r="I62" i="80"/>
  <c r="K62" i="80"/>
  <c r="M62" i="80"/>
  <c r="O62" i="80"/>
  <c r="E63" i="80"/>
  <c r="G63" i="80"/>
  <c r="I63" i="80"/>
  <c r="K63" i="80"/>
  <c r="M63" i="80"/>
  <c r="O63" i="80"/>
  <c r="E64" i="80"/>
  <c r="G64" i="80"/>
  <c r="I64" i="80"/>
  <c r="K64" i="80"/>
  <c r="M64" i="80"/>
  <c r="O64" i="80"/>
  <c r="E66" i="80"/>
  <c r="G66" i="80"/>
  <c r="I66" i="80"/>
  <c r="K66" i="80"/>
  <c r="M66" i="80"/>
  <c r="O66" i="80"/>
  <c r="Q66" i="80"/>
  <c r="O52" i="80"/>
  <c r="M52" i="80"/>
  <c r="K52" i="80"/>
  <c r="I52" i="80"/>
  <c r="G52" i="80"/>
  <c r="E52" i="80"/>
  <c r="O49" i="80"/>
  <c r="M49" i="80"/>
  <c r="K49" i="80"/>
  <c r="I49" i="80"/>
  <c r="G49" i="80"/>
  <c r="E49" i="80"/>
  <c r="O40" i="80"/>
  <c r="O65" i="80" s="1"/>
  <c r="M40" i="80"/>
  <c r="K40" i="80"/>
  <c r="K65" i="80" s="1"/>
  <c r="I40" i="80"/>
  <c r="G40" i="80"/>
  <c r="E40" i="80"/>
  <c r="O31" i="80"/>
  <c r="M31" i="80"/>
  <c r="K31" i="80"/>
  <c r="I31" i="80"/>
  <c r="G31" i="80"/>
  <c r="E31" i="80"/>
  <c r="O30" i="80"/>
  <c r="O26" i="80"/>
  <c r="M26" i="80"/>
  <c r="K26" i="80"/>
  <c r="I26" i="80"/>
  <c r="G26" i="80"/>
  <c r="E26" i="80"/>
  <c r="O23" i="80"/>
  <c r="M23" i="80"/>
  <c r="K23" i="80"/>
  <c r="I23" i="80"/>
  <c r="G23" i="80"/>
  <c r="E23" i="80"/>
  <c r="C62" i="80"/>
  <c r="C66" i="80"/>
  <c r="C63" i="80"/>
  <c r="D63" i="80" s="1"/>
  <c r="C26" i="80"/>
  <c r="B25" i="80"/>
  <c r="B74" i="80" s="1"/>
  <c r="B123" i="80" s="1"/>
  <c r="B172" i="80" s="1"/>
  <c r="B221" i="80" s="1"/>
  <c r="B24" i="80"/>
  <c r="B73" i="80" s="1"/>
  <c r="B122" i="80" s="1"/>
  <c r="B171" i="80" s="1"/>
  <c r="B220" i="80" s="1"/>
  <c r="C23" i="80"/>
  <c r="C13" i="80"/>
  <c r="H220" i="80" l="1"/>
  <c r="H228" i="80"/>
  <c r="D251" i="80"/>
  <c r="J220" i="80"/>
  <c r="H225" i="80"/>
  <c r="L228" i="80"/>
  <c r="H229" i="80"/>
  <c r="D230" i="80"/>
  <c r="L230" i="80"/>
  <c r="J234" i="80"/>
  <c r="H247" i="80"/>
  <c r="L251" i="80"/>
  <c r="P220" i="80"/>
  <c r="N225" i="80"/>
  <c r="P228" i="80"/>
  <c r="F230" i="80"/>
  <c r="F241" i="80"/>
  <c r="F243" i="80"/>
  <c r="P251" i="80"/>
  <c r="D171" i="80"/>
  <c r="L188" i="80"/>
  <c r="L198" i="80"/>
  <c r="E208" i="80"/>
  <c r="M208" i="80"/>
  <c r="H171" i="80"/>
  <c r="J181" i="80"/>
  <c r="D188" i="80"/>
  <c r="P188" i="80"/>
  <c r="Q196" i="80"/>
  <c r="P196" i="80" s="1"/>
  <c r="P198" i="80"/>
  <c r="H180" i="80"/>
  <c r="F201" i="80"/>
  <c r="J202" i="80"/>
  <c r="L137" i="80"/>
  <c r="E159" i="80"/>
  <c r="M159" i="80"/>
  <c r="D131" i="80"/>
  <c r="J133" i="80"/>
  <c r="F137" i="80"/>
  <c r="F140" i="80"/>
  <c r="J85" i="80"/>
  <c r="N96" i="80"/>
  <c r="J97" i="80"/>
  <c r="L85" i="80"/>
  <c r="J83" i="80"/>
  <c r="D85" i="80"/>
  <c r="P85" i="80"/>
  <c r="J95" i="80"/>
  <c r="F97" i="80"/>
  <c r="P97" i="80"/>
  <c r="H104" i="80"/>
  <c r="H91" i="80"/>
  <c r="H139" i="80"/>
  <c r="J74" i="80"/>
  <c r="M79" i="80"/>
  <c r="D91" i="80"/>
  <c r="P91" i="80"/>
  <c r="N92" i="80"/>
  <c r="H93" i="80"/>
  <c r="P93" i="80"/>
  <c r="F96" i="80"/>
  <c r="Q98" i="80"/>
  <c r="D98" i="80" s="1"/>
  <c r="M120" i="80"/>
  <c r="F139" i="80"/>
  <c r="P139" i="80"/>
  <c r="F144" i="80"/>
  <c r="E79" i="80"/>
  <c r="J91" i="80"/>
  <c r="F92" i="80"/>
  <c r="D93" i="80"/>
  <c r="L93" i="80"/>
  <c r="Q101" i="80"/>
  <c r="P101" i="80" s="1"/>
  <c r="L102" i="80"/>
  <c r="J103" i="80"/>
  <c r="L104" i="80"/>
  <c r="F130" i="80"/>
  <c r="L134" i="80"/>
  <c r="J136" i="80"/>
  <c r="N137" i="80"/>
  <c r="J139" i="80"/>
  <c r="I159" i="80"/>
  <c r="I165" i="80" s="1"/>
  <c r="J93" i="80"/>
  <c r="F83" i="80"/>
  <c r="P83" i="80"/>
  <c r="L91" i="80"/>
  <c r="F93" i="80"/>
  <c r="N94" i="80"/>
  <c r="D97" i="80"/>
  <c r="P102" i="80"/>
  <c r="P104" i="80"/>
  <c r="Q124" i="80"/>
  <c r="F124" i="80" s="1"/>
  <c r="K128" i="80"/>
  <c r="J130" i="80"/>
  <c r="D134" i="80"/>
  <c r="N134" i="80"/>
  <c r="H137" i="80"/>
  <c r="N139" i="80"/>
  <c r="H146" i="80"/>
  <c r="K30" i="80"/>
  <c r="J63" i="80"/>
  <c r="H38" i="80"/>
  <c r="L34" i="80"/>
  <c r="N63" i="80"/>
  <c r="F63" i="80"/>
  <c r="P28" i="80"/>
  <c r="G30" i="80"/>
  <c r="L63" i="80"/>
  <c r="D54" i="80"/>
  <c r="D48" i="80"/>
  <c r="H32" i="80"/>
  <c r="L54" i="80"/>
  <c r="P48" i="80"/>
  <c r="D36" i="80"/>
  <c r="F29" i="80"/>
  <c r="H48" i="80"/>
  <c r="L36" i="80"/>
  <c r="P32" i="80"/>
  <c r="P50" i="80"/>
  <c r="D44" i="80"/>
  <c r="H28" i="80"/>
  <c r="H50" i="80"/>
  <c r="L44" i="80"/>
  <c r="P38" i="80"/>
  <c r="D24" i="80"/>
  <c r="L24" i="80"/>
  <c r="H24" i="80"/>
  <c r="P24" i="80"/>
  <c r="J42" i="80"/>
  <c r="L42" i="80"/>
  <c r="P42" i="80"/>
  <c r="H42" i="80"/>
  <c r="D42" i="80"/>
  <c r="J46" i="80"/>
  <c r="P46" i="80"/>
  <c r="H46" i="80"/>
  <c r="L46" i="80"/>
  <c r="D46" i="80"/>
  <c r="J73" i="80"/>
  <c r="D74" i="80"/>
  <c r="L74" i="80"/>
  <c r="H78" i="80"/>
  <c r="D87" i="80"/>
  <c r="L87" i="80"/>
  <c r="F90" i="80"/>
  <c r="L95" i="80"/>
  <c r="L103" i="80"/>
  <c r="L130" i="80"/>
  <c r="D133" i="80"/>
  <c r="L133" i="80"/>
  <c r="L140" i="80"/>
  <c r="J144" i="80"/>
  <c r="J145" i="80"/>
  <c r="J146" i="80"/>
  <c r="Q147" i="80"/>
  <c r="J151" i="80"/>
  <c r="F152" i="80"/>
  <c r="F153" i="80"/>
  <c r="J171" i="80"/>
  <c r="N172" i="80"/>
  <c r="J172" i="80"/>
  <c r="J174" i="80"/>
  <c r="H175" i="80"/>
  <c r="H176" i="80"/>
  <c r="Q178" i="80"/>
  <c r="N178" i="80" s="1"/>
  <c r="L180" i="80"/>
  <c r="J182" i="80"/>
  <c r="L186" i="80"/>
  <c r="D186" i="80"/>
  <c r="N190" i="80"/>
  <c r="J190" i="80"/>
  <c r="N192" i="80"/>
  <c r="F192" i="80"/>
  <c r="H194" i="80"/>
  <c r="N197" i="80"/>
  <c r="P197" i="80"/>
  <c r="D197" i="80"/>
  <c r="J221" i="80"/>
  <c r="H223" i="80"/>
  <c r="F231" i="80"/>
  <c r="E261" i="80"/>
  <c r="F237" i="80"/>
  <c r="N240" i="80"/>
  <c r="J241" i="80"/>
  <c r="H242" i="80"/>
  <c r="J244" i="80"/>
  <c r="P249" i="80"/>
  <c r="D249" i="80"/>
  <c r="Q258" i="80"/>
  <c r="F258" i="80" s="1"/>
  <c r="D66" i="80"/>
  <c r="P63" i="80"/>
  <c r="H63" i="80"/>
  <c r="D32" i="80"/>
  <c r="D50" i="80"/>
  <c r="F45" i="80"/>
  <c r="H34" i="80"/>
  <c r="H44" i="80"/>
  <c r="H54" i="80"/>
  <c r="L28" i="80"/>
  <c r="L38" i="80"/>
  <c r="L48" i="80"/>
  <c r="N41" i="80"/>
  <c r="P34" i="80"/>
  <c r="P44" i="80"/>
  <c r="P54" i="80"/>
  <c r="N73" i="80"/>
  <c r="F74" i="80"/>
  <c r="N74" i="80"/>
  <c r="D83" i="80"/>
  <c r="F84" i="80"/>
  <c r="F87" i="80"/>
  <c r="N87" i="80"/>
  <c r="J90" i="80"/>
  <c r="D95" i="80"/>
  <c r="P95" i="80"/>
  <c r="J102" i="80"/>
  <c r="D103" i="80"/>
  <c r="P103" i="80"/>
  <c r="J104" i="80"/>
  <c r="J115" i="80"/>
  <c r="Q115" i="80"/>
  <c r="J123" i="80"/>
  <c r="O128" i="80"/>
  <c r="D130" i="80"/>
  <c r="N130" i="80"/>
  <c r="F133" i="80"/>
  <c r="N133" i="80"/>
  <c r="D139" i="80"/>
  <c r="D140" i="80"/>
  <c r="N140" i="80"/>
  <c r="L144" i="80"/>
  <c r="J149" i="80"/>
  <c r="E177" i="80"/>
  <c r="N184" i="80"/>
  <c r="L184" i="80"/>
  <c r="J186" i="80"/>
  <c r="N188" i="80"/>
  <c r="F188" i="80"/>
  <c r="H190" i="80"/>
  <c r="J192" i="80"/>
  <c r="H197" i="80"/>
  <c r="N198" i="80"/>
  <c r="J198" i="80"/>
  <c r="C208" i="80"/>
  <c r="P223" i="80"/>
  <c r="F225" i="80"/>
  <c r="E226" i="80"/>
  <c r="L231" i="80"/>
  <c r="L234" i="80"/>
  <c r="D234" i="80"/>
  <c r="N237" i="80"/>
  <c r="H239" i="80"/>
  <c r="F240" i="80"/>
  <c r="P242" i="80"/>
  <c r="H249" i="80"/>
  <c r="D250" i="80"/>
  <c r="H251" i="80"/>
  <c r="D258" i="80"/>
  <c r="L258" i="80"/>
  <c r="F115" i="80"/>
  <c r="N115" i="80"/>
  <c r="P152" i="80"/>
  <c r="J152" i="80"/>
  <c r="P153" i="80"/>
  <c r="N153" i="80"/>
  <c r="D153" i="80"/>
  <c r="N175" i="80"/>
  <c r="Q210" i="80"/>
  <c r="L210" i="80" s="1"/>
  <c r="J175" i="80"/>
  <c r="Q211" i="80"/>
  <c r="P176" i="80"/>
  <c r="D176" i="80"/>
  <c r="L182" i="80"/>
  <c r="D182" i="80"/>
  <c r="N189" i="80"/>
  <c r="J189" i="80"/>
  <c r="N194" i="80"/>
  <c r="L194" i="80"/>
  <c r="N221" i="80"/>
  <c r="F221" i="80"/>
  <c r="Q236" i="80"/>
  <c r="C261" i="80"/>
  <c r="N244" i="80"/>
  <c r="F244" i="80"/>
  <c r="H258" i="80"/>
  <c r="P258" i="80"/>
  <c r="O257" i="80"/>
  <c r="L66" i="80"/>
  <c r="D28" i="80"/>
  <c r="D38" i="80"/>
  <c r="D34" i="80"/>
  <c r="H36" i="80"/>
  <c r="L32" i="80"/>
  <c r="L50" i="80"/>
  <c r="P36" i="80"/>
  <c r="F73" i="80"/>
  <c r="H74" i="80"/>
  <c r="H87" i="80"/>
  <c r="Q129" i="80"/>
  <c r="P129" i="80" s="1"/>
  <c r="H132" i="80"/>
  <c r="H133" i="80"/>
  <c r="D144" i="80"/>
  <c r="N144" i="80"/>
  <c r="P151" i="80"/>
  <c r="N151" i="80"/>
  <c r="D151" i="80"/>
  <c r="N152" i="80"/>
  <c r="L153" i="80"/>
  <c r="Q164" i="80"/>
  <c r="N164" i="80" s="1"/>
  <c r="N171" i="80"/>
  <c r="L171" i="80"/>
  <c r="N174" i="80"/>
  <c r="P174" i="80"/>
  <c r="D174" i="80"/>
  <c r="P175" i="80"/>
  <c r="L176" i="80"/>
  <c r="N180" i="80"/>
  <c r="J180" i="80"/>
  <c r="F182" i="80"/>
  <c r="P182" i="80"/>
  <c r="F189" i="80"/>
  <c r="N191" i="80"/>
  <c r="F191" i="80"/>
  <c r="P194" i="80"/>
  <c r="N200" i="80"/>
  <c r="J200" i="80"/>
  <c r="D221" i="80"/>
  <c r="P221" i="80"/>
  <c r="L240" i="80"/>
  <c r="D240" i="80"/>
  <c r="N241" i="80"/>
  <c r="D241" i="80"/>
  <c r="D244" i="80"/>
  <c r="P244" i="80"/>
  <c r="H250" i="80"/>
  <c r="Q173" i="80"/>
  <c r="E218" i="80"/>
  <c r="Q219" i="80"/>
  <c r="J219" i="80" s="1"/>
  <c r="J259" i="80"/>
  <c r="M218" i="80"/>
  <c r="G218" i="80"/>
  <c r="Q222" i="80"/>
  <c r="L222" i="80" s="1"/>
  <c r="I218" i="80"/>
  <c r="P222" i="80"/>
  <c r="D222" i="80"/>
  <c r="L224" i="80"/>
  <c r="D224" i="80"/>
  <c r="K226" i="80"/>
  <c r="K252" i="80" s="1"/>
  <c r="Q227" i="80"/>
  <c r="F227" i="80" s="1"/>
  <c r="L233" i="80"/>
  <c r="D233" i="80"/>
  <c r="P235" i="80"/>
  <c r="H235" i="80"/>
  <c r="N238" i="80"/>
  <c r="F238" i="80"/>
  <c r="L246" i="80"/>
  <c r="D246" i="80"/>
  <c r="E257" i="80"/>
  <c r="Q259" i="80"/>
  <c r="F259" i="80" s="1"/>
  <c r="J224" i="80"/>
  <c r="G226" i="80"/>
  <c r="N232" i="80"/>
  <c r="F232" i="80"/>
  <c r="J233" i="80"/>
  <c r="J235" i="80"/>
  <c r="P237" i="80"/>
  <c r="H237" i="80"/>
  <c r="J238" i="80"/>
  <c r="L243" i="80"/>
  <c r="D243" i="80"/>
  <c r="J246" i="80"/>
  <c r="Q248" i="80"/>
  <c r="N250" i="80"/>
  <c r="F250" i="80"/>
  <c r="K257" i="80"/>
  <c r="O261" i="80"/>
  <c r="L223" i="80"/>
  <c r="D223" i="80"/>
  <c r="N224" i="80"/>
  <c r="L225" i="80"/>
  <c r="D225" i="80"/>
  <c r="M226" i="80"/>
  <c r="C226" i="80"/>
  <c r="L229" i="80"/>
  <c r="D229" i="80"/>
  <c r="P231" i="80"/>
  <c r="H231" i="80"/>
  <c r="J232" i="80"/>
  <c r="N233" i="80"/>
  <c r="L235" i="80"/>
  <c r="D236" i="80"/>
  <c r="H236" i="80"/>
  <c r="J237" i="80"/>
  <c r="L238" i="80"/>
  <c r="N242" i="80"/>
  <c r="F242" i="80"/>
  <c r="J243" i="80"/>
  <c r="Q245" i="80"/>
  <c r="D245" i="80" s="1"/>
  <c r="N246" i="80"/>
  <c r="L247" i="80"/>
  <c r="D247" i="80"/>
  <c r="J250" i="80"/>
  <c r="G257" i="80"/>
  <c r="N258" i="80"/>
  <c r="M257" i="80"/>
  <c r="Q262" i="80"/>
  <c r="D262" i="80" s="1"/>
  <c r="O218" i="80"/>
  <c r="L220" i="80"/>
  <c r="D220" i="80"/>
  <c r="J223" i="80"/>
  <c r="F224" i="80"/>
  <c r="P224" i="80"/>
  <c r="J225" i="80"/>
  <c r="I226" i="80"/>
  <c r="O226" i="80"/>
  <c r="N228" i="80"/>
  <c r="F228" i="80"/>
  <c r="J229" i="80"/>
  <c r="J231" i="80"/>
  <c r="L232" i="80"/>
  <c r="F233" i="80"/>
  <c r="P233" i="80"/>
  <c r="D235" i="80"/>
  <c r="N235" i="80"/>
  <c r="L237" i="80"/>
  <c r="D238" i="80"/>
  <c r="P238" i="80"/>
  <c r="L239" i="80"/>
  <c r="D239" i="80"/>
  <c r="P241" i="80"/>
  <c r="H241" i="80"/>
  <c r="J242" i="80"/>
  <c r="N243" i="80"/>
  <c r="F246" i="80"/>
  <c r="P246" i="80"/>
  <c r="J247" i="80"/>
  <c r="N249" i="80"/>
  <c r="F249" i="80"/>
  <c r="L250" i="80"/>
  <c r="N251" i="80"/>
  <c r="F251" i="80"/>
  <c r="C257" i="80"/>
  <c r="J258" i="80"/>
  <c r="I257" i="80"/>
  <c r="Q260" i="80"/>
  <c r="J260" i="80" s="1"/>
  <c r="N262" i="80"/>
  <c r="K169" i="80"/>
  <c r="E169" i="80"/>
  <c r="M169" i="80"/>
  <c r="P178" i="80"/>
  <c r="F185" i="80"/>
  <c r="Q187" i="80"/>
  <c r="Q212" i="80" s="1"/>
  <c r="N212" i="80" s="1"/>
  <c r="P193" i="80"/>
  <c r="H193" i="80"/>
  <c r="L193" i="80"/>
  <c r="D193" i="80"/>
  <c r="L195" i="80"/>
  <c r="D195" i="80"/>
  <c r="P195" i="80"/>
  <c r="H195" i="80"/>
  <c r="O214" i="80"/>
  <c r="D210" i="80"/>
  <c r="G212" i="80"/>
  <c r="G214" i="80" s="1"/>
  <c r="D170" i="80"/>
  <c r="C169" i="80"/>
  <c r="P183" i="80"/>
  <c r="H183" i="80"/>
  <c r="L183" i="80"/>
  <c r="D183" i="80"/>
  <c r="G169" i="80"/>
  <c r="O169" i="80"/>
  <c r="G177" i="80"/>
  <c r="Q177" i="80" s="1"/>
  <c r="D177" i="80" s="1"/>
  <c r="O177" i="80"/>
  <c r="P179" i="80"/>
  <c r="H179" i="80"/>
  <c r="L179" i="80"/>
  <c r="D179" i="80"/>
  <c r="L181" i="80"/>
  <c r="D181" i="80"/>
  <c r="P181" i="80"/>
  <c r="H181" i="80"/>
  <c r="J183" i="80"/>
  <c r="F193" i="80"/>
  <c r="F195" i="80"/>
  <c r="I208" i="80"/>
  <c r="F210" i="80"/>
  <c r="D211" i="80"/>
  <c r="I212" i="80"/>
  <c r="E214" i="80"/>
  <c r="L185" i="80"/>
  <c r="D185" i="80"/>
  <c r="P185" i="80"/>
  <c r="H185" i="80"/>
  <c r="M214" i="80"/>
  <c r="J170" i="80"/>
  <c r="I169" i="80"/>
  <c r="Q170" i="80"/>
  <c r="N170" i="80" s="1"/>
  <c r="L172" i="80"/>
  <c r="D172" i="80"/>
  <c r="P172" i="80"/>
  <c r="H172" i="80"/>
  <c r="J178" i="80"/>
  <c r="N183" i="80"/>
  <c r="N185" i="80"/>
  <c r="P189" i="80"/>
  <c r="H189" i="80"/>
  <c r="L189" i="80"/>
  <c r="D189" i="80"/>
  <c r="L191" i="80"/>
  <c r="D191" i="80"/>
  <c r="P191" i="80"/>
  <c r="H191" i="80"/>
  <c r="J193" i="80"/>
  <c r="J195" i="80"/>
  <c r="D196" i="80"/>
  <c r="L196" i="80"/>
  <c r="Q199" i="80"/>
  <c r="H199" i="80" s="1"/>
  <c r="P200" i="80"/>
  <c r="H200" i="80"/>
  <c r="L200" i="80"/>
  <c r="D200" i="80"/>
  <c r="P201" i="80"/>
  <c r="H201" i="80"/>
  <c r="Q213" i="80"/>
  <c r="L201" i="80"/>
  <c r="D201" i="80"/>
  <c r="P202" i="80"/>
  <c r="H202" i="80"/>
  <c r="L202" i="80"/>
  <c r="D202" i="80"/>
  <c r="H210" i="80"/>
  <c r="C212" i="80"/>
  <c r="K212" i="80"/>
  <c r="K214" i="80" s="1"/>
  <c r="Q209" i="80"/>
  <c r="F171" i="80"/>
  <c r="F174" i="80"/>
  <c r="F175" i="80"/>
  <c r="F176" i="80"/>
  <c r="N176" i="80"/>
  <c r="F180" i="80"/>
  <c r="F184" i="80"/>
  <c r="F190" i="80"/>
  <c r="F194" i="80"/>
  <c r="F197" i="80"/>
  <c r="F198" i="80"/>
  <c r="P147" i="80"/>
  <c r="L147" i="80"/>
  <c r="H147" i="80"/>
  <c r="D147" i="80"/>
  <c r="N147" i="80"/>
  <c r="J147" i="80"/>
  <c r="P125" i="80"/>
  <c r="H125" i="80"/>
  <c r="N125" i="80"/>
  <c r="F125" i="80"/>
  <c r="Q161" i="80"/>
  <c r="H161" i="80" s="1"/>
  <c r="P126" i="80"/>
  <c r="H126" i="80"/>
  <c r="N126" i="80"/>
  <c r="F126" i="80"/>
  <c r="P135" i="80"/>
  <c r="H135" i="80"/>
  <c r="N135" i="80"/>
  <c r="F135" i="80"/>
  <c r="Q160" i="80"/>
  <c r="G120" i="80"/>
  <c r="N123" i="80"/>
  <c r="F123" i="80"/>
  <c r="L123" i="80"/>
  <c r="D123" i="80"/>
  <c r="D125" i="80"/>
  <c r="D126" i="80"/>
  <c r="D127" i="80"/>
  <c r="C128" i="80"/>
  <c r="J132" i="80"/>
  <c r="D135" i="80"/>
  <c r="N136" i="80"/>
  <c r="F136" i="80"/>
  <c r="L136" i="80"/>
  <c r="D136" i="80"/>
  <c r="E128" i="80"/>
  <c r="E154" i="80" s="1"/>
  <c r="J141" i="80"/>
  <c r="P145" i="80"/>
  <c r="H145" i="80"/>
  <c r="N145" i="80"/>
  <c r="F145" i="80"/>
  <c r="F147" i="80"/>
  <c r="P148" i="80"/>
  <c r="H148" i="80"/>
  <c r="N148" i="80"/>
  <c r="F148" i="80"/>
  <c r="P149" i="80"/>
  <c r="H149" i="80"/>
  <c r="N149" i="80"/>
  <c r="F149" i="80"/>
  <c r="C159" i="80"/>
  <c r="P122" i="80"/>
  <c r="H122" i="80"/>
  <c r="N122" i="80"/>
  <c r="F122" i="80"/>
  <c r="J129" i="80"/>
  <c r="H129" i="80"/>
  <c r="I128" i="80"/>
  <c r="N142" i="80"/>
  <c r="F142" i="80"/>
  <c r="L142" i="80"/>
  <c r="D142" i="80"/>
  <c r="G159" i="80"/>
  <c r="Q121" i="80"/>
  <c r="D121" i="80" s="1"/>
  <c r="C120" i="80"/>
  <c r="J122" i="80"/>
  <c r="H123" i="80"/>
  <c r="J125" i="80"/>
  <c r="J126" i="80"/>
  <c r="P131" i="80"/>
  <c r="H131" i="80"/>
  <c r="N131" i="80"/>
  <c r="F131" i="80"/>
  <c r="J135" i="80"/>
  <c r="H136" i="80"/>
  <c r="Q138" i="80"/>
  <c r="N138" i="80" s="1"/>
  <c r="J142" i="80"/>
  <c r="D145" i="80"/>
  <c r="N146" i="80"/>
  <c r="F146" i="80"/>
  <c r="L146" i="80"/>
  <c r="D146" i="80"/>
  <c r="D148" i="80"/>
  <c r="D149" i="80"/>
  <c r="Q150" i="80"/>
  <c r="L150" i="80" s="1"/>
  <c r="O159" i="80"/>
  <c r="P161" i="80"/>
  <c r="K120" i="80"/>
  <c r="P124" i="80"/>
  <c r="H124" i="80"/>
  <c r="P127" i="80"/>
  <c r="H127" i="80"/>
  <c r="Q162" i="80"/>
  <c r="L162" i="80" s="1"/>
  <c r="N127" i="80"/>
  <c r="F127" i="80"/>
  <c r="P121" i="80"/>
  <c r="O120" i="80"/>
  <c r="L122" i="80"/>
  <c r="L125" i="80"/>
  <c r="L126" i="80"/>
  <c r="L127" i="80"/>
  <c r="N132" i="80"/>
  <c r="F132" i="80"/>
  <c r="L132" i="80"/>
  <c r="D132" i="80"/>
  <c r="L135" i="80"/>
  <c r="M128" i="80"/>
  <c r="P141" i="80"/>
  <c r="H141" i="80"/>
  <c r="N141" i="80"/>
  <c r="F141" i="80"/>
  <c r="P142" i="80"/>
  <c r="K159" i="80"/>
  <c r="L161" i="80"/>
  <c r="E163" i="80"/>
  <c r="M163" i="80"/>
  <c r="M165" i="80" s="1"/>
  <c r="H130" i="80"/>
  <c r="H134" i="80"/>
  <c r="H140" i="80"/>
  <c r="H144" i="80"/>
  <c r="H151" i="80"/>
  <c r="H152" i="80"/>
  <c r="H153" i="80"/>
  <c r="Q72" i="80"/>
  <c r="N72" i="80" s="1"/>
  <c r="Q75" i="80"/>
  <c r="H75" i="80" s="1"/>
  <c r="Q112" i="80"/>
  <c r="L77" i="80"/>
  <c r="D77" i="80"/>
  <c r="K79" i="80"/>
  <c r="M71" i="80"/>
  <c r="L76" i="80"/>
  <c r="D76" i="80"/>
  <c r="N77" i="80"/>
  <c r="L78" i="80"/>
  <c r="D78" i="80"/>
  <c r="C79" i="80"/>
  <c r="C105" i="80" s="1"/>
  <c r="L82" i="80"/>
  <c r="D82" i="80"/>
  <c r="P84" i="80"/>
  <c r="H84" i="80"/>
  <c r="P86" i="80"/>
  <c r="H86" i="80"/>
  <c r="L86" i="80"/>
  <c r="D86" i="80"/>
  <c r="J88" i="80"/>
  <c r="P99" i="80"/>
  <c r="H99" i="80"/>
  <c r="L99" i="80"/>
  <c r="D99" i="80"/>
  <c r="P100" i="80"/>
  <c r="H100" i="80"/>
  <c r="L100" i="80"/>
  <c r="D100" i="80"/>
  <c r="C110" i="80"/>
  <c r="K110" i="80"/>
  <c r="E71" i="80"/>
  <c r="I71" i="80"/>
  <c r="O71" i="80"/>
  <c r="L73" i="80"/>
  <c r="D73" i="80"/>
  <c r="J76" i="80"/>
  <c r="F77" i="80"/>
  <c r="P77" i="80"/>
  <c r="J78" i="80"/>
  <c r="I79" i="80"/>
  <c r="O79" i="80"/>
  <c r="N81" i="80"/>
  <c r="F81" i="80"/>
  <c r="J82" i="80"/>
  <c r="J84" i="80"/>
  <c r="F86" i="80"/>
  <c r="L90" i="80"/>
  <c r="D90" i="80"/>
  <c r="P90" i="80"/>
  <c r="H90" i="80"/>
  <c r="P92" i="80"/>
  <c r="H92" i="80"/>
  <c r="L92" i="80"/>
  <c r="D92" i="80"/>
  <c r="F99" i="80"/>
  <c r="F100" i="80"/>
  <c r="E110" i="80"/>
  <c r="M110" i="80"/>
  <c r="Q113" i="80"/>
  <c r="P113" i="80" s="1"/>
  <c r="D115" i="80"/>
  <c r="L115" i="80"/>
  <c r="Q80" i="80"/>
  <c r="H80" i="80" s="1"/>
  <c r="L88" i="80"/>
  <c r="D88" i="80"/>
  <c r="P88" i="80"/>
  <c r="H88" i="80"/>
  <c r="G110" i="80"/>
  <c r="O110" i="80"/>
  <c r="G71" i="80"/>
  <c r="F76" i="80"/>
  <c r="P76" i="80"/>
  <c r="J77" i="80"/>
  <c r="F78" i="80"/>
  <c r="P78" i="80"/>
  <c r="G79" i="80"/>
  <c r="F82" i="80"/>
  <c r="P82" i="80"/>
  <c r="D84" i="80"/>
  <c r="N84" i="80"/>
  <c r="N86" i="80"/>
  <c r="F88" i="80"/>
  <c r="L94" i="80"/>
  <c r="D94" i="80"/>
  <c r="P94" i="80"/>
  <c r="H94" i="80"/>
  <c r="P96" i="80"/>
  <c r="H96" i="80"/>
  <c r="L96" i="80"/>
  <c r="D96" i="80"/>
  <c r="N99" i="80"/>
  <c r="N100" i="80"/>
  <c r="I110" i="80"/>
  <c r="Q111" i="80"/>
  <c r="Q110" i="80" s="1"/>
  <c r="H115" i="80"/>
  <c r="P115" i="80"/>
  <c r="F85" i="80"/>
  <c r="Q89" i="80"/>
  <c r="F91" i="80"/>
  <c r="F95" i="80"/>
  <c r="F102" i="80"/>
  <c r="F103" i="80"/>
  <c r="F104" i="80"/>
  <c r="I65" i="80"/>
  <c r="P53" i="80"/>
  <c r="H53" i="80"/>
  <c r="L53" i="80"/>
  <c r="D53" i="80"/>
  <c r="Q26" i="80"/>
  <c r="F26" i="80" s="1"/>
  <c r="E22" i="80"/>
  <c r="I30" i="80"/>
  <c r="F66" i="80"/>
  <c r="Q23" i="80"/>
  <c r="J23" i="80" s="1"/>
  <c r="P33" i="80"/>
  <c r="H33" i="80"/>
  <c r="L33" i="80"/>
  <c r="D33" i="80"/>
  <c r="P37" i="80"/>
  <c r="H37" i="80"/>
  <c r="L37" i="80"/>
  <c r="D37" i="80"/>
  <c r="L55" i="80"/>
  <c r="D55" i="80"/>
  <c r="P55" i="80"/>
  <c r="H55" i="80"/>
  <c r="F33" i="80"/>
  <c r="J27" i="80"/>
  <c r="J35" i="80"/>
  <c r="N37" i="80"/>
  <c r="N45" i="80"/>
  <c r="N53" i="80"/>
  <c r="P25" i="80"/>
  <c r="H25" i="80"/>
  <c r="L25" i="80"/>
  <c r="D25" i="80"/>
  <c r="L39" i="80"/>
  <c r="D39" i="80"/>
  <c r="P39" i="80"/>
  <c r="H39" i="80"/>
  <c r="M22" i="80"/>
  <c r="I22" i="80"/>
  <c r="M30" i="80"/>
  <c r="M56" i="80" s="1"/>
  <c r="E65" i="80"/>
  <c r="M65" i="80"/>
  <c r="N66" i="80"/>
  <c r="O61" i="80"/>
  <c r="O67" i="80" s="1"/>
  <c r="G61" i="80"/>
  <c r="Q62" i="80"/>
  <c r="J62" i="80" s="1"/>
  <c r="I61" i="80"/>
  <c r="Q64" i="80"/>
  <c r="L64" i="80" s="1"/>
  <c r="P29" i="80"/>
  <c r="H29" i="80"/>
  <c r="L29" i="80"/>
  <c r="D29" i="80"/>
  <c r="L43" i="80"/>
  <c r="D43" i="80"/>
  <c r="P43" i="80"/>
  <c r="H43" i="80"/>
  <c r="L47" i="80"/>
  <c r="D47" i="80"/>
  <c r="P47" i="80"/>
  <c r="H47" i="80"/>
  <c r="L51" i="80"/>
  <c r="D51" i="80"/>
  <c r="P51" i="80"/>
  <c r="H51" i="80"/>
  <c r="F43" i="80"/>
  <c r="F51" i="80"/>
  <c r="J29" i="80"/>
  <c r="J37" i="80"/>
  <c r="J53" i="80"/>
  <c r="N39" i="80"/>
  <c r="N47" i="80"/>
  <c r="N55" i="80"/>
  <c r="J66" i="80"/>
  <c r="L35" i="80"/>
  <c r="D35" i="80"/>
  <c r="P35" i="80"/>
  <c r="H35" i="80"/>
  <c r="F53" i="80"/>
  <c r="J39" i="80"/>
  <c r="N25" i="80"/>
  <c r="L27" i="80"/>
  <c r="D27" i="80"/>
  <c r="P27" i="80"/>
  <c r="H27" i="80"/>
  <c r="P41" i="80"/>
  <c r="H41" i="80"/>
  <c r="L41" i="80"/>
  <c r="D41" i="80"/>
  <c r="P45" i="80"/>
  <c r="H45" i="80"/>
  <c r="L45" i="80"/>
  <c r="D45" i="80"/>
  <c r="F39" i="80"/>
  <c r="F47" i="80"/>
  <c r="F55" i="80"/>
  <c r="J25" i="80"/>
  <c r="J33" i="80"/>
  <c r="J41" i="80"/>
  <c r="N27" i="80"/>
  <c r="N35" i="80"/>
  <c r="N43" i="80"/>
  <c r="N51" i="80"/>
  <c r="H66" i="80"/>
  <c r="P66" i="80"/>
  <c r="C16" i="80"/>
  <c r="F34" i="80"/>
  <c r="F38" i="80"/>
  <c r="F42" i="80"/>
  <c r="F46" i="80"/>
  <c r="F50" i="80"/>
  <c r="F54" i="80"/>
  <c r="J24" i="80"/>
  <c r="J28" i="80"/>
  <c r="J32" i="80"/>
  <c r="J36" i="80"/>
  <c r="J44" i="80"/>
  <c r="J48" i="80"/>
  <c r="N34" i="80"/>
  <c r="N38" i="80"/>
  <c r="N42" i="80"/>
  <c r="N46" i="80"/>
  <c r="N50" i="80"/>
  <c r="N54" i="80"/>
  <c r="F24" i="80"/>
  <c r="F28" i="80"/>
  <c r="F32" i="80"/>
  <c r="F36" i="80"/>
  <c r="F44" i="80"/>
  <c r="F48" i="80"/>
  <c r="N28" i="80"/>
  <c r="K22" i="80"/>
  <c r="G22" i="80"/>
  <c r="O22" i="80"/>
  <c r="E30" i="80"/>
  <c r="G65" i="80"/>
  <c r="M61" i="80"/>
  <c r="E61" i="80"/>
  <c r="K61" i="80"/>
  <c r="C22" i="80"/>
  <c r="C31" i="80"/>
  <c r="C40" i="80"/>
  <c r="C52" i="80"/>
  <c r="C64" i="80"/>
  <c r="C49" i="80"/>
  <c r="F199" i="80" l="1"/>
  <c r="J196" i="80"/>
  <c r="H196" i="80"/>
  <c r="F196" i="80"/>
  <c r="L170" i="80"/>
  <c r="D212" i="80"/>
  <c r="J199" i="80"/>
  <c r="N210" i="80"/>
  <c r="N196" i="80"/>
  <c r="F170" i="80"/>
  <c r="J210" i="80"/>
  <c r="D124" i="80"/>
  <c r="F129" i="80"/>
  <c r="D164" i="80"/>
  <c r="P150" i="80"/>
  <c r="L129" i="80"/>
  <c r="J124" i="80"/>
  <c r="L124" i="80"/>
  <c r="N129" i="80"/>
  <c r="D129" i="80"/>
  <c r="N124" i="80"/>
  <c r="L113" i="80"/>
  <c r="L101" i="80"/>
  <c r="F101" i="80"/>
  <c r="N113" i="80"/>
  <c r="D113" i="80"/>
  <c r="H101" i="80"/>
  <c r="H113" i="80"/>
  <c r="F113" i="80"/>
  <c r="D101" i="80"/>
  <c r="N101" i="80"/>
  <c r="P98" i="80"/>
  <c r="N75" i="80"/>
  <c r="J113" i="80"/>
  <c r="J98" i="80"/>
  <c r="J101" i="80"/>
  <c r="N98" i="80"/>
  <c r="L98" i="80"/>
  <c r="H98" i="80"/>
  <c r="F98" i="80"/>
  <c r="F75" i="80"/>
  <c r="J26" i="80"/>
  <c r="D26" i="80"/>
  <c r="N62" i="80"/>
  <c r="Q61" i="80"/>
  <c r="L61" i="80" s="1"/>
  <c r="G56" i="80"/>
  <c r="L23" i="80"/>
  <c r="P23" i="80"/>
  <c r="F23" i="80"/>
  <c r="N23" i="80"/>
  <c r="D23" i="80"/>
  <c r="P64" i="80"/>
  <c r="L111" i="80"/>
  <c r="P211" i="80"/>
  <c r="N211" i="80"/>
  <c r="H164" i="80"/>
  <c r="F178" i="80"/>
  <c r="L178" i="80"/>
  <c r="H262" i="80"/>
  <c r="P173" i="80"/>
  <c r="L173" i="80"/>
  <c r="H173" i="80"/>
  <c r="D173" i="80"/>
  <c r="N173" i="80"/>
  <c r="J173" i="80"/>
  <c r="F173" i="80"/>
  <c r="J164" i="80"/>
  <c r="Q261" i="80"/>
  <c r="N236" i="80"/>
  <c r="J236" i="80"/>
  <c r="J111" i="80"/>
  <c r="J75" i="80"/>
  <c r="F164" i="80"/>
  <c r="D161" i="80"/>
  <c r="L164" i="80"/>
  <c r="L211" i="80"/>
  <c r="H178" i="80"/>
  <c r="N219" i="80"/>
  <c r="F219" i="80"/>
  <c r="F211" i="80"/>
  <c r="D64" i="80"/>
  <c r="F62" i="80"/>
  <c r="H23" i="80"/>
  <c r="N64" i="80"/>
  <c r="F111" i="80"/>
  <c r="P164" i="80"/>
  <c r="P210" i="80"/>
  <c r="L199" i="80"/>
  <c r="H211" i="80"/>
  <c r="D199" i="80"/>
  <c r="D178" i="80"/>
  <c r="L236" i="80"/>
  <c r="P236" i="80"/>
  <c r="F236" i="80"/>
  <c r="J211" i="80"/>
  <c r="I263" i="80"/>
  <c r="O252" i="80"/>
  <c r="P248" i="80"/>
  <c r="L248" i="80"/>
  <c r="H248" i="80"/>
  <c r="D248" i="80"/>
  <c r="E263" i="80"/>
  <c r="C263" i="80"/>
  <c r="P260" i="80"/>
  <c r="Q226" i="80"/>
  <c r="F226" i="80" s="1"/>
  <c r="C252" i="80"/>
  <c r="J222" i="80"/>
  <c r="D260" i="80"/>
  <c r="F245" i="80"/>
  <c r="H260" i="80"/>
  <c r="O263" i="80"/>
  <c r="L227" i="80"/>
  <c r="N260" i="80"/>
  <c r="J227" i="80"/>
  <c r="P245" i="80"/>
  <c r="I252" i="80"/>
  <c r="J248" i="80"/>
  <c r="H222" i="80"/>
  <c r="L260" i="80"/>
  <c r="N245" i="80"/>
  <c r="P227" i="80"/>
  <c r="M263" i="80"/>
  <c r="D227" i="80"/>
  <c r="F262" i="80"/>
  <c r="Q257" i="80"/>
  <c r="D257" i="80" s="1"/>
  <c r="N222" i="80"/>
  <c r="P259" i="80"/>
  <c r="L259" i="80"/>
  <c r="H259" i="80"/>
  <c r="D259" i="80"/>
  <c r="F260" i="80"/>
  <c r="H245" i="80"/>
  <c r="P262" i="80"/>
  <c r="N227" i="80"/>
  <c r="L245" i="80"/>
  <c r="P219" i="80"/>
  <c r="L219" i="80"/>
  <c r="H219" i="80"/>
  <c r="D219" i="80"/>
  <c r="Q218" i="80"/>
  <c r="N248" i="80"/>
  <c r="F222" i="80"/>
  <c r="G263" i="80"/>
  <c r="K263" i="80"/>
  <c r="H227" i="80"/>
  <c r="J262" i="80"/>
  <c r="J245" i="80"/>
  <c r="L226" i="80"/>
  <c r="L262" i="80"/>
  <c r="F248" i="80"/>
  <c r="G252" i="80"/>
  <c r="N259" i="80"/>
  <c r="M252" i="80"/>
  <c r="E252" i="80"/>
  <c r="F218" i="80"/>
  <c r="L213" i="80"/>
  <c r="D213" i="80"/>
  <c r="N213" i="80"/>
  <c r="J213" i="80"/>
  <c r="F213" i="80"/>
  <c r="P213" i="80"/>
  <c r="H213" i="80"/>
  <c r="I214" i="80"/>
  <c r="G203" i="80"/>
  <c r="F177" i="80"/>
  <c r="L212" i="80"/>
  <c r="F187" i="80"/>
  <c r="I203" i="80"/>
  <c r="P170" i="80"/>
  <c r="C203" i="80"/>
  <c r="Q169" i="80"/>
  <c r="J169" i="80" s="1"/>
  <c r="N199" i="80"/>
  <c r="N177" i="80"/>
  <c r="E203" i="80"/>
  <c r="K203" i="80"/>
  <c r="P209" i="80"/>
  <c r="H209" i="80"/>
  <c r="N209" i="80"/>
  <c r="J209" i="80"/>
  <c r="F209" i="80"/>
  <c r="Q208" i="80"/>
  <c r="L209" i="80"/>
  <c r="D209" i="80"/>
  <c r="J177" i="80"/>
  <c r="F212" i="80"/>
  <c r="P199" i="80"/>
  <c r="L187" i="80"/>
  <c r="H177" i="80"/>
  <c r="H170" i="80"/>
  <c r="P187" i="80"/>
  <c r="H212" i="80"/>
  <c r="J187" i="80"/>
  <c r="M203" i="80"/>
  <c r="N169" i="80"/>
  <c r="H187" i="80"/>
  <c r="P212" i="80"/>
  <c r="P177" i="80"/>
  <c r="N187" i="80"/>
  <c r="J212" i="80"/>
  <c r="D187" i="80"/>
  <c r="O203" i="80"/>
  <c r="P169" i="80"/>
  <c r="L177" i="80"/>
  <c r="C214" i="80"/>
  <c r="F138" i="80"/>
  <c r="I154" i="80"/>
  <c r="O154" i="80"/>
  <c r="O165" i="80"/>
  <c r="J121" i="80"/>
  <c r="N121" i="80"/>
  <c r="F121" i="80"/>
  <c r="G165" i="80"/>
  <c r="H150" i="80"/>
  <c r="P160" i="80"/>
  <c r="L160" i="80"/>
  <c r="H160" i="80"/>
  <c r="D160" i="80"/>
  <c r="J160" i="80"/>
  <c r="F160" i="80"/>
  <c r="Q159" i="80"/>
  <c r="P159" i="80" s="1"/>
  <c r="K154" i="80"/>
  <c r="D150" i="80"/>
  <c r="C165" i="80"/>
  <c r="Q128" i="80"/>
  <c r="D128" i="80" s="1"/>
  <c r="G154" i="80"/>
  <c r="F161" i="80"/>
  <c r="J161" i="80"/>
  <c r="N161" i="80"/>
  <c r="H138" i="80"/>
  <c r="L138" i="80"/>
  <c r="Q163" i="80"/>
  <c r="F163" i="80" s="1"/>
  <c r="P138" i="80"/>
  <c r="D138" i="80"/>
  <c r="K165" i="80"/>
  <c r="E165" i="80"/>
  <c r="M154" i="80"/>
  <c r="N162" i="80"/>
  <c r="J162" i="80"/>
  <c r="F162" i="80"/>
  <c r="H162" i="80"/>
  <c r="D162" i="80"/>
  <c r="L121" i="80"/>
  <c r="J150" i="80"/>
  <c r="N150" i="80"/>
  <c r="F150" i="80"/>
  <c r="C154" i="80"/>
  <c r="Q120" i="80"/>
  <c r="J138" i="80"/>
  <c r="H121" i="80"/>
  <c r="P162" i="80"/>
  <c r="N160" i="80"/>
  <c r="Q114" i="80"/>
  <c r="Q116" i="80" s="1"/>
  <c r="N89" i="80"/>
  <c r="J89" i="80"/>
  <c r="F89" i="80"/>
  <c r="P89" i="80"/>
  <c r="L89" i="80"/>
  <c r="H89" i="80"/>
  <c r="D89" i="80"/>
  <c r="G116" i="80"/>
  <c r="H110" i="80"/>
  <c r="N80" i="80"/>
  <c r="F80" i="80"/>
  <c r="E105" i="80"/>
  <c r="O116" i="80"/>
  <c r="P110" i="80"/>
  <c r="N111" i="80"/>
  <c r="O105" i="80"/>
  <c r="D111" i="80"/>
  <c r="D80" i="80"/>
  <c r="N112" i="80"/>
  <c r="J112" i="80"/>
  <c r="F112" i="80"/>
  <c r="P112" i="80"/>
  <c r="L112" i="80"/>
  <c r="H112" i="80"/>
  <c r="D112" i="80"/>
  <c r="J80" i="80"/>
  <c r="Q71" i="80"/>
  <c r="F71" i="80" s="1"/>
  <c r="I116" i="80"/>
  <c r="J110" i="80"/>
  <c r="G105" i="80"/>
  <c r="P111" i="80"/>
  <c r="E116" i="80"/>
  <c r="F110" i="80"/>
  <c r="I105" i="80"/>
  <c r="K116" i="80"/>
  <c r="L110" i="80"/>
  <c r="L80" i="80"/>
  <c r="L75" i="80"/>
  <c r="D75" i="80"/>
  <c r="P72" i="80"/>
  <c r="L72" i="80"/>
  <c r="H72" i="80"/>
  <c r="D72" i="80"/>
  <c r="J72" i="80"/>
  <c r="F72" i="80"/>
  <c r="H111" i="80"/>
  <c r="M116" i="80"/>
  <c r="N110" i="80"/>
  <c r="K105" i="80"/>
  <c r="P80" i="80"/>
  <c r="C116" i="80"/>
  <c r="D110" i="80"/>
  <c r="Q79" i="80"/>
  <c r="P79" i="80" s="1"/>
  <c r="M105" i="80"/>
  <c r="P75" i="80"/>
  <c r="Q22" i="80"/>
  <c r="P22" i="80" s="1"/>
  <c r="O56" i="80"/>
  <c r="I56" i="80"/>
  <c r="I67" i="80"/>
  <c r="H64" i="80"/>
  <c r="F64" i="80"/>
  <c r="Q52" i="80"/>
  <c r="D52" i="80" s="1"/>
  <c r="M67" i="80"/>
  <c r="Q40" i="80"/>
  <c r="G67" i="80"/>
  <c r="Q49" i="80"/>
  <c r="Q31" i="80"/>
  <c r="K67" i="80"/>
  <c r="E56" i="80"/>
  <c r="K56" i="80"/>
  <c r="J64" i="80"/>
  <c r="L26" i="80"/>
  <c r="H26" i="80"/>
  <c r="P26" i="80"/>
  <c r="N26" i="80"/>
  <c r="E67" i="80"/>
  <c r="L62" i="80"/>
  <c r="P62" i="80"/>
  <c r="H62" i="80"/>
  <c r="D62" i="80"/>
  <c r="C61" i="80"/>
  <c r="C30" i="80"/>
  <c r="C65" i="80"/>
  <c r="H257" i="80" l="1"/>
  <c r="D226" i="80"/>
  <c r="J257" i="80"/>
  <c r="F257" i="80"/>
  <c r="P226" i="80"/>
  <c r="N226" i="80"/>
  <c r="J71" i="80"/>
  <c r="H71" i="80"/>
  <c r="D79" i="80"/>
  <c r="N128" i="80"/>
  <c r="P61" i="80"/>
  <c r="H61" i="80"/>
  <c r="F61" i="80"/>
  <c r="N61" i="80"/>
  <c r="J61" i="80"/>
  <c r="D61" i="80"/>
  <c r="J116" i="80"/>
  <c r="P116" i="80"/>
  <c r="F261" i="80"/>
  <c r="N261" i="80"/>
  <c r="L261" i="80"/>
  <c r="J261" i="80"/>
  <c r="H261" i="80"/>
  <c r="D261" i="80"/>
  <c r="N71" i="80"/>
  <c r="D116" i="80"/>
  <c r="N116" i="80"/>
  <c r="L116" i="80"/>
  <c r="F116" i="80"/>
  <c r="H79" i="80"/>
  <c r="L79" i="80"/>
  <c r="L169" i="80"/>
  <c r="P261" i="80"/>
  <c r="D218" i="80"/>
  <c r="L218" i="80"/>
  <c r="Q252" i="80"/>
  <c r="L252" i="80" s="1"/>
  <c r="P252" i="80"/>
  <c r="H218" i="80"/>
  <c r="L257" i="80"/>
  <c r="J252" i="80"/>
  <c r="H226" i="80"/>
  <c r="J226" i="80"/>
  <c r="H252" i="80"/>
  <c r="J218" i="80"/>
  <c r="N218" i="80"/>
  <c r="Q263" i="80"/>
  <c r="H263" i="80" s="1"/>
  <c r="P257" i="80"/>
  <c r="N257" i="80"/>
  <c r="P218" i="80"/>
  <c r="J263" i="80"/>
  <c r="H169" i="80"/>
  <c r="Q203" i="80"/>
  <c r="F203" i="80" s="1"/>
  <c r="Q214" i="80"/>
  <c r="D214" i="80" s="1"/>
  <c r="H208" i="80"/>
  <c r="D208" i="80"/>
  <c r="F208" i="80"/>
  <c r="N208" i="80"/>
  <c r="L208" i="80"/>
  <c r="P208" i="80"/>
  <c r="F169" i="80"/>
  <c r="D169" i="80"/>
  <c r="J208" i="80"/>
  <c r="F120" i="80"/>
  <c r="N120" i="80"/>
  <c r="J120" i="80"/>
  <c r="Q154" i="80"/>
  <c r="F154" i="80" s="1"/>
  <c r="H128" i="80"/>
  <c r="P128" i="80"/>
  <c r="L128" i="80"/>
  <c r="H159" i="80"/>
  <c r="P120" i="80"/>
  <c r="J128" i="80"/>
  <c r="D120" i="80"/>
  <c r="N163" i="80"/>
  <c r="D159" i="80"/>
  <c r="L120" i="80"/>
  <c r="Q165" i="80"/>
  <c r="F165" i="80" s="1"/>
  <c r="J159" i="80"/>
  <c r="F159" i="80"/>
  <c r="N159" i="80"/>
  <c r="L159" i="80"/>
  <c r="H163" i="80"/>
  <c r="D163" i="80"/>
  <c r="L163" i="80"/>
  <c r="P163" i="80"/>
  <c r="J163" i="80"/>
  <c r="H120" i="80"/>
  <c r="F128" i="80"/>
  <c r="P165" i="80"/>
  <c r="Q105" i="80"/>
  <c r="D105" i="80" s="1"/>
  <c r="D71" i="80"/>
  <c r="L71" i="80"/>
  <c r="P71" i="80"/>
  <c r="F79" i="80"/>
  <c r="N79" i="80"/>
  <c r="J79" i="80"/>
  <c r="H116" i="80"/>
  <c r="L114" i="80"/>
  <c r="D114" i="80"/>
  <c r="P114" i="80"/>
  <c r="H114" i="80"/>
  <c r="J114" i="80"/>
  <c r="F114" i="80"/>
  <c r="N114" i="80"/>
  <c r="H22" i="80"/>
  <c r="J31" i="80"/>
  <c r="P31" i="80"/>
  <c r="L31" i="80"/>
  <c r="F31" i="80"/>
  <c r="N31" i="80"/>
  <c r="H31" i="80"/>
  <c r="L22" i="80"/>
  <c r="P40" i="80"/>
  <c r="H40" i="80"/>
  <c r="L40" i="80"/>
  <c r="J40" i="80"/>
  <c r="F40" i="80"/>
  <c r="N40" i="80"/>
  <c r="F22" i="80"/>
  <c r="Q30" i="80"/>
  <c r="D30" i="80" s="1"/>
  <c r="N22" i="80"/>
  <c r="D31" i="80"/>
  <c r="Q65" i="80"/>
  <c r="D65" i="80" s="1"/>
  <c r="H52" i="80"/>
  <c r="P52" i="80"/>
  <c r="L52" i="80"/>
  <c r="N52" i="80"/>
  <c r="J52" i="80"/>
  <c r="F52" i="80"/>
  <c r="J22" i="80"/>
  <c r="D22" i="80"/>
  <c r="F49" i="80"/>
  <c r="N49" i="80"/>
  <c r="H49" i="80"/>
  <c r="J49" i="80"/>
  <c r="L49" i="80"/>
  <c r="P49" i="80"/>
  <c r="D49" i="80"/>
  <c r="D40" i="80"/>
  <c r="C56" i="80"/>
  <c r="C67" i="80"/>
  <c r="F263" i="80" l="1"/>
  <c r="N252" i="80"/>
  <c r="D252" i="80"/>
  <c r="D263" i="80"/>
  <c r="D203" i="80"/>
  <c r="L105" i="80"/>
  <c r="L203" i="80"/>
  <c r="N263" i="80"/>
  <c r="P263" i="80"/>
  <c r="L263" i="80"/>
  <c r="F252" i="80"/>
  <c r="P203" i="80"/>
  <c r="N203" i="80"/>
  <c r="J203" i="80"/>
  <c r="L214" i="80"/>
  <c r="P214" i="80"/>
  <c r="F214" i="80"/>
  <c r="N214" i="80"/>
  <c r="H214" i="80"/>
  <c r="H203" i="80"/>
  <c r="J214" i="80"/>
  <c r="N165" i="80"/>
  <c r="J165" i="80"/>
  <c r="D165" i="80"/>
  <c r="L165" i="80"/>
  <c r="H154" i="80"/>
  <c r="P154" i="80"/>
  <c r="J154" i="80"/>
  <c r="H165" i="80"/>
  <c r="N154" i="80"/>
  <c r="L154" i="80"/>
  <c r="D154" i="80"/>
  <c r="J105" i="80"/>
  <c r="P105" i="80"/>
  <c r="H105" i="80"/>
  <c r="F105" i="80"/>
  <c r="N105" i="80"/>
  <c r="P65" i="80"/>
  <c r="L65" i="80"/>
  <c r="J65" i="80"/>
  <c r="Q67" i="80"/>
  <c r="H65" i="80"/>
  <c r="N65" i="80"/>
  <c r="F65" i="80"/>
  <c r="Q56" i="80"/>
  <c r="L30" i="80"/>
  <c r="P30" i="80"/>
  <c r="H30" i="80"/>
  <c r="F30" i="80"/>
  <c r="J30" i="80"/>
  <c r="N30" i="80"/>
  <c r="D56" i="80" l="1"/>
  <c r="H56" i="80"/>
  <c r="N56" i="80"/>
  <c r="P56" i="80"/>
  <c r="F56" i="80"/>
  <c r="J56" i="80"/>
  <c r="L56" i="80"/>
  <c r="P67" i="80"/>
  <c r="H67" i="80"/>
  <c r="J67" i="80"/>
  <c r="F67" i="80"/>
  <c r="L67" i="80"/>
  <c r="N67" i="80"/>
  <c r="D67" i="80"/>
  <c r="B51" i="76" l="1"/>
  <c r="B12" i="54" l="1"/>
  <c r="P9" i="54"/>
  <c r="N9" i="54"/>
  <c r="L9" i="54"/>
  <c r="H9" i="54"/>
  <c r="F9" i="54"/>
  <c r="D9" i="54"/>
  <c r="B11" i="76"/>
  <c r="B12" i="76"/>
  <c r="B13" i="76"/>
  <c r="B14" i="76"/>
  <c r="B15" i="76"/>
  <c r="B16" i="76"/>
  <c r="B17" i="76"/>
  <c r="B18" i="76"/>
  <c r="B19" i="76"/>
  <c r="B20" i="76"/>
  <c r="B21" i="76"/>
  <c r="B22" i="76"/>
  <c r="B24" i="76"/>
  <c r="B25" i="76"/>
  <c r="B26" i="76"/>
  <c r="B27" i="76"/>
  <c r="B28" i="76"/>
  <c r="B29" i="76"/>
  <c r="B30" i="76"/>
  <c r="B31" i="76"/>
  <c r="B32" i="76"/>
  <c r="B33" i="76"/>
  <c r="B34" i="76"/>
  <c r="B35" i="76"/>
  <c r="B36" i="76"/>
  <c r="B37" i="76"/>
  <c r="B38" i="76"/>
  <c r="B39" i="76"/>
  <c r="B41" i="76"/>
  <c r="B42" i="76"/>
  <c r="B43" i="76"/>
  <c r="B44" i="76"/>
  <c r="B45" i="76"/>
  <c r="B46" i="76"/>
  <c r="B47" i="76"/>
  <c r="B48" i="76"/>
  <c r="B49" i="76"/>
  <c r="B50" i="76"/>
  <c r="B52" i="76"/>
  <c r="B10" i="76"/>
  <c r="A11" i="76"/>
  <c r="A12" i="76"/>
  <c r="A13" i="76"/>
  <c r="A14" i="76"/>
  <c r="A15" i="76"/>
  <c r="A16" i="76"/>
  <c r="A17" i="76"/>
  <c r="A18" i="76"/>
  <c r="A19" i="76"/>
  <c r="A20" i="76"/>
  <c r="A21" i="76"/>
  <c r="A22" i="76"/>
  <c r="A23" i="76"/>
  <c r="A24" i="76"/>
  <c r="A25" i="76"/>
  <c r="A26" i="76"/>
  <c r="A27" i="76"/>
  <c r="A28" i="76"/>
  <c r="A29" i="76"/>
  <c r="A30" i="76"/>
  <c r="A31" i="76"/>
  <c r="A32" i="76"/>
  <c r="A33" i="76"/>
  <c r="A34" i="76"/>
  <c r="A35" i="76"/>
  <c r="A36" i="76"/>
  <c r="A37" i="76"/>
  <c r="A38" i="76"/>
  <c r="A39" i="76"/>
  <c r="A40" i="76"/>
  <c r="A41" i="76"/>
  <c r="A42" i="76"/>
  <c r="A43" i="76"/>
  <c r="A44" i="76"/>
  <c r="A45" i="76"/>
  <c r="A46" i="76"/>
  <c r="A47" i="76"/>
  <c r="A48" i="76"/>
  <c r="A49" i="76"/>
  <c r="A50" i="76"/>
  <c r="A51" i="76"/>
  <c r="A52" i="76"/>
  <c r="A10" i="76"/>
  <c r="B13" i="33" l="1"/>
  <c r="B16" i="33" s="1"/>
  <c r="R217" i="38"/>
  <c r="P217" i="38"/>
  <c r="N217" i="38"/>
  <c r="L217" i="38"/>
  <c r="J217" i="38"/>
  <c r="H217" i="38"/>
  <c r="F217" i="38"/>
  <c r="D217" i="38"/>
  <c r="C217" i="38"/>
  <c r="R216" i="38"/>
  <c r="P216" i="38"/>
  <c r="N216" i="38"/>
  <c r="Q216" i="38" s="1"/>
  <c r="L216" i="38"/>
  <c r="J216" i="38"/>
  <c r="H216" i="38"/>
  <c r="F216" i="38"/>
  <c r="I216" i="38" s="1"/>
  <c r="D216" i="38"/>
  <c r="C216" i="38"/>
  <c r="R215" i="38"/>
  <c r="P215" i="38"/>
  <c r="N215" i="38"/>
  <c r="L215" i="38"/>
  <c r="J215" i="38"/>
  <c r="H215" i="38"/>
  <c r="F215" i="38"/>
  <c r="D215" i="38"/>
  <c r="C215" i="38"/>
  <c r="R214" i="38"/>
  <c r="P214" i="38"/>
  <c r="N214" i="38"/>
  <c r="Q214" i="38" s="1"/>
  <c r="L214" i="38"/>
  <c r="J214" i="38"/>
  <c r="M214" i="38" s="1"/>
  <c r="H214" i="38"/>
  <c r="F214" i="38"/>
  <c r="I214" i="38" s="1"/>
  <c r="D214" i="38"/>
  <c r="C214" i="38"/>
  <c r="E214" i="38" s="1"/>
  <c r="R213" i="38"/>
  <c r="P213" i="38"/>
  <c r="S213" i="38" s="1"/>
  <c r="N213" i="38"/>
  <c r="L213" i="38"/>
  <c r="O213" i="38" s="1"/>
  <c r="J213" i="38"/>
  <c r="H213" i="38"/>
  <c r="K213" i="38" s="1"/>
  <c r="F213" i="38"/>
  <c r="D213" i="38"/>
  <c r="G213" i="38" s="1"/>
  <c r="C213" i="38"/>
  <c r="R212" i="38"/>
  <c r="S212" i="38" s="1"/>
  <c r="Q212" i="38"/>
  <c r="P212" i="38"/>
  <c r="N212" i="38"/>
  <c r="O212" i="38" s="1"/>
  <c r="M212" i="38"/>
  <c r="L212" i="38"/>
  <c r="J212" i="38"/>
  <c r="K212" i="38" s="1"/>
  <c r="I212" i="38"/>
  <c r="H212" i="38"/>
  <c r="F212" i="38"/>
  <c r="D212" i="38"/>
  <c r="C212" i="38"/>
  <c r="R211" i="38"/>
  <c r="P211" i="38"/>
  <c r="N211" i="38"/>
  <c r="L211" i="38"/>
  <c r="J211" i="38"/>
  <c r="H211" i="38"/>
  <c r="F211" i="38"/>
  <c r="D211" i="38"/>
  <c r="C211" i="38"/>
  <c r="R209" i="38"/>
  <c r="P209" i="38"/>
  <c r="N209" i="38"/>
  <c r="L209" i="38"/>
  <c r="J209" i="38"/>
  <c r="H209" i="38"/>
  <c r="F209" i="38"/>
  <c r="D209" i="38"/>
  <c r="C209" i="38"/>
  <c r="R208" i="38"/>
  <c r="P208" i="38"/>
  <c r="N208" i="38"/>
  <c r="L208" i="38"/>
  <c r="J208" i="38"/>
  <c r="H208" i="38"/>
  <c r="F208" i="38"/>
  <c r="D208" i="38"/>
  <c r="C208" i="38"/>
  <c r="R207" i="38"/>
  <c r="P207" i="38"/>
  <c r="N207" i="38"/>
  <c r="L207" i="38"/>
  <c r="J207" i="38"/>
  <c r="H207" i="38"/>
  <c r="F207" i="38"/>
  <c r="D207" i="38"/>
  <c r="C207" i="38"/>
  <c r="R203" i="38"/>
  <c r="P203" i="38"/>
  <c r="N203" i="38"/>
  <c r="L203" i="38"/>
  <c r="J203" i="38"/>
  <c r="H203" i="38"/>
  <c r="F203" i="38"/>
  <c r="D203" i="38"/>
  <c r="C203" i="38"/>
  <c r="R201" i="38"/>
  <c r="P201" i="38"/>
  <c r="N201" i="38"/>
  <c r="L201" i="38"/>
  <c r="J201" i="38"/>
  <c r="H201" i="38"/>
  <c r="F201" i="38"/>
  <c r="D201" i="38"/>
  <c r="C201" i="38"/>
  <c r="R200" i="38"/>
  <c r="P200" i="38"/>
  <c r="N200" i="38"/>
  <c r="L200" i="38"/>
  <c r="J200" i="38"/>
  <c r="H200" i="38"/>
  <c r="F200" i="38"/>
  <c r="D200" i="38"/>
  <c r="C200" i="38"/>
  <c r="R199" i="38"/>
  <c r="P199" i="38"/>
  <c r="N199" i="38"/>
  <c r="L199" i="38"/>
  <c r="J199" i="38"/>
  <c r="H199" i="38"/>
  <c r="F199" i="38"/>
  <c r="D199" i="38"/>
  <c r="C199" i="38"/>
  <c r="R198" i="38"/>
  <c r="P198" i="38"/>
  <c r="N198" i="38"/>
  <c r="L198" i="38"/>
  <c r="J198" i="38"/>
  <c r="H198" i="38"/>
  <c r="F198" i="38"/>
  <c r="D198" i="38"/>
  <c r="C198" i="38"/>
  <c r="R197" i="38"/>
  <c r="P197" i="38"/>
  <c r="N197" i="38"/>
  <c r="L197" i="38"/>
  <c r="J197" i="38"/>
  <c r="H197" i="38"/>
  <c r="F197" i="38"/>
  <c r="D197" i="38"/>
  <c r="C197" i="38"/>
  <c r="R196" i="38"/>
  <c r="P196" i="38"/>
  <c r="S196" i="38" s="1"/>
  <c r="N196" i="38"/>
  <c r="L196" i="38"/>
  <c r="O196" i="38" s="1"/>
  <c r="J196" i="38"/>
  <c r="M196" i="38" s="1"/>
  <c r="H196" i="38"/>
  <c r="K196" i="38" s="1"/>
  <c r="F196" i="38"/>
  <c r="D196" i="38"/>
  <c r="C196" i="38"/>
  <c r="E196" i="38" s="1"/>
  <c r="R194" i="38"/>
  <c r="P194" i="38"/>
  <c r="N194" i="38"/>
  <c r="L194" i="38"/>
  <c r="J194" i="38"/>
  <c r="H194" i="38"/>
  <c r="F194" i="38"/>
  <c r="D194" i="38"/>
  <c r="C194" i="38"/>
  <c r="R191" i="38"/>
  <c r="P191" i="38"/>
  <c r="S191" i="38" s="1"/>
  <c r="N191" i="38"/>
  <c r="L191" i="38"/>
  <c r="O191" i="38" s="1"/>
  <c r="J191" i="38"/>
  <c r="H191" i="38"/>
  <c r="K191" i="38" s="1"/>
  <c r="F191" i="38"/>
  <c r="I191" i="38" s="1"/>
  <c r="D191" i="38"/>
  <c r="C191" i="38"/>
  <c r="R190" i="38"/>
  <c r="P190" i="38"/>
  <c r="N190" i="38"/>
  <c r="L190" i="38"/>
  <c r="J190" i="38"/>
  <c r="H190" i="38"/>
  <c r="F190" i="38"/>
  <c r="D190" i="38"/>
  <c r="C190" i="38"/>
  <c r="R189" i="38"/>
  <c r="P189" i="38"/>
  <c r="N189" i="38"/>
  <c r="L189" i="38"/>
  <c r="J189" i="38"/>
  <c r="H189" i="38"/>
  <c r="F189" i="38"/>
  <c r="D189" i="38"/>
  <c r="C189" i="38"/>
  <c r="R188" i="38"/>
  <c r="P188" i="38"/>
  <c r="N188" i="38"/>
  <c r="L188" i="38"/>
  <c r="J188" i="38"/>
  <c r="H188" i="38"/>
  <c r="F188" i="38"/>
  <c r="D188" i="38"/>
  <c r="C188" i="38"/>
  <c r="R187" i="38"/>
  <c r="P187" i="38"/>
  <c r="N187" i="38"/>
  <c r="L187" i="38"/>
  <c r="J187" i="38"/>
  <c r="H187" i="38"/>
  <c r="F187" i="38"/>
  <c r="D187" i="38"/>
  <c r="C187" i="38"/>
  <c r="R186" i="38"/>
  <c r="P186" i="38"/>
  <c r="N186" i="38"/>
  <c r="L186" i="38"/>
  <c r="J186" i="38"/>
  <c r="H186" i="38"/>
  <c r="F186" i="38"/>
  <c r="D186" i="38"/>
  <c r="C186" i="38"/>
  <c r="R184" i="38"/>
  <c r="P184" i="38"/>
  <c r="N184" i="38"/>
  <c r="L184" i="38"/>
  <c r="J184" i="38"/>
  <c r="M184" i="38" s="1"/>
  <c r="H184" i="38"/>
  <c r="F184" i="38"/>
  <c r="D184" i="38"/>
  <c r="C184" i="38"/>
  <c r="E184" i="38" s="1"/>
  <c r="R183" i="38"/>
  <c r="P183" i="38"/>
  <c r="N183" i="38"/>
  <c r="L183" i="38"/>
  <c r="J183" i="38"/>
  <c r="H183" i="38"/>
  <c r="F183" i="38"/>
  <c r="D183" i="38"/>
  <c r="C183" i="38"/>
  <c r="R182" i="38"/>
  <c r="P182" i="38"/>
  <c r="N182" i="38"/>
  <c r="L182" i="38"/>
  <c r="J182" i="38"/>
  <c r="H182" i="38"/>
  <c r="F182" i="38"/>
  <c r="D182" i="38"/>
  <c r="C182" i="38"/>
  <c r="R181" i="38"/>
  <c r="P181" i="38"/>
  <c r="N181" i="38"/>
  <c r="L181" i="38"/>
  <c r="J181" i="38"/>
  <c r="H181" i="38"/>
  <c r="F181" i="38"/>
  <c r="D181" i="38"/>
  <c r="C181" i="38"/>
  <c r="S174" i="38"/>
  <c r="Q174" i="38"/>
  <c r="O174" i="38"/>
  <c r="M174" i="38"/>
  <c r="K174" i="38"/>
  <c r="I174" i="38"/>
  <c r="G174" i="38"/>
  <c r="E174" i="38"/>
  <c r="S173" i="38"/>
  <c r="Q173" i="38"/>
  <c r="O173" i="38"/>
  <c r="M173" i="38"/>
  <c r="K173" i="38"/>
  <c r="I173" i="38"/>
  <c r="G173" i="38"/>
  <c r="E173" i="38"/>
  <c r="S172" i="38"/>
  <c r="Q172" i="38"/>
  <c r="O172" i="38"/>
  <c r="M172" i="38"/>
  <c r="K172" i="38"/>
  <c r="I172" i="38"/>
  <c r="G172" i="38"/>
  <c r="E172" i="38"/>
  <c r="S171" i="38"/>
  <c r="Q171" i="38"/>
  <c r="O171" i="38"/>
  <c r="M171" i="38"/>
  <c r="K171" i="38"/>
  <c r="I171" i="38"/>
  <c r="G171" i="38"/>
  <c r="E171" i="38"/>
  <c r="S170" i="38"/>
  <c r="Q170" i="38"/>
  <c r="O170" i="38"/>
  <c r="M170" i="38"/>
  <c r="K170" i="38"/>
  <c r="I170" i="38"/>
  <c r="G170" i="38"/>
  <c r="E170" i="38"/>
  <c r="S169" i="38"/>
  <c r="Q169" i="38"/>
  <c r="O169" i="38"/>
  <c r="M169" i="38"/>
  <c r="K169" i="38"/>
  <c r="I169" i="38"/>
  <c r="G169" i="38"/>
  <c r="E169" i="38"/>
  <c r="S168" i="38"/>
  <c r="Q168" i="38"/>
  <c r="O168" i="38"/>
  <c r="M168" i="38"/>
  <c r="K168" i="38"/>
  <c r="I168" i="38"/>
  <c r="G168" i="38"/>
  <c r="E168" i="38"/>
  <c r="R167" i="38"/>
  <c r="P167" i="38"/>
  <c r="N167" i="38"/>
  <c r="L167" i="38"/>
  <c r="J167" i="38"/>
  <c r="H167" i="38"/>
  <c r="F167" i="38"/>
  <c r="I167" i="38" s="1"/>
  <c r="D167" i="38"/>
  <c r="C167" i="38"/>
  <c r="S166" i="38"/>
  <c r="Q166" i="38"/>
  <c r="O166" i="38"/>
  <c r="M166" i="38"/>
  <c r="K166" i="38"/>
  <c r="I166" i="38"/>
  <c r="G166" i="38"/>
  <c r="E166" i="38"/>
  <c r="S165" i="38"/>
  <c r="Q165" i="38"/>
  <c r="O165" i="38"/>
  <c r="M165" i="38"/>
  <c r="K165" i="38"/>
  <c r="I165" i="38"/>
  <c r="G165" i="38"/>
  <c r="E165" i="38"/>
  <c r="S164" i="38"/>
  <c r="Q164" i="38"/>
  <c r="O164" i="38"/>
  <c r="M164" i="38"/>
  <c r="K164" i="38"/>
  <c r="I164" i="38"/>
  <c r="G164" i="38"/>
  <c r="E164" i="38"/>
  <c r="R162" i="38"/>
  <c r="J162" i="38"/>
  <c r="F162" i="38"/>
  <c r="C162" i="38"/>
  <c r="N162" i="38"/>
  <c r="S160" i="38"/>
  <c r="Q160" i="38"/>
  <c r="O160" i="38"/>
  <c r="M160" i="38"/>
  <c r="K160" i="38"/>
  <c r="I160" i="38"/>
  <c r="G160" i="38"/>
  <c r="E160" i="38"/>
  <c r="R159" i="38"/>
  <c r="P159" i="38"/>
  <c r="N159" i="38"/>
  <c r="L159" i="38"/>
  <c r="J159" i="38"/>
  <c r="H159" i="38"/>
  <c r="F159" i="38"/>
  <c r="G159" i="38" s="1"/>
  <c r="D159" i="38"/>
  <c r="C159" i="38"/>
  <c r="S158" i="38"/>
  <c r="Q158" i="38"/>
  <c r="O158" i="38"/>
  <c r="M158" i="38"/>
  <c r="K158" i="38"/>
  <c r="I158" i="38"/>
  <c r="G158" i="38"/>
  <c r="E158" i="38"/>
  <c r="S157" i="38"/>
  <c r="Q157" i="38"/>
  <c r="O157" i="38"/>
  <c r="M157" i="38"/>
  <c r="K157" i="38"/>
  <c r="I157" i="38"/>
  <c r="G157" i="38"/>
  <c r="E157" i="38"/>
  <c r="S156" i="38"/>
  <c r="Q156" i="38"/>
  <c r="O156" i="38"/>
  <c r="M156" i="38"/>
  <c r="K156" i="38"/>
  <c r="I156" i="38"/>
  <c r="G156" i="38"/>
  <c r="E156" i="38"/>
  <c r="S155" i="38"/>
  <c r="Q155" i="38"/>
  <c r="O155" i="38"/>
  <c r="M155" i="38"/>
  <c r="K155" i="38"/>
  <c r="I155" i="38"/>
  <c r="G155" i="38"/>
  <c r="E155" i="38"/>
  <c r="S154" i="38"/>
  <c r="Q154" i="38"/>
  <c r="O154" i="38"/>
  <c r="M154" i="38"/>
  <c r="K154" i="38"/>
  <c r="I154" i="38"/>
  <c r="G154" i="38"/>
  <c r="E154" i="38"/>
  <c r="S153" i="38"/>
  <c r="Q153" i="38"/>
  <c r="O153" i="38"/>
  <c r="M153" i="38"/>
  <c r="K153" i="38"/>
  <c r="I153" i="38"/>
  <c r="G153" i="38"/>
  <c r="E153" i="38"/>
  <c r="R152" i="38"/>
  <c r="P152" i="38"/>
  <c r="N152" i="38"/>
  <c r="L152" i="38"/>
  <c r="J152" i="38"/>
  <c r="H152" i="38"/>
  <c r="F152" i="38"/>
  <c r="D152" i="38"/>
  <c r="C152" i="38"/>
  <c r="R151" i="38"/>
  <c r="P151" i="38"/>
  <c r="N151" i="38"/>
  <c r="L151" i="38"/>
  <c r="J151" i="38"/>
  <c r="H151" i="38"/>
  <c r="F151" i="38"/>
  <c r="D151" i="38"/>
  <c r="C151" i="38"/>
  <c r="S148" i="38"/>
  <c r="Q148" i="38"/>
  <c r="O148" i="38"/>
  <c r="M148" i="38"/>
  <c r="K148" i="38"/>
  <c r="I148" i="38"/>
  <c r="G148" i="38"/>
  <c r="E148" i="38"/>
  <c r="S147" i="38"/>
  <c r="Q147" i="38"/>
  <c r="O147" i="38"/>
  <c r="M147" i="38"/>
  <c r="K147" i="38"/>
  <c r="I147" i="38"/>
  <c r="G147" i="38"/>
  <c r="E147" i="38"/>
  <c r="S146" i="38"/>
  <c r="Q146" i="38"/>
  <c r="O146" i="38"/>
  <c r="M146" i="38"/>
  <c r="K146" i="38"/>
  <c r="I146" i="38"/>
  <c r="G146" i="38"/>
  <c r="E146" i="38"/>
  <c r="S145" i="38"/>
  <c r="Q145" i="38"/>
  <c r="O145" i="38"/>
  <c r="M145" i="38"/>
  <c r="K145" i="38"/>
  <c r="I145" i="38"/>
  <c r="G145" i="38"/>
  <c r="E145" i="38"/>
  <c r="S144" i="38"/>
  <c r="Q144" i="38"/>
  <c r="O144" i="38"/>
  <c r="M144" i="38"/>
  <c r="K144" i="38"/>
  <c r="I144" i="38"/>
  <c r="G144" i="38"/>
  <c r="E144" i="38"/>
  <c r="S143" i="38"/>
  <c r="Q143" i="38"/>
  <c r="O143" i="38"/>
  <c r="M143" i="38"/>
  <c r="K143" i="38"/>
  <c r="I143" i="38"/>
  <c r="G143" i="38"/>
  <c r="E143" i="38"/>
  <c r="R142" i="38"/>
  <c r="P142" i="38"/>
  <c r="N142" i="38"/>
  <c r="L142" i="38"/>
  <c r="J142" i="38"/>
  <c r="H142" i="38"/>
  <c r="K142" i="38" s="1"/>
  <c r="F142" i="38"/>
  <c r="D142" i="38"/>
  <c r="C142" i="38"/>
  <c r="S141" i="38"/>
  <c r="Q141" i="38"/>
  <c r="O141" i="38"/>
  <c r="M141" i="38"/>
  <c r="K141" i="38"/>
  <c r="I141" i="38"/>
  <c r="G141" i="38"/>
  <c r="E141" i="38"/>
  <c r="S140" i="38"/>
  <c r="Q140" i="38"/>
  <c r="O140" i="38"/>
  <c r="M140" i="38"/>
  <c r="K140" i="38"/>
  <c r="I140" i="38"/>
  <c r="G140" i="38"/>
  <c r="E140" i="38"/>
  <c r="S139" i="38"/>
  <c r="Q139" i="38"/>
  <c r="O139" i="38"/>
  <c r="M139" i="38"/>
  <c r="K139" i="38"/>
  <c r="I139" i="38"/>
  <c r="G139" i="38"/>
  <c r="E139" i="38"/>
  <c r="S138" i="38"/>
  <c r="Q138" i="38"/>
  <c r="O138" i="38"/>
  <c r="M138" i="38"/>
  <c r="K138" i="38"/>
  <c r="I138" i="38"/>
  <c r="G138" i="38"/>
  <c r="E138" i="38"/>
  <c r="R137" i="38"/>
  <c r="R149" i="38" s="1"/>
  <c r="P137" i="38"/>
  <c r="N137" i="38"/>
  <c r="L137" i="38"/>
  <c r="J137" i="38"/>
  <c r="J149" i="38" s="1"/>
  <c r="H137" i="38"/>
  <c r="F137" i="38"/>
  <c r="D137" i="38"/>
  <c r="C137" i="38"/>
  <c r="S131" i="38"/>
  <c r="Q131" i="38"/>
  <c r="O131" i="38"/>
  <c r="M131" i="38"/>
  <c r="K131" i="38"/>
  <c r="I131" i="38"/>
  <c r="G131" i="38"/>
  <c r="E131" i="38"/>
  <c r="S130" i="38"/>
  <c r="Q130" i="38"/>
  <c r="O130" i="38"/>
  <c r="M130" i="38"/>
  <c r="K130" i="38"/>
  <c r="I130" i="38"/>
  <c r="G130" i="38"/>
  <c r="E130" i="38"/>
  <c r="S129" i="38"/>
  <c r="Q129" i="38"/>
  <c r="O129" i="38"/>
  <c r="M129" i="38"/>
  <c r="K129" i="38"/>
  <c r="I129" i="38"/>
  <c r="G129" i="38"/>
  <c r="E129" i="38"/>
  <c r="S128" i="38"/>
  <c r="Q128" i="38"/>
  <c r="O128" i="38"/>
  <c r="M128" i="38"/>
  <c r="K128" i="38"/>
  <c r="I128" i="38"/>
  <c r="G128" i="38"/>
  <c r="E128" i="38"/>
  <c r="S127" i="38"/>
  <c r="Q127" i="38"/>
  <c r="O127" i="38"/>
  <c r="M127" i="38"/>
  <c r="K127" i="38"/>
  <c r="I127" i="38"/>
  <c r="G127" i="38"/>
  <c r="E127" i="38"/>
  <c r="S126" i="38"/>
  <c r="Q126" i="38"/>
  <c r="O126" i="38"/>
  <c r="M126" i="38"/>
  <c r="K126" i="38"/>
  <c r="I126" i="38"/>
  <c r="G126" i="38"/>
  <c r="E126" i="38"/>
  <c r="S125" i="38"/>
  <c r="Q125" i="38"/>
  <c r="O125" i="38"/>
  <c r="M125" i="38"/>
  <c r="K125" i="38"/>
  <c r="I125" i="38"/>
  <c r="G125" i="38"/>
  <c r="E125" i="38"/>
  <c r="R124" i="38"/>
  <c r="P124" i="38"/>
  <c r="S124" i="38" s="1"/>
  <c r="N124" i="38"/>
  <c r="L124" i="38"/>
  <c r="J124" i="38"/>
  <c r="H124" i="38"/>
  <c r="F124" i="38"/>
  <c r="D124" i="38"/>
  <c r="C124" i="38"/>
  <c r="S123" i="38"/>
  <c r="Q123" i="38"/>
  <c r="O123" i="38"/>
  <c r="M123" i="38"/>
  <c r="K123" i="38"/>
  <c r="I123" i="38"/>
  <c r="G123" i="38"/>
  <c r="E123" i="38"/>
  <c r="S122" i="38"/>
  <c r="Q122" i="38"/>
  <c r="O122" i="38"/>
  <c r="M122" i="38"/>
  <c r="K122" i="38"/>
  <c r="I122" i="38"/>
  <c r="G122" i="38"/>
  <c r="E122" i="38"/>
  <c r="S121" i="38"/>
  <c r="Q121" i="38"/>
  <c r="O121" i="38"/>
  <c r="M121" i="38"/>
  <c r="K121" i="38"/>
  <c r="I121" i="38"/>
  <c r="G121" i="38"/>
  <c r="E121" i="38"/>
  <c r="R119" i="38"/>
  <c r="P119" i="38"/>
  <c r="L119" i="38"/>
  <c r="H119" i="38"/>
  <c r="C119" i="38"/>
  <c r="F119" i="38"/>
  <c r="S117" i="38"/>
  <c r="Q117" i="38"/>
  <c r="O117" i="38"/>
  <c r="M117" i="38"/>
  <c r="K117" i="38"/>
  <c r="I117" i="38"/>
  <c r="G117" i="38"/>
  <c r="E117" i="38"/>
  <c r="R116" i="38"/>
  <c r="P116" i="38"/>
  <c r="N116" i="38"/>
  <c r="Q116" i="38" s="1"/>
  <c r="L116" i="38"/>
  <c r="J116" i="38"/>
  <c r="H116" i="38"/>
  <c r="F116" i="38"/>
  <c r="I116" i="38" s="1"/>
  <c r="D116" i="38"/>
  <c r="C116" i="38"/>
  <c r="S115" i="38"/>
  <c r="Q115" i="38"/>
  <c r="O115" i="38"/>
  <c r="M115" i="38"/>
  <c r="K115" i="38"/>
  <c r="I115" i="38"/>
  <c r="G115" i="38"/>
  <c r="E115" i="38"/>
  <c r="S114" i="38"/>
  <c r="Q114" i="38"/>
  <c r="O114" i="38"/>
  <c r="M114" i="38"/>
  <c r="K114" i="38"/>
  <c r="I114" i="38"/>
  <c r="G114" i="38"/>
  <c r="E114" i="38"/>
  <c r="S113" i="38"/>
  <c r="Q113" i="38"/>
  <c r="O113" i="38"/>
  <c r="M113" i="38"/>
  <c r="K113" i="38"/>
  <c r="I113" i="38"/>
  <c r="G113" i="38"/>
  <c r="E113" i="38"/>
  <c r="S112" i="38"/>
  <c r="Q112" i="38"/>
  <c r="O112" i="38"/>
  <c r="M112" i="38"/>
  <c r="K112" i="38"/>
  <c r="I112" i="38"/>
  <c r="G112" i="38"/>
  <c r="E112" i="38"/>
  <c r="S111" i="38"/>
  <c r="Q111" i="38"/>
  <c r="O111" i="38"/>
  <c r="M111" i="38"/>
  <c r="K111" i="38"/>
  <c r="I111" i="38"/>
  <c r="G111" i="38"/>
  <c r="E111" i="38"/>
  <c r="S110" i="38"/>
  <c r="Q110" i="38"/>
  <c r="O110" i="38"/>
  <c r="M110" i="38"/>
  <c r="K110" i="38"/>
  <c r="I110" i="38"/>
  <c r="G110" i="38"/>
  <c r="E110" i="38"/>
  <c r="R109" i="38"/>
  <c r="P109" i="38"/>
  <c r="N109" i="38"/>
  <c r="L109" i="38"/>
  <c r="J109" i="38"/>
  <c r="H109" i="38"/>
  <c r="K109" i="38" s="1"/>
  <c r="F109" i="38"/>
  <c r="D109" i="38"/>
  <c r="C109" i="38"/>
  <c r="R108" i="38"/>
  <c r="P108" i="38"/>
  <c r="N108" i="38"/>
  <c r="L108" i="38"/>
  <c r="J108" i="38"/>
  <c r="H108" i="38"/>
  <c r="F108" i="38"/>
  <c r="D108" i="38"/>
  <c r="C108" i="38"/>
  <c r="S105" i="38"/>
  <c r="Q105" i="38"/>
  <c r="O105" i="38"/>
  <c r="M105" i="38"/>
  <c r="K105" i="38"/>
  <c r="I105" i="38"/>
  <c r="G105" i="38"/>
  <c r="E105" i="38"/>
  <c r="S104" i="38"/>
  <c r="Q104" i="38"/>
  <c r="O104" i="38"/>
  <c r="M104" i="38"/>
  <c r="K104" i="38"/>
  <c r="I104" i="38"/>
  <c r="G104" i="38"/>
  <c r="E104" i="38"/>
  <c r="S103" i="38"/>
  <c r="Q103" i="38"/>
  <c r="O103" i="38"/>
  <c r="M103" i="38"/>
  <c r="K103" i="38"/>
  <c r="I103" i="38"/>
  <c r="G103" i="38"/>
  <c r="E103" i="38"/>
  <c r="S102" i="38"/>
  <c r="Q102" i="38"/>
  <c r="O102" i="38"/>
  <c r="M102" i="38"/>
  <c r="K102" i="38"/>
  <c r="I102" i="38"/>
  <c r="G102" i="38"/>
  <c r="E102" i="38"/>
  <c r="S101" i="38"/>
  <c r="Q101" i="38"/>
  <c r="O101" i="38"/>
  <c r="M101" i="38"/>
  <c r="K101" i="38"/>
  <c r="I101" i="38"/>
  <c r="G101" i="38"/>
  <c r="E101" i="38"/>
  <c r="S100" i="38"/>
  <c r="Q100" i="38"/>
  <c r="O100" i="38"/>
  <c r="M100" i="38"/>
  <c r="K100" i="38"/>
  <c r="I100" i="38"/>
  <c r="G100" i="38"/>
  <c r="E100" i="38"/>
  <c r="R99" i="38"/>
  <c r="P99" i="38"/>
  <c r="N99" i="38"/>
  <c r="L99" i="38"/>
  <c r="J99" i="38"/>
  <c r="H99" i="38"/>
  <c r="F99" i="38"/>
  <c r="D99" i="38"/>
  <c r="C99" i="38"/>
  <c r="S98" i="38"/>
  <c r="Q98" i="38"/>
  <c r="O98" i="38"/>
  <c r="M98" i="38"/>
  <c r="K98" i="38"/>
  <c r="I98" i="38"/>
  <c r="G98" i="38"/>
  <c r="E98" i="38"/>
  <c r="S97" i="38"/>
  <c r="Q97" i="38"/>
  <c r="O97" i="38"/>
  <c r="M97" i="38"/>
  <c r="K97" i="38"/>
  <c r="I97" i="38"/>
  <c r="G97" i="38"/>
  <c r="E97" i="38"/>
  <c r="S96" i="38"/>
  <c r="Q96" i="38"/>
  <c r="O96" i="38"/>
  <c r="M96" i="38"/>
  <c r="K96" i="38"/>
  <c r="I96" i="38"/>
  <c r="G96" i="38"/>
  <c r="E96" i="38"/>
  <c r="S95" i="38"/>
  <c r="Q95" i="38"/>
  <c r="O95" i="38"/>
  <c r="M95" i="38"/>
  <c r="K95" i="38"/>
  <c r="I95" i="38"/>
  <c r="G95" i="38"/>
  <c r="E95" i="38"/>
  <c r="R94" i="38"/>
  <c r="P94" i="38"/>
  <c r="N94" i="38"/>
  <c r="L94" i="38"/>
  <c r="J94" i="38"/>
  <c r="H94" i="38"/>
  <c r="F94" i="38"/>
  <c r="F106" i="38" s="1"/>
  <c r="D94" i="38"/>
  <c r="C94" i="38"/>
  <c r="S88" i="38"/>
  <c r="Q88" i="38"/>
  <c r="O88" i="38"/>
  <c r="M88" i="38"/>
  <c r="K88" i="38"/>
  <c r="I88" i="38"/>
  <c r="G88" i="38"/>
  <c r="E88" i="38"/>
  <c r="S87" i="38"/>
  <c r="Q87" i="38"/>
  <c r="O87" i="38"/>
  <c r="M87" i="38"/>
  <c r="K87" i="38"/>
  <c r="I87" i="38"/>
  <c r="G87" i="38"/>
  <c r="E87" i="38"/>
  <c r="S86" i="38"/>
  <c r="Q86" i="38"/>
  <c r="O86" i="38"/>
  <c r="M86" i="38"/>
  <c r="K86" i="38"/>
  <c r="I86" i="38"/>
  <c r="G86" i="38"/>
  <c r="E86" i="38"/>
  <c r="S85" i="38"/>
  <c r="Q85" i="38"/>
  <c r="O85" i="38"/>
  <c r="M85" i="38"/>
  <c r="K85" i="38"/>
  <c r="I85" i="38"/>
  <c r="G85" i="38"/>
  <c r="E85" i="38"/>
  <c r="S84" i="38"/>
  <c r="Q84" i="38"/>
  <c r="O84" i="38"/>
  <c r="M84" i="38"/>
  <c r="K84" i="38"/>
  <c r="I84" i="38"/>
  <c r="G84" i="38"/>
  <c r="E84" i="38"/>
  <c r="S83" i="38"/>
  <c r="Q83" i="38"/>
  <c r="O83" i="38"/>
  <c r="M83" i="38"/>
  <c r="K83" i="38"/>
  <c r="I83" i="38"/>
  <c r="G83" i="38"/>
  <c r="E83" i="38"/>
  <c r="S82" i="38"/>
  <c r="Q82" i="38"/>
  <c r="O82" i="38"/>
  <c r="M82" i="38"/>
  <c r="K82" i="38"/>
  <c r="I82" i="38"/>
  <c r="G82" i="38"/>
  <c r="E82" i="38"/>
  <c r="R81" i="38"/>
  <c r="P81" i="38"/>
  <c r="N81" i="38"/>
  <c r="L81" i="38"/>
  <c r="J81" i="38"/>
  <c r="H81" i="38"/>
  <c r="F81" i="38"/>
  <c r="D81" i="38"/>
  <c r="C81" i="38"/>
  <c r="E81" i="38" s="1"/>
  <c r="S80" i="38"/>
  <c r="Q80" i="38"/>
  <c r="O80" i="38"/>
  <c r="M80" i="38"/>
  <c r="K80" i="38"/>
  <c r="I80" i="38"/>
  <c r="G80" i="38"/>
  <c r="E80" i="38"/>
  <c r="S79" i="38"/>
  <c r="Q79" i="38"/>
  <c r="O79" i="38"/>
  <c r="M79" i="38"/>
  <c r="K79" i="38"/>
  <c r="I79" i="38"/>
  <c r="G79" i="38"/>
  <c r="E79" i="38"/>
  <c r="S78" i="38"/>
  <c r="Q78" i="38"/>
  <c r="O78" i="38"/>
  <c r="M78" i="38"/>
  <c r="K78" i="38"/>
  <c r="I78" i="38"/>
  <c r="G78" i="38"/>
  <c r="E78" i="38"/>
  <c r="R76" i="38"/>
  <c r="C76" i="38"/>
  <c r="S74" i="38"/>
  <c r="Q74" i="38"/>
  <c r="O74" i="38"/>
  <c r="M74" i="38"/>
  <c r="K74" i="38"/>
  <c r="I74" i="38"/>
  <c r="G74" i="38"/>
  <c r="E74" i="38"/>
  <c r="R73" i="38"/>
  <c r="P73" i="38"/>
  <c r="S73" i="38" s="1"/>
  <c r="N73" i="38"/>
  <c r="L73" i="38"/>
  <c r="J73" i="38"/>
  <c r="H73" i="38"/>
  <c r="F73" i="38"/>
  <c r="D73" i="38"/>
  <c r="C73" i="38"/>
  <c r="S72" i="38"/>
  <c r="Q72" i="38"/>
  <c r="O72" i="38"/>
  <c r="M72" i="38"/>
  <c r="K72" i="38"/>
  <c r="I72" i="38"/>
  <c r="G72" i="38"/>
  <c r="E72" i="38"/>
  <c r="S71" i="38"/>
  <c r="Q71" i="38"/>
  <c r="O71" i="38"/>
  <c r="M71" i="38"/>
  <c r="K71" i="38"/>
  <c r="I71" i="38"/>
  <c r="G71" i="38"/>
  <c r="E71" i="38"/>
  <c r="S70" i="38"/>
  <c r="Q70" i="38"/>
  <c r="O70" i="38"/>
  <c r="M70" i="38"/>
  <c r="K70" i="38"/>
  <c r="I70" i="38"/>
  <c r="G70" i="38"/>
  <c r="E70" i="38"/>
  <c r="S69" i="38"/>
  <c r="Q69" i="38"/>
  <c r="O69" i="38"/>
  <c r="M69" i="38"/>
  <c r="K69" i="38"/>
  <c r="I69" i="38"/>
  <c r="G69" i="38"/>
  <c r="E69" i="38"/>
  <c r="S68" i="38"/>
  <c r="Q68" i="38"/>
  <c r="O68" i="38"/>
  <c r="M68" i="38"/>
  <c r="K68" i="38"/>
  <c r="I68" i="38"/>
  <c r="G68" i="38"/>
  <c r="E68" i="38"/>
  <c r="S67" i="38"/>
  <c r="Q67" i="38"/>
  <c r="O67" i="38"/>
  <c r="M67" i="38"/>
  <c r="K67" i="38"/>
  <c r="I67" i="38"/>
  <c r="G67" i="38"/>
  <c r="E67" i="38"/>
  <c r="R66" i="38"/>
  <c r="P66" i="38"/>
  <c r="N66" i="38"/>
  <c r="L66" i="38"/>
  <c r="J66" i="38"/>
  <c r="H66" i="38"/>
  <c r="F66" i="38"/>
  <c r="D66" i="38"/>
  <c r="C66" i="38"/>
  <c r="R65" i="38"/>
  <c r="P65" i="38"/>
  <c r="N65" i="38"/>
  <c r="L65" i="38"/>
  <c r="J65" i="38"/>
  <c r="H65" i="38"/>
  <c r="F65" i="38"/>
  <c r="D65" i="38"/>
  <c r="C65" i="38"/>
  <c r="S62" i="38"/>
  <c r="Q62" i="38"/>
  <c r="O62" i="38"/>
  <c r="M62" i="38"/>
  <c r="K62" i="38"/>
  <c r="I62" i="38"/>
  <c r="G62" i="38"/>
  <c r="E62" i="38"/>
  <c r="S61" i="38"/>
  <c r="Q61" i="38"/>
  <c r="O61" i="38"/>
  <c r="M61" i="38"/>
  <c r="K61" i="38"/>
  <c r="I61" i="38"/>
  <c r="G61" i="38"/>
  <c r="E61" i="38"/>
  <c r="S60" i="38"/>
  <c r="Q60" i="38"/>
  <c r="O60" i="38"/>
  <c r="M60" i="38"/>
  <c r="K60" i="38"/>
  <c r="I60" i="38"/>
  <c r="G60" i="38"/>
  <c r="E60" i="38"/>
  <c r="S59" i="38"/>
  <c r="Q59" i="38"/>
  <c r="O59" i="38"/>
  <c r="M59" i="38"/>
  <c r="K59" i="38"/>
  <c r="I59" i="38"/>
  <c r="G59" i="38"/>
  <c r="E59" i="38"/>
  <c r="S58" i="38"/>
  <c r="Q58" i="38"/>
  <c r="O58" i="38"/>
  <c r="M58" i="38"/>
  <c r="K58" i="38"/>
  <c r="I58" i="38"/>
  <c r="G58" i="38"/>
  <c r="E58" i="38"/>
  <c r="S57" i="38"/>
  <c r="Q57" i="38"/>
  <c r="O57" i="38"/>
  <c r="M57" i="38"/>
  <c r="K57" i="38"/>
  <c r="I57" i="38"/>
  <c r="G57" i="38"/>
  <c r="E57" i="38"/>
  <c r="R56" i="38"/>
  <c r="P56" i="38"/>
  <c r="N56" i="38"/>
  <c r="L56" i="38"/>
  <c r="J56" i="38"/>
  <c r="H56" i="38"/>
  <c r="F56" i="38"/>
  <c r="I56" i="38" s="1"/>
  <c r="D56" i="38"/>
  <c r="C56" i="38"/>
  <c r="S55" i="38"/>
  <c r="Q55" i="38"/>
  <c r="O55" i="38"/>
  <c r="M55" i="38"/>
  <c r="K55" i="38"/>
  <c r="I55" i="38"/>
  <c r="G55" i="38"/>
  <c r="E55" i="38"/>
  <c r="S54" i="38"/>
  <c r="Q54" i="38"/>
  <c r="O54" i="38"/>
  <c r="M54" i="38"/>
  <c r="K54" i="38"/>
  <c r="I54" i="38"/>
  <c r="G54" i="38"/>
  <c r="E54" i="38"/>
  <c r="S53" i="38"/>
  <c r="Q53" i="38"/>
  <c r="O53" i="38"/>
  <c r="M53" i="38"/>
  <c r="K53" i="38"/>
  <c r="I53" i="38"/>
  <c r="G53" i="38"/>
  <c r="E53" i="38"/>
  <c r="S52" i="38"/>
  <c r="Q52" i="38"/>
  <c r="O52" i="38"/>
  <c r="M52" i="38"/>
  <c r="K52" i="38"/>
  <c r="I52" i="38"/>
  <c r="G52" i="38"/>
  <c r="E52" i="38"/>
  <c r="R51" i="38"/>
  <c r="P51" i="38"/>
  <c r="P63" i="38" s="1"/>
  <c r="N51" i="38"/>
  <c r="N63" i="38" s="1"/>
  <c r="L51" i="38"/>
  <c r="J51" i="38"/>
  <c r="H51" i="38"/>
  <c r="H63" i="38" s="1"/>
  <c r="F51" i="38"/>
  <c r="D51" i="38"/>
  <c r="C51" i="38"/>
  <c r="S45" i="38"/>
  <c r="Q45" i="38"/>
  <c r="O45" i="38"/>
  <c r="M45" i="38"/>
  <c r="K45" i="38"/>
  <c r="I45" i="38"/>
  <c r="G45" i="38"/>
  <c r="E45" i="38"/>
  <c r="S44" i="38"/>
  <c r="Q44" i="38"/>
  <c r="O44" i="38"/>
  <c r="M44" i="38"/>
  <c r="K44" i="38"/>
  <c r="I44" i="38"/>
  <c r="G44" i="38"/>
  <c r="E44" i="38"/>
  <c r="S43" i="38"/>
  <c r="Q43" i="38"/>
  <c r="O43" i="38"/>
  <c r="M43" i="38"/>
  <c r="K43" i="38"/>
  <c r="I43" i="38"/>
  <c r="G43" i="38"/>
  <c r="E43" i="38"/>
  <c r="S42" i="38"/>
  <c r="Q42" i="38"/>
  <c r="O42" i="38"/>
  <c r="M42" i="38"/>
  <c r="K42" i="38"/>
  <c r="I42" i="38"/>
  <c r="G42" i="38"/>
  <c r="E42" i="38"/>
  <c r="S41" i="38"/>
  <c r="Q41" i="38"/>
  <c r="O41" i="38"/>
  <c r="M41" i="38"/>
  <c r="K41" i="38"/>
  <c r="I41" i="38"/>
  <c r="G41" i="38"/>
  <c r="E41" i="38"/>
  <c r="S40" i="38"/>
  <c r="Q40" i="38"/>
  <c r="O40" i="38"/>
  <c r="M40" i="38"/>
  <c r="K40" i="38"/>
  <c r="I40" i="38"/>
  <c r="G40" i="38"/>
  <c r="E40" i="38"/>
  <c r="S39" i="38"/>
  <c r="Q39" i="38"/>
  <c r="O39" i="38"/>
  <c r="M39" i="38"/>
  <c r="K39" i="38"/>
  <c r="I39" i="38"/>
  <c r="G39" i="38"/>
  <c r="E39" i="38"/>
  <c r="R38" i="38"/>
  <c r="P38" i="38"/>
  <c r="N38" i="38"/>
  <c r="L38" i="38"/>
  <c r="J38" i="38"/>
  <c r="H38" i="38"/>
  <c r="F38" i="38"/>
  <c r="D38" i="38"/>
  <c r="C38" i="38"/>
  <c r="S37" i="38"/>
  <c r="Q37" i="38"/>
  <c r="O37" i="38"/>
  <c r="M37" i="38"/>
  <c r="K37" i="38"/>
  <c r="I37" i="38"/>
  <c r="G37" i="38"/>
  <c r="E37" i="38"/>
  <c r="S36" i="38"/>
  <c r="Q36" i="38"/>
  <c r="O36" i="38"/>
  <c r="M36" i="38"/>
  <c r="K36" i="38"/>
  <c r="I36" i="38"/>
  <c r="G36" i="38"/>
  <c r="E36" i="38"/>
  <c r="S35" i="38"/>
  <c r="Q35" i="38"/>
  <c r="O35" i="38"/>
  <c r="M35" i="38"/>
  <c r="K35" i="38"/>
  <c r="I35" i="38"/>
  <c r="G35" i="38"/>
  <c r="E35" i="38"/>
  <c r="D33" i="38"/>
  <c r="P33" i="38"/>
  <c r="N33" i="38"/>
  <c r="L33" i="38"/>
  <c r="H33" i="38"/>
  <c r="S31" i="38"/>
  <c r="Q31" i="38"/>
  <c r="O31" i="38"/>
  <c r="M31" i="38"/>
  <c r="K31" i="38"/>
  <c r="I31" i="38"/>
  <c r="G31" i="38"/>
  <c r="E31" i="38"/>
  <c r="R30" i="38"/>
  <c r="P30" i="38"/>
  <c r="N30" i="38"/>
  <c r="L30" i="38"/>
  <c r="J30" i="38"/>
  <c r="H30" i="38"/>
  <c r="K30" i="38" s="1"/>
  <c r="F30" i="38"/>
  <c r="D30" i="38"/>
  <c r="C30" i="38"/>
  <c r="S29" i="38"/>
  <c r="Q29" i="38"/>
  <c r="O29" i="38"/>
  <c r="M29" i="38"/>
  <c r="K29" i="38"/>
  <c r="I29" i="38"/>
  <c r="G29" i="38"/>
  <c r="E29" i="38"/>
  <c r="S28" i="38"/>
  <c r="Q28" i="38"/>
  <c r="O28" i="38"/>
  <c r="M28" i="38"/>
  <c r="K28" i="38"/>
  <c r="I28" i="38"/>
  <c r="G28" i="38"/>
  <c r="E28" i="38"/>
  <c r="S27" i="38"/>
  <c r="Q27" i="38"/>
  <c r="O27" i="38"/>
  <c r="M27" i="38"/>
  <c r="K27" i="38"/>
  <c r="I27" i="38"/>
  <c r="G27" i="38"/>
  <c r="E27" i="38"/>
  <c r="S26" i="38"/>
  <c r="Q26" i="38"/>
  <c r="O26" i="38"/>
  <c r="M26" i="38"/>
  <c r="K26" i="38"/>
  <c r="I26" i="38"/>
  <c r="G26" i="38"/>
  <c r="E26" i="38"/>
  <c r="S25" i="38"/>
  <c r="Q25" i="38"/>
  <c r="O25" i="38"/>
  <c r="M25" i="38"/>
  <c r="K25" i="38"/>
  <c r="I25" i="38"/>
  <c r="G25" i="38"/>
  <c r="E25" i="38"/>
  <c r="S24" i="38"/>
  <c r="Q24" i="38"/>
  <c r="O24" i="38"/>
  <c r="M24" i="38"/>
  <c r="K24" i="38"/>
  <c r="I24" i="38"/>
  <c r="G24" i="38"/>
  <c r="E24" i="38"/>
  <c r="R23" i="38"/>
  <c r="P23" i="38"/>
  <c r="N23" i="38"/>
  <c r="L23" i="38"/>
  <c r="J23" i="38"/>
  <c r="H23" i="38"/>
  <c r="F23" i="38"/>
  <c r="D23" i="38"/>
  <c r="C23" i="38"/>
  <c r="R22" i="38"/>
  <c r="P22" i="38"/>
  <c r="N22" i="38"/>
  <c r="L22" i="38"/>
  <c r="J22" i="38"/>
  <c r="H22" i="38"/>
  <c r="F22" i="38"/>
  <c r="D22" i="38"/>
  <c r="C22" i="38"/>
  <c r="S19" i="38"/>
  <c r="Q19" i="38"/>
  <c r="O19" i="38"/>
  <c r="M19" i="38"/>
  <c r="K19" i="38"/>
  <c r="I19" i="38"/>
  <c r="G19" i="38"/>
  <c r="E19" i="38"/>
  <c r="S18" i="38"/>
  <c r="Q18" i="38"/>
  <c r="O18" i="38"/>
  <c r="M18" i="38"/>
  <c r="K18" i="38"/>
  <c r="I18" i="38"/>
  <c r="G18" i="38"/>
  <c r="E18" i="38"/>
  <c r="S17" i="38"/>
  <c r="Q17" i="38"/>
  <c r="O17" i="38"/>
  <c r="M17" i="38"/>
  <c r="K17" i="38"/>
  <c r="I17" i="38"/>
  <c r="G17" i="38"/>
  <c r="E17" i="38"/>
  <c r="S16" i="38"/>
  <c r="Q16" i="38"/>
  <c r="O16" i="38"/>
  <c r="M16" i="38"/>
  <c r="K16" i="38"/>
  <c r="I16" i="38"/>
  <c r="G16" i="38"/>
  <c r="E16" i="38"/>
  <c r="S15" i="38"/>
  <c r="Q15" i="38"/>
  <c r="O15" i="38"/>
  <c r="M15" i="38"/>
  <c r="K15" i="38"/>
  <c r="I15" i="38"/>
  <c r="G15" i="38"/>
  <c r="E15" i="38"/>
  <c r="S14" i="38"/>
  <c r="Q14" i="38"/>
  <c r="O14" i="38"/>
  <c r="M14" i="38"/>
  <c r="K14" i="38"/>
  <c r="I14" i="38"/>
  <c r="G14" i="38"/>
  <c r="E14" i="38"/>
  <c r="R13" i="38"/>
  <c r="P13" i="38"/>
  <c r="N13" i="38"/>
  <c r="L13" i="38"/>
  <c r="J13" i="38"/>
  <c r="H13" i="38"/>
  <c r="F13" i="38"/>
  <c r="D13" i="38"/>
  <c r="C13" i="38"/>
  <c r="S12" i="38"/>
  <c r="Q12" i="38"/>
  <c r="O12" i="38"/>
  <c r="M12" i="38"/>
  <c r="K12" i="38"/>
  <c r="I12" i="38"/>
  <c r="G12" i="38"/>
  <c r="E12" i="38"/>
  <c r="S11" i="38"/>
  <c r="Q11" i="38"/>
  <c r="O11" i="38"/>
  <c r="M11" i="38"/>
  <c r="K11" i="38"/>
  <c r="I11" i="38"/>
  <c r="G11" i="38"/>
  <c r="E11" i="38"/>
  <c r="S10" i="38"/>
  <c r="Q10" i="38"/>
  <c r="O10" i="38"/>
  <c r="M10" i="38"/>
  <c r="K10" i="38"/>
  <c r="I10" i="38"/>
  <c r="G10" i="38"/>
  <c r="E10" i="38"/>
  <c r="S9" i="38"/>
  <c r="Q9" i="38"/>
  <c r="O9" i="38"/>
  <c r="M9" i="38"/>
  <c r="K9" i="38"/>
  <c r="I9" i="38"/>
  <c r="G9" i="38"/>
  <c r="E9" i="38"/>
  <c r="R8" i="38"/>
  <c r="P8" i="38"/>
  <c r="N8" i="38"/>
  <c r="L8" i="38"/>
  <c r="J8" i="38"/>
  <c r="H8" i="38"/>
  <c r="F8" i="38"/>
  <c r="D8" i="38"/>
  <c r="C8" i="38"/>
  <c r="M191" i="38" l="1"/>
  <c r="Q191" i="38"/>
  <c r="N185" i="38"/>
  <c r="P202" i="38"/>
  <c r="G196" i="38"/>
  <c r="Q196" i="38"/>
  <c r="O30" i="38"/>
  <c r="S30" i="38"/>
  <c r="Q38" i="38"/>
  <c r="D63" i="38"/>
  <c r="I81" i="38"/>
  <c r="O187" i="38"/>
  <c r="E188" i="38"/>
  <c r="M188" i="38"/>
  <c r="K189" i="38"/>
  <c r="S189" i="38"/>
  <c r="I190" i="38"/>
  <c r="Q190" i="38"/>
  <c r="G191" i="38"/>
  <c r="I196" i="38"/>
  <c r="G197" i="38"/>
  <c r="O197" i="38"/>
  <c r="E198" i="38"/>
  <c r="I200" i="38"/>
  <c r="Q200" i="38"/>
  <c r="H206" i="38"/>
  <c r="K206" i="38" s="1"/>
  <c r="P206" i="38"/>
  <c r="I208" i="38"/>
  <c r="Q208" i="38"/>
  <c r="R210" i="38"/>
  <c r="K187" i="38"/>
  <c r="S187" i="38"/>
  <c r="O189" i="38"/>
  <c r="K197" i="38"/>
  <c r="S197" i="38"/>
  <c r="I198" i="38"/>
  <c r="Q198" i="38"/>
  <c r="E200" i="38"/>
  <c r="M200" i="38"/>
  <c r="D206" i="38"/>
  <c r="G206" i="38" s="1"/>
  <c r="L206" i="38"/>
  <c r="E208" i="38"/>
  <c r="M208" i="38"/>
  <c r="G212" i="38"/>
  <c r="C180" i="38"/>
  <c r="J180" i="38"/>
  <c r="R180" i="38"/>
  <c r="H185" i="38"/>
  <c r="L195" i="38"/>
  <c r="C202" i="38"/>
  <c r="S56" i="38"/>
  <c r="K73" i="38"/>
  <c r="R75" i="38"/>
  <c r="K81" i="38"/>
  <c r="S81" i="38"/>
  <c r="I109" i="38"/>
  <c r="Q124" i="38"/>
  <c r="M142" i="38"/>
  <c r="O159" i="38"/>
  <c r="N161" i="38"/>
  <c r="R161" i="38"/>
  <c r="S167" i="38"/>
  <c r="G182" i="38"/>
  <c r="O182" i="38"/>
  <c r="E183" i="38"/>
  <c r="C206" i="38"/>
  <c r="J206" i="38"/>
  <c r="R206" i="38"/>
  <c r="S206" i="38" s="1"/>
  <c r="F180" i="38"/>
  <c r="N180" i="38"/>
  <c r="N192" i="38" s="1"/>
  <c r="H195" i="38"/>
  <c r="P195" i="38"/>
  <c r="F202" i="38"/>
  <c r="O56" i="38"/>
  <c r="O73" i="38"/>
  <c r="I94" i="38"/>
  <c r="I99" i="38"/>
  <c r="Q99" i="38"/>
  <c r="H118" i="38"/>
  <c r="K159" i="38"/>
  <c r="O167" i="38"/>
  <c r="K182" i="38"/>
  <c r="F206" i="38"/>
  <c r="N206" i="38"/>
  <c r="P32" i="38"/>
  <c r="R118" i="38"/>
  <c r="K13" i="38"/>
  <c r="M81" i="38"/>
  <c r="F175" i="38"/>
  <c r="H180" i="38"/>
  <c r="H192" i="38" s="1"/>
  <c r="P180" i="38"/>
  <c r="F185" i="38"/>
  <c r="O13" i="38"/>
  <c r="J20" i="38"/>
  <c r="J202" i="38"/>
  <c r="L32" i="38"/>
  <c r="E73" i="38"/>
  <c r="K94" i="38"/>
  <c r="Q94" i="38"/>
  <c r="Q109" i="38"/>
  <c r="K124" i="38"/>
  <c r="E142" i="38"/>
  <c r="S142" i="38"/>
  <c r="C175" i="38"/>
  <c r="Q159" i="38"/>
  <c r="E181" i="38"/>
  <c r="Q182" i="38"/>
  <c r="Q184" i="38"/>
  <c r="E187" i="38"/>
  <c r="M187" i="38"/>
  <c r="G198" i="38"/>
  <c r="O198" i="38"/>
  <c r="E199" i="38"/>
  <c r="M199" i="38"/>
  <c r="G203" i="38"/>
  <c r="O203" i="38"/>
  <c r="E207" i="38"/>
  <c r="M207" i="38"/>
  <c r="E212" i="38"/>
  <c r="I215" i="38"/>
  <c r="Q215" i="38"/>
  <c r="G216" i="38"/>
  <c r="O216" i="38"/>
  <c r="M217" i="38"/>
  <c r="N149" i="38"/>
  <c r="D180" i="38"/>
  <c r="G180" i="38" s="1"/>
  <c r="P185" i="38"/>
  <c r="G30" i="38"/>
  <c r="N202" i="38"/>
  <c r="N210" i="38"/>
  <c r="G56" i="38"/>
  <c r="Q73" i="38"/>
  <c r="G94" i="38"/>
  <c r="G109" i="38"/>
  <c r="O120" i="38"/>
  <c r="O124" i="38"/>
  <c r="I142" i="38"/>
  <c r="N175" i="38"/>
  <c r="S159" i="38"/>
  <c r="F161" i="38"/>
  <c r="G167" i="38"/>
  <c r="S182" i="38"/>
  <c r="G184" i="38"/>
  <c r="K186" i="38"/>
  <c r="S186" i="38"/>
  <c r="Q187" i="38"/>
  <c r="K198" i="38"/>
  <c r="S198" i="38"/>
  <c r="I199" i="38"/>
  <c r="Q199" i="38"/>
  <c r="I207" i="38"/>
  <c r="Q207" i="38"/>
  <c r="K211" i="38"/>
  <c r="S211" i="38"/>
  <c r="G214" i="38"/>
  <c r="O214" i="38"/>
  <c r="M215" i="38"/>
  <c r="K216" i="38"/>
  <c r="S216" i="38"/>
  <c r="I217" i="38"/>
  <c r="Q217" i="38"/>
  <c r="M167" i="38"/>
  <c r="K167" i="38"/>
  <c r="L180" i="38"/>
  <c r="C185" i="38"/>
  <c r="C192" i="38" s="1"/>
  <c r="S13" i="38"/>
  <c r="R20" i="38"/>
  <c r="J185" i="38"/>
  <c r="K185" i="38" s="1"/>
  <c r="F20" i="38"/>
  <c r="C33" i="38"/>
  <c r="C205" i="38" s="1"/>
  <c r="F210" i="38"/>
  <c r="R63" i="38"/>
  <c r="J106" i="38"/>
  <c r="R106" i="38"/>
  <c r="E109" i="38"/>
  <c r="E124" i="38"/>
  <c r="C118" i="38"/>
  <c r="F149" i="38"/>
  <c r="G142" i="38"/>
  <c r="J161" i="38"/>
  <c r="K184" i="38"/>
  <c r="I184" i="38"/>
  <c r="I189" i="38"/>
  <c r="Q189" i="38"/>
  <c r="K200" i="38"/>
  <c r="S200" i="38"/>
  <c r="K208" i="38"/>
  <c r="S208" i="38"/>
  <c r="K214" i="38"/>
  <c r="S214" i="38"/>
  <c r="L63" i="38"/>
  <c r="O51" i="38"/>
  <c r="G13" i="38"/>
  <c r="R185" i="38"/>
  <c r="S185" i="38" s="1"/>
  <c r="N20" i="38"/>
  <c r="D195" i="38"/>
  <c r="H202" i="38"/>
  <c r="K202" i="38" s="1"/>
  <c r="E38" i="38"/>
  <c r="J210" i="38"/>
  <c r="I51" i="38"/>
  <c r="F63" i="38"/>
  <c r="I63" i="38" s="1"/>
  <c r="G81" i="38"/>
  <c r="N106" i="38"/>
  <c r="I187" i="38"/>
  <c r="G187" i="38"/>
  <c r="M189" i="38"/>
  <c r="G200" i="38"/>
  <c r="O200" i="38"/>
  <c r="G208" i="38"/>
  <c r="O208" i="38"/>
  <c r="C106" i="38"/>
  <c r="J175" i="38"/>
  <c r="R175" i="38"/>
  <c r="G189" i="38"/>
  <c r="E189" i="38"/>
  <c r="M198" i="38"/>
  <c r="E216" i="38"/>
  <c r="M216" i="38"/>
  <c r="R202" i="38"/>
  <c r="E56" i="38"/>
  <c r="Q56" i="38"/>
  <c r="I66" i="38"/>
  <c r="Q66" i="38"/>
  <c r="M73" i="38"/>
  <c r="C75" i="38"/>
  <c r="M77" i="38"/>
  <c r="E94" i="38"/>
  <c r="S94" i="38"/>
  <c r="G99" i="38"/>
  <c r="O99" i="38"/>
  <c r="S109" i="38"/>
  <c r="G116" i="38"/>
  <c r="O116" i="38"/>
  <c r="M124" i="38"/>
  <c r="C149" i="38"/>
  <c r="E159" i="38"/>
  <c r="G181" i="38"/>
  <c r="E182" i="38"/>
  <c r="E186" i="38"/>
  <c r="E191" i="38"/>
  <c r="I197" i="38"/>
  <c r="Q197" i="38"/>
  <c r="G199" i="38"/>
  <c r="O199" i="38"/>
  <c r="K201" i="38"/>
  <c r="S201" i="38"/>
  <c r="I203" i="38"/>
  <c r="Q203" i="38"/>
  <c r="K209" i="38"/>
  <c r="S209" i="38"/>
  <c r="I211" i="38"/>
  <c r="Q211" i="38"/>
  <c r="G217" i="38"/>
  <c r="O217" i="38"/>
  <c r="M51" i="38"/>
  <c r="M56" i="38"/>
  <c r="I73" i="38"/>
  <c r="Q81" i="38"/>
  <c r="O94" i="38"/>
  <c r="O109" i="38"/>
  <c r="I124" i="38"/>
  <c r="Q142" i="38"/>
  <c r="M159" i="38"/>
  <c r="M182" i="38"/>
  <c r="S184" i="38"/>
  <c r="P210" i="38"/>
  <c r="K51" i="38"/>
  <c r="K56" i="38"/>
  <c r="J63" i="38"/>
  <c r="M63" i="38" s="1"/>
  <c r="G73" i="38"/>
  <c r="I77" i="38"/>
  <c r="Q77" i="38"/>
  <c r="O81" i="38"/>
  <c r="M94" i="38"/>
  <c r="K99" i="38"/>
  <c r="S99" i="38"/>
  <c r="M109" i="38"/>
  <c r="K116" i="38"/>
  <c r="S116" i="38"/>
  <c r="S120" i="38"/>
  <c r="G124" i="38"/>
  <c r="O142" i="38"/>
  <c r="I159" i="38"/>
  <c r="E167" i="38"/>
  <c r="Q167" i="38"/>
  <c r="I182" i="38"/>
  <c r="S183" i="38"/>
  <c r="O184" i="38"/>
  <c r="Q186" i="38"/>
  <c r="G201" i="38"/>
  <c r="O201" i="38"/>
  <c r="E203" i="38"/>
  <c r="M203" i="38"/>
  <c r="K207" i="38"/>
  <c r="S207" i="38"/>
  <c r="G209" i="38"/>
  <c r="O209" i="38"/>
  <c r="E211" i="38"/>
  <c r="M211" i="38"/>
  <c r="E215" i="38"/>
  <c r="K217" i="38"/>
  <c r="S217" i="38"/>
  <c r="P192" i="38"/>
  <c r="S180" i="38"/>
  <c r="Q33" i="38"/>
  <c r="N32" i="38"/>
  <c r="E8" i="38"/>
  <c r="M8" i="38"/>
  <c r="C20" i="38"/>
  <c r="I23" i="38"/>
  <c r="L202" i="38"/>
  <c r="J33" i="38"/>
  <c r="J46" i="38" s="1"/>
  <c r="O33" i="38"/>
  <c r="G34" i="38"/>
  <c r="O34" i="38"/>
  <c r="S34" i="38"/>
  <c r="K66" i="38"/>
  <c r="G77" i="38"/>
  <c r="D76" i="38"/>
  <c r="D89" i="38" s="1"/>
  <c r="O77" i="38"/>
  <c r="L76" i="38"/>
  <c r="L89" i="38" s="1"/>
  <c r="R89" i="38"/>
  <c r="M120" i="38"/>
  <c r="J119" i="38"/>
  <c r="J132" i="38" s="1"/>
  <c r="K137" i="38"/>
  <c r="H149" i="38"/>
  <c r="K149" i="38" s="1"/>
  <c r="I137" i="38"/>
  <c r="S137" i="38"/>
  <c r="P149" i="38"/>
  <c r="S149" i="38" s="1"/>
  <c r="Q137" i="38"/>
  <c r="E13" i="38"/>
  <c r="I13" i="38"/>
  <c r="M13" i="38"/>
  <c r="Q13" i="38"/>
  <c r="D20" i="38"/>
  <c r="H20" i="38"/>
  <c r="L20" i="38"/>
  <c r="O20" i="38" s="1"/>
  <c r="P20" i="38"/>
  <c r="F195" i="38"/>
  <c r="J195" i="38"/>
  <c r="K195" i="38" s="1"/>
  <c r="N195" i="38"/>
  <c r="N46" i="38"/>
  <c r="E30" i="38"/>
  <c r="I30" i="38"/>
  <c r="M30" i="38"/>
  <c r="Q30" i="38"/>
  <c r="D32" i="38"/>
  <c r="H32" i="38"/>
  <c r="F33" i="38"/>
  <c r="G33" i="38" s="1"/>
  <c r="C210" i="38"/>
  <c r="H210" i="38"/>
  <c r="K210" i="38" s="1"/>
  <c r="K38" i="38"/>
  <c r="M38" i="38"/>
  <c r="G51" i="38"/>
  <c r="O63" i="38"/>
  <c r="C89" i="38"/>
  <c r="M66" i="38"/>
  <c r="I119" i="38"/>
  <c r="F118" i="38"/>
  <c r="I118" i="38" s="1"/>
  <c r="G120" i="38"/>
  <c r="D119" i="38"/>
  <c r="D132" i="38" s="1"/>
  <c r="L118" i="38"/>
  <c r="S119" i="38"/>
  <c r="P118" i="38"/>
  <c r="S118" i="38" s="1"/>
  <c r="I8" i="38"/>
  <c r="Q8" i="38"/>
  <c r="D185" i="38"/>
  <c r="L185" i="38"/>
  <c r="O185" i="38" s="1"/>
  <c r="E23" i="38"/>
  <c r="M23" i="38"/>
  <c r="Q23" i="38"/>
  <c r="D202" i="38"/>
  <c r="G202" i="38" s="1"/>
  <c r="K34" i="38"/>
  <c r="L210" i="38"/>
  <c r="O38" i="38"/>
  <c r="H46" i="38"/>
  <c r="P46" i="38"/>
  <c r="S63" i="38"/>
  <c r="S66" i="38"/>
  <c r="G8" i="38"/>
  <c r="K8" i="38"/>
  <c r="O8" i="38"/>
  <c r="S8" i="38"/>
  <c r="I185" i="38"/>
  <c r="Q185" i="38"/>
  <c r="C195" i="38"/>
  <c r="G23" i="38"/>
  <c r="K23" i="38"/>
  <c r="O23" i="38"/>
  <c r="S23" i="38"/>
  <c r="Q202" i="38"/>
  <c r="R33" i="38"/>
  <c r="R46" i="38" s="1"/>
  <c r="E34" i="38"/>
  <c r="I34" i="38"/>
  <c r="M34" i="38"/>
  <c r="Q34" i="38"/>
  <c r="D210" i="38"/>
  <c r="G210" i="38" s="1"/>
  <c r="G38" i="38"/>
  <c r="I38" i="38"/>
  <c r="D46" i="38"/>
  <c r="L46" i="38"/>
  <c r="C63" i="38"/>
  <c r="E51" i="38"/>
  <c r="Q51" i="38"/>
  <c r="S51" i="38"/>
  <c r="Q63" i="38"/>
  <c r="G66" i="38"/>
  <c r="O66" i="38"/>
  <c r="K77" i="38"/>
  <c r="H76" i="38"/>
  <c r="S77" i="38"/>
  <c r="P76" i="38"/>
  <c r="P89" i="38" s="1"/>
  <c r="E99" i="38"/>
  <c r="M99" i="38"/>
  <c r="E116" i="38"/>
  <c r="M116" i="38"/>
  <c r="R195" i="38"/>
  <c r="S38" i="38"/>
  <c r="E66" i="38"/>
  <c r="F76" i="38"/>
  <c r="J76" i="38"/>
  <c r="N76" i="38"/>
  <c r="E77" i="38"/>
  <c r="D106" i="38"/>
  <c r="G106" i="38" s="1"/>
  <c r="H106" i="38"/>
  <c r="L106" i="38"/>
  <c r="O106" i="38" s="1"/>
  <c r="P106" i="38"/>
  <c r="Q106" i="38" s="1"/>
  <c r="F132" i="38"/>
  <c r="R132" i="38"/>
  <c r="I120" i="38"/>
  <c r="K120" i="38"/>
  <c r="G152" i="38"/>
  <c r="O152" i="38"/>
  <c r="M152" i="38"/>
  <c r="K163" i="38"/>
  <c r="H162" i="38"/>
  <c r="H175" i="38" s="1"/>
  <c r="I163" i="38"/>
  <c r="S163" i="38"/>
  <c r="P162" i="38"/>
  <c r="P175" i="38" s="1"/>
  <c r="Q163" i="38"/>
  <c r="O181" i="38"/>
  <c r="M181" i="38"/>
  <c r="I183" i="38"/>
  <c r="G183" i="38"/>
  <c r="Q183" i="38"/>
  <c r="O183" i="38"/>
  <c r="C132" i="38"/>
  <c r="G137" i="38"/>
  <c r="D149" i="38"/>
  <c r="O137" i="38"/>
  <c r="L149" i="38"/>
  <c r="O149" i="38" s="1"/>
  <c r="M137" i="38"/>
  <c r="C161" i="38"/>
  <c r="H132" i="38"/>
  <c r="L132" i="38"/>
  <c r="P132" i="38"/>
  <c r="E120" i="38"/>
  <c r="Q120" i="38"/>
  <c r="N119" i="38"/>
  <c r="K152" i="38"/>
  <c r="I152" i="38"/>
  <c r="S152" i="38"/>
  <c r="Q152" i="38"/>
  <c r="G163" i="38"/>
  <c r="D162" i="38"/>
  <c r="D175" i="38" s="1"/>
  <c r="O163" i="38"/>
  <c r="L162" i="38"/>
  <c r="M163" i="38"/>
  <c r="K181" i="38"/>
  <c r="I181" i="38"/>
  <c r="S181" i="38"/>
  <c r="Q181" i="38"/>
  <c r="M183" i="38"/>
  <c r="K183" i="38"/>
  <c r="I186" i="38"/>
  <c r="E137" i="38"/>
  <c r="E152" i="38"/>
  <c r="E163" i="38"/>
  <c r="G186" i="38"/>
  <c r="G188" i="38"/>
  <c r="O188" i="38"/>
  <c r="K190" i="38"/>
  <c r="S190" i="38"/>
  <c r="E201" i="38"/>
  <c r="M201" i="38"/>
  <c r="I209" i="38"/>
  <c r="Q209" i="38"/>
  <c r="I213" i="38"/>
  <c r="Q213" i="38"/>
  <c r="O215" i="38"/>
  <c r="M186" i="38"/>
  <c r="I188" i="38"/>
  <c r="Q188" i="38"/>
  <c r="E190" i="38"/>
  <c r="M190" i="38"/>
  <c r="E197" i="38"/>
  <c r="M197" i="38"/>
  <c r="K199" i="38"/>
  <c r="S199" i="38"/>
  <c r="K203" i="38"/>
  <c r="S203" i="38"/>
  <c r="G207" i="38"/>
  <c r="O207" i="38"/>
  <c r="G211" i="38"/>
  <c r="O211" i="38"/>
  <c r="E217" i="38"/>
  <c r="O186" i="38"/>
  <c r="K188" i="38"/>
  <c r="S188" i="38"/>
  <c r="G190" i="38"/>
  <c r="O190" i="38"/>
  <c r="I201" i="38"/>
  <c r="Q201" i="38"/>
  <c r="E209" i="38"/>
  <c r="M209" i="38"/>
  <c r="E213" i="38"/>
  <c r="M213" i="38"/>
  <c r="K215" i="38"/>
  <c r="S215" i="38"/>
  <c r="G215" i="38"/>
  <c r="E63" i="38" l="1"/>
  <c r="G20" i="38"/>
  <c r="O180" i="38"/>
  <c r="F192" i="38"/>
  <c r="O206" i="38"/>
  <c r="Q180" i="38"/>
  <c r="O202" i="38"/>
  <c r="S202" i="38"/>
  <c r="J192" i="38"/>
  <c r="K119" i="38"/>
  <c r="M180" i="38"/>
  <c r="G185" i="38"/>
  <c r="K192" i="38"/>
  <c r="E180" i="38"/>
  <c r="M185" i="38"/>
  <c r="S106" i="38"/>
  <c r="O210" i="38"/>
  <c r="G132" i="38"/>
  <c r="R192" i="38"/>
  <c r="S192" i="38" s="1"/>
  <c r="G175" i="38"/>
  <c r="G149" i="38"/>
  <c r="S89" i="38"/>
  <c r="M202" i="38"/>
  <c r="K180" i="38"/>
  <c r="I180" i="38"/>
  <c r="K175" i="38"/>
  <c r="K46" i="38"/>
  <c r="K20" i="38"/>
  <c r="Q192" i="38"/>
  <c r="Q210" i="38"/>
  <c r="C32" i="38"/>
  <c r="C204" i="38" s="1"/>
  <c r="E33" i="38"/>
  <c r="N205" i="38"/>
  <c r="N218" i="38" s="1"/>
  <c r="S210" i="38"/>
  <c r="K106" i="38"/>
  <c r="I149" i="38"/>
  <c r="S132" i="38"/>
  <c r="C46" i="38"/>
  <c r="E46" i="38" s="1"/>
  <c r="I206" i="38"/>
  <c r="G63" i="38"/>
  <c r="K63" i="38"/>
  <c r="O46" i="38"/>
  <c r="S20" i="38"/>
  <c r="H205" i="38"/>
  <c r="H218" i="38" s="1"/>
  <c r="I202" i="38"/>
  <c r="M20" i="38"/>
  <c r="S175" i="38"/>
  <c r="Q175" i="38"/>
  <c r="N118" i="38"/>
  <c r="Q118" i="38" s="1"/>
  <c r="Q119" i="38"/>
  <c r="M132" i="38"/>
  <c r="J89" i="38"/>
  <c r="M89" i="38" s="1"/>
  <c r="M76" i="38"/>
  <c r="J75" i="38"/>
  <c r="E185" i="38"/>
  <c r="K132" i="38"/>
  <c r="I132" i="38"/>
  <c r="F89" i="38"/>
  <c r="G89" i="38" s="1"/>
  <c r="I76" i="38"/>
  <c r="F75" i="38"/>
  <c r="S76" i="38"/>
  <c r="P75" i="38"/>
  <c r="E206" i="38"/>
  <c r="G119" i="38"/>
  <c r="D118" i="38"/>
  <c r="E210" i="38"/>
  <c r="M46" i="38"/>
  <c r="E175" i="38"/>
  <c r="J118" i="38"/>
  <c r="M119" i="38"/>
  <c r="I106" i="38"/>
  <c r="G76" i="38"/>
  <c r="D75" i="38"/>
  <c r="E76" i="38"/>
  <c r="J205" i="38"/>
  <c r="J218" i="38" s="1"/>
  <c r="M33" i="38"/>
  <c r="J32" i="38"/>
  <c r="E202" i="38"/>
  <c r="I20" i="38"/>
  <c r="O162" i="38"/>
  <c r="L161" i="38"/>
  <c r="M162" i="38"/>
  <c r="L205" i="38"/>
  <c r="O119" i="38"/>
  <c r="K32" i="38"/>
  <c r="Q195" i="38"/>
  <c r="I195" i="38"/>
  <c r="Q32" i="38"/>
  <c r="D192" i="38"/>
  <c r="G192" i="38" s="1"/>
  <c r="G162" i="38"/>
  <c r="D161" i="38"/>
  <c r="G161" i="38" s="1"/>
  <c r="E162" i="38"/>
  <c r="L175" i="38"/>
  <c r="Q149" i="38"/>
  <c r="I175" i="38"/>
  <c r="M106" i="38"/>
  <c r="M210" i="38"/>
  <c r="E89" i="38"/>
  <c r="P205" i="38"/>
  <c r="M195" i="38"/>
  <c r="M149" i="38"/>
  <c r="D205" i="38"/>
  <c r="E205" i="38" s="1"/>
  <c r="E20" i="38"/>
  <c r="E106" i="38"/>
  <c r="S195" i="38"/>
  <c r="G195" i="38"/>
  <c r="L192" i="38"/>
  <c r="O192" i="38" s="1"/>
  <c r="O32" i="38"/>
  <c r="K33" i="38"/>
  <c r="S162" i="38"/>
  <c r="P161" i="38"/>
  <c r="Q162" i="38"/>
  <c r="O195" i="38"/>
  <c r="E132" i="38"/>
  <c r="K162" i="38"/>
  <c r="H161" i="38"/>
  <c r="I162" i="38"/>
  <c r="E149" i="38"/>
  <c r="N132" i="38"/>
  <c r="Q132" i="38" s="1"/>
  <c r="Q76" i="38"/>
  <c r="N89" i="38"/>
  <c r="Q89" i="38" s="1"/>
  <c r="N75" i="38"/>
  <c r="K76" i="38"/>
  <c r="H75" i="38"/>
  <c r="R205" i="38"/>
  <c r="R218" i="38" s="1"/>
  <c r="R32" i="38"/>
  <c r="S33" i="38"/>
  <c r="E195" i="38"/>
  <c r="C218" i="38"/>
  <c r="S46" i="38"/>
  <c r="I210" i="38"/>
  <c r="M206" i="38"/>
  <c r="F205" i="38"/>
  <c r="I33" i="38"/>
  <c r="F32" i="38"/>
  <c r="Q46" i="38"/>
  <c r="F46" i="38"/>
  <c r="I46" i="38" s="1"/>
  <c r="I192" i="38"/>
  <c r="E119" i="38"/>
  <c r="O76" i="38"/>
  <c r="L75" i="38"/>
  <c r="H89" i="38"/>
  <c r="Q206" i="38"/>
  <c r="Q20" i="38"/>
  <c r="I205" i="38" l="1"/>
  <c r="E192" i="38"/>
  <c r="E32" i="38"/>
  <c r="K75" i="38"/>
  <c r="Q75" i="38"/>
  <c r="O205" i="38"/>
  <c r="O132" i="38"/>
  <c r="O118" i="38"/>
  <c r="D204" i="38"/>
  <c r="E204" i="38" s="1"/>
  <c r="K205" i="38"/>
  <c r="K89" i="38"/>
  <c r="E161" i="38"/>
  <c r="G205" i="38"/>
  <c r="R204" i="38"/>
  <c r="S32" i="38"/>
  <c r="S205" i="38"/>
  <c r="P218" i="38"/>
  <c r="S218" i="38" s="1"/>
  <c r="I75" i="38"/>
  <c r="F204" i="38"/>
  <c r="I32" i="38"/>
  <c r="N204" i="38"/>
  <c r="O161" i="38"/>
  <c r="M161" i="38"/>
  <c r="L218" i="38"/>
  <c r="O218" i="38" s="1"/>
  <c r="M205" i="38"/>
  <c r="M192" i="38"/>
  <c r="O89" i="38"/>
  <c r="K161" i="38"/>
  <c r="I161" i="38"/>
  <c r="D218" i="38"/>
  <c r="E218" i="38" s="1"/>
  <c r="G46" i="38"/>
  <c r="S161" i="38"/>
  <c r="Q161" i="38"/>
  <c r="G118" i="38"/>
  <c r="E118" i="38"/>
  <c r="S75" i="38"/>
  <c r="P204" i="38"/>
  <c r="I89" i="38"/>
  <c r="M75" i="38"/>
  <c r="Q205" i="38"/>
  <c r="O75" i="38"/>
  <c r="L204" i="38"/>
  <c r="O204" i="38" s="1"/>
  <c r="O175" i="38"/>
  <c r="M175" i="38"/>
  <c r="F218" i="38"/>
  <c r="I218" i="38" s="1"/>
  <c r="H204" i="38"/>
  <c r="J204" i="38"/>
  <c r="M32" i="38"/>
  <c r="G75" i="38"/>
  <c r="E75" i="38"/>
  <c r="M118" i="38"/>
  <c r="K118" i="38"/>
  <c r="G32" i="38"/>
  <c r="K218" i="38"/>
  <c r="G204" i="38" l="1"/>
  <c r="Q218" i="38"/>
  <c r="M218" i="38"/>
  <c r="S204" i="38"/>
  <c r="G218" i="38"/>
  <c r="M204" i="38"/>
  <c r="I204" i="38"/>
  <c r="K204" i="38"/>
  <c r="Q204" i="38"/>
  <c r="B12" i="58" l="1"/>
  <c r="F10" i="58"/>
  <c r="F12" i="58" s="1"/>
  <c r="E10" i="58"/>
  <c r="E12" i="58" s="1"/>
  <c r="D10" i="58"/>
  <c r="D12" i="58" s="1"/>
  <c r="C10" i="58"/>
  <c r="C12" i="58" s="1"/>
  <c r="B10" i="58"/>
  <c r="O17" i="71"/>
  <c r="M17" i="71"/>
  <c r="P17" i="71" s="1"/>
  <c r="K17" i="71"/>
  <c r="I17" i="71"/>
  <c r="L17" i="71" s="1"/>
  <c r="G17" i="71"/>
  <c r="E17" i="71"/>
  <c r="H17" i="71" s="1"/>
  <c r="C17" i="71"/>
  <c r="B17" i="71"/>
  <c r="D17" i="71" s="1"/>
  <c r="P16" i="71"/>
  <c r="N16" i="71"/>
  <c r="L16" i="71"/>
  <c r="J16" i="71"/>
  <c r="H16" i="71"/>
  <c r="F16" i="71"/>
  <c r="D16" i="71"/>
  <c r="P15" i="71"/>
  <c r="N15" i="71"/>
  <c r="L15" i="71"/>
  <c r="J15" i="71"/>
  <c r="H15" i="71"/>
  <c r="F15" i="71"/>
  <c r="D15" i="71"/>
  <c r="O10" i="71"/>
  <c r="O24" i="71" s="1"/>
  <c r="M10" i="71"/>
  <c r="K10" i="71"/>
  <c r="I10" i="71"/>
  <c r="G10" i="71"/>
  <c r="E10" i="71"/>
  <c r="C10" i="71"/>
  <c r="B10" i="71"/>
  <c r="P9" i="71"/>
  <c r="N9" i="71"/>
  <c r="L9" i="71"/>
  <c r="J9" i="71"/>
  <c r="H9" i="71"/>
  <c r="F9" i="71"/>
  <c r="D9" i="71"/>
  <c r="P8" i="71"/>
  <c r="N8" i="71"/>
  <c r="L8" i="71"/>
  <c r="J8" i="71"/>
  <c r="H8" i="71"/>
  <c r="F8" i="71"/>
  <c r="D8" i="71"/>
  <c r="O17" i="70"/>
  <c r="M17" i="70"/>
  <c r="K17" i="70"/>
  <c r="I17" i="70"/>
  <c r="G17" i="70"/>
  <c r="E17" i="70"/>
  <c r="C17" i="70"/>
  <c r="B17" i="70"/>
  <c r="P16" i="70"/>
  <c r="N16" i="70"/>
  <c r="L16" i="70"/>
  <c r="J16" i="70"/>
  <c r="H16" i="70"/>
  <c r="F16" i="70"/>
  <c r="D16" i="70"/>
  <c r="P15" i="70"/>
  <c r="N15" i="70"/>
  <c r="L15" i="70"/>
  <c r="J15" i="70"/>
  <c r="H15" i="70"/>
  <c r="F15" i="70"/>
  <c r="D15" i="70"/>
  <c r="O10" i="70"/>
  <c r="M10" i="70"/>
  <c r="K10" i="70"/>
  <c r="I10" i="70"/>
  <c r="I24" i="70" s="1"/>
  <c r="G10" i="70"/>
  <c r="E10" i="70"/>
  <c r="C10" i="70"/>
  <c r="B10" i="70"/>
  <c r="P9" i="70"/>
  <c r="N9" i="70"/>
  <c r="L9" i="70"/>
  <c r="J9" i="70"/>
  <c r="H9" i="70"/>
  <c r="F9" i="70"/>
  <c r="D9" i="70"/>
  <c r="P8" i="70"/>
  <c r="N8" i="70"/>
  <c r="L8" i="70"/>
  <c r="J8" i="70"/>
  <c r="H8" i="70"/>
  <c r="F8" i="70"/>
  <c r="D8" i="70"/>
  <c r="O17" i="69"/>
  <c r="M17" i="69"/>
  <c r="P17" i="69" s="1"/>
  <c r="K17" i="69"/>
  <c r="I17" i="69"/>
  <c r="L17" i="69" s="1"/>
  <c r="G17" i="69"/>
  <c r="E17" i="69"/>
  <c r="H17" i="69" s="1"/>
  <c r="C17" i="69"/>
  <c r="B17" i="69"/>
  <c r="P16" i="69"/>
  <c r="N16" i="69"/>
  <c r="L16" i="69"/>
  <c r="J16" i="69"/>
  <c r="H16" i="69"/>
  <c r="F16" i="69"/>
  <c r="D16" i="69"/>
  <c r="P15" i="69"/>
  <c r="N15" i="69"/>
  <c r="L15" i="69"/>
  <c r="J15" i="69"/>
  <c r="H15" i="69"/>
  <c r="F15" i="69"/>
  <c r="D15" i="69"/>
  <c r="O10" i="69"/>
  <c r="M10" i="69"/>
  <c r="P10" i="69" s="1"/>
  <c r="K10" i="69"/>
  <c r="N10" i="69" s="1"/>
  <c r="I10" i="69"/>
  <c r="L10" i="69" s="1"/>
  <c r="G10" i="69"/>
  <c r="J10" i="69" s="1"/>
  <c r="E10" i="69"/>
  <c r="H10" i="69" s="1"/>
  <c r="C10" i="69"/>
  <c r="F10" i="69" s="1"/>
  <c r="B10" i="69"/>
  <c r="D10" i="69" s="1"/>
  <c r="P9" i="69"/>
  <c r="N9" i="69"/>
  <c r="L9" i="69"/>
  <c r="J9" i="69"/>
  <c r="H9" i="69"/>
  <c r="F9" i="69"/>
  <c r="D9" i="69"/>
  <c r="P8" i="69"/>
  <c r="N8" i="69"/>
  <c r="L8" i="69"/>
  <c r="J8" i="69"/>
  <c r="H8" i="69"/>
  <c r="F8" i="69"/>
  <c r="D8" i="69"/>
  <c r="D6" i="6"/>
  <c r="A6" i="6"/>
  <c r="D26" i="6"/>
  <c r="D25" i="6"/>
  <c r="D24" i="6"/>
  <c r="D23" i="6"/>
  <c r="D22" i="6"/>
  <c r="D21" i="6"/>
  <c r="D20" i="6"/>
  <c r="D19" i="6"/>
  <c r="D10" i="71" l="1"/>
  <c r="L10" i="71"/>
  <c r="I24" i="71"/>
  <c r="F10" i="71"/>
  <c r="C24" i="71"/>
  <c r="N10" i="71"/>
  <c r="K24" i="71"/>
  <c r="H10" i="71"/>
  <c r="E24" i="71"/>
  <c r="P10" i="71"/>
  <c r="M24" i="71"/>
  <c r="J10" i="71"/>
  <c r="G24" i="71"/>
  <c r="O23" i="71"/>
  <c r="I22" i="26"/>
  <c r="D10" i="70"/>
  <c r="L24" i="70"/>
  <c r="I23" i="70"/>
  <c r="C21" i="26"/>
  <c r="P10" i="70"/>
  <c r="O24" i="70"/>
  <c r="C24" i="70"/>
  <c r="K24" i="70"/>
  <c r="F10" i="70"/>
  <c r="E24" i="70"/>
  <c r="L10" i="70"/>
  <c r="G24" i="70"/>
  <c r="M24" i="70"/>
  <c r="J10" i="70"/>
  <c r="D17" i="69"/>
  <c r="N17" i="69"/>
  <c r="F17" i="70"/>
  <c r="N17" i="70"/>
  <c r="F17" i="71"/>
  <c r="N17" i="71"/>
  <c r="J17" i="69"/>
  <c r="H10" i="70"/>
  <c r="N10" i="70"/>
  <c r="H17" i="70"/>
  <c r="P17" i="70"/>
  <c r="J17" i="71"/>
  <c r="D17" i="70"/>
  <c r="L17" i="70"/>
  <c r="J17" i="70"/>
  <c r="F17" i="69"/>
  <c r="P24" i="71" l="1"/>
  <c r="G22" i="26"/>
  <c r="M23" i="71"/>
  <c r="P23" i="71" s="1"/>
  <c r="K23" i="71"/>
  <c r="N23" i="71" s="1"/>
  <c r="E22" i="26"/>
  <c r="N24" i="71"/>
  <c r="L24" i="71"/>
  <c r="I23" i="71"/>
  <c r="L23" i="71" s="1"/>
  <c r="C22" i="26"/>
  <c r="G23" i="71"/>
  <c r="J23" i="71" s="1"/>
  <c r="B22" i="26"/>
  <c r="J24" i="71"/>
  <c r="H24" i="71"/>
  <c r="E23" i="71"/>
  <c r="H23" i="71" s="1"/>
  <c r="C23" i="71"/>
  <c r="F24" i="71"/>
  <c r="A26" i="71"/>
  <c r="C29" i="64" s="1"/>
  <c r="D24" i="71"/>
  <c r="B23" i="71"/>
  <c r="D23" i="71" s="1"/>
  <c r="H24" i="70"/>
  <c r="E23" i="70"/>
  <c r="I21" i="26"/>
  <c r="O23" i="70"/>
  <c r="P24" i="70"/>
  <c r="G21" i="26"/>
  <c r="M23" i="70"/>
  <c r="D24" i="70"/>
  <c r="A26" i="70"/>
  <c r="C28" i="64" s="1"/>
  <c r="B23" i="70"/>
  <c r="B21" i="26"/>
  <c r="G23" i="70"/>
  <c r="J23" i="70" s="1"/>
  <c r="J24" i="70"/>
  <c r="E21" i="26"/>
  <c r="K23" i="70"/>
  <c r="N23" i="70" s="1"/>
  <c r="N24" i="70"/>
  <c r="C23" i="70"/>
  <c r="F23" i="70" s="1"/>
  <c r="F24" i="70"/>
  <c r="L23" i="70"/>
  <c r="I49" i="33"/>
  <c r="G49" i="33"/>
  <c r="E49" i="33"/>
  <c r="C49" i="33"/>
  <c r="B49" i="33"/>
  <c r="F23" i="71" l="1"/>
  <c r="P23" i="70"/>
  <c r="D23" i="70"/>
  <c r="H23" i="70"/>
  <c r="I53" i="33"/>
  <c r="G53" i="33"/>
  <c r="E53" i="33"/>
  <c r="E65" i="33" s="1"/>
  <c r="C53" i="33"/>
  <c r="B53" i="33"/>
  <c r="I52" i="33"/>
  <c r="I51" i="33" s="1"/>
  <c r="G52" i="33"/>
  <c r="E52" i="33"/>
  <c r="C52" i="33"/>
  <c r="B52" i="33"/>
  <c r="I48" i="33"/>
  <c r="H50" i="33"/>
  <c r="D50" i="33"/>
  <c r="G48" i="33"/>
  <c r="F49" i="33"/>
  <c r="A24" i="33"/>
  <c r="A23" i="33"/>
  <c r="A4" i="33"/>
  <c r="A3" i="69"/>
  <c r="I65" i="33"/>
  <c r="C65" i="33"/>
  <c r="I25" i="6"/>
  <c r="I23" i="6"/>
  <c r="Q59" i="42"/>
  <c r="N59" i="42"/>
  <c r="K59" i="42"/>
  <c r="H59" i="42"/>
  <c r="O32" i="42"/>
  <c r="Q29" i="42"/>
  <c r="E59" i="42" s="1"/>
  <c r="N29" i="42"/>
  <c r="K29" i="42"/>
  <c r="H29" i="42"/>
  <c r="E29" i="42"/>
  <c r="A3" i="42"/>
  <c r="P58" i="42"/>
  <c r="O58" i="42"/>
  <c r="M58" i="42"/>
  <c r="L58" i="42"/>
  <c r="J58" i="42"/>
  <c r="I58" i="42"/>
  <c r="G58" i="42"/>
  <c r="F58" i="42"/>
  <c r="D57" i="42"/>
  <c r="C57" i="42"/>
  <c r="A57" i="42"/>
  <c r="D56" i="42"/>
  <c r="C56" i="42"/>
  <c r="A56" i="42"/>
  <c r="D55" i="42"/>
  <c r="C55" i="42"/>
  <c r="A55" i="42"/>
  <c r="D54" i="42"/>
  <c r="C54" i="42"/>
  <c r="A54" i="42"/>
  <c r="D53" i="42"/>
  <c r="C53" i="42"/>
  <c r="A53" i="42"/>
  <c r="D52" i="42"/>
  <c r="C52" i="42"/>
  <c r="A52" i="42"/>
  <c r="D51" i="42"/>
  <c r="C51" i="42"/>
  <c r="A51" i="42"/>
  <c r="D50" i="42"/>
  <c r="C50" i="42"/>
  <c r="A50" i="42"/>
  <c r="D49" i="42"/>
  <c r="C49" i="42"/>
  <c r="A49" i="42"/>
  <c r="D48" i="42"/>
  <c r="C48" i="42"/>
  <c r="A48" i="42"/>
  <c r="D47" i="42"/>
  <c r="C47" i="42"/>
  <c r="A47" i="42"/>
  <c r="D46" i="42"/>
  <c r="C46" i="42"/>
  <c r="A46" i="42"/>
  <c r="D45" i="42"/>
  <c r="C45" i="42"/>
  <c r="A45" i="42"/>
  <c r="D44" i="42"/>
  <c r="C44" i="42"/>
  <c r="A44" i="42"/>
  <c r="D43" i="42"/>
  <c r="C43" i="42"/>
  <c r="A43" i="42"/>
  <c r="D42" i="42"/>
  <c r="C42" i="42"/>
  <c r="A42" i="42"/>
  <c r="D41" i="42"/>
  <c r="C41" i="42"/>
  <c r="A41" i="42"/>
  <c r="D40" i="42"/>
  <c r="C40" i="42"/>
  <c r="A40" i="42"/>
  <c r="D39" i="42"/>
  <c r="C39" i="42"/>
  <c r="A39" i="42"/>
  <c r="D38" i="42"/>
  <c r="C38" i="42"/>
  <c r="A38" i="42"/>
  <c r="P28" i="42"/>
  <c r="O33" i="42" s="1"/>
  <c r="O28" i="42"/>
  <c r="M28" i="42"/>
  <c r="L28" i="42"/>
  <c r="J28" i="42"/>
  <c r="I28" i="42"/>
  <c r="G28" i="42"/>
  <c r="F28" i="42"/>
  <c r="D28" i="42"/>
  <c r="C28" i="42"/>
  <c r="B28" i="42"/>
  <c r="E27" i="42"/>
  <c r="H27" i="42" s="1"/>
  <c r="K27" i="42" s="1"/>
  <c r="N27" i="42" s="1"/>
  <c r="Q26" i="42"/>
  <c r="E26" i="42"/>
  <c r="H26" i="42" s="1"/>
  <c r="K26" i="42" s="1"/>
  <c r="N26" i="42" s="1"/>
  <c r="B56" i="42" s="1"/>
  <c r="E56" i="42" s="1"/>
  <c r="H56" i="42" s="1"/>
  <c r="K56" i="42" s="1"/>
  <c r="N56" i="42" s="1"/>
  <c r="Q56" i="42" s="1"/>
  <c r="E25" i="42"/>
  <c r="H25" i="42" s="1"/>
  <c r="K25" i="42" s="1"/>
  <c r="N25" i="42" s="1"/>
  <c r="K24" i="42"/>
  <c r="N24" i="42" s="1"/>
  <c r="E24" i="42"/>
  <c r="H24" i="42" s="1"/>
  <c r="E23" i="42"/>
  <c r="H23" i="42" s="1"/>
  <c r="K23" i="42" s="1"/>
  <c r="N23" i="42" s="1"/>
  <c r="E22" i="42"/>
  <c r="H22" i="42" s="1"/>
  <c r="K22" i="42" s="1"/>
  <c r="N22" i="42" s="1"/>
  <c r="B52" i="42" s="1"/>
  <c r="E52" i="42" s="1"/>
  <c r="H52" i="42" s="1"/>
  <c r="K52" i="42" s="1"/>
  <c r="N52" i="42" s="1"/>
  <c r="Q52" i="42" s="1"/>
  <c r="H21" i="42"/>
  <c r="K21" i="42" s="1"/>
  <c r="N21" i="42" s="1"/>
  <c r="Q21" i="42" s="1"/>
  <c r="E21" i="42"/>
  <c r="E20" i="42"/>
  <c r="H20" i="42" s="1"/>
  <c r="K20" i="42" s="1"/>
  <c r="N20" i="42" s="1"/>
  <c r="E19" i="42"/>
  <c r="H19" i="42" s="1"/>
  <c r="K19" i="42" s="1"/>
  <c r="N19" i="42" s="1"/>
  <c r="E18" i="42"/>
  <c r="H18" i="42" s="1"/>
  <c r="K18" i="42" s="1"/>
  <c r="N18" i="42" s="1"/>
  <c r="B48" i="42" s="1"/>
  <c r="E48" i="42" s="1"/>
  <c r="H48" i="42" s="1"/>
  <c r="K48" i="42" s="1"/>
  <c r="N48" i="42" s="1"/>
  <c r="Q48" i="42" s="1"/>
  <c r="H17" i="42"/>
  <c r="K17" i="42" s="1"/>
  <c r="N17" i="42" s="1"/>
  <c r="Q17" i="42" s="1"/>
  <c r="E17" i="42"/>
  <c r="E16" i="42"/>
  <c r="H16" i="42" s="1"/>
  <c r="K16" i="42" s="1"/>
  <c r="N16" i="42" s="1"/>
  <c r="E15" i="42"/>
  <c r="H15" i="42" s="1"/>
  <c r="K15" i="42" s="1"/>
  <c r="N15" i="42" s="1"/>
  <c r="Q14" i="42"/>
  <c r="E14" i="42"/>
  <c r="H14" i="42" s="1"/>
  <c r="K14" i="42" s="1"/>
  <c r="N14" i="42" s="1"/>
  <c r="B44" i="42" s="1"/>
  <c r="E44" i="42" s="1"/>
  <c r="H44" i="42" s="1"/>
  <c r="K44" i="42" s="1"/>
  <c r="N44" i="42" s="1"/>
  <c r="Q44" i="42" s="1"/>
  <c r="E13" i="42"/>
  <c r="H13" i="42" s="1"/>
  <c r="K13" i="42" s="1"/>
  <c r="N13" i="42" s="1"/>
  <c r="Q13" i="42" s="1"/>
  <c r="E12" i="42"/>
  <c r="H12" i="42" s="1"/>
  <c r="K12" i="42" s="1"/>
  <c r="N12" i="42" s="1"/>
  <c r="E11" i="42"/>
  <c r="H11" i="42" s="1"/>
  <c r="K11" i="42" s="1"/>
  <c r="N11" i="42" s="1"/>
  <c r="E10" i="42"/>
  <c r="H9" i="42"/>
  <c r="K9" i="42" s="1"/>
  <c r="N9" i="42" s="1"/>
  <c r="Q9" i="42" s="1"/>
  <c r="E9" i="42"/>
  <c r="E8" i="42"/>
  <c r="H8" i="42" s="1"/>
  <c r="Q46" i="40"/>
  <c r="O46" i="40"/>
  <c r="M46" i="40"/>
  <c r="K46" i="40"/>
  <c r="I46" i="40"/>
  <c r="G46" i="40"/>
  <c r="E46" i="40"/>
  <c r="C46" i="40"/>
  <c r="B46" i="40"/>
  <c r="Q43" i="40"/>
  <c r="O43" i="40"/>
  <c r="M43" i="40"/>
  <c r="K43" i="40"/>
  <c r="I43" i="40"/>
  <c r="G43" i="40"/>
  <c r="E43" i="40"/>
  <c r="C43" i="40"/>
  <c r="B43" i="40"/>
  <c r="A3" i="40"/>
  <c r="Q40" i="40"/>
  <c r="P40" i="40"/>
  <c r="O40" i="40"/>
  <c r="M40" i="40"/>
  <c r="K40" i="40"/>
  <c r="N40" i="40" s="1"/>
  <c r="I40" i="40"/>
  <c r="I47" i="40" s="1"/>
  <c r="G40" i="40"/>
  <c r="E40" i="40"/>
  <c r="C40" i="40"/>
  <c r="B40" i="40"/>
  <c r="B47" i="40" s="1"/>
  <c r="R39" i="40"/>
  <c r="P39" i="40"/>
  <c r="N39" i="40"/>
  <c r="L39" i="40"/>
  <c r="J39" i="40"/>
  <c r="H39" i="40"/>
  <c r="F39" i="40"/>
  <c r="D39" i="40"/>
  <c r="R38" i="40"/>
  <c r="P38" i="40"/>
  <c r="N38" i="40"/>
  <c r="L38" i="40"/>
  <c r="J38" i="40"/>
  <c r="H38" i="40"/>
  <c r="F38" i="40"/>
  <c r="D38" i="40"/>
  <c r="R37" i="40"/>
  <c r="P37" i="40"/>
  <c r="N37" i="40"/>
  <c r="L37" i="40"/>
  <c r="J37" i="40"/>
  <c r="H37" i="40"/>
  <c r="F37" i="40"/>
  <c r="D37" i="40"/>
  <c r="R36" i="40"/>
  <c r="P36" i="40"/>
  <c r="N36" i="40"/>
  <c r="L36" i="40"/>
  <c r="J36" i="40"/>
  <c r="H36" i="40"/>
  <c r="F36" i="40"/>
  <c r="D36" i="40"/>
  <c r="R35" i="40"/>
  <c r="P35" i="40"/>
  <c r="N35" i="40"/>
  <c r="L35" i="40"/>
  <c r="J35" i="40"/>
  <c r="H35" i="40"/>
  <c r="F35" i="40"/>
  <c r="D35" i="40"/>
  <c r="R34" i="40"/>
  <c r="P34" i="40"/>
  <c r="N34" i="40"/>
  <c r="L34" i="40"/>
  <c r="J34" i="40"/>
  <c r="H34" i="40"/>
  <c r="F34" i="40"/>
  <c r="D34" i="40"/>
  <c r="R33" i="40"/>
  <c r="P33" i="40"/>
  <c r="N33" i="40"/>
  <c r="L33" i="40"/>
  <c r="J33" i="40"/>
  <c r="H33" i="40"/>
  <c r="F33" i="40"/>
  <c r="D33" i="40"/>
  <c r="R32" i="40"/>
  <c r="P32" i="40"/>
  <c r="N32" i="40"/>
  <c r="L32" i="40"/>
  <c r="J32" i="40"/>
  <c r="H32" i="40"/>
  <c r="F32" i="40"/>
  <c r="D32" i="40"/>
  <c r="R31" i="40"/>
  <c r="P31" i="40"/>
  <c r="N31" i="40"/>
  <c r="L31" i="40"/>
  <c r="J31" i="40"/>
  <c r="H31" i="40"/>
  <c r="F31" i="40"/>
  <c r="D31" i="40"/>
  <c r="R30" i="40"/>
  <c r="P30" i="40"/>
  <c r="N30" i="40"/>
  <c r="L30" i="40"/>
  <c r="J30" i="40"/>
  <c r="H30" i="40"/>
  <c r="F30" i="40"/>
  <c r="D30" i="40"/>
  <c r="R29" i="40"/>
  <c r="P29" i="40"/>
  <c r="N29" i="40"/>
  <c r="L29" i="40"/>
  <c r="J29" i="40"/>
  <c r="H29" i="40"/>
  <c r="F29" i="40"/>
  <c r="D29" i="40"/>
  <c r="R28" i="40"/>
  <c r="P28" i="40"/>
  <c r="N28" i="40"/>
  <c r="L28" i="40"/>
  <c r="J28" i="40"/>
  <c r="H28" i="40"/>
  <c r="F28" i="40"/>
  <c r="D28" i="40"/>
  <c r="R27" i="40"/>
  <c r="P27" i="40"/>
  <c r="N27" i="40"/>
  <c r="L27" i="40"/>
  <c r="J27" i="40"/>
  <c r="H27" i="40"/>
  <c r="F27" i="40"/>
  <c r="D27" i="40"/>
  <c r="R26" i="40"/>
  <c r="P26" i="40"/>
  <c r="N26" i="40"/>
  <c r="L26" i="40"/>
  <c r="J26" i="40"/>
  <c r="H26" i="40"/>
  <c r="F26" i="40"/>
  <c r="D26" i="40"/>
  <c r="R25" i="40"/>
  <c r="P25" i="40"/>
  <c r="N25" i="40"/>
  <c r="L25" i="40"/>
  <c r="J25" i="40"/>
  <c r="H25" i="40"/>
  <c r="F25" i="40"/>
  <c r="D25" i="40"/>
  <c r="R24" i="40"/>
  <c r="P24" i="40"/>
  <c r="N24" i="40"/>
  <c r="L24" i="40"/>
  <c r="J24" i="40"/>
  <c r="H24" i="40"/>
  <c r="F24" i="40"/>
  <c r="D24" i="40"/>
  <c r="Q23" i="40"/>
  <c r="O23" i="40"/>
  <c r="O41" i="40" s="1"/>
  <c r="M23" i="40"/>
  <c r="K23" i="40"/>
  <c r="K44" i="40" s="1"/>
  <c r="I23" i="40"/>
  <c r="G23" i="40"/>
  <c r="E23" i="40"/>
  <c r="C23" i="40"/>
  <c r="C44" i="40" s="1"/>
  <c r="R22" i="40"/>
  <c r="P22" i="40"/>
  <c r="N22" i="40"/>
  <c r="L22" i="40"/>
  <c r="J22" i="40"/>
  <c r="H22" i="40"/>
  <c r="F22" i="40"/>
  <c r="D22" i="40"/>
  <c r="R21" i="40"/>
  <c r="P21" i="40"/>
  <c r="N21" i="40"/>
  <c r="L21" i="40"/>
  <c r="J21" i="40"/>
  <c r="H21" i="40"/>
  <c r="F21" i="40"/>
  <c r="D21" i="40"/>
  <c r="R20" i="40"/>
  <c r="P20" i="40"/>
  <c r="N20" i="40"/>
  <c r="L20" i="40"/>
  <c r="J20" i="40"/>
  <c r="H20" i="40"/>
  <c r="F20" i="40"/>
  <c r="D20" i="40"/>
  <c r="R19" i="40"/>
  <c r="P19" i="40"/>
  <c r="N19" i="40"/>
  <c r="L19" i="40"/>
  <c r="J19" i="40"/>
  <c r="H19" i="40"/>
  <c r="F19" i="40"/>
  <c r="D19" i="40"/>
  <c r="R18" i="40"/>
  <c r="P18" i="40"/>
  <c r="N18" i="40"/>
  <c r="L18" i="40"/>
  <c r="J18" i="40"/>
  <c r="H18" i="40"/>
  <c r="F18" i="40"/>
  <c r="D18" i="40"/>
  <c r="R17" i="40"/>
  <c r="P17" i="40"/>
  <c r="N17" i="40"/>
  <c r="L17" i="40"/>
  <c r="J17" i="40"/>
  <c r="H17" i="40"/>
  <c r="F17" i="40"/>
  <c r="D17" i="40"/>
  <c r="R16" i="40"/>
  <c r="P16" i="40"/>
  <c r="N16" i="40"/>
  <c r="L16" i="40"/>
  <c r="J16" i="40"/>
  <c r="H16" i="40"/>
  <c r="F16" i="40"/>
  <c r="D16" i="40"/>
  <c r="R15" i="40"/>
  <c r="P15" i="40"/>
  <c r="N15" i="40"/>
  <c r="L15" i="40"/>
  <c r="J15" i="40"/>
  <c r="H15" i="40"/>
  <c r="F15" i="40"/>
  <c r="D15" i="40"/>
  <c r="R14" i="40"/>
  <c r="P14" i="40"/>
  <c r="N14" i="40"/>
  <c r="L14" i="40"/>
  <c r="J14" i="40"/>
  <c r="H14" i="40"/>
  <c r="F14" i="40"/>
  <c r="D14" i="40"/>
  <c r="R13" i="40"/>
  <c r="P13" i="40"/>
  <c r="N13" i="40"/>
  <c r="L13" i="40"/>
  <c r="J13" i="40"/>
  <c r="H13" i="40"/>
  <c r="F13" i="40"/>
  <c r="D13" i="40"/>
  <c r="R12" i="40"/>
  <c r="P12" i="40"/>
  <c r="N12" i="40"/>
  <c r="L12" i="40"/>
  <c r="J12" i="40"/>
  <c r="H12" i="40"/>
  <c r="F12" i="40"/>
  <c r="D12" i="40"/>
  <c r="R11" i="40"/>
  <c r="P11" i="40"/>
  <c r="N11" i="40"/>
  <c r="L11" i="40"/>
  <c r="J11" i="40"/>
  <c r="H11" i="40"/>
  <c r="F11" i="40"/>
  <c r="D11" i="40"/>
  <c r="R10" i="40"/>
  <c r="P10" i="40"/>
  <c r="N10" i="40"/>
  <c r="L10" i="40"/>
  <c r="J10" i="40"/>
  <c r="H10" i="40"/>
  <c r="F10" i="40"/>
  <c r="D10" i="40"/>
  <c r="R9" i="40"/>
  <c r="P9" i="40"/>
  <c r="N9" i="40"/>
  <c r="L9" i="40"/>
  <c r="J9" i="40"/>
  <c r="H9" i="40"/>
  <c r="F9" i="40"/>
  <c r="D9" i="40"/>
  <c r="R8" i="40"/>
  <c r="P8" i="40"/>
  <c r="N8" i="40"/>
  <c r="L8" i="40"/>
  <c r="J8" i="40"/>
  <c r="H8" i="40"/>
  <c r="F8" i="40"/>
  <c r="D8" i="40"/>
  <c r="Q21" i="39"/>
  <c r="O21" i="39"/>
  <c r="M21" i="39"/>
  <c r="K21" i="39"/>
  <c r="I21" i="39"/>
  <c r="G21" i="39"/>
  <c r="E21" i="39"/>
  <c r="C21" i="39"/>
  <c r="B21" i="39"/>
  <c r="A3" i="39"/>
  <c r="Q19" i="39"/>
  <c r="O19" i="39"/>
  <c r="M19" i="39"/>
  <c r="K19" i="39"/>
  <c r="I19" i="39"/>
  <c r="J19" i="39" s="1"/>
  <c r="G19" i="39"/>
  <c r="E19" i="39"/>
  <c r="C19" i="39"/>
  <c r="D19" i="39" s="1"/>
  <c r="B19" i="39"/>
  <c r="R18" i="39"/>
  <c r="P18" i="39"/>
  <c r="N18" i="39"/>
  <c r="L18" i="39"/>
  <c r="J18" i="39"/>
  <c r="H18" i="39"/>
  <c r="F18" i="39"/>
  <c r="D18" i="39"/>
  <c r="R17" i="39"/>
  <c r="P17" i="39"/>
  <c r="N17" i="39"/>
  <c r="L17" i="39"/>
  <c r="J17" i="39"/>
  <c r="H17" i="39"/>
  <c r="F17" i="39"/>
  <c r="D17" i="39"/>
  <c r="R16" i="39"/>
  <c r="P16" i="39"/>
  <c r="N16" i="39"/>
  <c r="L16" i="39"/>
  <c r="J16" i="39"/>
  <c r="H16" i="39"/>
  <c r="F16" i="39"/>
  <c r="D16" i="39"/>
  <c r="Q15" i="39"/>
  <c r="O15" i="39"/>
  <c r="O20" i="39" s="1"/>
  <c r="M15" i="39"/>
  <c r="K15" i="39"/>
  <c r="I15" i="39"/>
  <c r="G15" i="39"/>
  <c r="G20" i="39" s="1"/>
  <c r="E15" i="39"/>
  <c r="C15" i="39"/>
  <c r="B15" i="39"/>
  <c r="B20" i="39" s="1"/>
  <c r="R14" i="39"/>
  <c r="P14" i="39"/>
  <c r="N14" i="39"/>
  <c r="L14" i="39"/>
  <c r="J14" i="39"/>
  <c r="H14" i="39"/>
  <c r="F14" i="39"/>
  <c r="D14" i="39"/>
  <c r="R13" i="39"/>
  <c r="P13" i="39"/>
  <c r="N13" i="39"/>
  <c r="L13" i="39"/>
  <c r="J13" i="39"/>
  <c r="H13" i="39"/>
  <c r="F13" i="39"/>
  <c r="D13" i="39"/>
  <c r="R12" i="39"/>
  <c r="P12" i="39"/>
  <c r="N12" i="39"/>
  <c r="L12" i="39"/>
  <c r="J12" i="39"/>
  <c r="H12" i="39"/>
  <c r="F12" i="39"/>
  <c r="D12" i="39"/>
  <c r="R11" i="39"/>
  <c r="P11" i="39"/>
  <c r="N11" i="39"/>
  <c r="L11" i="39"/>
  <c r="J11" i="39"/>
  <c r="H11" i="39"/>
  <c r="F11" i="39"/>
  <c r="D11" i="39"/>
  <c r="R10" i="39"/>
  <c r="P10" i="39"/>
  <c r="N10" i="39"/>
  <c r="L10" i="39"/>
  <c r="J10" i="39"/>
  <c r="H10" i="39"/>
  <c r="F10" i="39"/>
  <c r="D10" i="39"/>
  <c r="R9" i="39"/>
  <c r="P9" i="39"/>
  <c r="N9" i="39"/>
  <c r="L9" i="39"/>
  <c r="J9" i="39"/>
  <c r="H9" i="39"/>
  <c r="F9" i="39"/>
  <c r="D9" i="39"/>
  <c r="R8" i="39"/>
  <c r="P8" i="39"/>
  <c r="N8" i="39"/>
  <c r="L8" i="39"/>
  <c r="J8" i="39"/>
  <c r="H8" i="39"/>
  <c r="F8" i="39"/>
  <c r="D8" i="39"/>
  <c r="R7" i="39"/>
  <c r="P7" i="39"/>
  <c r="N7" i="39"/>
  <c r="L7" i="39"/>
  <c r="J7" i="39"/>
  <c r="H7" i="39"/>
  <c r="F7" i="39"/>
  <c r="D7" i="39"/>
  <c r="R6" i="39"/>
  <c r="P6" i="39"/>
  <c r="N6" i="39"/>
  <c r="L6" i="39"/>
  <c r="J6" i="39"/>
  <c r="H6" i="39"/>
  <c r="F6" i="39"/>
  <c r="D6" i="39"/>
  <c r="A3" i="38"/>
  <c r="A3" i="32"/>
  <c r="J76" i="32"/>
  <c r="I76" i="32"/>
  <c r="H76" i="32"/>
  <c r="G76" i="32"/>
  <c r="F76" i="32"/>
  <c r="E76" i="32"/>
  <c r="D76" i="32"/>
  <c r="C76" i="32"/>
  <c r="B76" i="32"/>
  <c r="K75" i="32"/>
  <c r="K74" i="32"/>
  <c r="K73" i="32"/>
  <c r="K72" i="32"/>
  <c r="K71" i="32"/>
  <c r="K70" i="32"/>
  <c r="K69" i="32"/>
  <c r="K68" i="32"/>
  <c r="K67" i="32"/>
  <c r="K66" i="32"/>
  <c r="K65" i="32"/>
  <c r="K64" i="32"/>
  <c r="K63" i="32"/>
  <c r="K62" i="32"/>
  <c r="K61" i="32"/>
  <c r="K60" i="32"/>
  <c r="J53" i="32"/>
  <c r="I53" i="32"/>
  <c r="I54" i="32" s="1"/>
  <c r="H53" i="32"/>
  <c r="G53" i="32"/>
  <c r="F53" i="32"/>
  <c r="E53" i="32"/>
  <c r="E54" i="32" s="1"/>
  <c r="D53" i="32"/>
  <c r="C53" i="32"/>
  <c r="B53" i="32"/>
  <c r="K52" i="32"/>
  <c r="K51" i="32"/>
  <c r="K50" i="32"/>
  <c r="K49" i="32"/>
  <c r="K48" i="32"/>
  <c r="K47" i="32"/>
  <c r="K46" i="32"/>
  <c r="K45" i="32"/>
  <c r="K44" i="32"/>
  <c r="K43" i="32"/>
  <c r="K42" i="32"/>
  <c r="K41" i="32"/>
  <c r="K40" i="32"/>
  <c r="K39" i="32"/>
  <c r="K38" i="32"/>
  <c r="K37" i="32"/>
  <c r="K30" i="32"/>
  <c r="F27" i="32"/>
  <c r="F30" i="32" s="1"/>
  <c r="E27" i="32"/>
  <c r="E30" i="32" s="1"/>
  <c r="D27" i="32"/>
  <c r="D30" i="32" s="1"/>
  <c r="C27" i="32"/>
  <c r="C30" i="32" s="1"/>
  <c r="J12" i="32"/>
  <c r="B29" i="32" s="1"/>
  <c r="L29" i="32" s="1"/>
  <c r="I12" i="32"/>
  <c r="B28" i="32" s="1"/>
  <c r="L28" i="32" s="1"/>
  <c r="H12" i="32"/>
  <c r="G12" i="32"/>
  <c r="F12" i="32"/>
  <c r="E12" i="32"/>
  <c r="D12" i="32"/>
  <c r="C12" i="32"/>
  <c r="B12" i="32"/>
  <c r="B54" i="32" s="1"/>
  <c r="A3" i="75"/>
  <c r="F30" i="75"/>
  <c r="E30" i="75"/>
  <c r="D30" i="75"/>
  <c r="C30" i="75"/>
  <c r="B30" i="75"/>
  <c r="F24" i="75"/>
  <c r="E24" i="75"/>
  <c r="D24" i="75"/>
  <c r="C24" i="75"/>
  <c r="B24" i="75"/>
  <c r="F18" i="75"/>
  <c r="E18" i="75"/>
  <c r="D18" i="75"/>
  <c r="C18" i="75"/>
  <c r="B18" i="75"/>
  <c r="F12" i="75"/>
  <c r="E12" i="75"/>
  <c r="D12" i="75"/>
  <c r="C12" i="75"/>
  <c r="B12" i="75"/>
  <c r="F6" i="75"/>
  <c r="E6" i="75"/>
  <c r="E37" i="75" s="1"/>
  <c r="D6" i="75"/>
  <c r="C6" i="75"/>
  <c r="B6" i="75"/>
  <c r="A3" i="58"/>
  <c r="A3" i="56"/>
  <c r="A3" i="30"/>
  <c r="I42" i="33"/>
  <c r="G42" i="33"/>
  <c r="E42" i="33"/>
  <c r="C42" i="33"/>
  <c r="B42" i="33"/>
  <c r="I41" i="33"/>
  <c r="G41" i="33"/>
  <c r="E41" i="33"/>
  <c r="H41" i="33" s="1"/>
  <c r="C41" i="33"/>
  <c r="B41" i="33"/>
  <c r="I11" i="26"/>
  <c r="I33" i="33" s="1"/>
  <c r="G11" i="26"/>
  <c r="G33" i="33" s="1"/>
  <c r="J33" i="33" s="1"/>
  <c r="E11" i="26"/>
  <c r="E33" i="33" s="1"/>
  <c r="C11" i="26"/>
  <c r="C33" i="33" s="1"/>
  <c r="B11" i="26"/>
  <c r="B33" i="33" s="1"/>
  <c r="I8" i="74"/>
  <c r="G8" i="74"/>
  <c r="E8" i="74"/>
  <c r="C8" i="74"/>
  <c r="B8" i="74"/>
  <c r="D8" i="74" s="1"/>
  <c r="I12" i="74"/>
  <c r="J12" i="74" s="1"/>
  <c r="G12" i="74"/>
  <c r="E12" i="74"/>
  <c r="C12" i="74"/>
  <c r="B12" i="74"/>
  <c r="I11" i="74"/>
  <c r="G11" i="74"/>
  <c r="E11" i="74"/>
  <c r="C11" i="74"/>
  <c r="B11" i="74"/>
  <c r="A3" i="74"/>
  <c r="J10" i="74"/>
  <c r="H10" i="74"/>
  <c r="F10" i="74"/>
  <c r="D10" i="74"/>
  <c r="J9" i="74"/>
  <c r="H9" i="74"/>
  <c r="F9" i="74"/>
  <c r="D9" i="74"/>
  <c r="A3" i="60"/>
  <c r="J26" i="26"/>
  <c r="I26" i="26"/>
  <c r="I46" i="33" s="1"/>
  <c r="G26" i="26"/>
  <c r="G46" i="33" s="1"/>
  <c r="E26" i="26"/>
  <c r="E46" i="33" s="1"/>
  <c r="H46" i="33" s="1"/>
  <c r="C26" i="26"/>
  <c r="C46" i="33" s="1"/>
  <c r="F46" i="33" s="1"/>
  <c r="B26" i="26"/>
  <c r="B46" i="33" s="1"/>
  <c r="O17" i="67"/>
  <c r="M17" i="67"/>
  <c r="K17" i="67"/>
  <c r="N17" i="67" s="1"/>
  <c r="I17" i="67"/>
  <c r="G17" i="67"/>
  <c r="E17" i="67"/>
  <c r="C17" i="67"/>
  <c r="F17" i="67" s="1"/>
  <c r="B17" i="67"/>
  <c r="P16" i="67"/>
  <c r="N16" i="67"/>
  <c r="L16" i="67"/>
  <c r="J16" i="67"/>
  <c r="H16" i="67"/>
  <c r="F16" i="67"/>
  <c r="D16" i="67"/>
  <c r="P15" i="67"/>
  <c r="N15" i="67"/>
  <c r="L15" i="67"/>
  <c r="J15" i="67"/>
  <c r="H15" i="67"/>
  <c r="F15" i="67"/>
  <c r="D15" i="67"/>
  <c r="A3" i="45"/>
  <c r="F42" i="33" l="1"/>
  <c r="Q47" i="40"/>
  <c r="F41" i="33"/>
  <c r="D42" i="33"/>
  <c r="D17" i="67"/>
  <c r="D46" i="33"/>
  <c r="C54" i="32"/>
  <c r="K76" i="32"/>
  <c r="C20" i="39"/>
  <c r="K20" i="39"/>
  <c r="K22" i="39" s="1"/>
  <c r="B41" i="40"/>
  <c r="L23" i="40"/>
  <c r="Q41" i="40"/>
  <c r="R41" i="40" s="1"/>
  <c r="F33" i="33"/>
  <c r="H33" i="33"/>
  <c r="Q22" i="42"/>
  <c r="J17" i="67"/>
  <c r="J46" i="33"/>
  <c r="D33" i="33"/>
  <c r="F54" i="32"/>
  <c r="L15" i="39"/>
  <c r="Q20" i="39"/>
  <c r="Q22" i="39" s="1"/>
  <c r="P19" i="39"/>
  <c r="C47" i="40"/>
  <c r="Q18" i="42"/>
  <c r="C58" i="42"/>
  <c r="H8" i="74"/>
  <c r="J8" i="74"/>
  <c r="I27" i="26"/>
  <c r="I47" i="33" s="1"/>
  <c r="H11" i="74"/>
  <c r="F12" i="74"/>
  <c r="D41" i="33"/>
  <c r="J42" i="33"/>
  <c r="G44" i="40"/>
  <c r="E47" i="40"/>
  <c r="G47" i="40"/>
  <c r="O47" i="40"/>
  <c r="H42" i="33"/>
  <c r="J41" i="33"/>
  <c r="J50" i="33"/>
  <c r="H49" i="33"/>
  <c r="J49" i="33"/>
  <c r="B48" i="33"/>
  <c r="E51" i="33"/>
  <c r="C48" i="33"/>
  <c r="F65" i="33"/>
  <c r="D53" i="33"/>
  <c r="B51" i="33"/>
  <c r="G65" i="33"/>
  <c r="J65" i="33" s="1"/>
  <c r="H53" i="33"/>
  <c r="E48" i="33"/>
  <c r="H48" i="33" s="1"/>
  <c r="F50" i="33"/>
  <c r="J52" i="33"/>
  <c r="G51" i="33"/>
  <c r="J51" i="33" s="1"/>
  <c r="B65" i="33"/>
  <c r="D65" i="33" s="1"/>
  <c r="J48" i="33"/>
  <c r="F52" i="33"/>
  <c r="C51" i="33"/>
  <c r="H52" i="33"/>
  <c r="J53" i="33"/>
  <c r="D49" i="33"/>
  <c r="D52" i="33"/>
  <c r="F53" i="33"/>
  <c r="B57" i="42"/>
  <c r="E57" i="42" s="1"/>
  <c r="H57" i="42" s="1"/>
  <c r="K57" i="42" s="1"/>
  <c r="N57" i="42" s="1"/>
  <c r="Q57" i="42" s="1"/>
  <c r="Q27" i="42"/>
  <c r="B41" i="42"/>
  <c r="E41" i="42" s="1"/>
  <c r="H41" i="42" s="1"/>
  <c r="K41" i="42" s="1"/>
  <c r="N41" i="42" s="1"/>
  <c r="Q41" i="42" s="1"/>
  <c r="Q11" i="42"/>
  <c r="B53" i="42"/>
  <c r="E53" i="42" s="1"/>
  <c r="H53" i="42" s="1"/>
  <c r="K53" i="42" s="1"/>
  <c r="N53" i="42" s="1"/>
  <c r="Q53" i="42" s="1"/>
  <c r="Q23" i="42"/>
  <c r="B42" i="42"/>
  <c r="E42" i="42" s="1"/>
  <c r="H42" i="42" s="1"/>
  <c r="K42" i="42" s="1"/>
  <c r="N42" i="42" s="1"/>
  <c r="Q42" i="42" s="1"/>
  <c r="Q12" i="42"/>
  <c r="B49" i="42"/>
  <c r="E49" i="42" s="1"/>
  <c r="H49" i="42" s="1"/>
  <c r="K49" i="42" s="1"/>
  <c r="N49" i="42" s="1"/>
  <c r="Q49" i="42" s="1"/>
  <c r="Q19" i="42"/>
  <c r="Q15" i="42"/>
  <c r="B45" i="42"/>
  <c r="E45" i="42" s="1"/>
  <c r="H45" i="42" s="1"/>
  <c r="K45" i="42" s="1"/>
  <c r="N45" i="42" s="1"/>
  <c r="Q45" i="42" s="1"/>
  <c r="Q25" i="42"/>
  <c r="B55" i="42"/>
  <c r="E55" i="42" s="1"/>
  <c r="H55" i="42" s="1"/>
  <c r="K55" i="42" s="1"/>
  <c r="N55" i="42" s="1"/>
  <c r="Q55" i="42" s="1"/>
  <c r="B43" i="42"/>
  <c r="E43" i="42" s="1"/>
  <c r="H43" i="42" s="1"/>
  <c r="K43" i="42" s="1"/>
  <c r="N43" i="42" s="1"/>
  <c r="Q43" i="42" s="1"/>
  <c r="B51" i="42"/>
  <c r="E51" i="42" s="1"/>
  <c r="H51" i="42" s="1"/>
  <c r="K51" i="42" s="1"/>
  <c r="N51" i="42" s="1"/>
  <c r="Q51" i="42" s="1"/>
  <c r="H10" i="42"/>
  <c r="K10" i="42" s="1"/>
  <c r="N10" i="42" s="1"/>
  <c r="E28" i="42"/>
  <c r="E30" i="42" s="1"/>
  <c r="D58" i="42"/>
  <c r="K8" i="42"/>
  <c r="B46" i="42"/>
  <c r="E46" i="42" s="1"/>
  <c r="H46" i="42" s="1"/>
  <c r="K46" i="42" s="1"/>
  <c r="N46" i="42" s="1"/>
  <c r="Q46" i="42" s="1"/>
  <c r="Q16" i="42"/>
  <c r="B50" i="42"/>
  <c r="E50" i="42" s="1"/>
  <c r="H50" i="42" s="1"/>
  <c r="K50" i="42" s="1"/>
  <c r="N50" i="42" s="1"/>
  <c r="Q50" i="42" s="1"/>
  <c r="Q20" i="42"/>
  <c r="B54" i="42"/>
  <c r="E54" i="42" s="1"/>
  <c r="H54" i="42" s="1"/>
  <c r="K54" i="42" s="1"/>
  <c r="N54" i="42" s="1"/>
  <c r="Q54" i="42" s="1"/>
  <c r="Q24" i="42"/>
  <c r="B39" i="42"/>
  <c r="E39" i="42" s="1"/>
  <c r="H39" i="42" s="1"/>
  <c r="K39" i="42" s="1"/>
  <c r="N39" i="42" s="1"/>
  <c r="Q39" i="42" s="1"/>
  <c r="B47" i="42"/>
  <c r="E47" i="42" s="1"/>
  <c r="H47" i="42" s="1"/>
  <c r="K47" i="42" s="1"/>
  <c r="N47" i="42" s="1"/>
  <c r="Q47" i="42" s="1"/>
  <c r="L40" i="40"/>
  <c r="F40" i="40"/>
  <c r="H40" i="40"/>
  <c r="M47" i="40"/>
  <c r="C41" i="40"/>
  <c r="K41" i="40"/>
  <c r="K47" i="40"/>
  <c r="J23" i="40"/>
  <c r="R23" i="40"/>
  <c r="D40" i="40"/>
  <c r="G41" i="40"/>
  <c r="O44" i="40"/>
  <c r="E44" i="40"/>
  <c r="M44" i="40"/>
  <c r="F23" i="40"/>
  <c r="N23" i="40"/>
  <c r="B44" i="40"/>
  <c r="I44" i="40"/>
  <c r="Q44" i="40"/>
  <c r="J40" i="40"/>
  <c r="R40" i="40"/>
  <c r="E41" i="40"/>
  <c r="I41" i="40"/>
  <c r="M41" i="40"/>
  <c r="P41" i="40" s="1"/>
  <c r="D23" i="40"/>
  <c r="H23" i="40"/>
  <c r="P23" i="40"/>
  <c r="F19" i="39"/>
  <c r="L19" i="39"/>
  <c r="R19" i="39"/>
  <c r="H15" i="39"/>
  <c r="P15" i="39"/>
  <c r="H19" i="39"/>
  <c r="N19" i="39"/>
  <c r="B22" i="39"/>
  <c r="D20" i="39"/>
  <c r="G22" i="39"/>
  <c r="O22" i="39"/>
  <c r="F15" i="39"/>
  <c r="J15" i="39"/>
  <c r="N15" i="39"/>
  <c r="R15" i="39"/>
  <c r="E20" i="39"/>
  <c r="I20" i="39"/>
  <c r="J20" i="39" s="1"/>
  <c r="M20" i="39"/>
  <c r="C22" i="39"/>
  <c r="D15" i="39"/>
  <c r="B17" i="32"/>
  <c r="B22" i="32" s="1"/>
  <c r="B23" i="32" s="1"/>
  <c r="D54" i="32"/>
  <c r="H54" i="32"/>
  <c r="K53" i="32"/>
  <c r="B27" i="32"/>
  <c r="B37" i="75"/>
  <c r="F37" i="75"/>
  <c r="D37" i="75"/>
  <c r="C37" i="75"/>
  <c r="F8" i="74"/>
  <c r="E27" i="26"/>
  <c r="E47" i="33" s="1"/>
  <c r="B27" i="26"/>
  <c r="B47" i="33" s="1"/>
  <c r="D11" i="74"/>
  <c r="D12" i="74"/>
  <c r="H12" i="74"/>
  <c r="C27" i="26"/>
  <c r="C47" i="33" s="1"/>
  <c r="F11" i="74"/>
  <c r="J11" i="74"/>
  <c r="P17" i="67"/>
  <c r="L17" i="67"/>
  <c r="H17" i="67"/>
  <c r="D41" i="40" l="1"/>
  <c r="J41" i="40"/>
  <c r="C36" i="64"/>
  <c r="H65" i="33"/>
  <c r="R20" i="39"/>
  <c r="F47" i="33"/>
  <c r="J13" i="74"/>
  <c r="G27" i="26"/>
  <c r="G47" i="33" s="1"/>
  <c r="H47" i="33" s="1"/>
  <c r="D47" i="33"/>
  <c r="D48" i="33"/>
  <c r="F51" i="33"/>
  <c r="F48" i="33"/>
  <c r="D51" i="33"/>
  <c r="H51" i="33"/>
  <c r="B40" i="42"/>
  <c r="E40" i="42" s="1"/>
  <c r="H40" i="42" s="1"/>
  <c r="K40" i="42" s="1"/>
  <c r="N40" i="42" s="1"/>
  <c r="Q40" i="42" s="1"/>
  <c r="Q10" i="42"/>
  <c r="H28" i="42"/>
  <c r="H30" i="42" s="1"/>
  <c r="K28" i="42"/>
  <c r="K30" i="42" s="1"/>
  <c r="N8" i="42"/>
  <c r="L41" i="40"/>
  <c r="H41" i="40"/>
  <c r="N41" i="40"/>
  <c r="F41" i="40"/>
  <c r="E22" i="39"/>
  <c r="H20" i="39"/>
  <c r="M22" i="39"/>
  <c r="P20" i="39"/>
  <c r="I22" i="39"/>
  <c r="L20" i="39"/>
  <c r="N20" i="39"/>
  <c r="F20" i="39"/>
  <c r="J27" i="32"/>
  <c r="J30" i="32" s="1"/>
  <c r="J54" i="33" s="1"/>
  <c r="I27" i="32"/>
  <c r="I30" i="32" s="1"/>
  <c r="H54" i="33" s="1"/>
  <c r="H27" i="32"/>
  <c r="H30" i="32" s="1"/>
  <c r="G27" i="32"/>
  <c r="G30" i="32" s="1"/>
  <c r="B30" i="32"/>
  <c r="D13" i="74"/>
  <c r="H13" i="74"/>
  <c r="D54" i="33" l="1"/>
  <c r="F54" i="33"/>
  <c r="J47" i="33"/>
  <c r="B38" i="42"/>
  <c r="N28" i="42"/>
  <c r="N30" i="42" s="1"/>
  <c r="Q8" i="42"/>
  <c r="Q28" i="42" s="1"/>
  <c r="Q30" i="42" s="1"/>
  <c r="L27" i="32"/>
  <c r="L30" i="32" s="1"/>
  <c r="B58" i="42" l="1"/>
  <c r="E38" i="42"/>
  <c r="H38" i="42" l="1"/>
  <c r="E58" i="42"/>
  <c r="E60" i="42" s="1"/>
  <c r="H58" i="42" l="1"/>
  <c r="H60" i="42" s="1"/>
  <c r="K38" i="42"/>
  <c r="K58" i="42" l="1"/>
  <c r="K60" i="42" s="1"/>
  <c r="N38" i="42"/>
  <c r="N58" i="42" l="1"/>
  <c r="N60" i="42" s="1"/>
  <c r="Q38" i="42"/>
  <c r="Q58" i="42" s="1"/>
  <c r="Q60" i="42" s="1"/>
  <c r="C38" i="64" s="1"/>
  <c r="Y23" i="70" l="1"/>
  <c r="S23" i="70"/>
  <c r="X23" i="70"/>
  <c r="W23" i="70"/>
  <c r="V23" i="70"/>
  <c r="U23" i="70"/>
  <c r="T23" i="70"/>
  <c r="R23" i="70"/>
  <c r="T22" i="70"/>
  <c r="Y24" i="70"/>
  <c r="W22" i="70"/>
  <c r="V22" i="70"/>
  <c r="S22" i="70"/>
  <c r="G40" i="33"/>
  <c r="E40" i="33"/>
  <c r="C40" i="33"/>
  <c r="B40" i="33"/>
  <c r="T26" i="26"/>
  <c r="S26" i="26"/>
  <c r="R26" i="26"/>
  <c r="Q26" i="26"/>
  <c r="P26" i="26"/>
  <c r="H26" i="26"/>
  <c r="F26" i="26"/>
  <c r="D26" i="26"/>
  <c r="B12" i="64"/>
  <c r="A8" i="64"/>
  <c r="A9" i="64" s="1"/>
  <c r="A10" i="64" s="1"/>
  <c r="A3" i="73"/>
  <c r="F30" i="73"/>
  <c r="E30" i="73"/>
  <c r="D30" i="73"/>
  <c r="C30" i="73"/>
  <c r="B30" i="73"/>
  <c r="F24" i="73"/>
  <c r="E24" i="73"/>
  <c r="D24" i="73"/>
  <c r="C24" i="73"/>
  <c r="B24" i="73"/>
  <c r="F18" i="73"/>
  <c r="E18" i="73"/>
  <c r="D18" i="73"/>
  <c r="C18" i="73"/>
  <c r="B18" i="73"/>
  <c r="F12" i="73"/>
  <c r="E12" i="73"/>
  <c r="D12" i="73"/>
  <c r="C12" i="73"/>
  <c r="B12" i="73"/>
  <c r="F6" i="73"/>
  <c r="E6" i="73"/>
  <c r="D6" i="73"/>
  <c r="C6" i="73"/>
  <c r="C37" i="73" s="1"/>
  <c r="B6" i="73"/>
  <c r="C33" i="1"/>
  <c r="B33" i="1"/>
  <c r="D33" i="1" s="1"/>
  <c r="A33" i="1"/>
  <c r="C32" i="1"/>
  <c r="D32" i="1" s="1"/>
  <c r="H32" i="1" s="1"/>
  <c r="B32" i="1"/>
  <c r="A32" i="1"/>
  <c r="C31" i="1"/>
  <c r="B31" i="1"/>
  <c r="D31" i="1" s="1"/>
  <c r="H31" i="1" s="1"/>
  <c r="A31" i="1"/>
  <c r="A30" i="1"/>
  <c r="C29" i="1"/>
  <c r="B29" i="1"/>
  <c r="A29" i="1"/>
  <c r="C28" i="1"/>
  <c r="B28" i="1"/>
  <c r="A28" i="1"/>
  <c r="C27" i="1"/>
  <c r="B27" i="1"/>
  <c r="D27" i="1" s="1"/>
  <c r="A27" i="1"/>
  <c r="C26" i="1"/>
  <c r="D26" i="1" s="1"/>
  <c r="H26" i="1" s="1"/>
  <c r="B26" i="1"/>
  <c r="A26" i="1"/>
  <c r="C25" i="1"/>
  <c r="B25" i="1"/>
  <c r="D25" i="1" s="1"/>
  <c r="H25" i="1" s="1"/>
  <c r="A25" i="1"/>
  <c r="C24" i="1"/>
  <c r="D24" i="1" s="1"/>
  <c r="H24" i="1" s="1"/>
  <c r="B24" i="1"/>
  <c r="A24" i="1"/>
  <c r="C23" i="1"/>
  <c r="B23" i="1"/>
  <c r="D23" i="1" s="1"/>
  <c r="H23" i="1" s="1"/>
  <c r="A23" i="1"/>
  <c r="A22" i="1"/>
  <c r="C21" i="1"/>
  <c r="B21" i="1"/>
  <c r="D21" i="1" s="1"/>
  <c r="H21" i="1" s="1"/>
  <c r="A21" i="1"/>
  <c r="C20" i="1"/>
  <c r="D20" i="1" s="1"/>
  <c r="H20" i="1" s="1"/>
  <c r="B20" i="1"/>
  <c r="A20" i="1"/>
  <c r="C19" i="1"/>
  <c r="B19" i="1"/>
  <c r="D19" i="1" s="1"/>
  <c r="H19" i="1" s="1"/>
  <c r="A19" i="1"/>
  <c r="C18" i="1"/>
  <c r="B18" i="1"/>
  <c r="A18" i="1"/>
  <c r="C17" i="1"/>
  <c r="B17" i="1"/>
  <c r="D17" i="1" s="1"/>
  <c r="H17" i="1" s="1"/>
  <c r="A17" i="1"/>
  <c r="C16" i="1"/>
  <c r="B16" i="1"/>
  <c r="A16" i="1"/>
  <c r="C15" i="1"/>
  <c r="B15" i="1"/>
  <c r="D15" i="1" s="1"/>
  <c r="H15" i="1" s="1"/>
  <c r="A15" i="1"/>
  <c r="C14" i="1"/>
  <c r="D14" i="1" s="1"/>
  <c r="H14" i="1" s="1"/>
  <c r="B14" i="1"/>
  <c r="A14" i="1"/>
  <c r="C13" i="1"/>
  <c r="B13" i="1"/>
  <c r="D13" i="1" s="1"/>
  <c r="H13" i="1" s="1"/>
  <c r="A13" i="1"/>
  <c r="C12" i="1"/>
  <c r="D12" i="1" s="1"/>
  <c r="H12" i="1" s="1"/>
  <c r="B12" i="1"/>
  <c r="A12" i="1"/>
  <c r="C11" i="1"/>
  <c r="B11" i="1"/>
  <c r="D11" i="1" s="1"/>
  <c r="H11" i="1" s="1"/>
  <c r="A11" i="1"/>
  <c r="C10" i="1"/>
  <c r="B10" i="1"/>
  <c r="A10" i="1"/>
  <c r="A9" i="1"/>
  <c r="C8" i="1"/>
  <c r="B8" i="1"/>
  <c r="A8" i="1"/>
  <c r="A3" i="1"/>
  <c r="S43" i="1"/>
  <c r="O43" i="1"/>
  <c r="K43" i="1"/>
  <c r="P43" i="1" s="1"/>
  <c r="G43" i="1"/>
  <c r="L43" i="1" s="1"/>
  <c r="D43" i="1"/>
  <c r="S42" i="1"/>
  <c r="O42" i="1"/>
  <c r="K42" i="1"/>
  <c r="P42" i="1" s="1"/>
  <c r="G42" i="1"/>
  <c r="D42" i="1"/>
  <c r="H42" i="1" s="1"/>
  <c r="S41" i="1"/>
  <c r="O41" i="1"/>
  <c r="K41" i="1"/>
  <c r="P41" i="1" s="1"/>
  <c r="G41" i="1"/>
  <c r="L41" i="1" s="1"/>
  <c r="D41" i="1"/>
  <c r="H41" i="1" s="1"/>
  <c r="T36" i="1"/>
  <c r="S36" i="1"/>
  <c r="O36" i="1"/>
  <c r="K36" i="1"/>
  <c r="G36" i="1"/>
  <c r="L36" i="1" s="1"/>
  <c r="D36" i="1"/>
  <c r="H36" i="1" s="1"/>
  <c r="S35" i="1"/>
  <c r="O35" i="1"/>
  <c r="K35" i="1"/>
  <c r="G35" i="1"/>
  <c r="D35" i="1"/>
  <c r="H35" i="1" s="1"/>
  <c r="S34" i="1"/>
  <c r="O34" i="1"/>
  <c r="L32" i="42" s="1"/>
  <c r="L33" i="42" s="1"/>
  <c r="K34" i="1"/>
  <c r="G34" i="1"/>
  <c r="F32" i="42" s="1"/>
  <c r="F33" i="42" s="1"/>
  <c r="D34" i="1"/>
  <c r="S33" i="1"/>
  <c r="O33" i="1"/>
  <c r="T33" i="1" s="1"/>
  <c r="K33" i="1"/>
  <c r="G33" i="1"/>
  <c r="S32" i="1"/>
  <c r="O32" i="1"/>
  <c r="T32" i="1" s="1"/>
  <c r="K32" i="1"/>
  <c r="G32" i="1"/>
  <c r="L32" i="1" s="1"/>
  <c r="S31" i="1"/>
  <c r="O31" i="1"/>
  <c r="T31" i="1" s="1"/>
  <c r="K31" i="1"/>
  <c r="G31" i="1"/>
  <c r="R30" i="1"/>
  <c r="Q30" i="1"/>
  <c r="S30" i="1" s="1"/>
  <c r="N30" i="1"/>
  <c r="O30" i="1" s="1"/>
  <c r="T30" i="1" s="1"/>
  <c r="M30" i="1"/>
  <c r="J30" i="1"/>
  <c r="I30" i="1"/>
  <c r="K30" i="1" s="1"/>
  <c r="F30" i="1"/>
  <c r="E30" i="1"/>
  <c r="G30" i="1" s="1"/>
  <c r="L30" i="1" s="1"/>
  <c r="S29" i="1"/>
  <c r="O29" i="1"/>
  <c r="K29" i="1"/>
  <c r="G29" i="1"/>
  <c r="D29" i="1"/>
  <c r="H29" i="1" s="1"/>
  <c r="S28" i="1"/>
  <c r="O28" i="1"/>
  <c r="T28" i="1" s="1"/>
  <c r="K28" i="1"/>
  <c r="P28" i="1" s="1"/>
  <c r="G28" i="1"/>
  <c r="D28" i="1"/>
  <c r="H28" i="1" s="1"/>
  <c r="S27" i="1"/>
  <c r="O27" i="1"/>
  <c r="T27" i="1" s="1"/>
  <c r="K27" i="1"/>
  <c r="G27" i="1"/>
  <c r="L27" i="1" s="1"/>
  <c r="S26" i="1"/>
  <c r="O26" i="1"/>
  <c r="T26" i="1" s="1"/>
  <c r="K26" i="1"/>
  <c r="P26" i="1" s="1"/>
  <c r="G26" i="1"/>
  <c r="S25" i="1"/>
  <c r="O25" i="1"/>
  <c r="K25" i="1"/>
  <c r="G25" i="1"/>
  <c r="T24" i="1"/>
  <c r="S24" i="1"/>
  <c r="O24" i="1"/>
  <c r="K24" i="1"/>
  <c r="G24" i="1"/>
  <c r="S23" i="1"/>
  <c r="O23" i="1"/>
  <c r="K23" i="1"/>
  <c r="G23" i="1"/>
  <c r="R22" i="1"/>
  <c r="Q22" i="1"/>
  <c r="N22" i="1"/>
  <c r="N37" i="1" s="1"/>
  <c r="M22" i="1"/>
  <c r="J22" i="1"/>
  <c r="I22" i="1"/>
  <c r="F22" i="1"/>
  <c r="F37" i="1" s="1"/>
  <c r="E22" i="1"/>
  <c r="S21" i="1"/>
  <c r="O21" i="1"/>
  <c r="T21" i="1" s="1"/>
  <c r="K21" i="1"/>
  <c r="G21" i="1"/>
  <c r="S20" i="1"/>
  <c r="O20" i="1"/>
  <c r="K20" i="1"/>
  <c r="G20" i="1"/>
  <c r="T19" i="1"/>
  <c r="S19" i="1"/>
  <c r="O19" i="1"/>
  <c r="K19" i="1"/>
  <c r="G19" i="1"/>
  <c r="S18" i="1"/>
  <c r="O18" i="1"/>
  <c r="K18" i="1"/>
  <c r="G18" i="1"/>
  <c r="D18" i="1"/>
  <c r="H18" i="1" s="1"/>
  <c r="S17" i="1"/>
  <c r="O17" i="1"/>
  <c r="T17" i="1" s="1"/>
  <c r="K17" i="1"/>
  <c r="P17" i="1" s="1"/>
  <c r="G17" i="1"/>
  <c r="S16" i="1"/>
  <c r="O16" i="1"/>
  <c r="K16" i="1"/>
  <c r="G16" i="1"/>
  <c r="D16" i="1"/>
  <c r="H16" i="1" s="1"/>
  <c r="S15" i="1"/>
  <c r="O15" i="1"/>
  <c r="T15" i="1" s="1"/>
  <c r="K15" i="1"/>
  <c r="P15" i="1" s="1"/>
  <c r="G15" i="1"/>
  <c r="S14" i="1"/>
  <c r="O14" i="1"/>
  <c r="K14" i="1"/>
  <c r="G14" i="1"/>
  <c r="S13" i="1"/>
  <c r="O13" i="1"/>
  <c r="T13" i="1" s="1"/>
  <c r="K13" i="1"/>
  <c r="G13" i="1"/>
  <c r="S12" i="1"/>
  <c r="O12" i="1"/>
  <c r="K12" i="1"/>
  <c r="G12" i="1"/>
  <c r="T11" i="1"/>
  <c r="S11" i="1"/>
  <c r="O11" i="1"/>
  <c r="K11" i="1"/>
  <c r="G11" i="1"/>
  <c r="S10" i="1"/>
  <c r="O10" i="1"/>
  <c r="K10" i="1"/>
  <c r="G10" i="1"/>
  <c r="D10" i="1"/>
  <c r="H10" i="1" s="1"/>
  <c r="R9" i="1"/>
  <c r="R37" i="1" s="1"/>
  <c r="Q9" i="1"/>
  <c r="S9" i="1" s="1"/>
  <c r="N9" i="1"/>
  <c r="M9" i="1"/>
  <c r="O9" i="1" s="1"/>
  <c r="J9" i="1"/>
  <c r="J37" i="1" s="1"/>
  <c r="I9" i="1"/>
  <c r="I37" i="1" s="1"/>
  <c r="F9" i="1"/>
  <c r="E9" i="1"/>
  <c r="G9" i="1" s="1"/>
  <c r="S8" i="1"/>
  <c r="T8" i="1" s="1"/>
  <c r="O8" i="1"/>
  <c r="K8" i="1"/>
  <c r="P8" i="1" s="1"/>
  <c r="G8" i="1"/>
  <c r="A3" i="5"/>
  <c r="B60" i="5"/>
  <c r="H37" i="5"/>
  <c r="H35" i="5"/>
  <c r="H34" i="5"/>
  <c r="H33" i="5"/>
  <c r="G32" i="5"/>
  <c r="C30" i="1" s="1"/>
  <c r="D30" i="1" s="1"/>
  <c r="H30" i="1" s="1"/>
  <c r="F32" i="5"/>
  <c r="B30" i="1" s="1"/>
  <c r="E32" i="5"/>
  <c r="H32" i="5" s="1"/>
  <c r="H31" i="5"/>
  <c r="H30" i="5"/>
  <c r="H29" i="5"/>
  <c r="H28" i="5"/>
  <c r="H27" i="5"/>
  <c r="H26" i="5"/>
  <c r="H25" i="5"/>
  <c r="G24" i="5"/>
  <c r="C22" i="1" s="1"/>
  <c r="D22" i="1" s="1"/>
  <c r="F24" i="5"/>
  <c r="B22" i="1" s="1"/>
  <c r="E24" i="5"/>
  <c r="H24" i="5" s="1"/>
  <c r="H23" i="5"/>
  <c r="H22" i="5"/>
  <c r="H21" i="5"/>
  <c r="H20" i="5"/>
  <c r="H19" i="5"/>
  <c r="H18" i="5"/>
  <c r="H17" i="5"/>
  <c r="H16" i="5"/>
  <c r="H15" i="5"/>
  <c r="H14" i="5"/>
  <c r="H13" i="5"/>
  <c r="H12" i="5"/>
  <c r="G11" i="5"/>
  <c r="F11" i="5"/>
  <c r="F36" i="5" s="1"/>
  <c r="E11" i="5"/>
  <c r="H10" i="5"/>
  <c r="D31" i="16"/>
  <c r="E31" i="16" s="1"/>
  <c r="F31" i="16" s="1"/>
  <c r="G31" i="16" s="1"/>
  <c r="H31" i="16" s="1"/>
  <c r="I31" i="16" s="1"/>
  <c r="J31" i="16" s="1"/>
  <c r="W24" i="69"/>
  <c r="S24" i="69"/>
  <c r="Y24" i="69"/>
  <c r="U24" i="69"/>
  <c r="R24" i="69"/>
  <c r="W23" i="69"/>
  <c r="S23" i="69"/>
  <c r="R23" i="69"/>
  <c r="Y23" i="69"/>
  <c r="U23" i="69"/>
  <c r="Y22" i="69"/>
  <c r="W22" i="69"/>
  <c r="U22" i="69"/>
  <c r="S22" i="69"/>
  <c r="R22" i="69"/>
  <c r="X17" i="69"/>
  <c r="T17" i="69"/>
  <c r="R17" i="69"/>
  <c r="Y17" i="69"/>
  <c r="W17" i="69"/>
  <c r="V17" i="69"/>
  <c r="S17" i="69"/>
  <c r="Y16" i="69"/>
  <c r="X16" i="69"/>
  <c r="W16" i="69"/>
  <c r="V16" i="69"/>
  <c r="U16" i="69"/>
  <c r="T16" i="69"/>
  <c r="S16" i="69"/>
  <c r="R16" i="69"/>
  <c r="Y15" i="69"/>
  <c r="X15" i="69"/>
  <c r="W15" i="69"/>
  <c r="V15" i="69"/>
  <c r="U15" i="69"/>
  <c r="T15" i="69"/>
  <c r="S15" i="69"/>
  <c r="R15" i="69"/>
  <c r="Y10" i="69"/>
  <c r="U10" i="69"/>
  <c r="R10" i="69"/>
  <c r="X10" i="69"/>
  <c r="W10" i="69"/>
  <c r="T10" i="69"/>
  <c r="S10" i="69"/>
  <c r="Y9" i="69"/>
  <c r="X9" i="69"/>
  <c r="W9" i="69"/>
  <c r="V9" i="69"/>
  <c r="U9" i="69"/>
  <c r="T9" i="69"/>
  <c r="S9" i="69"/>
  <c r="R9" i="69"/>
  <c r="Y8" i="69"/>
  <c r="X8" i="69"/>
  <c r="W8" i="69"/>
  <c r="V8" i="69"/>
  <c r="U8" i="69"/>
  <c r="T8" i="69"/>
  <c r="S8" i="69"/>
  <c r="R8" i="69"/>
  <c r="O12" i="37"/>
  <c r="M12" i="37"/>
  <c r="K12" i="37"/>
  <c r="I12" i="37"/>
  <c r="O21" i="37"/>
  <c r="O20" i="37"/>
  <c r="O19" i="37"/>
  <c r="O18" i="37"/>
  <c r="M21" i="37"/>
  <c r="P21" i="37" s="1"/>
  <c r="M20" i="37"/>
  <c r="M19" i="37"/>
  <c r="P19" i="37" s="1"/>
  <c r="M18" i="37"/>
  <c r="K21" i="37"/>
  <c r="N21" i="37" s="1"/>
  <c r="K20" i="37"/>
  <c r="K19" i="37"/>
  <c r="N19" i="37" s="1"/>
  <c r="K18" i="37"/>
  <c r="N18" i="37" s="1"/>
  <c r="I21" i="37"/>
  <c r="I20" i="37"/>
  <c r="I19" i="37"/>
  <c r="I22" i="37" s="1"/>
  <c r="I18" i="37"/>
  <c r="L18" i="37" s="1"/>
  <c r="G21" i="37"/>
  <c r="J21" i="37" s="1"/>
  <c r="G20" i="37"/>
  <c r="G19" i="37"/>
  <c r="J19" i="37" s="1"/>
  <c r="G18" i="37"/>
  <c r="E21" i="37"/>
  <c r="H21" i="37" s="1"/>
  <c r="E20" i="37"/>
  <c r="E19" i="37"/>
  <c r="H19" i="37" s="1"/>
  <c r="E18" i="37"/>
  <c r="C21" i="37"/>
  <c r="F21" i="37" s="1"/>
  <c r="B21" i="37"/>
  <c r="C20" i="37"/>
  <c r="B20" i="37"/>
  <c r="C19" i="37"/>
  <c r="B19" i="37"/>
  <c r="C18" i="37"/>
  <c r="C22" i="37" s="1"/>
  <c r="B18" i="37"/>
  <c r="P14" i="37"/>
  <c r="N14" i="37"/>
  <c r="L14" i="37"/>
  <c r="J14" i="37"/>
  <c r="H14" i="37"/>
  <c r="F14" i="37"/>
  <c r="D14" i="37"/>
  <c r="L21" i="37"/>
  <c r="D21" i="37"/>
  <c r="P20" i="37"/>
  <c r="N20" i="37"/>
  <c r="L20" i="37"/>
  <c r="J20" i="37"/>
  <c r="H20" i="37"/>
  <c r="F20" i="37"/>
  <c r="P18" i="37"/>
  <c r="H18" i="37"/>
  <c r="D37" i="73" l="1"/>
  <c r="D39" i="73" s="1"/>
  <c r="E37" i="73"/>
  <c r="B37" i="73"/>
  <c r="F37" i="73"/>
  <c r="F39" i="73" s="1"/>
  <c r="P30" i="1"/>
  <c r="H22" i="1"/>
  <c r="H27" i="1"/>
  <c r="B39" i="73"/>
  <c r="G36" i="5"/>
  <c r="L10" i="1"/>
  <c r="T12" i="1"/>
  <c r="P13" i="1"/>
  <c r="L14" i="1"/>
  <c r="T16" i="1"/>
  <c r="L18" i="1"/>
  <c r="T20" i="1"/>
  <c r="P21" i="1"/>
  <c r="G22" i="1"/>
  <c r="O22" i="1"/>
  <c r="T22" i="1" s="1"/>
  <c r="L23" i="1"/>
  <c r="T25" i="1"/>
  <c r="T29" i="1"/>
  <c r="P31" i="1"/>
  <c r="P34" i="1"/>
  <c r="I32" i="42"/>
  <c r="I33" i="42" s="1"/>
  <c r="E37" i="1"/>
  <c r="P36" i="1"/>
  <c r="T42" i="1"/>
  <c r="T43" i="1"/>
  <c r="B9" i="1"/>
  <c r="H33" i="1"/>
  <c r="O22" i="37"/>
  <c r="I10" i="26" s="1"/>
  <c r="I32" i="33" s="1"/>
  <c r="H11" i="5"/>
  <c r="E36" i="5"/>
  <c r="T10" i="1"/>
  <c r="P11" i="1"/>
  <c r="L12" i="1"/>
  <c r="T14" i="1"/>
  <c r="L16" i="1"/>
  <c r="T18" i="1"/>
  <c r="P19" i="1"/>
  <c r="L20" i="1"/>
  <c r="K22" i="1"/>
  <c r="P22" i="1" s="1"/>
  <c r="S22" i="1"/>
  <c r="T23" i="1"/>
  <c r="P24" i="1"/>
  <c r="L25" i="1"/>
  <c r="L29" i="1"/>
  <c r="P33" i="1"/>
  <c r="H34" i="1"/>
  <c r="C32" i="42"/>
  <c r="C33" i="42" s="1"/>
  <c r="T34" i="1"/>
  <c r="P35" i="1"/>
  <c r="T41" i="1"/>
  <c r="L42" i="1"/>
  <c r="B37" i="1"/>
  <c r="C9" i="1"/>
  <c r="D40" i="33"/>
  <c r="I40" i="33"/>
  <c r="F40" i="33"/>
  <c r="H40" i="33"/>
  <c r="X22" i="70"/>
  <c r="R22" i="70"/>
  <c r="R24" i="70"/>
  <c r="U22" i="70"/>
  <c r="Y22" i="70"/>
  <c r="A11" i="64"/>
  <c r="A12" i="64" s="1"/>
  <c r="C39" i="73"/>
  <c r="E39" i="73"/>
  <c r="C37" i="1"/>
  <c r="D37" i="1" s="1"/>
  <c r="K37" i="1"/>
  <c r="L9" i="1"/>
  <c r="T9" i="1"/>
  <c r="L22" i="1"/>
  <c r="L8" i="1"/>
  <c r="L11" i="1"/>
  <c r="L13" i="1"/>
  <c r="L15" i="1"/>
  <c r="L17" i="1"/>
  <c r="L19" i="1"/>
  <c r="L21" i="1"/>
  <c r="L24" i="1"/>
  <c r="L26" i="1"/>
  <c r="L28" i="1"/>
  <c r="L31" i="1"/>
  <c r="L33" i="1"/>
  <c r="L34" i="1"/>
  <c r="Q37" i="1"/>
  <c r="H43" i="1"/>
  <c r="D8" i="1"/>
  <c r="H8" i="1" s="1"/>
  <c r="P10" i="1"/>
  <c r="P12" i="1"/>
  <c r="P14" i="1"/>
  <c r="P16" i="1"/>
  <c r="P18" i="1"/>
  <c r="P20" i="1"/>
  <c r="P23" i="1"/>
  <c r="P25" i="1"/>
  <c r="P27" i="1"/>
  <c r="P29" i="1"/>
  <c r="P32" i="1"/>
  <c r="T35" i="1"/>
  <c r="G37" i="1"/>
  <c r="M37" i="1"/>
  <c r="K9" i="1"/>
  <c r="P9" i="1" s="1"/>
  <c r="L35" i="1"/>
  <c r="T24" i="69"/>
  <c r="X24" i="69"/>
  <c r="V24" i="69"/>
  <c r="V23" i="69"/>
  <c r="V10" i="69"/>
  <c r="T23" i="69"/>
  <c r="X23" i="69"/>
  <c r="U17" i="69"/>
  <c r="V22" i="69"/>
  <c r="T22" i="69"/>
  <c r="X22" i="69"/>
  <c r="C10" i="26"/>
  <c r="C32" i="33" s="1"/>
  <c r="M22" i="37"/>
  <c r="L19" i="37"/>
  <c r="D19" i="37"/>
  <c r="K22" i="37"/>
  <c r="F19" i="37"/>
  <c r="D18" i="37"/>
  <c r="D20" i="37"/>
  <c r="F18" i="37"/>
  <c r="G22" i="37"/>
  <c r="B22" i="37"/>
  <c r="D22" i="37" s="1"/>
  <c r="J18" i="37"/>
  <c r="E22" i="37"/>
  <c r="H22" i="37" s="1"/>
  <c r="A13" i="64" l="1"/>
  <c r="A14" i="64" s="1"/>
  <c r="A15" i="64" s="1"/>
  <c r="A16" i="64" s="1"/>
  <c r="A17" i="64" s="1"/>
  <c r="A18" i="64" s="1"/>
  <c r="A19" i="64" s="1"/>
  <c r="A20" i="64" s="1"/>
  <c r="H36" i="5"/>
  <c r="H38" i="5" s="1"/>
  <c r="C7" i="64" s="1"/>
  <c r="D9" i="1"/>
  <c r="H9" i="1" s="1"/>
  <c r="J40" i="33"/>
  <c r="W24" i="70"/>
  <c r="U24" i="70"/>
  <c r="T24" i="70"/>
  <c r="S24" i="70"/>
  <c r="V24" i="70"/>
  <c r="X24" i="70"/>
  <c r="C12" i="64"/>
  <c r="H37" i="1"/>
  <c r="S37" i="1"/>
  <c r="B23" i="33" s="1"/>
  <c r="O37" i="1"/>
  <c r="L37" i="1"/>
  <c r="J22" i="37"/>
  <c r="B10" i="26"/>
  <c r="B32" i="33" s="1"/>
  <c r="D32" i="33" s="1"/>
  <c r="P22" i="37"/>
  <c r="G10" i="26"/>
  <c r="G32" i="33" s="1"/>
  <c r="J32" i="33" s="1"/>
  <c r="N22" i="37"/>
  <c r="E10" i="26"/>
  <c r="E32" i="33" s="1"/>
  <c r="H32" i="33" s="1"/>
  <c r="L22" i="37"/>
  <c r="F22" i="37"/>
  <c r="A21" i="64" l="1"/>
  <c r="C23" i="33"/>
  <c r="D23" i="33" s="1"/>
  <c r="F32" i="33"/>
  <c r="T37" i="1"/>
  <c r="P37" i="1"/>
  <c r="A4" i="53"/>
  <c r="A4" i="54"/>
  <c r="A3" i="72"/>
  <c r="I23" i="26"/>
  <c r="P27" i="72"/>
  <c r="E23" i="26"/>
  <c r="E43" i="33" s="1"/>
  <c r="C23" i="26"/>
  <c r="C43" i="33" s="1"/>
  <c r="B23" i="26"/>
  <c r="B43" i="33" s="1"/>
  <c r="H27" i="72"/>
  <c r="P25" i="72"/>
  <c r="N25" i="72"/>
  <c r="L25" i="72"/>
  <c r="J25" i="72"/>
  <c r="H25" i="72"/>
  <c r="F25" i="72"/>
  <c r="D25" i="72"/>
  <c r="P20" i="72"/>
  <c r="N20" i="72"/>
  <c r="L20" i="72"/>
  <c r="J20" i="72"/>
  <c r="H20" i="72"/>
  <c r="F20" i="72"/>
  <c r="D20" i="72"/>
  <c r="O19" i="72"/>
  <c r="M19" i="72"/>
  <c r="P19" i="72" s="1"/>
  <c r="K19" i="72"/>
  <c r="L19" i="72" s="1"/>
  <c r="I19" i="72"/>
  <c r="G19" i="72"/>
  <c r="E19" i="72"/>
  <c r="C19" i="72"/>
  <c r="B19" i="72"/>
  <c r="P18" i="72"/>
  <c r="N18" i="72"/>
  <c r="L18" i="72"/>
  <c r="J18" i="72"/>
  <c r="H18" i="72"/>
  <c r="F18" i="72"/>
  <c r="D18" i="72"/>
  <c r="P17" i="72"/>
  <c r="N17" i="72"/>
  <c r="L17" i="72"/>
  <c r="J17" i="72"/>
  <c r="H17" i="72"/>
  <c r="F17" i="72"/>
  <c r="D17" i="72"/>
  <c r="P12" i="72"/>
  <c r="N12" i="72"/>
  <c r="L12" i="72"/>
  <c r="J12" i="72"/>
  <c r="H12" i="72"/>
  <c r="F12" i="72"/>
  <c r="D12" i="72"/>
  <c r="O11" i="72"/>
  <c r="M11" i="72"/>
  <c r="N11" i="72" s="1"/>
  <c r="K11" i="72"/>
  <c r="I11" i="72"/>
  <c r="L11" i="72" s="1"/>
  <c r="G11" i="72"/>
  <c r="H11" i="72" s="1"/>
  <c r="E11" i="72"/>
  <c r="C11" i="72"/>
  <c r="B11" i="72"/>
  <c r="P10" i="72"/>
  <c r="N10" i="72"/>
  <c r="L10" i="72"/>
  <c r="J10" i="72"/>
  <c r="H10" i="72"/>
  <c r="F10" i="72"/>
  <c r="D10" i="72"/>
  <c r="P9" i="72"/>
  <c r="N9" i="72"/>
  <c r="L9" i="72"/>
  <c r="J9" i="72"/>
  <c r="H9" i="72"/>
  <c r="F9" i="72"/>
  <c r="D9" i="72"/>
  <c r="F21" i="26"/>
  <c r="J20" i="26"/>
  <c r="F20" i="26"/>
  <c r="A3" i="71"/>
  <c r="Y10" i="71"/>
  <c r="X10" i="71"/>
  <c r="V10" i="71"/>
  <c r="T10" i="71"/>
  <c r="R10" i="71"/>
  <c r="Y9" i="71"/>
  <c r="X9" i="71"/>
  <c r="W9" i="71"/>
  <c r="V9" i="71"/>
  <c r="U9" i="71"/>
  <c r="T9" i="71"/>
  <c r="S9" i="71"/>
  <c r="R9" i="71"/>
  <c r="Y8" i="71"/>
  <c r="X8" i="71"/>
  <c r="W8" i="71"/>
  <c r="V8" i="71"/>
  <c r="U8" i="71"/>
  <c r="T8" i="71"/>
  <c r="S8" i="71"/>
  <c r="R8" i="71"/>
  <c r="A3" i="70"/>
  <c r="S10" i="70"/>
  <c r="Y10" i="70"/>
  <c r="X10" i="70"/>
  <c r="W10" i="70"/>
  <c r="V10" i="70"/>
  <c r="U10" i="70"/>
  <c r="T10" i="70"/>
  <c r="R10" i="70"/>
  <c r="Y9" i="70"/>
  <c r="X9" i="70"/>
  <c r="W9" i="70"/>
  <c r="V9" i="70"/>
  <c r="U9" i="70"/>
  <c r="T9" i="70"/>
  <c r="S9" i="70"/>
  <c r="R9" i="70"/>
  <c r="Y8" i="70"/>
  <c r="X8" i="70"/>
  <c r="W8" i="70"/>
  <c r="V8" i="70"/>
  <c r="U8" i="70"/>
  <c r="T8" i="70"/>
  <c r="S8" i="70"/>
  <c r="R8" i="70"/>
  <c r="G30" i="68"/>
  <c r="B30" i="68"/>
  <c r="A3" i="68"/>
  <c r="Q37" i="68"/>
  <c r="I16" i="26" s="1"/>
  <c r="I38" i="33" s="1"/>
  <c r="O37" i="68"/>
  <c r="G16" i="26" s="1"/>
  <c r="G38" i="33" s="1"/>
  <c r="J38" i="33" s="1"/>
  <c r="M37" i="68"/>
  <c r="E16" i="26" s="1"/>
  <c r="E38" i="33" s="1"/>
  <c r="K37" i="68"/>
  <c r="C16" i="26" s="1"/>
  <c r="C38" i="33" s="1"/>
  <c r="F38" i="33" s="1"/>
  <c r="I37" i="68"/>
  <c r="B16" i="26" s="1"/>
  <c r="G37" i="68"/>
  <c r="E37" i="68"/>
  <c r="C37" i="68"/>
  <c r="B37" i="68"/>
  <c r="R36" i="68"/>
  <c r="P36" i="68"/>
  <c r="N36" i="68"/>
  <c r="L36" i="68"/>
  <c r="J36" i="68"/>
  <c r="H36" i="68"/>
  <c r="F36" i="68"/>
  <c r="D36" i="68"/>
  <c r="R35" i="68"/>
  <c r="P35" i="68"/>
  <c r="N35" i="68"/>
  <c r="L35" i="68"/>
  <c r="J35" i="68"/>
  <c r="H35" i="68"/>
  <c r="F35" i="68"/>
  <c r="D35" i="68"/>
  <c r="R34" i="68"/>
  <c r="P34" i="68"/>
  <c r="N34" i="68"/>
  <c r="L34" i="68"/>
  <c r="J34" i="68"/>
  <c r="H34" i="68"/>
  <c r="F34" i="68"/>
  <c r="D34" i="68"/>
  <c r="H30" i="68"/>
  <c r="F30" i="68"/>
  <c r="E30" i="68"/>
  <c r="D30" i="68"/>
  <c r="C30" i="68"/>
  <c r="I29" i="68"/>
  <c r="I28" i="68"/>
  <c r="I27" i="68"/>
  <c r="I26" i="68"/>
  <c r="I25" i="68"/>
  <c r="I24" i="68"/>
  <c r="I23" i="68"/>
  <c r="I22" i="68"/>
  <c r="I21" i="68"/>
  <c r="I20" i="68"/>
  <c r="I19" i="68"/>
  <c r="I18" i="68"/>
  <c r="I17" i="68"/>
  <c r="I16" i="68"/>
  <c r="I15" i="68"/>
  <c r="I14" i="68"/>
  <c r="I13" i="68"/>
  <c r="I12" i="68"/>
  <c r="I11" i="68"/>
  <c r="I10" i="68"/>
  <c r="I9" i="68"/>
  <c r="I8" i="68"/>
  <c r="E15" i="26"/>
  <c r="C15" i="26"/>
  <c r="C37" i="33" s="1"/>
  <c r="B15" i="26"/>
  <c r="G15" i="26"/>
  <c r="G37" i="33" s="1"/>
  <c r="I15" i="26"/>
  <c r="I37" i="33" s="1"/>
  <c r="J46" i="60"/>
  <c r="I46" i="60"/>
  <c r="H46" i="60"/>
  <c r="G46" i="60"/>
  <c r="F46" i="60"/>
  <c r="E46" i="60"/>
  <c r="D46" i="60"/>
  <c r="C46" i="60"/>
  <c r="B46" i="60"/>
  <c r="J37" i="60"/>
  <c r="I37" i="60"/>
  <c r="H37" i="60"/>
  <c r="G37" i="60"/>
  <c r="F37" i="60"/>
  <c r="E37" i="60"/>
  <c r="D37" i="60"/>
  <c r="C37" i="60"/>
  <c r="B37" i="60"/>
  <c r="J35" i="60"/>
  <c r="I35" i="60"/>
  <c r="H35" i="60"/>
  <c r="J34" i="60"/>
  <c r="J36" i="60" s="1"/>
  <c r="J38" i="60" s="1"/>
  <c r="I34" i="60"/>
  <c r="H34" i="60"/>
  <c r="G34" i="60"/>
  <c r="F34" i="60"/>
  <c r="E34" i="60"/>
  <c r="D34" i="60"/>
  <c r="C34" i="60"/>
  <c r="B34" i="60"/>
  <c r="J22" i="60"/>
  <c r="J23" i="60" s="1"/>
  <c r="I22" i="60"/>
  <c r="I23" i="60" s="1"/>
  <c r="H22" i="60"/>
  <c r="H23" i="60" s="1"/>
  <c r="G22" i="60"/>
  <c r="G23" i="60" s="1"/>
  <c r="F22" i="60"/>
  <c r="F23" i="60" s="1"/>
  <c r="E22" i="60"/>
  <c r="E23" i="60" s="1"/>
  <c r="D22" i="60"/>
  <c r="D23" i="60" s="1"/>
  <c r="C22" i="60"/>
  <c r="C23" i="60" s="1"/>
  <c r="B22" i="60"/>
  <c r="B23" i="60" s="1"/>
  <c r="J15" i="60"/>
  <c r="I15" i="60"/>
  <c r="H15" i="60"/>
  <c r="G15" i="60"/>
  <c r="G14" i="60" s="1"/>
  <c r="G35" i="60" s="1"/>
  <c r="F15" i="60"/>
  <c r="F14" i="60" s="1"/>
  <c r="F35" i="60" s="1"/>
  <c r="E15" i="60"/>
  <c r="D15" i="60"/>
  <c r="C15" i="60"/>
  <c r="B15" i="60"/>
  <c r="B14" i="60" s="1"/>
  <c r="B35" i="60" s="1"/>
  <c r="E14" i="60"/>
  <c r="E35" i="60" s="1"/>
  <c r="D14" i="60"/>
  <c r="D35" i="60" s="1"/>
  <c r="C14" i="60"/>
  <c r="C35" i="60" s="1"/>
  <c r="J10" i="60"/>
  <c r="I10" i="60"/>
  <c r="H10" i="60"/>
  <c r="G10" i="60"/>
  <c r="F10" i="60"/>
  <c r="E10" i="60"/>
  <c r="D10" i="60"/>
  <c r="C10" i="60"/>
  <c r="B10" i="60"/>
  <c r="G14" i="26"/>
  <c r="G36" i="33" s="1"/>
  <c r="O21" i="45"/>
  <c r="I14" i="26" s="1"/>
  <c r="I36" i="33" s="1"/>
  <c r="M21" i="45"/>
  <c r="K21" i="45"/>
  <c r="E14" i="26" s="1"/>
  <c r="I21" i="45"/>
  <c r="G21" i="45"/>
  <c r="B14" i="26" s="1"/>
  <c r="B36" i="33" s="1"/>
  <c r="E21" i="45"/>
  <c r="C21" i="45"/>
  <c r="B21" i="45"/>
  <c r="P19" i="45"/>
  <c r="N19" i="45"/>
  <c r="L19" i="45"/>
  <c r="J19" i="45"/>
  <c r="H19" i="45"/>
  <c r="F19" i="45"/>
  <c r="D19" i="45"/>
  <c r="P18" i="45"/>
  <c r="N18" i="45"/>
  <c r="L18" i="45"/>
  <c r="J18" i="45"/>
  <c r="H18" i="45"/>
  <c r="F18" i="45"/>
  <c r="D18" i="45"/>
  <c r="P17" i="45"/>
  <c r="N17" i="45"/>
  <c r="L17" i="45"/>
  <c r="J17" i="45"/>
  <c r="H17" i="45"/>
  <c r="F17" i="45"/>
  <c r="D17" i="45"/>
  <c r="P16" i="45"/>
  <c r="N16" i="45"/>
  <c r="L16" i="45"/>
  <c r="J16" i="45"/>
  <c r="H16" i="45"/>
  <c r="F16" i="45"/>
  <c r="D16" i="45"/>
  <c r="P15" i="45"/>
  <c r="N15" i="45"/>
  <c r="L15" i="45"/>
  <c r="J15" i="45"/>
  <c r="H15" i="45"/>
  <c r="F15" i="45"/>
  <c r="D15" i="45"/>
  <c r="P14" i="45"/>
  <c r="N14" i="45"/>
  <c r="L14" i="45"/>
  <c r="J14" i="45"/>
  <c r="H14" i="45"/>
  <c r="F14" i="45"/>
  <c r="D14" i="45"/>
  <c r="P13" i="45"/>
  <c r="N13" i="45"/>
  <c r="L13" i="45"/>
  <c r="J13" i="45"/>
  <c r="H13" i="45"/>
  <c r="F13" i="45"/>
  <c r="D13" i="45"/>
  <c r="P12" i="45"/>
  <c r="N12" i="45"/>
  <c r="L12" i="45"/>
  <c r="J12" i="45"/>
  <c r="H12" i="45"/>
  <c r="F12" i="45"/>
  <c r="D12" i="45"/>
  <c r="P11" i="45"/>
  <c r="N11" i="45"/>
  <c r="L11" i="45"/>
  <c r="J11" i="45"/>
  <c r="H11" i="45"/>
  <c r="F11" i="45"/>
  <c r="D11" i="45"/>
  <c r="P10" i="45"/>
  <c r="N10" i="45"/>
  <c r="L10" i="45"/>
  <c r="J10" i="45"/>
  <c r="H10" i="45"/>
  <c r="F10" i="45"/>
  <c r="D10" i="45"/>
  <c r="P9" i="45"/>
  <c r="N9" i="45"/>
  <c r="L9" i="45"/>
  <c r="J9" i="45"/>
  <c r="H9" i="45"/>
  <c r="F9" i="45"/>
  <c r="D9" i="45"/>
  <c r="P8" i="45"/>
  <c r="N8" i="45"/>
  <c r="L8" i="45"/>
  <c r="J8" i="45"/>
  <c r="H8" i="45"/>
  <c r="F8" i="45"/>
  <c r="D8" i="45"/>
  <c r="A3" i="44"/>
  <c r="G32" i="44"/>
  <c r="F32" i="44"/>
  <c r="E32" i="44"/>
  <c r="D32" i="44"/>
  <c r="C32" i="44"/>
  <c r="G30" i="44"/>
  <c r="G26" i="44" s="1"/>
  <c r="F30" i="44"/>
  <c r="E30" i="44"/>
  <c r="D30" i="44"/>
  <c r="C30" i="44"/>
  <c r="C26" i="44" s="1"/>
  <c r="F26" i="44"/>
  <c r="E26" i="44"/>
  <c r="D26" i="44"/>
  <c r="G13" i="44"/>
  <c r="G23" i="44" s="1"/>
  <c r="G24" i="44" s="1"/>
  <c r="F13" i="44"/>
  <c r="F23" i="44" s="1"/>
  <c r="F24" i="44" s="1"/>
  <c r="E13" i="44"/>
  <c r="E23" i="44" s="1"/>
  <c r="E24" i="44" s="1"/>
  <c r="D13" i="44"/>
  <c r="D23" i="44" s="1"/>
  <c r="D24" i="44" s="1"/>
  <c r="C13" i="44"/>
  <c r="C23" i="44" s="1"/>
  <c r="C24" i="44" s="1"/>
  <c r="G10" i="44"/>
  <c r="G11" i="44" s="1"/>
  <c r="F10" i="44"/>
  <c r="E10" i="44"/>
  <c r="D10" i="44"/>
  <c r="D11" i="44" s="1"/>
  <c r="C10" i="44"/>
  <c r="C11" i="44" s="1"/>
  <c r="I12" i="26"/>
  <c r="I34" i="33" s="1"/>
  <c r="G12" i="26"/>
  <c r="E12" i="26"/>
  <c r="E34" i="33" s="1"/>
  <c r="C12" i="26"/>
  <c r="C34" i="33" s="1"/>
  <c r="F34" i="33" s="1"/>
  <c r="B12" i="26"/>
  <c r="B34" i="33" s="1"/>
  <c r="B9" i="26"/>
  <c r="H10" i="26"/>
  <c r="A3" i="59"/>
  <c r="P8" i="59"/>
  <c r="N8" i="59"/>
  <c r="L8" i="59"/>
  <c r="J8" i="59"/>
  <c r="H8" i="59"/>
  <c r="F8" i="59"/>
  <c r="D8" i="59"/>
  <c r="A8" i="67"/>
  <c r="A3" i="67"/>
  <c r="O10" i="67"/>
  <c r="M10" i="67"/>
  <c r="K10" i="67"/>
  <c r="I10" i="67"/>
  <c r="G10" i="67"/>
  <c r="E10" i="67"/>
  <c r="C10" i="67"/>
  <c r="B10" i="67"/>
  <c r="P9" i="67"/>
  <c r="N9" i="67"/>
  <c r="L9" i="67"/>
  <c r="J9" i="67"/>
  <c r="H9" i="67"/>
  <c r="F9" i="67"/>
  <c r="D9" i="67"/>
  <c r="X8" i="67"/>
  <c r="W8" i="67"/>
  <c r="V8" i="67"/>
  <c r="U8" i="67"/>
  <c r="T8" i="67"/>
  <c r="S8" i="67"/>
  <c r="R8" i="67"/>
  <c r="Q8" i="67"/>
  <c r="P8" i="67"/>
  <c r="N8" i="67"/>
  <c r="L8" i="67"/>
  <c r="J8" i="67"/>
  <c r="H8" i="67"/>
  <c r="F8" i="67"/>
  <c r="D8" i="67"/>
  <c r="A3" i="37"/>
  <c r="P12" i="37"/>
  <c r="N12" i="37"/>
  <c r="L12" i="37"/>
  <c r="D9" i="37"/>
  <c r="F9" i="37"/>
  <c r="H9" i="37"/>
  <c r="J9" i="37"/>
  <c r="L9" i="37"/>
  <c r="N9" i="37"/>
  <c r="P9" i="37"/>
  <c r="D10" i="37"/>
  <c r="F10" i="37"/>
  <c r="H10" i="37"/>
  <c r="J10" i="37"/>
  <c r="L10" i="37"/>
  <c r="N10" i="37"/>
  <c r="P10" i="37"/>
  <c r="D11" i="37"/>
  <c r="F11" i="37"/>
  <c r="H11" i="37"/>
  <c r="J11" i="37"/>
  <c r="L11" i="37"/>
  <c r="N11" i="37"/>
  <c r="P11" i="37"/>
  <c r="P8" i="37"/>
  <c r="N8" i="37"/>
  <c r="L8" i="37"/>
  <c r="J8" i="37"/>
  <c r="H8" i="37"/>
  <c r="F8" i="37"/>
  <c r="D8" i="37"/>
  <c r="G12" i="37"/>
  <c r="E12" i="37"/>
  <c r="C12" i="37"/>
  <c r="B12" i="37"/>
  <c r="A3" i="36"/>
  <c r="J27" i="26"/>
  <c r="H27" i="26"/>
  <c r="F27" i="26"/>
  <c r="D27" i="26"/>
  <c r="H22" i="26"/>
  <c r="J21" i="26"/>
  <c r="A27" i="26"/>
  <c r="A23" i="26"/>
  <c r="A24" i="26"/>
  <c r="A25" i="26"/>
  <c r="A22" i="26"/>
  <c r="A21" i="26"/>
  <c r="A20" i="26"/>
  <c r="A16" i="26"/>
  <c r="A15" i="26"/>
  <c r="A14" i="26"/>
  <c r="A13" i="26"/>
  <c r="A12" i="26"/>
  <c r="A11" i="26"/>
  <c r="B34" i="80" s="1"/>
  <c r="B83" i="80" s="1"/>
  <c r="B132" i="80" s="1"/>
  <c r="B181" i="80" s="1"/>
  <c r="B230" i="80" s="1"/>
  <c r="A10" i="26"/>
  <c r="A9" i="26"/>
  <c r="O9" i="36"/>
  <c r="I9" i="26" s="1"/>
  <c r="I31" i="33" s="1"/>
  <c r="M9" i="36"/>
  <c r="P9" i="36" s="1"/>
  <c r="K9" i="36"/>
  <c r="E9" i="26" s="1"/>
  <c r="E31" i="33" s="1"/>
  <c r="I9" i="36"/>
  <c r="L9" i="36" s="1"/>
  <c r="G9" i="36"/>
  <c r="E9" i="36"/>
  <c r="F9" i="36" s="1"/>
  <c r="C9" i="36"/>
  <c r="B9" i="36"/>
  <c r="D9" i="36" s="1"/>
  <c r="B706" i="36"/>
  <c r="R797" i="36"/>
  <c r="R796" i="36"/>
  <c r="P795" i="36"/>
  <c r="O795" i="36"/>
  <c r="N795" i="36"/>
  <c r="M795" i="36"/>
  <c r="L795" i="36"/>
  <c r="K795" i="36"/>
  <c r="J795" i="36"/>
  <c r="I795" i="36"/>
  <c r="H795" i="36"/>
  <c r="G795" i="36"/>
  <c r="F795" i="36"/>
  <c r="E795" i="36"/>
  <c r="D795" i="36"/>
  <c r="C795" i="36"/>
  <c r="R794" i="36"/>
  <c r="R793" i="36"/>
  <c r="P792" i="36"/>
  <c r="O792" i="36"/>
  <c r="N792" i="36"/>
  <c r="M792" i="36"/>
  <c r="L792" i="36"/>
  <c r="K792" i="36"/>
  <c r="J792" i="36"/>
  <c r="I792" i="36"/>
  <c r="H792" i="36"/>
  <c r="G792" i="36"/>
  <c r="F792" i="36"/>
  <c r="E792" i="36"/>
  <c r="D792" i="36"/>
  <c r="C792" i="36"/>
  <c r="R791" i="36"/>
  <c r="R790" i="36"/>
  <c r="Q789" i="36"/>
  <c r="O789" i="36"/>
  <c r="N789" i="36"/>
  <c r="M789" i="36"/>
  <c r="L789" i="36"/>
  <c r="K789" i="36"/>
  <c r="J789" i="36"/>
  <c r="I789" i="36"/>
  <c r="H789" i="36"/>
  <c r="G789" i="36"/>
  <c r="F789" i="36"/>
  <c r="E789" i="36"/>
  <c r="D789" i="36"/>
  <c r="C789" i="36"/>
  <c r="R788" i="36"/>
  <c r="R787" i="36"/>
  <c r="Q786" i="36"/>
  <c r="O786" i="36"/>
  <c r="N786" i="36"/>
  <c r="M786" i="36"/>
  <c r="L786" i="36"/>
  <c r="K786" i="36"/>
  <c r="J786" i="36"/>
  <c r="I786" i="36"/>
  <c r="H786" i="36"/>
  <c r="G786" i="36"/>
  <c r="F786" i="36"/>
  <c r="E786" i="36"/>
  <c r="D786" i="36"/>
  <c r="C786" i="36"/>
  <c r="R785" i="36"/>
  <c r="R784" i="36"/>
  <c r="Q783" i="36"/>
  <c r="P783" i="36"/>
  <c r="N783" i="36"/>
  <c r="M783" i="36"/>
  <c r="L783" i="36"/>
  <c r="K783" i="36"/>
  <c r="J783" i="36"/>
  <c r="I783" i="36"/>
  <c r="H783" i="36"/>
  <c r="G783" i="36"/>
  <c r="F783" i="36"/>
  <c r="E783" i="36"/>
  <c r="D783" i="36"/>
  <c r="C783" i="36"/>
  <c r="R782" i="36"/>
  <c r="R781" i="36"/>
  <c r="Q780" i="36"/>
  <c r="P780" i="36"/>
  <c r="N780" i="36"/>
  <c r="M780" i="36"/>
  <c r="L780" i="36"/>
  <c r="K780" i="36"/>
  <c r="J780" i="36"/>
  <c r="I780" i="36"/>
  <c r="H780" i="36"/>
  <c r="G780" i="36"/>
  <c r="F780" i="36"/>
  <c r="E780" i="36"/>
  <c r="D780" i="36"/>
  <c r="C780" i="36"/>
  <c r="R779" i="36"/>
  <c r="R778" i="36"/>
  <c r="Q777" i="36"/>
  <c r="P777" i="36"/>
  <c r="O777" i="36"/>
  <c r="M777" i="36"/>
  <c r="L777" i="36"/>
  <c r="K777" i="36"/>
  <c r="J777" i="36"/>
  <c r="I777" i="36"/>
  <c r="H777" i="36"/>
  <c r="G777" i="36"/>
  <c r="F777" i="36"/>
  <c r="E777" i="36"/>
  <c r="D777" i="36"/>
  <c r="C777" i="36"/>
  <c r="R776" i="36"/>
  <c r="R775" i="36"/>
  <c r="Q774" i="36"/>
  <c r="P774" i="36"/>
  <c r="O774" i="36"/>
  <c r="M774" i="36"/>
  <c r="L774" i="36"/>
  <c r="K774" i="36"/>
  <c r="J774" i="36"/>
  <c r="I774" i="36"/>
  <c r="H774" i="36"/>
  <c r="G774" i="36"/>
  <c r="F774" i="36"/>
  <c r="E774" i="36"/>
  <c r="D774" i="36"/>
  <c r="C774" i="36"/>
  <c r="R773" i="36"/>
  <c r="R772" i="36"/>
  <c r="Q771" i="36"/>
  <c r="P771" i="36"/>
  <c r="O771" i="36"/>
  <c r="N771" i="36"/>
  <c r="L771" i="36"/>
  <c r="K771" i="36"/>
  <c r="J771" i="36"/>
  <c r="I771" i="36"/>
  <c r="H771" i="36"/>
  <c r="G771" i="36"/>
  <c r="F771" i="36"/>
  <c r="E771" i="36"/>
  <c r="D771" i="36"/>
  <c r="C771" i="36"/>
  <c r="R770" i="36"/>
  <c r="R769" i="36"/>
  <c r="Q768" i="36"/>
  <c r="P768" i="36"/>
  <c r="O768" i="36"/>
  <c r="N768" i="36"/>
  <c r="L768" i="36"/>
  <c r="K768" i="36"/>
  <c r="J768" i="36"/>
  <c r="I768" i="36"/>
  <c r="H768" i="36"/>
  <c r="G768" i="36"/>
  <c r="F768" i="36"/>
  <c r="E768" i="36"/>
  <c r="D768" i="36"/>
  <c r="C768" i="36"/>
  <c r="R767" i="36"/>
  <c r="R766" i="36"/>
  <c r="Q765" i="36"/>
  <c r="P765" i="36"/>
  <c r="O765" i="36"/>
  <c r="N765" i="36"/>
  <c r="M765" i="36"/>
  <c r="K765" i="36"/>
  <c r="J765" i="36"/>
  <c r="I765" i="36"/>
  <c r="H765" i="36"/>
  <c r="G765" i="36"/>
  <c r="F765" i="36"/>
  <c r="E765" i="36"/>
  <c r="D765" i="36"/>
  <c r="C765" i="36"/>
  <c r="R764" i="36"/>
  <c r="R763" i="36"/>
  <c r="Q762" i="36"/>
  <c r="P762" i="36"/>
  <c r="O762" i="36"/>
  <c r="N762" i="36"/>
  <c r="M762" i="36"/>
  <c r="K762" i="36"/>
  <c r="J762" i="36"/>
  <c r="I762" i="36"/>
  <c r="H762" i="36"/>
  <c r="G762" i="36"/>
  <c r="F762" i="36"/>
  <c r="E762" i="36"/>
  <c r="D762" i="36"/>
  <c r="C762" i="36"/>
  <c r="R761" i="36"/>
  <c r="R760" i="36"/>
  <c r="Q759" i="36"/>
  <c r="P759" i="36"/>
  <c r="O759" i="36"/>
  <c r="N759" i="36"/>
  <c r="M759" i="36"/>
  <c r="L759" i="36"/>
  <c r="J759" i="36"/>
  <c r="I759" i="36"/>
  <c r="H759" i="36"/>
  <c r="G759" i="36"/>
  <c r="F759" i="36"/>
  <c r="E759" i="36"/>
  <c r="D759" i="36"/>
  <c r="C759" i="36"/>
  <c r="R758" i="36"/>
  <c r="R757" i="36"/>
  <c r="Q756" i="36"/>
  <c r="P756" i="36"/>
  <c r="O756" i="36"/>
  <c r="N756" i="36"/>
  <c r="M756" i="36"/>
  <c r="L756" i="36"/>
  <c r="J756" i="36"/>
  <c r="I756" i="36"/>
  <c r="H756" i="36"/>
  <c r="G756" i="36"/>
  <c r="F756" i="36"/>
  <c r="E756" i="36"/>
  <c r="D756" i="36"/>
  <c r="C756" i="36"/>
  <c r="R755" i="36"/>
  <c r="R754" i="36"/>
  <c r="Q753" i="36"/>
  <c r="P753" i="36"/>
  <c r="O753" i="36"/>
  <c r="N753" i="36"/>
  <c r="M753" i="36"/>
  <c r="L753" i="36"/>
  <c r="K753" i="36"/>
  <c r="I753" i="36"/>
  <c r="H753" i="36"/>
  <c r="G753" i="36"/>
  <c r="F753" i="36"/>
  <c r="E753" i="36"/>
  <c r="D753" i="36"/>
  <c r="C753" i="36"/>
  <c r="R752" i="36"/>
  <c r="R751" i="36"/>
  <c r="Q750" i="36"/>
  <c r="P750" i="36"/>
  <c r="O750" i="36"/>
  <c r="N750" i="36"/>
  <c r="M750" i="36"/>
  <c r="L750" i="36"/>
  <c r="K750" i="36"/>
  <c r="I750" i="36"/>
  <c r="H750" i="36"/>
  <c r="G750" i="36"/>
  <c r="F750" i="36"/>
  <c r="E750" i="36"/>
  <c r="D750" i="36"/>
  <c r="C750" i="36"/>
  <c r="R749" i="36"/>
  <c r="R748" i="36"/>
  <c r="Q747" i="36"/>
  <c r="P747" i="36"/>
  <c r="O747" i="36"/>
  <c r="N747" i="36"/>
  <c r="M747" i="36"/>
  <c r="L747" i="36"/>
  <c r="K747" i="36"/>
  <c r="J747" i="36"/>
  <c r="H747" i="36"/>
  <c r="G747" i="36"/>
  <c r="F747" i="36"/>
  <c r="E747" i="36"/>
  <c r="D747" i="36"/>
  <c r="C747" i="36"/>
  <c r="R746" i="36"/>
  <c r="R745" i="36"/>
  <c r="Q744" i="36"/>
  <c r="P744" i="36"/>
  <c r="O744" i="36"/>
  <c r="N744" i="36"/>
  <c r="M744" i="36"/>
  <c r="L744" i="36"/>
  <c r="K744" i="36"/>
  <c r="J744" i="36"/>
  <c r="H744" i="36"/>
  <c r="G744" i="36"/>
  <c r="F744" i="36"/>
  <c r="E744" i="36"/>
  <c r="D744" i="36"/>
  <c r="C744" i="36"/>
  <c r="R743" i="36"/>
  <c r="R742" i="36"/>
  <c r="Q741" i="36"/>
  <c r="P741" i="36"/>
  <c r="O741" i="36"/>
  <c r="N741" i="36"/>
  <c r="M741" i="36"/>
  <c r="L741" i="36"/>
  <c r="K741" i="36"/>
  <c r="J741" i="36"/>
  <c r="I741" i="36"/>
  <c r="G741" i="36"/>
  <c r="F741" i="36"/>
  <c r="E741" i="36"/>
  <c r="D741" i="36"/>
  <c r="C741" i="36"/>
  <c r="R740" i="36"/>
  <c r="R739" i="36"/>
  <c r="Q738" i="36"/>
  <c r="P738" i="36"/>
  <c r="O738" i="36"/>
  <c r="N738" i="36"/>
  <c r="M738" i="36"/>
  <c r="L738" i="36"/>
  <c r="K738" i="36"/>
  <c r="J738" i="36"/>
  <c r="I738" i="36"/>
  <c r="G738" i="36"/>
  <c r="F738" i="36"/>
  <c r="E738" i="36"/>
  <c r="D738" i="36"/>
  <c r="C738" i="36"/>
  <c r="R737" i="36"/>
  <c r="R736" i="36"/>
  <c r="Q735" i="36"/>
  <c r="P735" i="36"/>
  <c r="O735" i="36"/>
  <c r="N735" i="36"/>
  <c r="M735" i="36"/>
  <c r="L735" i="36"/>
  <c r="K735" i="36"/>
  <c r="J735" i="36"/>
  <c r="I735" i="36"/>
  <c r="H735" i="36"/>
  <c r="F735" i="36"/>
  <c r="E735" i="36"/>
  <c r="D735" i="36"/>
  <c r="C735" i="36"/>
  <c r="R734" i="36"/>
  <c r="R733" i="36"/>
  <c r="Q732" i="36"/>
  <c r="P732" i="36"/>
  <c r="O732" i="36"/>
  <c r="N732" i="36"/>
  <c r="M732" i="36"/>
  <c r="L732" i="36"/>
  <c r="K732" i="36"/>
  <c r="J732" i="36"/>
  <c r="I732" i="36"/>
  <c r="H732" i="36"/>
  <c r="F732" i="36"/>
  <c r="E732" i="36"/>
  <c r="D732" i="36"/>
  <c r="C732" i="36"/>
  <c r="R731" i="36"/>
  <c r="R730" i="36"/>
  <c r="Q729" i="36"/>
  <c r="P729" i="36"/>
  <c r="O729" i="36"/>
  <c r="N729" i="36"/>
  <c r="M729" i="36"/>
  <c r="L729" i="36"/>
  <c r="K729" i="36"/>
  <c r="J729" i="36"/>
  <c r="I729" i="36"/>
  <c r="H729" i="36"/>
  <c r="G729" i="36"/>
  <c r="E729" i="36"/>
  <c r="D729" i="36"/>
  <c r="C729" i="36"/>
  <c r="R728" i="36"/>
  <c r="R727" i="36"/>
  <c r="Q726" i="36"/>
  <c r="P726" i="36"/>
  <c r="O726" i="36"/>
  <c r="N726" i="36"/>
  <c r="M726" i="36"/>
  <c r="L726" i="36"/>
  <c r="K726" i="36"/>
  <c r="J726" i="36"/>
  <c r="I726" i="36"/>
  <c r="H726" i="36"/>
  <c r="G726" i="36"/>
  <c r="E726" i="36"/>
  <c r="D726" i="36"/>
  <c r="C726" i="36"/>
  <c r="R725" i="36"/>
  <c r="R724" i="36"/>
  <c r="Q723" i="36"/>
  <c r="P723" i="36"/>
  <c r="O723" i="36"/>
  <c r="N723" i="36"/>
  <c r="M723" i="36"/>
  <c r="L723" i="36"/>
  <c r="K723" i="36"/>
  <c r="J723" i="36"/>
  <c r="I723" i="36"/>
  <c r="H723" i="36"/>
  <c r="G723" i="36"/>
  <c r="F723" i="36"/>
  <c r="D723" i="36"/>
  <c r="C723" i="36"/>
  <c r="R722" i="36"/>
  <c r="R721" i="36"/>
  <c r="Q720" i="36"/>
  <c r="P720" i="36"/>
  <c r="O720" i="36"/>
  <c r="N720" i="36"/>
  <c r="M720" i="36"/>
  <c r="L720" i="36"/>
  <c r="K720" i="36"/>
  <c r="J720" i="36"/>
  <c r="I720" i="36"/>
  <c r="H720" i="36"/>
  <c r="G720" i="36"/>
  <c r="F720" i="36"/>
  <c r="D720" i="36"/>
  <c r="C720" i="36"/>
  <c r="R719" i="36"/>
  <c r="R718" i="36"/>
  <c r="Q717" i="36"/>
  <c r="P717" i="36"/>
  <c r="O717" i="36"/>
  <c r="N717" i="36"/>
  <c r="M717" i="36"/>
  <c r="L717" i="36"/>
  <c r="K717" i="36"/>
  <c r="J717" i="36"/>
  <c r="I717" i="36"/>
  <c r="H717" i="36"/>
  <c r="G717" i="36"/>
  <c r="F717" i="36"/>
  <c r="E717" i="36"/>
  <c r="C717" i="36"/>
  <c r="R716" i="36"/>
  <c r="R715" i="36"/>
  <c r="Q714" i="36"/>
  <c r="P714" i="36"/>
  <c r="O714" i="36"/>
  <c r="N714" i="36"/>
  <c r="M714" i="36"/>
  <c r="L714" i="36"/>
  <c r="K714" i="36"/>
  <c r="J714" i="36"/>
  <c r="I714" i="36"/>
  <c r="H714" i="36"/>
  <c r="G714" i="36"/>
  <c r="F714" i="36"/>
  <c r="E714" i="36"/>
  <c r="C714" i="36"/>
  <c r="R713" i="36"/>
  <c r="R712" i="36"/>
  <c r="Q711" i="36"/>
  <c r="P711" i="36"/>
  <c r="O711" i="36"/>
  <c r="N711" i="36"/>
  <c r="M711" i="36"/>
  <c r="L711" i="36"/>
  <c r="K711" i="36"/>
  <c r="J711" i="36"/>
  <c r="I711" i="36"/>
  <c r="H711" i="36"/>
  <c r="G711" i="36"/>
  <c r="F711" i="36"/>
  <c r="E711" i="36"/>
  <c r="D711" i="36"/>
  <c r="R710" i="36"/>
  <c r="R709" i="36"/>
  <c r="Q708" i="36"/>
  <c r="P708" i="36"/>
  <c r="O708" i="36"/>
  <c r="N708" i="36"/>
  <c r="M708" i="36"/>
  <c r="L708" i="36"/>
  <c r="K708" i="36"/>
  <c r="J708" i="36"/>
  <c r="I708" i="36"/>
  <c r="H708" i="36"/>
  <c r="G708" i="36"/>
  <c r="F708" i="36"/>
  <c r="E708" i="36"/>
  <c r="D708" i="36"/>
  <c r="B607" i="36"/>
  <c r="R698" i="36"/>
  <c r="R697" i="36"/>
  <c r="P696" i="36"/>
  <c r="O696" i="36"/>
  <c r="N696" i="36"/>
  <c r="M696" i="36"/>
  <c r="L696" i="36"/>
  <c r="K696" i="36"/>
  <c r="J696" i="36"/>
  <c r="I696" i="36"/>
  <c r="H696" i="36"/>
  <c r="G696" i="36"/>
  <c r="F696" i="36"/>
  <c r="E696" i="36"/>
  <c r="D696" i="36"/>
  <c r="C696" i="36"/>
  <c r="R695" i="36"/>
  <c r="R694" i="36"/>
  <c r="P693" i="36"/>
  <c r="O693" i="36"/>
  <c r="N693" i="36"/>
  <c r="M693" i="36"/>
  <c r="L693" i="36"/>
  <c r="K693" i="36"/>
  <c r="J693" i="36"/>
  <c r="I693" i="36"/>
  <c r="H693" i="36"/>
  <c r="G693" i="36"/>
  <c r="F693" i="36"/>
  <c r="E693" i="36"/>
  <c r="D693" i="36"/>
  <c r="C693" i="36"/>
  <c r="R692" i="36"/>
  <c r="R691" i="36"/>
  <c r="Q690" i="36"/>
  <c r="O690" i="36"/>
  <c r="N690" i="36"/>
  <c r="M690" i="36"/>
  <c r="L690" i="36"/>
  <c r="K690" i="36"/>
  <c r="J690" i="36"/>
  <c r="I690" i="36"/>
  <c r="H690" i="36"/>
  <c r="G690" i="36"/>
  <c r="F690" i="36"/>
  <c r="E690" i="36"/>
  <c r="D690" i="36"/>
  <c r="C690" i="36"/>
  <c r="R689" i="36"/>
  <c r="R688" i="36"/>
  <c r="Q687" i="36"/>
  <c r="O687" i="36"/>
  <c r="N687" i="36"/>
  <c r="M687" i="36"/>
  <c r="L687" i="36"/>
  <c r="K687" i="36"/>
  <c r="J687" i="36"/>
  <c r="I687" i="36"/>
  <c r="H687" i="36"/>
  <c r="G687" i="36"/>
  <c r="F687" i="36"/>
  <c r="E687" i="36"/>
  <c r="D687" i="36"/>
  <c r="C687" i="36"/>
  <c r="R686" i="36"/>
  <c r="R685" i="36"/>
  <c r="Q684" i="36"/>
  <c r="P684" i="36"/>
  <c r="N684" i="36"/>
  <c r="M684" i="36"/>
  <c r="L684" i="36"/>
  <c r="K684" i="36"/>
  <c r="J684" i="36"/>
  <c r="I684" i="36"/>
  <c r="H684" i="36"/>
  <c r="G684" i="36"/>
  <c r="F684" i="36"/>
  <c r="E684" i="36"/>
  <c r="D684" i="36"/>
  <c r="C684" i="36"/>
  <c r="R683" i="36"/>
  <c r="R682" i="36"/>
  <c r="Q681" i="36"/>
  <c r="P681" i="36"/>
  <c r="N681" i="36"/>
  <c r="M681" i="36"/>
  <c r="L681" i="36"/>
  <c r="K681" i="36"/>
  <c r="J681" i="36"/>
  <c r="I681" i="36"/>
  <c r="H681" i="36"/>
  <c r="G681" i="36"/>
  <c r="F681" i="36"/>
  <c r="E681" i="36"/>
  <c r="D681" i="36"/>
  <c r="C681" i="36"/>
  <c r="R680" i="36"/>
  <c r="R679" i="36"/>
  <c r="Q678" i="36"/>
  <c r="P678" i="36"/>
  <c r="O678" i="36"/>
  <c r="M678" i="36"/>
  <c r="L678" i="36"/>
  <c r="K678" i="36"/>
  <c r="J678" i="36"/>
  <c r="I678" i="36"/>
  <c r="H678" i="36"/>
  <c r="G678" i="36"/>
  <c r="F678" i="36"/>
  <c r="E678" i="36"/>
  <c r="D678" i="36"/>
  <c r="C678" i="36"/>
  <c r="R677" i="36"/>
  <c r="R676" i="36"/>
  <c r="Q675" i="36"/>
  <c r="P675" i="36"/>
  <c r="O675" i="36"/>
  <c r="M675" i="36"/>
  <c r="L675" i="36"/>
  <c r="K675" i="36"/>
  <c r="J675" i="36"/>
  <c r="I675" i="36"/>
  <c r="H675" i="36"/>
  <c r="G675" i="36"/>
  <c r="F675" i="36"/>
  <c r="E675" i="36"/>
  <c r="D675" i="36"/>
  <c r="C675" i="36"/>
  <c r="R674" i="36"/>
  <c r="R673" i="36"/>
  <c r="Q672" i="36"/>
  <c r="P672" i="36"/>
  <c r="O672" i="36"/>
  <c r="N672" i="36"/>
  <c r="L672" i="36"/>
  <c r="K672" i="36"/>
  <c r="J672" i="36"/>
  <c r="I672" i="36"/>
  <c r="H672" i="36"/>
  <c r="G672" i="36"/>
  <c r="F672" i="36"/>
  <c r="E672" i="36"/>
  <c r="D672" i="36"/>
  <c r="C672" i="36"/>
  <c r="R671" i="36"/>
  <c r="R670" i="36"/>
  <c r="Q669" i="36"/>
  <c r="P669" i="36"/>
  <c r="O669" i="36"/>
  <c r="N669" i="36"/>
  <c r="L669" i="36"/>
  <c r="K669" i="36"/>
  <c r="J669" i="36"/>
  <c r="I669" i="36"/>
  <c r="H669" i="36"/>
  <c r="G669" i="36"/>
  <c r="F669" i="36"/>
  <c r="E669" i="36"/>
  <c r="D669" i="36"/>
  <c r="C669" i="36"/>
  <c r="R668" i="36"/>
  <c r="R667" i="36"/>
  <c r="Q666" i="36"/>
  <c r="P666" i="36"/>
  <c r="O666" i="36"/>
  <c r="N666" i="36"/>
  <c r="M666" i="36"/>
  <c r="K666" i="36"/>
  <c r="J666" i="36"/>
  <c r="I666" i="36"/>
  <c r="H666" i="36"/>
  <c r="G666" i="36"/>
  <c r="F666" i="36"/>
  <c r="E666" i="36"/>
  <c r="D666" i="36"/>
  <c r="C666" i="36"/>
  <c r="R665" i="36"/>
  <c r="R664" i="36"/>
  <c r="Q663" i="36"/>
  <c r="P663" i="36"/>
  <c r="O663" i="36"/>
  <c r="N663" i="36"/>
  <c r="M663" i="36"/>
  <c r="K663" i="36"/>
  <c r="J663" i="36"/>
  <c r="I663" i="36"/>
  <c r="H663" i="36"/>
  <c r="G663" i="36"/>
  <c r="F663" i="36"/>
  <c r="E663" i="36"/>
  <c r="D663" i="36"/>
  <c r="C663" i="36"/>
  <c r="R662" i="36"/>
  <c r="R661" i="36"/>
  <c r="Q660" i="36"/>
  <c r="P660" i="36"/>
  <c r="O660" i="36"/>
  <c r="N660" i="36"/>
  <c r="M660" i="36"/>
  <c r="L660" i="36"/>
  <c r="J660" i="36"/>
  <c r="I660" i="36"/>
  <c r="H660" i="36"/>
  <c r="G660" i="36"/>
  <c r="F660" i="36"/>
  <c r="E660" i="36"/>
  <c r="D660" i="36"/>
  <c r="C660" i="36"/>
  <c r="R659" i="36"/>
  <c r="R658" i="36"/>
  <c r="Q657" i="36"/>
  <c r="P657" i="36"/>
  <c r="O657" i="36"/>
  <c r="N657" i="36"/>
  <c r="M657" i="36"/>
  <c r="L657" i="36"/>
  <c r="J657" i="36"/>
  <c r="I657" i="36"/>
  <c r="H657" i="36"/>
  <c r="G657" i="36"/>
  <c r="F657" i="36"/>
  <c r="E657" i="36"/>
  <c r="D657" i="36"/>
  <c r="C657" i="36"/>
  <c r="R656" i="36"/>
  <c r="R655" i="36"/>
  <c r="Q654" i="36"/>
  <c r="P654" i="36"/>
  <c r="O654" i="36"/>
  <c r="N654" i="36"/>
  <c r="M654" i="36"/>
  <c r="L654" i="36"/>
  <c r="K654" i="36"/>
  <c r="I654" i="36"/>
  <c r="H654" i="36"/>
  <c r="G654" i="36"/>
  <c r="F654" i="36"/>
  <c r="E654" i="36"/>
  <c r="D654" i="36"/>
  <c r="C654" i="36"/>
  <c r="R653" i="36"/>
  <c r="R652" i="36"/>
  <c r="Q651" i="36"/>
  <c r="P651" i="36"/>
  <c r="O651" i="36"/>
  <c r="N651" i="36"/>
  <c r="M651" i="36"/>
  <c r="L651" i="36"/>
  <c r="K651" i="36"/>
  <c r="I651" i="36"/>
  <c r="H651" i="36"/>
  <c r="G651" i="36"/>
  <c r="F651" i="36"/>
  <c r="E651" i="36"/>
  <c r="D651" i="36"/>
  <c r="C651" i="36"/>
  <c r="R650" i="36"/>
  <c r="R649" i="36"/>
  <c r="Q648" i="36"/>
  <c r="P648" i="36"/>
  <c r="O648" i="36"/>
  <c r="N648" i="36"/>
  <c r="M648" i="36"/>
  <c r="L648" i="36"/>
  <c r="K648" i="36"/>
  <c r="J648" i="36"/>
  <c r="H648" i="36"/>
  <c r="G648" i="36"/>
  <c r="F648" i="36"/>
  <c r="E648" i="36"/>
  <c r="D648" i="36"/>
  <c r="C648" i="36"/>
  <c r="R647" i="36"/>
  <c r="R646" i="36"/>
  <c r="Q645" i="36"/>
  <c r="P645" i="36"/>
  <c r="O645" i="36"/>
  <c r="N645" i="36"/>
  <c r="M645" i="36"/>
  <c r="L645" i="36"/>
  <c r="K645" i="36"/>
  <c r="J645" i="36"/>
  <c r="H645" i="36"/>
  <c r="G645" i="36"/>
  <c r="F645" i="36"/>
  <c r="E645" i="36"/>
  <c r="D645" i="36"/>
  <c r="C645" i="36"/>
  <c r="R644" i="36"/>
  <c r="R643" i="36"/>
  <c r="Q642" i="36"/>
  <c r="P642" i="36"/>
  <c r="O642" i="36"/>
  <c r="N642" i="36"/>
  <c r="M642" i="36"/>
  <c r="L642" i="36"/>
  <c r="K642" i="36"/>
  <c r="J642" i="36"/>
  <c r="I642" i="36"/>
  <c r="G642" i="36"/>
  <c r="F642" i="36"/>
  <c r="E642" i="36"/>
  <c r="D642" i="36"/>
  <c r="C642" i="36"/>
  <c r="R641" i="36"/>
  <c r="R640" i="36"/>
  <c r="Q639" i="36"/>
  <c r="P639" i="36"/>
  <c r="O639" i="36"/>
  <c r="N639" i="36"/>
  <c r="M639" i="36"/>
  <c r="L639" i="36"/>
  <c r="K639" i="36"/>
  <c r="J639" i="36"/>
  <c r="I639" i="36"/>
  <c r="G639" i="36"/>
  <c r="F639" i="36"/>
  <c r="E639" i="36"/>
  <c r="D639" i="36"/>
  <c r="C639" i="36"/>
  <c r="R638" i="36"/>
  <c r="R637" i="36"/>
  <c r="Q636" i="36"/>
  <c r="P636" i="36"/>
  <c r="O636" i="36"/>
  <c r="N636" i="36"/>
  <c r="M636" i="36"/>
  <c r="L636" i="36"/>
  <c r="K636" i="36"/>
  <c r="J636" i="36"/>
  <c r="I636" i="36"/>
  <c r="H636" i="36"/>
  <c r="F636" i="36"/>
  <c r="E636" i="36"/>
  <c r="D636" i="36"/>
  <c r="C636" i="36"/>
  <c r="R635" i="36"/>
  <c r="R634" i="36"/>
  <c r="Q633" i="36"/>
  <c r="P633" i="36"/>
  <c r="O633" i="36"/>
  <c r="N633" i="36"/>
  <c r="M633" i="36"/>
  <c r="L633" i="36"/>
  <c r="K633" i="36"/>
  <c r="J633" i="36"/>
  <c r="I633" i="36"/>
  <c r="H633" i="36"/>
  <c r="F633" i="36"/>
  <c r="E633" i="36"/>
  <c r="D633" i="36"/>
  <c r="C633" i="36"/>
  <c r="R632" i="36"/>
  <c r="R631" i="36"/>
  <c r="Q630" i="36"/>
  <c r="P630" i="36"/>
  <c r="O630" i="36"/>
  <c r="N630" i="36"/>
  <c r="M630" i="36"/>
  <c r="L630" i="36"/>
  <c r="K630" i="36"/>
  <c r="J630" i="36"/>
  <c r="I630" i="36"/>
  <c r="H630" i="36"/>
  <c r="G630" i="36"/>
  <c r="E630" i="36"/>
  <c r="D630" i="36"/>
  <c r="C630" i="36"/>
  <c r="R629" i="36"/>
  <c r="R628" i="36"/>
  <c r="Q627" i="36"/>
  <c r="P627" i="36"/>
  <c r="O627" i="36"/>
  <c r="N627" i="36"/>
  <c r="M627" i="36"/>
  <c r="L627" i="36"/>
  <c r="K627" i="36"/>
  <c r="J627" i="36"/>
  <c r="I627" i="36"/>
  <c r="H627" i="36"/>
  <c r="G627" i="36"/>
  <c r="E627" i="36"/>
  <c r="D627" i="36"/>
  <c r="C627" i="36"/>
  <c r="R626" i="36"/>
  <c r="R625" i="36"/>
  <c r="Q624" i="36"/>
  <c r="P624" i="36"/>
  <c r="O624" i="36"/>
  <c r="N624" i="36"/>
  <c r="M624" i="36"/>
  <c r="L624" i="36"/>
  <c r="K624" i="36"/>
  <c r="J624" i="36"/>
  <c r="I624" i="36"/>
  <c r="H624" i="36"/>
  <c r="G624" i="36"/>
  <c r="F624" i="36"/>
  <c r="D624" i="36"/>
  <c r="C624" i="36"/>
  <c r="R623" i="36"/>
  <c r="R622" i="36"/>
  <c r="Q621" i="36"/>
  <c r="P621" i="36"/>
  <c r="O621" i="36"/>
  <c r="N621" i="36"/>
  <c r="M621" i="36"/>
  <c r="L621" i="36"/>
  <c r="K621" i="36"/>
  <c r="J621" i="36"/>
  <c r="I621" i="36"/>
  <c r="H621" i="36"/>
  <c r="G621" i="36"/>
  <c r="F621" i="36"/>
  <c r="D621" i="36"/>
  <c r="C621" i="36"/>
  <c r="R620" i="36"/>
  <c r="R619" i="36"/>
  <c r="Q618" i="36"/>
  <c r="P618" i="36"/>
  <c r="O618" i="36"/>
  <c r="N618" i="36"/>
  <c r="M618" i="36"/>
  <c r="L618" i="36"/>
  <c r="K618" i="36"/>
  <c r="J618" i="36"/>
  <c r="I618" i="36"/>
  <c r="H618" i="36"/>
  <c r="G618" i="36"/>
  <c r="F618" i="36"/>
  <c r="E618" i="36"/>
  <c r="C618" i="36"/>
  <c r="R617" i="36"/>
  <c r="R616" i="36"/>
  <c r="Q615" i="36"/>
  <c r="P615" i="36"/>
  <c r="O615" i="36"/>
  <c r="N615" i="36"/>
  <c r="M615" i="36"/>
  <c r="L615" i="36"/>
  <c r="K615" i="36"/>
  <c r="J615" i="36"/>
  <c r="I615" i="36"/>
  <c r="H615" i="36"/>
  <c r="G615" i="36"/>
  <c r="F615" i="36"/>
  <c r="E615" i="36"/>
  <c r="C615" i="36"/>
  <c r="R614" i="36"/>
  <c r="R613" i="36"/>
  <c r="Q612" i="36"/>
  <c r="P612" i="36"/>
  <c r="O612" i="36"/>
  <c r="N612" i="36"/>
  <c r="M612" i="36"/>
  <c r="L612" i="36"/>
  <c r="K612" i="36"/>
  <c r="J612" i="36"/>
  <c r="I612" i="36"/>
  <c r="H612" i="36"/>
  <c r="G612" i="36"/>
  <c r="F612" i="36"/>
  <c r="E612" i="36"/>
  <c r="D612" i="36"/>
  <c r="R611" i="36"/>
  <c r="R610" i="36"/>
  <c r="Q609" i="36"/>
  <c r="P609" i="36"/>
  <c r="O609" i="36"/>
  <c r="N609" i="36"/>
  <c r="M609" i="36"/>
  <c r="L609" i="36"/>
  <c r="K609" i="36"/>
  <c r="J609" i="36"/>
  <c r="I609" i="36"/>
  <c r="H609" i="36"/>
  <c r="G609" i="36"/>
  <c r="F609" i="36"/>
  <c r="E609" i="36"/>
  <c r="D609" i="36"/>
  <c r="B508" i="36"/>
  <c r="B409" i="36"/>
  <c r="B310" i="36"/>
  <c r="B211" i="36"/>
  <c r="B112" i="36"/>
  <c r="B13" i="36"/>
  <c r="P8" i="36"/>
  <c r="P7" i="36"/>
  <c r="N8" i="36"/>
  <c r="N7" i="36"/>
  <c r="L8" i="36"/>
  <c r="L7" i="36"/>
  <c r="J8" i="36"/>
  <c r="J7" i="36"/>
  <c r="H8" i="36"/>
  <c r="H7" i="36"/>
  <c r="F8" i="36"/>
  <c r="F7" i="36"/>
  <c r="D8" i="36"/>
  <c r="D7" i="36"/>
  <c r="R599" i="36"/>
  <c r="R598" i="36"/>
  <c r="P597" i="36"/>
  <c r="O597" i="36"/>
  <c r="N597" i="36"/>
  <c r="M597" i="36"/>
  <c r="L597" i="36"/>
  <c r="K597" i="36"/>
  <c r="J597" i="36"/>
  <c r="I597" i="36"/>
  <c r="H597" i="36"/>
  <c r="G597" i="36"/>
  <c r="F597" i="36"/>
  <c r="E597" i="36"/>
  <c r="D597" i="36"/>
  <c r="C597" i="36"/>
  <c r="R596" i="36"/>
  <c r="R595" i="36"/>
  <c r="P594" i="36"/>
  <c r="O594" i="36"/>
  <c r="N594" i="36"/>
  <c r="M594" i="36"/>
  <c r="L594" i="36"/>
  <c r="K594" i="36"/>
  <c r="J594" i="36"/>
  <c r="I594" i="36"/>
  <c r="H594" i="36"/>
  <c r="G594" i="36"/>
  <c r="F594" i="36"/>
  <c r="E594" i="36"/>
  <c r="D594" i="36"/>
  <c r="C594" i="36"/>
  <c r="R593" i="36"/>
  <c r="R592" i="36"/>
  <c r="Q591" i="36"/>
  <c r="O591" i="36"/>
  <c r="N591" i="36"/>
  <c r="M591" i="36"/>
  <c r="L591" i="36"/>
  <c r="K591" i="36"/>
  <c r="J591" i="36"/>
  <c r="I591" i="36"/>
  <c r="H591" i="36"/>
  <c r="G591" i="36"/>
  <c r="F591" i="36"/>
  <c r="E591" i="36"/>
  <c r="D591" i="36"/>
  <c r="C591" i="36"/>
  <c r="R590" i="36"/>
  <c r="R589" i="36"/>
  <c r="Q588" i="36"/>
  <c r="O588" i="36"/>
  <c r="N588" i="36"/>
  <c r="M588" i="36"/>
  <c r="L588" i="36"/>
  <c r="K588" i="36"/>
  <c r="J588" i="36"/>
  <c r="I588" i="36"/>
  <c r="H588" i="36"/>
  <c r="G588" i="36"/>
  <c r="F588" i="36"/>
  <c r="E588" i="36"/>
  <c r="D588" i="36"/>
  <c r="C588" i="36"/>
  <c r="R587" i="36"/>
  <c r="R586" i="36"/>
  <c r="Q585" i="36"/>
  <c r="P585" i="36"/>
  <c r="N585" i="36"/>
  <c r="M585" i="36"/>
  <c r="L585" i="36"/>
  <c r="K585" i="36"/>
  <c r="J585" i="36"/>
  <c r="I585" i="36"/>
  <c r="H585" i="36"/>
  <c r="G585" i="36"/>
  <c r="F585" i="36"/>
  <c r="E585" i="36"/>
  <c r="D585" i="36"/>
  <c r="C585" i="36"/>
  <c r="R584" i="36"/>
  <c r="R583" i="36"/>
  <c r="Q582" i="36"/>
  <c r="P582" i="36"/>
  <c r="N582" i="36"/>
  <c r="M582" i="36"/>
  <c r="L582" i="36"/>
  <c r="K582" i="36"/>
  <c r="J582" i="36"/>
  <c r="I582" i="36"/>
  <c r="H582" i="36"/>
  <c r="G582" i="36"/>
  <c r="F582" i="36"/>
  <c r="E582" i="36"/>
  <c r="D582" i="36"/>
  <c r="C582" i="36"/>
  <c r="R581" i="36"/>
  <c r="R580" i="36"/>
  <c r="Q579" i="36"/>
  <c r="P579" i="36"/>
  <c r="O579" i="36"/>
  <c r="M579" i="36"/>
  <c r="L579" i="36"/>
  <c r="K579" i="36"/>
  <c r="J579" i="36"/>
  <c r="I579" i="36"/>
  <c r="H579" i="36"/>
  <c r="G579" i="36"/>
  <c r="F579" i="36"/>
  <c r="E579" i="36"/>
  <c r="D579" i="36"/>
  <c r="C579" i="36"/>
  <c r="R578" i="36"/>
  <c r="R577" i="36"/>
  <c r="Q576" i="36"/>
  <c r="P576" i="36"/>
  <c r="O576" i="36"/>
  <c r="M576" i="36"/>
  <c r="L576" i="36"/>
  <c r="K576" i="36"/>
  <c r="J576" i="36"/>
  <c r="I576" i="36"/>
  <c r="H576" i="36"/>
  <c r="G576" i="36"/>
  <c r="F576" i="36"/>
  <c r="E576" i="36"/>
  <c r="D576" i="36"/>
  <c r="C576" i="36"/>
  <c r="R575" i="36"/>
  <c r="R574" i="36"/>
  <c r="Q573" i="36"/>
  <c r="P573" i="36"/>
  <c r="O573" i="36"/>
  <c r="N573" i="36"/>
  <c r="L573" i="36"/>
  <c r="K573" i="36"/>
  <c r="J573" i="36"/>
  <c r="I573" i="36"/>
  <c r="H573" i="36"/>
  <c r="G573" i="36"/>
  <c r="F573" i="36"/>
  <c r="E573" i="36"/>
  <c r="D573" i="36"/>
  <c r="C573" i="36"/>
  <c r="R572" i="36"/>
  <c r="R571" i="36"/>
  <c r="Q570" i="36"/>
  <c r="P570" i="36"/>
  <c r="O570" i="36"/>
  <c r="N570" i="36"/>
  <c r="L570" i="36"/>
  <c r="K570" i="36"/>
  <c r="J570" i="36"/>
  <c r="I570" i="36"/>
  <c r="H570" i="36"/>
  <c r="G570" i="36"/>
  <c r="F570" i="36"/>
  <c r="E570" i="36"/>
  <c r="D570" i="36"/>
  <c r="C570" i="36"/>
  <c r="R569" i="36"/>
  <c r="R568" i="36"/>
  <c r="Q567" i="36"/>
  <c r="P567" i="36"/>
  <c r="O567" i="36"/>
  <c r="N567" i="36"/>
  <c r="M567" i="36"/>
  <c r="K567" i="36"/>
  <c r="J567" i="36"/>
  <c r="I567" i="36"/>
  <c r="H567" i="36"/>
  <c r="G567" i="36"/>
  <c r="F567" i="36"/>
  <c r="E567" i="36"/>
  <c r="D567" i="36"/>
  <c r="C567" i="36"/>
  <c r="R566" i="36"/>
  <c r="R565" i="36"/>
  <c r="Q564" i="36"/>
  <c r="P564" i="36"/>
  <c r="O564" i="36"/>
  <c r="N564" i="36"/>
  <c r="M564" i="36"/>
  <c r="K564" i="36"/>
  <c r="J564" i="36"/>
  <c r="I564" i="36"/>
  <c r="H564" i="36"/>
  <c r="G564" i="36"/>
  <c r="F564" i="36"/>
  <c r="E564" i="36"/>
  <c r="D564" i="36"/>
  <c r="C564" i="36"/>
  <c r="R563" i="36"/>
  <c r="R562" i="36"/>
  <c r="Q561" i="36"/>
  <c r="P561" i="36"/>
  <c r="O561" i="36"/>
  <c r="N561" i="36"/>
  <c r="M561" i="36"/>
  <c r="L561" i="36"/>
  <c r="J561" i="36"/>
  <c r="I561" i="36"/>
  <c r="H561" i="36"/>
  <c r="G561" i="36"/>
  <c r="F561" i="36"/>
  <c r="E561" i="36"/>
  <c r="D561" i="36"/>
  <c r="C561" i="36"/>
  <c r="R560" i="36"/>
  <c r="R559" i="36"/>
  <c r="Q558" i="36"/>
  <c r="P558" i="36"/>
  <c r="O558" i="36"/>
  <c r="N558" i="36"/>
  <c r="M558" i="36"/>
  <c r="L558" i="36"/>
  <c r="J558" i="36"/>
  <c r="I558" i="36"/>
  <c r="H558" i="36"/>
  <c r="G558" i="36"/>
  <c r="F558" i="36"/>
  <c r="E558" i="36"/>
  <c r="D558" i="36"/>
  <c r="C558" i="36"/>
  <c r="R557" i="36"/>
  <c r="R556" i="36"/>
  <c r="Q555" i="36"/>
  <c r="P555" i="36"/>
  <c r="O555" i="36"/>
  <c r="N555" i="36"/>
  <c r="M555" i="36"/>
  <c r="L555" i="36"/>
  <c r="K555" i="36"/>
  <c r="I555" i="36"/>
  <c r="H555" i="36"/>
  <c r="G555" i="36"/>
  <c r="F555" i="36"/>
  <c r="E555" i="36"/>
  <c r="D555" i="36"/>
  <c r="C555" i="36"/>
  <c r="R554" i="36"/>
  <c r="R553" i="36"/>
  <c r="Q552" i="36"/>
  <c r="P552" i="36"/>
  <c r="O552" i="36"/>
  <c r="N552" i="36"/>
  <c r="M552" i="36"/>
  <c r="L552" i="36"/>
  <c r="K552" i="36"/>
  <c r="I552" i="36"/>
  <c r="H552" i="36"/>
  <c r="G552" i="36"/>
  <c r="F552" i="36"/>
  <c r="E552" i="36"/>
  <c r="D552" i="36"/>
  <c r="C552" i="36"/>
  <c r="R551" i="36"/>
  <c r="R550" i="36"/>
  <c r="Q549" i="36"/>
  <c r="P549" i="36"/>
  <c r="O549" i="36"/>
  <c r="N549" i="36"/>
  <c r="M549" i="36"/>
  <c r="L549" i="36"/>
  <c r="K549" i="36"/>
  <c r="J549" i="36"/>
  <c r="H549" i="36"/>
  <c r="G549" i="36"/>
  <c r="F549" i="36"/>
  <c r="E549" i="36"/>
  <c r="D549" i="36"/>
  <c r="C549" i="36"/>
  <c r="R548" i="36"/>
  <c r="R547" i="36"/>
  <c r="Q546" i="36"/>
  <c r="P546" i="36"/>
  <c r="O546" i="36"/>
  <c r="N546" i="36"/>
  <c r="M546" i="36"/>
  <c r="L546" i="36"/>
  <c r="K546" i="36"/>
  <c r="J546" i="36"/>
  <c r="H546" i="36"/>
  <c r="G546" i="36"/>
  <c r="F546" i="36"/>
  <c r="E546" i="36"/>
  <c r="D546" i="36"/>
  <c r="C546" i="36"/>
  <c r="R545" i="36"/>
  <c r="R544" i="36"/>
  <c r="Q543" i="36"/>
  <c r="P543" i="36"/>
  <c r="O543" i="36"/>
  <c r="N543" i="36"/>
  <c r="M543" i="36"/>
  <c r="L543" i="36"/>
  <c r="K543" i="36"/>
  <c r="J543" i="36"/>
  <c r="I543" i="36"/>
  <c r="G543" i="36"/>
  <c r="F543" i="36"/>
  <c r="E543" i="36"/>
  <c r="D543" i="36"/>
  <c r="C543" i="36"/>
  <c r="R542" i="36"/>
  <c r="R541" i="36"/>
  <c r="Q540" i="36"/>
  <c r="P540" i="36"/>
  <c r="O540" i="36"/>
  <c r="N540" i="36"/>
  <c r="M540" i="36"/>
  <c r="L540" i="36"/>
  <c r="K540" i="36"/>
  <c r="J540" i="36"/>
  <c r="I540" i="36"/>
  <c r="G540" i="36"/>
  <c r="F540" i="36"/>
  <c r="E540" i="36"/>
  <c r="D540" i="36"/>
  <c r="C540" i="36"/>
  <c r="R539" i="36"/>
  <c r="R538" i="36"/>
  <c r="Q537" i="36"/>
  <c r="P537" i="36"/>
  <c r="O537" i="36"/>
  <c r="N537" i="36"/>
  <c r="M537" i="36"/>
  <c r="L537" i="36"/>
  <c r="K537" i="36"/>
  <c r="J537" i="36"/>
  <c r="I537" i="36"/>
  <c r="H537" i="36"/>
  <c r="F537" i="36"/>
  <c r="E537" i="36"/>
  <c r="D537" i="36"/>
  <c r="C537" i="36"/>
  <c r="R536" i="36"/>
  <c r="R535" i="36"/>
  <c r="Q534" i="36"/>
  <c r="P534" i="36"/>
  <c r="O534" i="36"/>
  <c r="N534" i="36"/>
  <c r="M534" i="36"/>
  <c r="L534" i="36"/>
  <c r="K534" i="36"/>
  <c r="J534" i="36"/>
  <c r="I534" i="36"/>
  <c r="H534" i="36"/>
  <c r="F534" i="36"/>
  <c r="E534" i="36"/>
  <c r="D534" i="36"/>
  <c r="C534" i="36"/>
  <c r="R533" i="36"/>
  <c r="R532" i="36"/>
  <c r="Q531" i="36"/>
  <c r="P531" i="36"/>
  <c r="O531" i="36"/>
  <c r="N531" i="36"/>
  <c r="M531" i="36"/>
  <c r="L531" i="36"/>
  <c r="K531" i="36"/>
  <c r="J531" i="36"/>
  <c r="I531" i="36"/>
  <c r="H531" i="36"/>
  <c r="G531" i="36"/>
  <c r="E531" i="36"/>
  <c r="D531" i="36"/>
  <c r="C531" i="36"/>
  <c r="R530" i="36"/>
  <c r="R529" i="36"/>
  <c r="Q528" i="36"/>
  <c r="P528" i="36"/>
  <c r="O528" i="36"/>
  <c r="N528" i="36"/>
  <c r="M528" i="36"/>
  <c r="L528" i="36"/>
  <c r="K528" i="36"/>
  <c r="J528" i="36"/>
  <c r="I528" i="36"/>
  <c r="H528" i="36"/>
  <c r="G528" i="36"/>
  <c r="E528" i="36"/>
  <c r="D528" i="36"/>
  <c r="C528" i="36"/>
  <c r="R527" i="36"/>
  <c r="R526" i="36"/>
  <c r="Q525" i="36"/>
  <c r="P525" i="36"/>
  <c r="O525" i="36"/>
  <c r="N525" i="36"/>
  <c r="M525" i="36"/>
  <c r="L525" i="36"/>
  <c r="K525" i="36"/>
  <c r="J525" i="36"/>
  <c r="I525" i="36"/>
  <c r="H525" i="36"/>
  <c r="G525" i="36"/>
  <c r="F525" i="36"/>
  <c r="D525" i="36"/>
  <c r="C525" i="36"/>
  <c r="R524" i="36"/>
  <c r="R523" i="36"/>
  <c r="Q522" i="36"/>
  <c r="P522" i="36"/>
  <c r="O522" i="36"/>
  <c r="N522" i="36"/>
  <c r="M522" i="36"/>
  <c r="L522" i="36"/>
  <c r="K522" i="36"/>
  <c r="J522" i="36"/>
  <c r="I522" i="36"/>
  <c r="H522" i="36"/>
  <c r="G522" i="36"/>
  <c r="F522" i="36"/>
  <c r="D522" i="36"/>
  <c r="C522" i="36"/>
  <c r="R521" i="36"/>
  <c r="R520" i="36"/>
  <c r="Q519" i="36"/>
  <c r="P519" i="36"/>
  <c r="O519" i="36"/>
  <c r="N519" i="36"/>
  <c r="M519" i="36"/>
  <c r="L519" i="36"/>
  <c r="K519" i="36"/>
  <c r="J519" i="36"/>
  <c r="I519" i="36"/>
  <c r="H519" i="36"/>
  <c r="G519" i="36"/>
  <c r="F519" i="36"/>
  <c r="E519" i="36"/>
  <c r="C519" i="36"/>
  <c r="R518" i="36"/>
  <c r="R517" i="36"/>
  <c r="Q516" i="36"/>
  <c r="P516" i="36"/>
  <c r="O516" i="36"/>
  <c r="N516" i="36"/>
  <c r="M516" i="36"/>
  <c r="L516" i="36"/>
  <c r="K516" i="36"/>
  <c r="J516" i="36"/>
  <c r="I516" i="36"/>
  <c r="H516" i="36"/>
  <c r="G516" i="36"/>
  <c r="F516" i="36"/>
  <c r="E516" i="36"/>
  <c r="C516" i="36"/>
  <c r="R515" i="36"/>
  <c r="R514" i="36"/>
  <c r="Q513" i="36"/>
  <c r="P513" i="36"/>
  <c r="O513" i="36"/>
  <c r="N513" i="36"/>
  <c r="M513" i="36"/>
  <c r="L513" i="36"/>
  <c r="K513" i="36"/>
  <c r="J513" i="36"/>
  <c r="I513" i="36"/>
  <c r="H513" i="36"/>
  <c r="G513" i="36"/>
  <c r="F513" i="36"/>
  <c r="E513" i="36"/>
  <c r="D513" i="36"/>
  <c r="R512" i="36"/>
  <c r="R511" i="36"/>
  <c r="Q510" i="36"/>
  <c r="P510" i="36"/>
  <c r="O510" i="36"/>
  <c r="N510" i="36"/>
  <c r="M510" i="36"/>
  <c r="L510" i="36"/>
  <c r="K510" i="36"/>
  <c r="J510" i="36"/>
  <c r="I510" i="36"/>
  <c r="H510" i="36"/>
  <c r="G510" i="36"/>
  <c r="F510" i="36"/>
  <c r="E510" i="36"/>
  <c r="D510" i="36"/>
  <c r="R500" i="36"/>
  <c r="R499" i="36"/>
  <c r="P498" i="36"/>
  <c r="O498" i="36"/>
  <c r="N498" i="36"/>
  <c r="M498" i="36"/>
  <c r="L498" i="36"/>
  <c r="K498" i="36"/>
  <c r="J498" i="36"/>
  <c r="I498" i="36"/>
  <c r="H498" i="36"/>
  <c r="G498" i="36"/>
  <c r="F498" i="36"/>
  <c r="E498" i="36"/>
  <c r="D498" i="36"/>
  <c r="C498" i="36"/>
  <c r="R497" i="36"/>
  <c r="R496" i="36"/>
  <c r="P495" i="36"/>
  <c r="O495" i="36"/>
  <c r="N495" i="36"/>
  <c r="M495" i="36"/>
  <c r="L495" i="36"/>
  <c r="K495" i="36"/>
  <c r="J495" i="36"/>
  <c r="I495" i="36"/>
  <c r="H495" i="36"/>
  <c r="G495" i="36"/>
  <c r="F495" i="36"/>
  <c r="E495" i="36"/>
  <c r="D495" i="36"/>
  <c r="C495" i="36"/>
  <c r="R494" i="36"/>
  <c r="R493" i="36"/>
  <c r="Q492" i="36"/>
  <c r="O492" i="36"/>
  <c r="N492" i="36"/>
  <c r="M492" i="36"/>
  <c r="L492" i="36"/>
  <c r="K492" i="36"/>
  <c r="J492" i="36"/>
  <c r="I492" i="36"/>
  <c r="H492" i="36"/>
  <c r="G492" i="36"/>
  <c r="F492" i="36"/>
  <c r="E492" i="36"/>
  <c r="D492" i="36"/>
  <c r="C492" i="36"/>
  <c r="R491" i="36"/>
  <c r="R490" i="36"/>
  <c r="Q489" i="36"/>
  <c r="O489" i="36"/>
  <c r="N489" i="36"/>
  <c r="M489" i="36"/>
  <c r="L489" i="36"/>
  <c r="K489" i="36"/>
  <c r="J489" i="36"/>
  <c r="I489" i="36"/>
  <c r="H489" i="36"/>
  <c r="G489" i="36"/>
  <c r="F489" i="36"/>
  <c r="E489" i="36"/>
  <c r="D489" i="36"/>
  <c r="C489" i="36"/>
  <c r="R488" i="36"/>
  <c r="R487" i="36"/>
  <c r="Q486" i="36"/>
  <c r="P486" i="36"/>
  <c r="N486" i="36"/>
  <c r="M486" i="36"/>
  <c r="L486" i="36"/>
  <c r="K486" i="36"/>
  <c r="J486" i="36"/>
  <c r="I486" i="36"/>
  <c r="H486" i="36"/>
  <c r="G486" i="36"/>
  <c r="F486" i="36"/>
  <c r="E486" i="36"/>
  <c r="D486" i="36"/>
  <c r="C486" i="36"/>
  <c r="R485" i="36"/>
  <c r="R484" i="36"/>
  <c r="Q483" i="36"/>
  <c r="P483" i="36"/>
  <c r="N483" i="36"/>
  <c r="M483" i="36"/>
  <c r="L483" i="36"/>
  <c r="K483" i="36"/>
  <c r="J483" i="36"/>
  <c r="I483" i="36"/>
  <c r="H483" i="36"/>
  <c r="G483" i="36"/>
  <c r="F483" i="36"/>
  <c r="E483" i="36"/>
  <c r="D483" i="36"/>
  <c r="C483" i="36"/>
  <c r="R482" i="36"/>
  <c r="R481" i="36"/>
  <c r="Q480" i="36"/>
  <c r="P480" i="36"/>
  <c r="O480" i="36"/>
  <c r="M480" i="36"/>
  <c r="L480" i="36"/>
  <c r="K480" i="36"/>
  <c r="J480" i="36"/>
  <c r="I480" i="36"/>
  <c r="H480" i="36"/>
  <c r="G480" i="36"/>
  <c r="F480" i="36"/>
  <c r="E480" i="36"/>
  <c r="D480" i="36"/>
  <c r="C480" i="36"/>
  <c r="R479" i="36"/>
  <c r="R478" i="36"/>
  <c r="Q477" i="36"/>
  <c r="P477" i="36"/>
  <c r="O477" i="36"/>
  <c r="M477" i="36"/>
  <c r="L477" i="36"/>
  <c r="K477" i="36"/>
  <c r="J477" i="36"/>
  <c r="I477" i="36"/>
  <c r="H477" i="36"/>
  <c r="G477" i="36"/>
  <c r="F477" i="36"/>
  <c r="E477" i="36"/>
  <c r="D477" i="36"/>
  <c r="C477" i="36"/>
  <c r="R476" i="36"/>
  <c r="R475" i="36"/>
  <c r="Q474" i="36"/>
  <c r="P474" i="36"/>
  <c r="O474" i="36"/>
  <c r="N474" i="36"/>
  <c r="L474" i="36"/>
  <c r="K474" i="36"/>
  <c r="J474" i="36"/>
  <c r="I474" i="36"/>
  <c r="H474" i="36"/>
  <c r="G474" i="36"/>
  <c r="F474" i="36"/>
  <c r="E474" i="36"/>
  <c r="D474" i="36"/>
  <c r="C474" i="36"/>
  <c r="R473" i="36"/>
  <c r="R472" i="36"/>
  <c r="Q471" i="36"/>
  <c r="P471" i="36"/>
  <c r="O471" i="36"/>
  <c r="N471" i="36"/>
  <c r="L471" i="36"/>
  <c r="K471" i="36"/>
  <c r="J471" i="36"/>
  <c r="I471" i="36"/>
  <c r="H471" i="36"/>
  <c r="G471" i="36"/>
  <c r="F471" i="36"/>
  <c r="E471" i="36"/>
  <c r="D471" i="36"/>
  <c r="C471" i="36"/>
  <c r="R470" i="36"/>
  <c r="R469" i="36"/>
  <c r="Q468" i="36"/>
  <c r="P468" i="36"/>
  <c r="O468" i="36"/>
  <c r="N468" i="36"/>
  <c r="M468" i="36"/>
  <c r="K468" i="36"/>
  <c r="J468" i="36"/>
  <c r="I468" i="36"/>
  <c r="H468" i="36"/>
  <c r="G468" i="36"/>
  <c r="F468" i="36"/>
  <c r="E468" i="36"/>
  <c r="D468" i="36"/>
  <c r="C468" i="36"/>
  <c r="R467" i="36"/>
  <c r="R466" i="36"/>
  <c r="Q465" i="36"/>
  <c r="P465" i="36"/>
  <c r="O465" i="36"/>
  <c r="N465" i="36"/>
  <c r="M465" i="36"/>
  <c r="K465" i="36"/>
  <c r="J465" i="36"/>
  <c r="I465" i="36"/>
  <c r="H465" i="36"/>
  <c r="G465" i="36"/>
  <c r="F465" i="36"/>
  <c r="E465" i="36"/>
  <c r="D465" i="36"/>
  <c r="C465" i="36"/>
  <c r="R464" i="36"/>
  <c r="R463" i="36"/>
  <c r="Q462" i="36"/>
  <c r="P462" i="36"/>
  <c r="O462" i="36"/>
  <c r="N462" i="36"/>
  <c r="M462" i="36"/>
  <c r="L462" i="36"/>
  <c r="J462" i="36"/>
  <c r="I462" i="36"/>
  <c r="H462" i="36"/>
  <c r="G462" i="36"/>
  <c r="F462" i="36"/>
  <c r="E462" i="36"/>
  <c r="D462" i="36"/>
  <c r="C462" i="36"/>
  <c r="R461" i="36"/>
  <c r="R460" i="36"/>
  <c r="Q459" i="36"/>
  <c r="P459" i="36"/>
  <c r="O459" i="36"/>
  <c r="N459" i="36"/>
  <c r="M459" i="36"/>
  <c r="L459" i="36"/>
  <c r="J459" i="36"/>
  <c r="I459" i="36"/>
  <c r="H459" i="36"/>
  <c r="G459" i="36"/>
  <c r="F459" i="36"/>
  <c r="E459" i="36"/>
  <c r="D459" i="36"/>
  <c r="C459" i="36"/>
  <c r="R458" i="36"/>
  <c r="R457" i="36"/>
  <c r="Q456" i="36"/>
  <c r="P456" i="36"/>
  <c r="O456" i="36"/>
  <c r="N456" i="36"/>
  <c r="M456" i="36"/>
  <c r="L456" i="36"/>
  <c r="K456" i="36"/>
  <c r="I456" i="36"/>
  <c r="H456" i="36"/>
  <c r="G456" i="36"/>
  <c r="F456" i="36"/>
  <c r="E456" i="36"/>
  <c r="D456" i="36"/>
  <c r="C456" i="36"/>
  <c r="R455" i="36"/>
  <c r="R454" i="36"/>
  <c r="Q453" i="36"/>
  <c r="P453" i="36"/>
  <c r="O453" i="36"/>
  <c r="N453" i="36"/>
  <c r="M453" i="36"/>
  <c r="L453" i="36"/>
  <c r="K453" i="36"/>
  <c r="I453" i="36"/>
  <c r="H453" i="36"/>
  <c r="G453" i="36"/>
  <c r="F453" i="36"/>
  <c r="E453" i="36"/>
  <c r="D453" i="36"/>
  <c r="C453" i="36"/>
  <c r="R452" i="36"/>
  <c r="R451" i="36"/>
  <c r="Q450" i="36"/>
  <c r="P450" i="36"/>
  <c r="O450" i="36"/>
  <c r="N450" i="36"/>
  <c r="M450" i="36"/>
  <c r="L450" i="36"/>
  <c r="K450" i="36"/>
  <c r="J450" i="36"/>
  <c r="H450" i="36"/>
  <c r="G450" i="36"/>
  <c r="F450" i="36"/>
  <c r="E450" i="36"/>
  <c r="D450" i="36"/>
  <c r="C450" i="36"/>
  <c r="R449" i="36"/>
  <c r="R448" i="36"/>
  <c r="Q447" i="36"/>
  <c r="P447" i="36"/>
  <c r="O447" i="36"/>
  <c r="N447" i="36"/>
  <c r="M447" i="36"/>
  <c r="L447" i="36"/>
  <c r="K447" i="36"/>
  <c r="J447" i="36"/>
  <c r="H447" i="36"/>
  <c r="G447" i="36"/>
  <c r="F447" i="36"/>
  <c r="E447" i="36"/>
  <c r="D447" i="36"/>
  <c r="C447" i="36"/>
  <c r="R446" i="36"/>
  <c r="R445" i="36"/>
  <c r="Q444" i="36"/>
  <c r="P444" i="36"/>
  <c r="O444" i="36"/>
  <c r="N444" i="36"/>
  <c r="M444" i="36"/>
  <c r="L444" i="36"/>
  <c r="K444" i="36"/>
  <c r="J444" i="36"/>
  <c r="I444" i="36"/>
  <c r="G444" i="36"/>
  <c r="F444" i="36"/>
  <c r="E444" i="36"/>
  <c r="D444" i="36"/>
  <c r="C444" i="36"/>
  <c r="R443" i="36"/>
  <c r="R442" i="36"/>
  <c r="Q441" i="36"/>
  <c r="P441" i="36"/>
  <c r="O441" i="36"/>
  <c r="N441" i="36"/>
  <c r="M441" i="36"/>
  <c r="L441" i="36"/>
  <c r="K441" i="36"/>
  <c r="J441" i="36"/>
  <c r="I441" i="36"/>
  <c r="G441" i="36"/>
  <c r="F441" i="36"/>
  <c r="E441" i="36"/>
  <c r="D441" i="36"/>
  <c r="C441" i="36"/>
  <c r="R440" i="36"/>
  <c r="R439" i="36"/>
  <c r="Q438" i="36"/>
  <c r="P438" i="36"/>
  <c r="O438" i="36"/>
  <c r="N438" i="36"/>
  <c r="M438" i="36"/>
  <c r="L438" i="36"/>
  <c r="K438" i="36"/>
  <c r="J438" i="36"/>
  <c r="I438" i="36"/>
  <c r="H438" i="36"/>
  <c r="F438" i="36"/>
  <c r="E438" i="36"/>
  <c r="D438" i="36"/>
  <c r="C438" i="36"/>
  <c r="R437" i="36"/>
  <c r="R436" i="36"/>
  <c r="Q435" i="36"/>
  <c r="P435" i="36"/>
  <c r="O435" i="36"/>
  <c r="N435" i="36"/>
  <c r="M435" i="36"/>
  <c r="L435" i="36"/>
  <c r="K435" i="36"/>
  <c r="J435" i="36"/>
  <c r="I435" i="36"/>
  <c r="H435" i="36"/>
  <c r="F435" i="36"/>
  <c r="E435" i="36"/>
  <c r="D435" i="36"/>
  <c r="C435" i="36"/>
  <c r="R434" i="36"/>
  <c r="R433" i="36"/>
  <c r="Q432" i="36"/>
  <c r="P432" i="36"/>
  <c r="O432" i="36"/>
  <c r="N432" i="36"/>
  <c r="M432" i="36"/>
  <c r="L432" i="36"/>
  <c r="K432" i="36"/>
  <c r="J432" i="36"/>
  <c r="I432" i="36"/>
  <c r="H432" i="36"/>
  <c r="G432" i="36"/>
  <c r="E432" i="36"/>
  <c r="D432" i="36"/>
  <c r="C432" i="36"/>
  <c r="R431" i="36"/>
  <c r="R430" i="36"/>
  <c r="Q429" i="36"/>
  <c r="P429" i="36"/>
  <c r="O429" i="36"/>
  <c r="N429" i="36"/>
  <c r="M429" i="36"/>
  <c r="L429" i="36"/>
  <c r="K429" i="36"/>
  <c r="J429" i="36"/>
  <c r="I429" i="36"/>
  <c r="H429" i="36"/>
  <c r="G429" i="36"/>
  <c r="E429" i="36"/>
  <c r="D429" i="36"/>
  <c r="C429" i="36"/>
  <c r="R428" i="36"/>
  <c r="R427" i="36"/>
  <c r="Q426" i="36"/>
  <c r="P426" i="36"/>
  <c r="O426" i="36"/>
  <c r="N426" i="36"/>
  <c r="M426" i="36"/>
  <c r="L426" i="36"/>
  <c r="K426" i="36"/>
  <c r="J426" i="36"/>
  <c r="I426" i="36"/>
  <c r="H426" i="36"/>
  <c r="G426" i="36"/>
  <c r="F426" i="36"/>
  <c r="D426" i="36"/>
  <c r="C426" i="36"/>
  <c r="R425" i="36"/>
  <c r="R424" i="36"/>
  <c r="Q423" i="36"/>
  <c r="P423" i="36"/>
  <c r="O423" i="36"/>
  <c r="N423" i="36"/>
  <c r="M423" i="36"/>
  <c r="L423" i="36"/>
  <c r="K423" i="36"/>
  <c r="J423" i="36"/>
  <c r="I423" i="36"/>
  <c r="H423" i="36"/>
  <c r="G423" i="36"/>
  <c r="F423" i="36"/>
  <c r="D423" i="36"/>
  <c r="C423" i="36"/>
  <c r="R422" i="36"/>
  <c r="R421" i="36"/>
  <c r="Q420" i="36"/>
  <c r="P420" i="36"/>
  <c r="O420" i="36"/>
  <c r="N420" i="36"/>
  <c r="M420" i="36"/>
  <c r="L420" i="36"/>
  <c r="K420" i="36"/>
  <c r="J420" i="36"/>
  <c r="I420" i="36"/>
  <c r="H420" i="36"/>
  <c r="G420" i="36"/>
  <c r="F420" i="36"/>
  <c r="E420" i="36"/>
  <c r="C420" i="36"/>
  <c r="R419" i="36"/>
  <c r="R418" i="36"/>
  <c r="Q417" i="36"/>
  <c r="P417" i="36"/>
  <c r="O417" i="36"/>
  <c r="N417" i="36"/>
  <c r="M417" i="36"/>
  <c r="L417" i="36"/>
  <c r="K417" i="36"/>
  <c r="J417" i="36"/>
  <c r="I417" i="36"/>
  <c r="H417" i="36"/>
  <c r="G417" i="36"/>
  <c r="F417" i="36"/>
  <c r="E417" i="36"/>
  <c r="C417" i="36"/>
  <c r="R416" i="36"/>
  <c r="R415" i="36"/>
  <c r="Q414" i="36"/>
  <c r="P414" i="36"/>
  <c r="O414" i="36"/>
  <c r="N414" i="36"/>
  <c r="M414" i="36"/>
  <c r="L414" i="36"/>
  <c r="K414" i="36"/>
  <c r="J414" i="36"/>
  <c r="I414" i="36"/>
  <c r="H414" i="36"/>
  <c r="G414" i="36"/>
  <c r="F414" i="36"/>
  <c r="E414" i="36"/>
  <c r="D414" i="36"/>
  <c r="R413" i="36"/>
  <c r="R412" i="36"/>
  <c r="Q411" i="36"/>
  <c r="P411" i="36"/>
  <c r="O411" i="36"/>
  <c r="N411" i="36"/>
  <c r="M411" i="36"/>
  <c r="L411" i="36"/>
  <c r="K411" i="36"/>
  <c r="J411" i="36"/>
  <c r="I411" i="36"/>
  <c r="H411" i="36"/>
  <c r="G411" i="36"/>
  <c r="F411" i="36"/>
  <c r="E411" i="36"/>
  <c r="D411" i="36"/>
  <c r="R401" i="36"/>
  <c r="R400" i="36"/>
  <c r="P399" i="36"/>
  <c r="O399" i="36"/>
  <c r="N399" i="36"/>
  <c r="M399" i="36"/>
  <c r="L399" i="36"/>
  <c r="K399" i="36"/>
  <c r="J399" i="36"/>
  <c r="I399" i="36"/>
  <c r="H399" i="36"/>
  <c r="G399" i="36"/>
  <c r="F399" i="36"/>
  <c r="E399" i="36"/>
  <c r="D399" i="36"/>
  <c r="C399" i="36"/>
  <c r="R398" i="36"/>
  <c r="R397" i="36"/>
  <c r="P396" i="36"/>
  <c r="O396" i="36"/>
  <c r="N396" i="36"/>
  <c r="M396" i="36"/>
  <c r="L396" i="36"/>
  <c r="K396" i="36"/>
  <c r="J396" i="36"/>
  <c r="I396" i="36"/>
  <c r="H396" i="36"/>
  <c r="G396" i="36"/>
  <c r="F396" i="36"/>
  <c r="E396" i="36"/>
  <c r="D396" i="36"/>
  <c r="C396" i="36"/>
  <c r="R395" i="36"/>
  <c r="R394" i="36"/>
  <c r="Q393" i="36"/>
  <c r="O393" i="36"/>
  <c r="N393" i="36"/>
  <c r="M393" i="36"/>
  <c r="L393" i="36"/>
  <c r="K393" i="36"/>
  <c r="J393" i="36"/>
  <c r="I393" i="36"/>
  <c r="H393" i="36"/>
  <c r="G393" i="36"/>
  <c r="F393" i="36"/>
  <c r="E393" i="36"/>
  <c r="D393" i="36"/>
  <c r="C393" i="36"/>
  <c r="R392" i="36"/>
  <c r="R391" i="36"/>
  <c r="Q390" i="36"/>
  <c r="O390" i="36"/>
  <c r="N390" i="36"/>
  <c r="M390" i="36"/>
  <c r="L390" i="36"/>
  <c r="K390" i="36"/>
  <c r="J390" i="36"/>
  <c r="I390" i="36"/>
  <c r="H390" i="36"/>
  <c r="G390" i="36"/>
  <c r="F390" i="36"/>
  <c r="E390" i="36"/>
  <c r="D390" i="36"/>
  <c r="C390" i="36"/>
  <c r="R389" i="36"/>
  <c r="R388" i="36"/>
  <c r="Q387" i="36"/>
  <c r="P387" i="36"/>
  <c r="N387" i="36"/>
  <c r="M387" i="36"/>
  <c r="L387" i="36"/>
  <c r="K387" i="36"/>
  <c r="J387" i="36"/>
  <c r="I387" i="36"/>
  <c r="H387" i="36"/>
  <c r="G387" i="36"/>
  <c r="F387" i="36"/>
  <c r="E387" i="36"/>
  <c r="D387" i="36"/>
  <c r="C387" i="36"/>
  <c r="R386" i="36"/>
  <c r="R385" i="36"/>
  <c r="Q384" i="36"/>
  <c r="P384" i="36"/>
  <c r="N384" i="36"/>
  <c r="M384" i="36"/>
  <c r="L384" i="36"/>
  <c r="K384" i="36"/>
  <c r="J384" i="36"/>
  <c r="I384" i="36"/>
  <c r="H384" i="36"/>
  <c r="G384" i="36"/>
  <c r="F384" i="36"/>
  <c r="E384" i="36"/>
  <c r="D384" i="36"/>
  <c r="C384" i="36"/>
  <c r="R383" i="36"/>
  <c r="R382" i="36"/>
  <c r="Q381" i="36"/>
  <c r="P381" i="36"/>
  <c r="O381" i="36"/>
  <c r="M381" i="36"/>
  <c r="L381" i="36"/>
  <c r="K381" i="36"/>
  <c r="J381" i="36"/>
  <c r="I381" i="36"/>
  <c r="H381" i="36"/>
  <c r="G381" i="36"/>
  <c r="F381" i="36"/>
  <c r="E381" i="36"/>
  <c r="D381" i="36"/>
  <c r="C381" i="36"/>
  <c r="R380" i="36"/>
  <c r="R379" i="36"/>
  <c r="Q378" i="36"/>
  <c r="P378" i="36"/>
  <c r="O378" i="36"/>
  <c r="M378" i="36"/>
  <c r="L378" i="36"/>
  <c r="K378" i="36"/>
  <c r="J378" i="36"/>
  <c r="I378" i="36"/>
  <c r="H378" i="36"/>
  <c r="G378" i="36"/>
  <c r="F378" i="36"/>
  <c r="E378" i="36"/>
  <c r="D378" i="36"/>
  <c r="C378" i="36"/>
  <c r="R377" i="36"/>
  <c r="R376" i="36"/>
  <c r="Q375" i="36"/>
  <c r="P375" i="36"/>
  <c r="O375" i="36"/>
  <c r="N375" i="36"/>
  <c r="L375" i="36"/>
  <c r="K375" i="36"/>
  <c r="J375" i="36"/>
  <c r="I375" i="36"/>
  <c r="H375" i="36"/>
  <c r="G375" i="36"/>
  <c r="F375" i="36"/>
  <c r="E375" i="36"/>
  <c r="D375" i="36"/>
  <c r="C375" i="36"/>
  <c r="R374" i="36"/>
  <c r="R373" i="36"/>
  <c r="Q372" i="36"/>
  <c r="P372" i="36"/>
  <c r="O372" i="36"/>
  <c r="N372" i="36"/>
  <c r="L372" i="36"/>
  <c r="K372" i="36"/>
  <c r="J372" i="36"/>
  <c r="I372" i="36"/>
  <c r="H372" i="36"/>
  <c r="G372" i="36"/>
  <c r="F372" i="36"/>
  <c r="E372" i="36"/>
  <c r="D372" i="36"/>
  <c r="C372" i="36"/>
  <c r="R371" i="36"/>
  <c r="R370" i="36"/>
  <c r="Q369" i="36"/>
  <c r="P369" i="36"/>
  <c r="O369" i="36"/>
  <c r="N369" i="36"/>
  <c r="M369" i="36"/>
  <c r="K369" i="36"/>
  <c r="J369" i="36"/>
  <c r="I369" i="36"/>
  <c r="H369" i="36"/>
  <c r="G369" i="36"/>
  <c r="F369" i="36"/>
  <c r="E369" i="36"/>
  <c r="D369" i="36"/>
  <c r="C369" i="36"/>
  <c r="R368" i="36"/>
  <c r="R367" i="36"/>
  <c r="Q366" i="36"/>
  <c r="P366" i="36"/>
  <c r="O366" i="36"/>
  <c r="N366" i="36"/>
  <c r="M366" i="36"/>
  <c r="K366" i="36"/>
  <c r="J366" i="36"/>
  <c r="I366" i="36"/>
  <c r="H366" i="36"/>
  <c r="G366" i="36"/>
  <c r="F366" i="36"/>
  <c r="E366" i="36"/>
  <c r="D366" i="36"/>
  <c r="C366" i="36"/>
  <c r="R365" i="36"/>
  <c r="R364" i="36"/>
  <c r="Q363" i="36"/>
  <c r="P363" i="36"/>
  <c r="O363" i="36"/>
  <c r="N363" i="36"/>
  <c r="M363" i="36"/>
  <c r="L363" i="36"/>
  <c r="J363" i="36"/>
  <c r="I363" i="36"/>
  <c r="H363" i="36"/>
  <c r="G363" i="36"/>
  <c r="F363" i="36"/>
  <c r="E363" i="36"/>
  <c r="D363" i="36"/>
  <c r="C363" i="36"/>
  <c r="R362" i="36"/>
  <c r="R361" i="36"/>
  <c r="Q360" i="36"/>
  <c r="P360" i="36"/>
  <c r="O360" i="36"/>
  <c r="N360" i="36"/>
  <c r="M360" i="36"/>
  <c r="L360" i="36"/>
  <c r="J360" i="36"/>
  <c r="I360" i="36"/>
  <c r="H360" i="36"/>
  <c r="G360" i="36"/>
  <c r="F360" i="36"/>
  <c r="E360" i="36"/>
  <c r="D360" i="36"/>
  <c r="C360" i="36"/>
  <c r="R359" i="36"/>
  <c r="R358" i="36"/>
  <c r="Q357" i="36"/>
  <c r="P357" i="36"/>
  <c r="O357" i="36"/>
  <c r="N357" i="36"/>
  <c r="M357" i="36"/>
  <c r="L357" i="36"/>
  <c r="K357" i="36"/>
  <c r="I357" i="36"/>
  <c r="H357" i="36"/>
  <c r="G357" i="36"/>
  <c r="F357" i="36"/>
  <c r="E357" i="36"/>
  <c r="D357" i="36"/>
  <c r="C357" i="36"/>
  <c r="R356" i="36"/>
  <c r="R355" i="36"/>
  <c r="Q354" i="36"/>
  <c r="P354" i="36"/>
  <c r="O354" i="36"/>
  <c r="N354" i="36"/>
  <c r="M354" i="36"/>
  <c r="L354" i="36"/>
  <c r="K354" i="36"/>
  <c r="I354" i="36"/>
  <c r="H354" i="36"/>
  <c r="G354" i="36"/>
  <c r="F354" i="36"/>
  <c r="E354" i="36"/>
  <c r="D354" i="36"/>
  <c r="C354" i="36"/>
  <c r="R353" i="36"/>
  <c r="R352" i="36"/>
  <c r="Q351" i="36"/>
  <c r="P351" i="36"/>
  <c r="O351" i="36"/>
  <c r="N351" i="36"/>
  <c r="M351" i="36"/>
  <c r="L351" i="36"/>
  <c r="K351" i="36"/>
  <c r="J351" i="36"/>
  <c r="H351" i="36"/>
  <c r="G351" i="36"/>
  <c r="F351" i="36"/>
  <c r="E351" i="36"/>
  <c r="D351" i="36"/>
  <c r="C351" i="36"/>
  <c r="R350" i="36"/>
  <c r="R349" i="36"/>
  <c r="Q348" i="36"/>
  <c r="P348" i="36"/>
  <c r="O348" i="36"/>
  <c r="N348" i="36"/>
  <c r="M348" i="36"/>
  <c r="L348" i="36"/>
  <c r="K348" i="36"/>
  <c r="J348" i="36"/>
  <c r="H348" i="36"/>
  <c r="G348" i="36"/>
  <c r="F348" i="36"/>
  <c r="E348" i="36"/>
  <c r="D348" i="36"/>
  <c r="C348" i="36"/>
  <c r="R347" i="36"/>
  <c r="R346" i="36"/>
  <c r="Q345" i="36"/>
  <c r="P345" i="36"/>
  <c r="O345" i="36"/>
  <c r="N345" i="36"/>
  <c r="M345" i="36"/>
  <c r="L345" i="36"/>
  <c r="K345" i="36"/>
  <c r="J345" i="36"/>
  <c r="I345" i="36"/>
  <c r="G345" i="36"/>
  <c r="F345" i="36"/>
  <c r="E345" i="36"/>
  <c r="D345" i="36"/>
  <c r="C345" i="36"/>
  <c r="R344" i="36"/>
  <c r="R343" i="36"/>
  <c r="Q342" i="36"/>
  <c r="P342" i="36"/>
  <c r="O342" i="36"/>
  <c r="N342" i="36"/>
  <c r="M342" i="36"/>
  <c r="L342" i="36"/>
  <c r="K342" i="36"/>
  <c r="J342" i="36"/>
  <c r="I342" i="36"/>
  <c r="G342" i="36"/>
  <c r="F342" i="36"/>
  <c r="E342" i="36"/>
  <c r="D342" i="36"/>
  <c r="C342" i="36"/>
  <c r="R341" i="36"/>
  <c r="R340" i="36"/>
  <c r="Q339" i="36"/>
  <c r="P339" i="36"/>
  <c r="O339" i="36"/>
  <c r="N339" i="36"/>
  <c r="M339" i="36"/>
  <c r="L339" i="36"/>
  <c r="K339" i="36"/>
  <c r="J339" i="36"/>
  <c r="I339" i="36"/>
  <c r="H339" i="36"/>
  <c r="F339" i="36"/>
  <c r="E339" i="36"/>
  <c r="D339" i="36"/>
  <c r="C339" i="36"/>
  <c r="R338" i="36"/>
  <c r="R337" i="36"/>
  <c r="Q336" i="36"/>
  <c r="P336" i="36"/>
  <c r="O336" i="36"/>
  <c r="N336" i="36"/>
  <c r="M336" i="36"/>
  <c r="L336" i="36"/>
  <c r="K336" i="36"/>
  <c r="J336" i="36"/>
  <c r="I336" i="36"/>
  <c r="H336" i="36"/>
  <c r="F336" i="36"/>
  <c r="E336" i="36"/>
  <c r="D336" i="36"/>
  <c r="C336" i="36"/>
  <c r="R335" i="36"/>
  <c r="R334" i="36"/>
  <c r="Q333" i="36"/>
  <c r="P333" i="36"/>
  <c r="O333" i="36"/>
  <c r="N333" i="36"/>
  <c r="M333" i="36"/>
  <c r="L333" i="36"/>
  <c r="K333" i="36"/>
  <c r="J333" i="36"/>
  <c r="I333" i="36"/>
  <c r="H333" i="36"/>
  <c r="G333" i="36"/>
  <c r="E333" i="36"/>
  <c r="D333" i="36"/>
  <c r="C333" i="36"/>
  <c r="R332" i="36"/>
  <c r="R331" i="36"/>
  <c r="Q330" i="36"/>
  <c r="P330" i="36"/>
  <c r="O330" i="36"/>
  <c r="N330" i="36"/>
  <c r="M330" i="36"/>
  <c r="L330" i="36"/>
  <c r="K330" i="36"/>
  <c r="J330" i="36"/>
  <c r="I330" i="36"/>
  <c r="H330" i="36"/>
  <c r="G330" i="36"/>
  <c r="E330" i="36"/>
  <c r="D330" i="36"/>
  <c r="C330" i="36"/>
  <c r="R329" i="36"/>
  <c r="R328" i="36"/>
  <c r="Q327" i="36"/>
  <c r="P327" i="36"/>
  <c r="O327" i="36"/>
  <c r="N327" i="36"/>
  <c r="M327" i="36"/>
  <c r="L327" i="36"/>
  <c r="K327" i="36"/>
  <c r="J327" i="36"/>
  <c r="I327" i="36"/>
  <c r="H327" i="36"/>
  <c r="G327" i="36"/>
  <c r="F327" i="36"/>
  <c r="D327" i="36"/>
  <c r="C327" i="36"/>
  <c r="R326" i="36"/>
  <c r="R325" i="36"/>
  <c r="Q324" i="36"/>
  <c r="P324" i="36"/>
  <c r="O324" i="36"/>
  <c r="N324" i="36"/>
  <c r="M324" i="36"/>
  <c r="L324" i="36"/>
  <c r="K324" i="36"/>
  <c r="J324" i="36"/>
  <c r="I324" i="36"/>
  <c r="H324" i="36"/>
  <c r="G324" i="36"/>
  <c r="F324" i="36"/>
  <c r="D324" i="36"/>
  <c r="C324" i="36"/>
  <c r="R323" i="36"/>
  <c r="R322" i="36"/>
  <c r="Q321" i="36"/>
  <c r="P321" i="36"/>
  <c r="O321" i="36"/>
  <c r="N321" i="36"/>
  <c r="M321" i="36"/>
  <c r="L321" i="36"/>
  <c r="K321" i="36"/>
  <c r="J321" i="36"/>
  <c r="I321" i="36"/>
  <c r="H321" i="36"/>
  <c r="G321" i="36"/>
  <c r="F321" i="36"/>
  <c r="E321" i="36"/>
  <c r="C321" i="36"/>
  <c r="R320" i="36"/>
  <c r="R319" i="36"/>
  <c r="Q318" i="36"/>
  <c r="P318" i="36"/>
  <c r="O318" i="36"/>
  <c r="N318" i="36"/>
  <c r="M318" i="36"/>
  <c r="L318" i="36"/>
  <c r="K318" i="36"/>
  <c r="J318" i="36"/>
  <c r="I318" i="36"/>
  <c r="H318" i="36"/>
  <c r="G318" i="36"/>
  <c r="F318" i="36"/>
  <c r="E318" i="36"/>
  <c r="C318" i="36"/>
  <c r="R317" i="36"/>
  <c r="R316" i="36"/>
  <c r="Q315" i="36"/>
  <c r="P315" i="36"/>
  <c r="O315" i="36"/>
  <c r="N315" i="36"/>
  <c r="M315" i="36"/>
  <c r="L315" i="36"/>
  <c r="K315" i="36"/>
  <c r="J315" i="36"/>
  <c r="I315" i="36"/>
  <c r="H315" i="36"/>
  <c r="G315" i="36"/>
  <c r="F315" i="36"/>
  <c r="E315" i="36"/>
  <c r="D315" i="36"/>
  <c r="R314" i="36"/>
  <c r="R313" i="36"/>
  <c r="Q312" i="36"/>
  <c r="P312" i="36"/>
  <c r="O312" i="36"/>
  <c r="N312" i="36"/>
  <c r="M312" i="36"/>
  <c r="L312" i="36"/>
  <c r="K312" i="36"/>
  <c r="J312" i="36"/>
  <c r="I312" i="36"/>
  <c r="H312" i="36"/>
  <c r="G312" i="36"/>
  <c r="F312" i="36"/>
  <c r="E312" i="36"/>
  <c r="D312" i="36"/>
  <c r="R302" i="36"/>
  <c r="R301" i="36"/>
  <c r="P300" i="36"/>
  <c r="O300" i="36"/>
  <c r="N300" i="36"/>
  <c r="M300" i="36"/>
  <c r="L300" i="36"/>
  <c r="K300" i="36"/>
  <c r="J300" i="36"/>
  <c r="I300" i="36"/>
  <c r="H300" i="36"/>
  <c r="G300" i="36"/>
  <c r="F300" i="36"/>
  <c r="E300" i="36"/>
  <c r="D300" i="36"/>
  <c r="C300" i="36"/>
  <c r="R299" i="36"/>
  <c r="R298" i="36"/>
  <c r="P297" i="36"/>
  <c r="O297" i="36"/>
  <c r="N297" i="36"/>
  <c r="M297" i="36"/>
  <c r="L297" i="36"/>
  <c r="K297" i="36"/>
  <c r="J297" i="36"/>
  <c r="I297" i="36"/>
  <c r="H297" i="36"/>
  <c r="G297" i="36"/>
  <c r="F297" i="36"/>
  <c r="E297" i="36"/>
  <c r="D297" i="36"/>
  <c r="C297" i="36"/>
  <c r="R296" i="36"/>
  <c r="R295" i="36"/>
  <c r="Q294" i="36"/>
  <c r="O294" i="36"/>
  <c r="N294" i="36"/>
  <c r="M294" i="36"/>
  <c r="L294" i="36"/>
  <c r="K294" i="36"/>
  <c r="J294" i="36"/>
  <c r="I294" i="36"/>
  <c r="H294" i="36"/>
  <c r="G294" i="36"/>
  <c r="F294" i="36"/>
  <c r="E294" i="36"/>
  <c r="D294" i="36"/>
  <c r="C294" i="36"/>
  <c r="R293" i="36"/>
  <c r="R292" i="36"/>
  <c r="Q291" i="36"/>
  <c r="O291" i="36"/>
  <c r="N291" i="36"/>
  <c r="M291" i="36"/>
  <c r="L291" i="36"/>
  <c r="K291" i="36"/>
  <c r="J291" i="36"/>
  <c r="I291" i="36"/>
  <c r="H291" i="36"/>
  <c r="G291" i="36"/>
  <c r="F291" i="36"/>
  <c r="E291" i="36"/>
  <c r="D291" i="36"/>
  <c r="C291" i="36"/>
  <c r="R290" i="36"/>
  <c r="R289" i="36"/>
  <c r="Q288" i="36"/>
  <c r="P288" i="36"/>
  <c r="N288" i="36"/>
  <c r="M288" i="36"/>
  <c r="L288" i="36"/>
  <c r="K288" i="36"/>
  <c r="J288" i="36"/>
  <c r="I288" i="36"/>
  <c r="H288" i="36"/>
  <c r="G288" i="36"/>
  <c r="F288" i="36"/>
  <c r="E288" i="36"/>
  <c r="D288" i="36"/>
  <c r="C288" i="36"/>
  <c r="R287" i="36"/>
  <c r="R286" i="36"/>
  <c r="Q285" i="36"/>
  <c r="P285" i="36"/>
  <c r="N285" i="36"/>
  <c r="M285" i="36"/>
  <c r="L285" i="36"/>
  <c r="K285" i="36"/>
  <c r="J285" i="36"/>
  <c r="I285" i="36"/>
  <c r="H285" i="36"/>
  <c r="G285" i="36"/>
  <c r="F285" i="36"/>
  <c r="E285" i="36"/>
  <c r="D285" i="36"/>
  <c r="C285" i="36"/>
  <c r="R284" i="36"/>
  <c r="R283" i="36"/>
  <c r="Q282" i="36"/>
  <c r="P282" i="36"/>
  <c r="O282" i="36"/>
  <c r="M282" i="36"/>
  <c r="L282" i="36"/>
  <c r="K282" i="36"/>
  <c r="J282" i="36"/>
  <c r="I282" i="36"/>
  <c r="H282" i="36"/>
  <c r="G282" i="36"/>
  <c r="F282" i="36"/>
  <c r="E282" i="36"/>
  <c r="D282" i="36"/>
  <c r="C282" i="36"/>
  <c r="R281" i="36"/>
  <c r="R280" i="36"/>
  <c r="Q279" i="36"/>
  <c r="P279" i="36"/>
  <c r="O279" i="36"/>
  <c r="M279" i="36"/>
  <c r="L279" i="36"/>
  <c r="K279" i="36"/>
  <c r="J279" i="36"/>
  <c r="I279" i="36"/>
  <c r="H279" i="36"/>
  <c r="G279" i="36"/>
  <c r="F279" i="36"/>
  <c r="E279" i="36"/>
  <c r="D279" i="36"/>
  <c r="C279" i="36"/>
  <c r="R278" i="36"/>
  <c r="R277" i="36"/>
  <c r="Q276" i="36"/>
  <c r="P276" i="36"/>
  <c r="O276" i="36"/>
  <c r="N276" i="36"/>
  <c r="L276" i="36"/>
  <c r="K276" i="36"/>
  <c r="J276" i="36"/>
  <c r="I276" i="36"/>
  <c r="H276" i="36"/>
  <c r="G276" i="36"/>
  <c r="F276" i="36"/>
  <c r="E276" i="36"/>
  <c r="D276" i="36"/>
  <c r="C276" i="36"/>
  <c r="R275" i="36"/>
  <c r="R274" i="36"/>
  <c r="Q273" i="36"/>
  <c r="P273" i="36"/>
  <c r="O273" i="36"/>
  <c r="N273" i="36"/>
  <c r="L273" i="36"/>
  <c r="K273" i="36"/>
  <c r="J273" i="36"/>
  <c r="I273" i="36"/>
  <c r="H273" i="36"/>
  <c r="G273" i="36"/>
  <c r="F273" i="36"/>
  <c r="E273" i="36"/>
  <c r="D273" i="36"/>
  <c r="C273" i="36"/>
  <c r="R272" i="36"/>
  <c r="R271" i="36"/>
  <c r="Q270" i="36"/>
  <c r="P270" i="36"/>
  <c r="O270" i="36"/>
  <c r="N270" i="36"/>
  <c r="M270" i="36"/>
  <c r="K270" i="36"/>
  <c r="J270" i="36"/>
  <c r="I270" i="36"/>
  <c r="H270" i="36"/>
  <c r="G270" i="36"/>
  <c r="F270" i="36"/>
  <c r="E270" i="36"/>
  <c r="D270" i="36"/>
  <c r="C270" i="36"/>
  <c r="R269" i="36"/>
  <c r="R268" i="36"/>
  <c r="Q267" i="36"/>
  <c r="P267" i="36"/>
  <c r="O267" i="36"/>
  <c r="N267" i="36"/>
  <c r="M267" i="36"/>
  <c r="K267" i="36"/>
  <c r="J267" i="36"/>
  <c r="I267" i="36"/>
  <c r="H267" i="36"/>
  <c r="G267" i="36"/>
  <c r="F267" i="36"/>
  <c r="E267" i="36"/>
  <c r="D267" i="36"/>
  <c r="C267" i="36"/>
  <c r="R266" i="36"/>
  <c r="R265" i="36"/>
  <c r="Q264" i="36"/>
  <c r="P264" i="36"/>
  <c r="O264" i="36"/>
  <c r="N264" i="36"/>
  <c r="M264" i="36"/>
  <c r="L264" i="36"/>
  <c r="J264" i="36"/>
  <c r="I264" i="36"/>
  <c r="H264" i="36"/>
  <c r="G264" i="36"/>
  <c r="F264" i="36"/>
  <c r="E264" i="36"/>
  <c r="D264" i="36"/>
  <c r="C264" i="36"/>
  <c r="R263" i="36"/>
  <c r="R262" i="36"/>
  <c r="Q261" i="36"/>
  <c r="P261" i="36"/>
  <c r="O261" i="36"/>
  <c r="N261" i="36"/>
  <c r="M261" i="36"/>
  <c r="L261" i="36"/>
  <c r="J261" i="36"/>
  <c r="I261" i="36"/>
  <c r="H261" i="36"/>
  <c r="G261" i="36"/>
  <c r="F261" i="36"/>
  <c r="E261" i="36"/>
  <c r="D261" i="36"/>
  <c r="C261" i="36"/>
  <c r="R260" i="36"/>
  <c r="R259" i="36"/>
  <c r="Q258" i="36"/>
  <c r="P258" i="36"/>
  <c r="O258" i="36"/>
  <c r="N258" i="36"/>
  <c r="M258" i="36"/>
  <c r="L258" i="36"/>
  <c r="K258" i="36"/>
  <c r="I258" i="36"/>
  <c r="H258" i="36"/>
  <c r="G258" i="36"/>
  <c r="F258" i="36"/>
  <c r="E258" i="36"/>
  <c r="D258" i="36"/>
  <c r="C258" i="36"/>
  <c r="R257" i="36"/>
  <c r="R256" i="36"/>
  <c r="Q255" i="36"/>
  <c r="P255" i="36"/>
  <c r="O255" i="36"/>
  <c r="N255" i="36"/>
  <c r="M255" i="36"/>
  <c r="L255" i="36"/>
  <c r="K255" i="36"/>
  <c r="I255" i="36"/>
  <c r="H255" i="36"/>
  <c r="G255" i="36"/>
  <c r="F255" i="36"/>
  <c r="E255" i="36"/>
  <c r="D255" i="36"/>
  <c r="C255" i="36"/>
  <c r="R254" i="36"/>
  <c r="R253" i="36"/>
  <c r="Q252" i="36"/>
  <c r="P252" i="36"/>
  <c r="O252" i="36"/>
  <c r="N252" i="36"/>
  <c r="M252" i="36"/>
  <c r="L252" i="36"/>
  <c r="K252" i="36"/>
  <c r="J252" i="36"/>
  <c r="H252" i="36"/>
  <c r="G252" i="36"/>
  <c r="F252" i="36"/>
  <c r="E252" i="36"/>
  <c r="D252" i="36"/>
  <c r="C252" i="36"/>
  <c r="R251" i="36"/>
  <c r="R250" i="36"/>
  <c r="Q249" i="36"/>
  <c r="P249" i="36"/>
  <c r="O249" i="36"/>
  <c r="N249" i="36"/>
  <c r="M249" i="36"/>
  <c r="L249" i="36"/>
  <c r="K249" i="36"/>
  <c r="J249" i="36"/>
  <c r="H249" i="36"/>
  <c r="G249" i="36"/>
  <c r="F249" i="36"/>
  <c r="E249" i="36"/>
  <c r="D249" i="36"/>
  <c r="C249" i="36"/>
  <c r="R248" i="36"/>
  <c r="R247" i="36"/>
  <c r="Q246" i="36"/>
  <c r="P246" i="36"/>
  <c r="O246" i="36"/>
  <c r="N246" i="36"/>
  <c r="M246" i="36"/>
  <c r="L246" i="36"/>
  <c r="K246" i="36"/>
  <c r="J246" i="36"/>
  <c r="I246" i="36"/>
  <c r="G246" i="36"/>
  <c r="F246" i="36"/>
  <c r="E246" i="36"/>
  <c r="D246" i="36"/>
  <c r="C246" i="36"/>
  <c r="R245" i="36"/>
  <c r="R244" i="36"/>
  <c r="Q243" i="36"/>
  <c r="P243" i="36"/>
  <c r="O243" i="36"/>
  <c r="N243" i="36"/>
  <c r="M243" i="36"/>
  <c r="L243" i="36"/>
  <c r="K243" i="36"/>
  <c r="J243" i="36"/>
  <c r="I243" i="36"/>
  <c r="G243" i="36"/>
  <c r="F243" i="36"/>
  <c r="E243" i="36"/>
  <c r="D243" i="36"/>
  <c r="C243" i="36"/>
  <c r="R242" i="36"/>
  <c r="R241" i="36"/>
  <c r="Q240" i="36"/>
  <c r="P240" i="36"/>
  <c r="O240" i="36"/>
  <c r="N240" i="36"/>
  <c r="M240" i="36"/>
  <c r="L240" i="36"/>
  <c r="K240" i="36"/>
  <c r="J240" i="36"/>
  <c r="I240" i="36"/>
  <c r="H240" i="36"/>
  <c r="F240" i="36"/>
  <c r="E240" i="36"/>
  <c r="D240" i="36"/>
  <c r="C240" i="36"/>
  <c r="R239" i="36"/>
  <c r="R238" i="36"/>
  <c r="Q237" i="36"/>
  <c r="P237" i="36"/>
  <c r="O237" i="36"/>
  <c r="N237" i="36"/>
  <c r="M237" i="36"/>
  <c r="L237" i="36"/>
  <c r="K237" i="36"/>
  <c r="J237" i="36"/>
  <c r="I237" i="36"/>
  <c r="H237" i="36"/>
  <c r="F237" i="36"/>
  <c r="E237" i="36"/>
  <c r="D237" i="36"/>
  <c r="C237" i="36"/>
  <c r="R236" i="36"/>
  <c r="R235" i="36"/>
  <c r="Q234" i="36"/>
  <c r="P234" i="36"/>
  <c r="O234" i="36"/>
  <c r="N234" i="36"/>
  <c r="M234" i="36"/>
  <c r="L234" i="36"/>
  <c r="K234" i="36"/>
  <c r="J234" i="36"/>
  <c r="I234" i="36"/>
  <c r="H234" i="36"/>
  <c r="G234" i="36"/>
  <c r="E234" i="36"/>
  <c r="D234" i="36"/>
  <c r="C234" i="36"/>
  <c r="R233" i="36"/>
  <c r="R232" i="36"/>
  <c r="Q231" i="36"/>
  <c r="P231" i="36"/>
  <c r="O231" i="36"/>
  <c r="N231" i="36"/>
  <c r="M231" i="36"/>
  <c r="L231" i="36"/>
  <c r="K231" i="36"/>
  <c r="J231" i="36"/>
  <c r="I231" i="36"/>
  <c r="H231" i="36"/>
  <c r="G231" i="36"/>
  <c r="E231" i="36"/>
  <c r="D231" i="36"/>
  <c r="C231" i="36"/>
  <c r="R230" i="36"/>
  <c r="R229" i="36"/>
  <c r="Q228" i="36"/>
  <c r="P228" i="36"/>
  <c r="O228" i="36"/>
  <c r="N228" i="36"/>
  <c r="M228" i="36"/>
  <c r="L228" i="36"/>
  <c r="K228" i="36"/>
  <c r="J228" i="36"/>
  <c r="I228" i="36"/>
  <c r="H228" i="36"/>
  <c r="G228" i="36"/>
  <c r="F228" i="36"/>
  <c r="D228" i="36"/>
  <c r="C228" i="36"/>
  <c r="R227" i="36"/>
  <c r="R226" i="36"/>
  <c r="Q225" i="36"/>
  <c r="P225" i="36"/>
  <c r="O225" i="36"/>
  <c r="N225" i="36"/>
  <c r="M225" i="36"/>
  <c r="L225" i="36"/>
  <c r="K225" i="36"/>
  <c r="J225" i="36"/>
  <c r="I225" i="36"/>
  <c r="H225" i="36"/>
  <c r="G225" i="36"/>
  <c r="F225" i="36"/>
  <c r="D225" i="36"/>
  <c r="C225" i="36"/>
  <c r="R224" i="36"/>
  <c r="R223" i="36"/>
  <c r="Q222" i="36"/>
  <c r="P222" i="36"/>
  <c r="O222" i="36"/>
  <c r="N222" i="36"/>
  <c r="M222" i="36"/>
  <c r="L222" i="36"/>
  <c r="K222" i="36"/>
  <c r="J222" i="36"/>
  <c r="I222" i="36"/>
  <c r="H222" i="36"/>
  <c r="G222" i="36"/>
  <c r="F222" i="36"/>
  <c r="E222" i="36"/>
  <c r="C222" i="36"/>
  <c r="R221" i="36"/>
  <c r="R220" i="36"/>
  <c r="Q219" i="36"/>
  <c r="P219" i="36"/>
  <c r="O219" i="36"/>
  <c r="N219" i="36"/>
  <c r="M219" i="36"/>
  <c r="L219" i="36"/>
  <c r="K219" i="36"/>
  <c r="J219" i="36"/>
  <c r="I219" i="36"/>
  <c r="H219" i="36"/>
  <c r="G219" i="36"/>
  <c r="F219" i="36"/>
  <c r="E219" i="36"/>
  <c r="C219" i="36"/>
  <c r="R218" i="36"/>
  <c r="R217" i="36"/>
  <c r="Q216" i="36"/>
  <c r="P216" i="36"/>
  <c r="O216" i="36"/>
  <c r="N216" i="36"/>
  <c r="M216" i="36"/>
  <c r="L216" i="36"/>
  <c r="K216" i="36"/>
  <c r="J216" i="36"/>
  <c r="I216" i="36"/>
  <c r="H216" i="36"/>
  <c r="G216" i="36"/>
  <c r="F216" i="36"/>
  <c r="E216" i="36"/>
  <c r="D216" i="36"/>
  <c r="R215" i="36"/>
  <c r="R214" i="36"/>
  <c r="Q213" i="36"/>
  <c r="P213" i="36"/>
  <c r="O213" i="36"/>
  <c r="N213" i="36"/>
  <c r="M213" i="36"/>
  <c r="L213" i="36"/>
  <c r="K213" i="36"/>
  <c r="J213" i="36"/>
  <c r="I213" i="36"/>
  <c r="H213" i="36"/>
  <c r="G213" i="36"/>
  <c r="F213" i="36"/>
  <c r="E213" i="36"/>
  <c r="D213" i="36"/>
  <c r="R203" i="36"/>
  <c r="R202" i="36"/>
  <c r="P201" i="36"/>
  <c r="O201" i="36"/>
  <c r="N201" i="36"/>
  <c r="M201" i="36"/>
  <c r="L201" i="36"/>
  <c r="K201" i="36"/>
  <c r="J201" i="36"/>
  <c r="I201" i="36"/>
  <c r="H201" i="36"/>
  <c r="G201" i="36"/>
  <c r="F201" i="36"/>
  <c r="E201" i="36"/>
  <c r="D201" i="36"/>
  <c r="C201" i="36"/>
  <c r="R200" i="36"/>
  <c r="R199" i="36"/>
  <c r="P198" i="36"/>
  <c r="O198" i="36"/>
  <c r="N198" i="36"/>
  <c r="M198" i="36"/>
  <c r="L198" i="36"/>
  <c r="K198" i="36"/>
  <c r="J198" i="36"/>
  <c r="I198" i="36"/>
  <c r="H198" i="36"/>
  <c r="G198" i="36"/>
  <c r="F198" i="36"/>
  <c r="E198" i="36"/>
  <c r="D198" i="36"/>
  <c r="C198" i="36"/>
  <c r="R197" i="36"/>
  <c r="R196" i="36"/>
  <c r="Q195" i="36"/>
  <c r="O195" i="36"/>
  <c r="N195" i="36"/>
  <c r="M195" i="36"/>
  <c r="L195" i="36"/>
  <c r="K195" i="36"/>
  <c r="J195" i="36"/>
  <c r="I195" i="36"/>
  <c r="H195" i="36"/>
  <c r="G195" i="36"/>
  <c r="F195" i="36"/>
  <c r="E195" i="36"/>
  <c r="D195" i="36"/>
  <c r="C195" i="36"/>
  <c r="R194" i="36"/>
  <c r="R193" i="36"/>
  <c r="Q192" i="36"/>
  <c r="O192" i="36"/>
  <c r="N192" i="36"/>
  <c r="M192" i="36"/>
  <c r="L192" i="36"/>
  <c r="K192" i="36"/>
  <c r="J192" i="36"/>
  <c r="I192" i="36"/>
  <c r="H192" i="36"/>
  <c r="G192" i="36"/>
  <c r="F192" i="36"/>
  <c r="E192" i="36"/>
  <c r="D192" i="36"/>
  <c r="C192" i="36"/>
  <c r="R191" i="36"/>
  <c r="R190" i="36"/>
  <c r="Q189" i="36"/>
  <c r="P189" i="36"/>
  <c r="N189" i="36"/>
  <c r="M189" i="36"/>
  <c r="L189" i="36"/>
  <c r="K189" i="36"/>
  <c r="J189" i="36"/>
  <c r="I189" i="36"/>
  <c r="H189" i="36"/>
  <c r="G189" i="36"/>
  <c r="F189" i="36"/>
  <c r="E189" i="36"/>
  <c r="D189" i="36"/>
  <c r="C189" i="36"/>
  <c r="R188" i="36"/>
  <c r="R187" i="36"/>
  <c r="Q186" i="36"/>
  <c r="P186" i="36"/>
  <c r="N186" i="36"/>
  <c r="M186" i="36"/>
  <c r="L186" i="36"/>
  <c r="K186" i="36"/>
  <c r="J186" i="36"/>
  <c r="I186" i="36"/>
  <c r="H186" i="36"/>
  <c r="G186" i="36"/>
  <c r="F186" i="36"/>
  <c r="E186" i="36"/>
  <c r="D186" i="36"/>
  <c r="C186" i="36"/>
  <c r="R185" i="36"/>
  <c r="R184" i="36"/>
  <c r="Q183" i="36"/>
  <c r="P183" i="36"/>
  <c r="O183" i="36"/>
  <c r="M183" i="36"/>
  <c r="L183" i="36"/>
  <c r="K183" i="36"/>
  <c r="J183" i="36"/>
  <c r="I183" i="36"/>
  <c r="H183" i="36"/>
  <c r="G183" i="36"/>
  <c r="F183" i="36"/>
  <c r="E183" i="36"/>
  <c r="D183" i="36"/>
  <c r="C183" i="36"/>
  <c r="R182" i="36"/>
  <c r="R181" i="36"/>
  <c r="Q180" i="36"/>
  <c r="P180" i="36"/>
  <c r="O180" i="36"/>
  <c r="M180" i="36"/>
  <c r="L180" i="36"/>
  <c r="K180" i="36"/>
  <c r="J180" i="36"/>
  <c r="I180" i="36"/>
  <c r="H180" i="36"/>
  <c r="G180" i="36"/>
  <c r="F180" i="36"/>
  <c r="E180" i="36"/>
  <c r="D180" i="36"/>
  <c r="C180" i="36"/>
  <c r="R179" i="36"/>
  <c r="R178" i="36"/>
  <c r="Q177" i="36"/>
  <c r="P177" i="36"/>
  <c r="O177" i="36"/>
  <c r="N177" i="36"/>
  <c r="L177" i="36"/>
  <c r="K177" i="36"/>
  <c r="J177" i="36"/>
  <c r="I177" i="36"/>
  <c r="H177" i="36"/>
  <c r="G177" i="36"/>
  <c r="F177" i="36"/>
  <c r="E177" i="36"/>
  <c r="D177" i="36"/>
  <c r="C177" i="36"/>
  <c r="R176" i="36"/>
  <c r="R175" i="36"/>
  <c r="Q174" i="36"/>
  <c r="P174" i="36"/>
  <c r="O174" i="36"/>
  <c r="N174" i="36"/>
  <c r="L174" i="36"/>
  <c r="K174" i="36"/>
  <c r="J174" i="36"/>
  <c r="I174" i="36"/>
  <c r="H174" i="36"/>
  <c r="G174" i="36"/>
  <c r="F174" i="36"/>
  <c r="E174" i="36"/>
  <c r="D174" i="36"/>
  <c r="C174" i="36"/>
  <c r="R173" i="36"/>
  <c r="R172" i="36"/>
  <c r="Q171" i="36"/>
  <c r="P171" i="36"/>
  <c r="O171" i="36"/>
  <c r="N171" i="36"/>
  <c r="M171" i="36"/>
  <c r="K171" i="36"/>
  <c r="J171" i="36"/>
  <c r="I171" i="36"/>
  <c r="H171" i="36"/>
  <c r="G171" i="36"/>
  <c r="F171" i="36"/>
  <c r="E171" i="36"/>
  <c r="D171" i="36"/>
  <c r="C171" i="36"/>
  <c r="R170" i="36"/>
  <c r="R169" i="36"/>
  <c r="Q168" i="36"/>
  <c r="P168" i="36"/>
  <c r="O168" i="36"/>
  <c r="N168" i="36"/>
  <c r="M168" i="36"/>
  <c r="K168" i="36"/>
  <c r="J168" i="36"/>
  <c r="I168" i="36"/>
  <c r="H168" i="36"/>
  <c r="G168" i="36"/>
  <c r="F168" i="36"/>
  <c r="E168" i="36"/>
  <c r="D168" i="36"/>
  <c r="C168" i="36"/>
  <c r="R167" i="36"/>
  <c r="R166" i="36"/>
  <c r="Q165" i="36"/>
  <c r="P165" i="36"/>
  <c r="O165" i="36"/>
  <c r="N165" i="36"/>
  <c r="M165" i="36"/>
  <c r="L165" i="36"/>
  <c r="J165" i="36"/>
  <c r="I165" i="36"/>
  <c r="H165" i="36"/>
  <c r="G165" i="36"/>
  <c r="F165" i="36"/>
  <c r="E165" i="36"/>
  <c r="D165" i="36"/>
  <c r="C165" i="36"/>
  <c r="R164" i="36"/>
  <c r="R163" i="36"/>
  <c r="Q162" i="36"/>
  <c r="P162" i="36"/>
  <c r="O162" i="36"/>
  <c r="N162" i="36"/>
  <c r="M162" i="36"/>
  <c r="L162" i="36"/>
  <c r="J162" i="36"/>
  <c r="I162" i="36"/>
  <c r="H162" i="36"/>
  <c r="G162" i="36"/>
  <c r="F162" i="36"/>
  <c r="E162" i="36"/>
  <c r="D162" i="36"/>
  <c r="C162" i="36"/>
  <c r="R161" i="36"/>
  <c r="R160" i="36"/>
  <c r="Q159" i="36"/>
  <c r="P159" i="36"/>
  <c r="O159" i="36"/>
  <c r="N159" i="36"/>
  <c r="M159" i="36"/>
  <c r="L159" i="36"/>
  <c r="K159" i="36"/>
  <c r="I159" i="36"/>
  <c r="H159" i="36"/>
  <c r="G159" i="36"/>
  <c r="F159" i="36"/>
  <c r="E159" i="36"/>
  <c r="D159" i="36"/>
  <c r="C159" i="36"/>
  <c r="R158" i="36"/>
  <c r="R157" i="36"/>
  <c r="Q156" i="36"/>
  <c r="P156" i="36"/>
  <c r="O156" i="36"/>
  <c r="N156" i="36"/>
  <c r="M156" i="36"/>
  <c r="L156" i="36"/>
  <c r="K156" i="36"/>
  <c r="I156" i="36"/>
  <c r="H156" i="36"/>
  <c r="G156" i="36"/>
  <c r="F156" i="36"/>
  <c r="E156" i="36"/>
  <c r="D156" i="36"/>
  <c r="C156" i="36"/>
  <c r="R155" i="36"/>
  <c r="R154" i="36"/>
  <c r="Q153" i="36"/>
  <c r="P153" i="36"/>
  <c r="O153" i="36"/>
  <c r="N153" i="36"/>
  <c r="M153" i="36"/>
  <c r="L153" i="36"/>
  <c r="K153" i="36"/>
  <c r="J153" i="36"/>
  <c r="H153" i="36"/>
  <c r="G153" i="36"/>
  <c r="F153" i="36"/>
  <c r="E153" i="36"/>
  <c r="D153" i="36"/>
  <c r="C153" i="36"/>
  <c r="R152" i="36"/>
  <c r="R151" i="36"/>
  <c r="Q150" i="36"/>
  <c r="P150" i="36"/>
  <c r="O150" i="36"/>
  <c r="N150" i="36"/>
  <c r="M150" i="36"/>
  <c r="L150" i="36"/>
  <c r="K150" i="36"/>
  <c r="J150" i="36"/>
  <c r="H150" i="36"/>
  <c r="G150" i="36"/>
  <c r="F150" i="36"/>
  <c r="E150" i="36"/>
  <c r="D150" i="36"/>
  <c r="C150" i="36"/>
  <c r="R149" i="36"/>
  <c r="R148" i="36"/>
  <c r="Q147" i="36"/>
  <c r="P147" i="36"/>
  <c r="O147" i="36"/>
  <c r="N147" i="36"/>
  <c r="M147" i="36"/>
  <c r="L147" i="36"/>
  <c r="K147" i="36"/>
  <c r="J147" i="36"/>
  <c r="I147" i="36"/>
  <c r="G147" i="36"/>
  <c r="F147" i="36"/>
  <c r="E147" i="36"/>
  <c r="D147" i="36"/>
  <c r="C147" i="36"/>
  <c r="R146" i="36"/>
  <c r="R145" i="36"/>
  <c r="Q144" i="36"/>
  <c r="P144" i="36"/>
  <c r="O144" i="36"/>
  <c r="N144" i="36"/>
  <c r="M144" i="36"/>
  <c r="L144" i="36"/>
  <c r="K144" i="36"/>
  <c r="J144" i="36"/>
  <c r="I144" i="36"/>
  <c r="G144" i="36"/>
  <c r="F144" i="36"/>
  <c r="E144" i="36"/>
  <c r="D144" i="36"/>
  <c r="C144" i="36"/>
  <c r="R143" i="36"/>
  <c r="R142" i="36"/>
  <c r="Q141" i="36"/>
  <c r="P141" i="36"/>
  <c r="O141" i="36"/>
  <c r="N141" i="36"/>
  <c r="M141" i="36"/>
  <c r="L141" i="36"/>
  <c r="K141" i="36"/>
  <c r="J141" i="36"/>
  <c r="I141" i="36"/>
  <c r="H141" i="36"/>
  <c r="F141" i="36"/>
  <c r="E141" i="36"/>
  <c r="D141" i="36"/>
  <c r="C141" i="36"/>
  <c r="R140" i="36"/>
  <c r="R139" i="36"/>
  <c r="Q138" i="36"/>
  <c r="P138" i="36"/>
  <c r="O138" i="36"/>
  <c r="N138" i="36"/>
  <c r="M138" i="36"/>
  <c r="L138" i="36"/>
  <c r="K138" i="36"/>
  <c r="J138" i="36"/>
  <c r="I138" i="36"/>
  <c r="H138" i="36"/>
  <c r="F138" i="36"/>
  <c r="E138" i="36"/>
  <c r="D138" i="36"/>
  <c r="C138" i="36"/>
  <c r="R137" i="36"/>
  <c r="R136" i="36"/>
  <c r="Q135" i="36"/>
  <c r="P135" i="36"/>
  <c r="O135" i="36"/>
  <c r="N135" i="36"/>
  <c r="M135" i="36"/>
  <c r="L135" i="36"/>
  <c r="K135" i="36"/>
  <c r="J135" i="36"/>
  <c r="I135" i="36"/>
  <c r="H135" i="36"/>
  <c r="G135" i="36"/>
  <c r="E135" i="36"/>
  <c r="D135" i="36"/>
  <c r="C135" i="36"/>
  <c r="R134" i="36"/>
  <c r="R133" i="36"/>
  <c r="Q132" i="36"/>
  <c r="P132" i="36"/>
  <c r="O132" i="36"/>
  <c r="N132" i="36"/>
  <c r="M132" i="36"/>
  <c r="L132" i="36"/>
  <c r="K132" i="36"/>
  <c r="J132" i="36"/>
  <c r="I132" i="36"/>
  <c r="H132" i="36"/>
  <c r="G132" i="36"/>
  <c r="E132" i="36"/>
  <c r="D132" i="36"/>
  <c r="C132" i="36"/>
  <c r="R131" i="36"/>
  <c r="R130" i="36"/>
  <c r="Q129" i="36"/>
  <c r="P129" i="36"/>
  <c r="O129" i="36"/>
  <c r="N129" i="36"/>
  <c r="M129" i="36"/>
  <c r="L129" i="36"/>
  <c r="K129" i="36"/>
  <c r="J129" i="36"/>
  <c r="I129" i="36"/>
  <c r="H129" i="36"/>
  <c r="G129" i="36"/>
  <c r="F129" i="36"/>
  <c r="D129" i="36"/>
  <c r="C129" i="36"/>
  <c r="R128" i="36"/>
  <c r="R127" i="36"/>
  <c r="Q126" i="36"/>
  <c r="P126" i="36"/>
  <c r="O126" i="36"/>
  <c r="N126" i="36"/>
  <c r="M126" i="36"/>
  <c r="L126" i="36"/>
  <c r="K126" i="36"/>
  <c r="J126" i="36"/>
  <c r="I126" i="36"/>
  <c r="H126" i="36"/>
  <c r="G126" i="36"/>
  <c r="F126" i="36"/>
  <c r="D126" i="36"/>
  <c r="C126" i="36"/>
  <c r="R125" i="36"/>
  <c r="R124" i="36"/>
  <c r="Q123" i="36"/>
  <c r="P123" i="36"/>
  <c r="O123" i="36"/>
  <c r="N123" i="36"/>
  <c r="M123" i="36"/>
  <c r="L123" i="36"/>
  <c r="K123" i="36"/>
  <c r="J123" i="36"/>
  <c r="I123" i="36"/>
  <c r="H123" i="36"/>
  <c r="G123" i="36"/>
  <c r="F123" i="36"/>
  <c r="E123" i="36"/>
  <c r="C123" i="36"/>
  <c r="R122" i="36"/>
  <c r="R121" i="36"/>
  <c r="Q120" i="36"/>
  <c r="P120" i="36"/>
  <c r="O120" i="36"/>
  <c r="N120" i="36"/>
  <c r="M120" i="36"/>
  <c r="L120" i="36"/>
  <c r="K120" i="36"/>
  <c r="J120" i="36"/>
  <c r="I120" i="36"/>
  <c r="H120" i="36"/>
  <c r="G120" i="36"/>
  <c r="F120" i="36"/>
  <c r="E120" i="36"/>
  <c r="C120" i="36"/>
  <c r="R119" i="36"/>
  <c r="R118" i="36"/>
  <c r="Q117" i="36"/>
  <c r="P117" i="36"/>
  <c r="O117" i="36"/>
  <c r="N117" i="36"/>
  <c r="M117" i="36"/>
  <c r="L117" i="36"/>
  <c r="K117" i="36"/>
  <c r="J117" i="36"/>
  <c r="I117" i="36"/>
  <c r="H117" i="36"/>
  <c r="G117" i="36"/>
  <c r="F117" i="36"/>
  <c r="E117" i="36"/>
  <c r="D117" i="36"/>
  <c r="R116" i="36"/>
  <c r="R115" i="36"/>
  <c r="Q114" i="36"/>
  <c r="P114" i="36"/>
  <c r="O114" i="36"/>
  <c r="N114" i="36"/>
  <c r="M114" i="36"/>
  <c r="L114" i="36"/>
  <c r="K114" i="36"/>
  <c r="J114" i="36"/>
  <c r="I114" i="36"/>
  <c r="H114" i="36"/>
  <c r="G114" i="36"/>
  <c r="F114" i="36"/>
  <c r="E114" i="36"/>
  <c r="D114" i="36"/>
  <c r="R104" i="36"/>
  <c r="R103" i="36"/>
  <c r="P102" i="36"/>
  <c r="O102" i="36"/>
  <c r="N102" i="36"/>
  <c r="M102" i="36"/>
  <c r="L102" i="36"/>
  <c r="K102" i="36"/>
  <c r="J102" i="36"/>
  <c r="I102" i="36"/>
  <c r="H102" i="36"/>
  <c r="G102" i="36"/>
  <c r="F102" i="36"/>
  <c r="E102" i="36"/>
  <c r="D102" i="36"/>
  <c r="C102" i="36"/>
  <c r="R101" i="36"/>
  <c r="R100" i="36"/>
  <c r="P99" i="36"/>
  <c r="O99" i="36"/>
  <c r="N99" i="36"/>
  <c r="M99" i="36"/>
  <c r="L99" i="36"/>
  <c r="K99" i="36"/>
  <c r="J99" i="36"/>
  <c r="I99" i="36"/>
  <c r="H99" i="36"/>
  <c r="G99" i="36"/>
  <c r="F99" i="36"/>
  <c r="E99" i="36"/>
  <c r="D99" i="36"/>
  <c r="C99" i="36"/>
  <c r="R98" i="36"/>
  <c r="R97" i="36"/>
  <c r="Q96" i="36"/>
  <c r="O96" i="36"/>
  <c r="N96" i="36"/>
  <c r="M96" i="36"/>
  <c r="L96" i="36"/>
  <c r="K96" i="36"/>
  <c r="J96" i="36"/>
  <c r="I96" i="36"/>
  <c r="H96" i="36"/>
  <c r="G96" i="36"/>
  <c r="F96" i="36"/>
  <c r="E96" i="36"/>
  <c r="D96" i="36"/>
  <c r="C96" i="36"/>
  <c r="R95" i="36"/>
  <c r="R94" i="36"/>
  <c r="Q93" i="36"/>
  <c r="O93" i="36"/>
  <c r="N93" i="36"/>
  <c r="M93" i="36"/>
  <c r="L93" i="36"/>
  <c r="K93" i="36"/>
  <c r="J93" i="36"/>
  <c r="I93" i="36"/>
  <c r="H93" i="36"/>
  <c r="G93" i="36"/>
  <c r="F93" i="36"/>
  <c r="E93" i="36"/>
  <c r="D93" i="36"/>
  <c r="C93" i="36"/>
  <c r="R92" i="36"/>
  <c r="R91" i="36"/>
  <c r="Q90" i="36"/>
  <c r="P90" i="36"/>
  <c r="N90" i="36"/>
  <c r="M90" i="36"/>
  <c r="L90" i="36"/>
  <c r="K90" i="36"/>
  <c r="J90" i="36"/>
  <c r="I90" i="36"/>
  <c r="H90" i="36"/>
  <c r="G90" i="36"/>
  <c r="F90" i="36"/>
  <c r="E90" i="36"/>
  <c r="D90" i="36"/>
  <c r="C90" i="36"/>
  <c r="R89" i="36"/>
  <c r="R88" i="36"/>
  <c r="Q87" i="36"/>
  <c r="P87" i="36"/>
  <c r="N87" i="36"/>
  <c r="M87" i="36"/>
  <c r="L87" i="36"/>
  <c r="K87" i="36"/>
  <c r="J87" i="36"/>
  <c r="I87" i="36"/>
  <c r="H87" i="36"/>
  <c r="G87" i="36"/>
  <c r="F87" i="36"/>
  <c r="E87" i="36"/>
  <c r="D87" i="36"/>
  <c r="C87" i="36"/>
  <c r="R86" i="36"/>
  <c r="R85" i="36"/>
  <c r="Q84" i="36"/>
  <c r="P84" i="36"/>
  <c r="O84" i="36"/>
  <c r="M84" i="36"/>
  <c r="L84" i="36"/>
  <c r="K84" i="36"/>
  <c r="J84" i="36"/>
  <c r="I84" i="36"/>
  <c r="H84" i="36"/>
  <c r="G84" i="36"/>
  <c r="F84" i="36"/>
  <c r="E84" i="36"/>
  <c r="D84" i="36"/>
  <c r="C84" i="36"/>
  <c r="R83" i="36"/>
  <c r="R82" i="36"/>
  <c r="Q81" i="36"/>
  <c r="P81" i="36"/>
  <c r="O81" i="36"/>
  <c r="M81" i="36"/>
  <c r="L81" i="36"/>
  <c r="K81" i="36"/>
  <c r="J81" i="36"/>
  <c r="I81" i="36"/>
  <c r="H81" i="36"/>
  <c r="G81" i="36"/>
  <c r="F81" i="36"/>
  <c r="E81" i="36"/>
  <c r="D81" i="36"/>
  <c r="C81" i="36"/>
  <c r="R80" i="36"/>
  <c r="R79" i="36"/>
  <c r="Q78" i="36"/>
  <c r="P78" i="36"/>
  <c r="O78" i="36"/>
  <c r="N78" i="36"/>
  <c r="L78" i="36"/>
  <c r="K78" i="36"/>
  <c r="J78" i="36"/>
  <c r="I78" i="36"/>
  <c r="H78" i="36"/>
  <c r="G78" i="36"/>
  <c r="F78" i="36"/>
  <c r="E78" i="36"/>
  <c r="D78" i="36"/>
  <c r="C78" i="36"/>
  <c r="R77" i="36"/>
  <c r="R76" i="36"/>
  <c r="Q75" i="36"/>
  <c r="P75" i="36"/>
  <c r="O75" i="36"/>
  <c r="N75" i="36"/>
  <c r="L75" i="36"/>
  <c r="K75" i="36"/>
  <c r="J75" i="36"/>
  <c r="I75" i="36"/>
  <c r="H75" i="36"/>
  <c r="G75" i="36"/>
  <c r="F75" i="36"/>
  <c r="E75" i="36"/>
  <c r="D75" i="36"/>
  <c r="C75" i="36"/>
  <c r="R74" i="36"/>
  <c r="R73" i="36"/>
  <c r="Q72" i="36"/>
  <c r="P72" i="36"/>
  <c r="O72" i="36"/>
  <c r="N72" i="36"/>
  <c r="M72" i="36"/>
  <c r="K72" i="36"/>
  <c r="J72" i="36"/>
  <c r="I72" i="36"/>
  <c r="H72" i="36"/>
  <c r="G72" i="36"/>
  <c r="F72" i="36"/>
  <c r="E72" i="36"/>
  <c r="D72" i="36"/>
  <c r="C72" i="36"/>
  <c r="R71" i="36"/>
  <c r="R70" i="36"/>
  <c r="Q69" i="36"/>
  <c r="P69" i="36"/>
  <c r="O69" i="36"/>
  <c r="N69" i="36"/>
  <c r="M69" i="36"/>
  <c r="K69" i="36"/>
  <c r="J69" i="36"/>
  <c r="I69" i="36"/>
  <c r="H69" i="36"/>
  <c r="G69" i="36"/>
  <c r="F69" i="36"/>
  <c r="E69" i="36"/>
  <c r="D69" i="36"/>
  <c r="C69" i="36"/>
  <c r="R68" i="36"/>
  <c r="R67" i="36"/>
  <c r="Q66" i="36"/>
  <c r="P66" i="36"/>
  <c r="O66" i="36"/>
  <c r="N66" i="36"/>
  <c r="M66" i="36"/>
  <c r="L66" i="36"/>
  <c r="J66" i="36"/>
  <c r="I66" i="36"/>
  <c r="H66" i="36"/>
  <c r="G66" i="36"/>
  <c r="F66" i="36"/>
  <c r="E66" i="36"/>
  <c r="D66" i="36"/>
  <c r="C66" i="36"/>
  <c r="R65" i="36"/>
  <c r="R64" i="36"/>
  <c r="Q63" i="36"/>
  <c r="P63" i="36"/>
  <c r="O63" i="36"/>
  <c r="N63" i="36"/>
  <c r="M63" i="36"/>
  <c r="L63" i="36"/>
  <c r="J63" i="36"/>
  <c r="I63" i="36"/>
  <c r="H63" i="36"/>
  <c r="G63" i="36"/>
  <c r="F63" i="36"/>
  <c r="E63" i="36"/>
  <c r="D63" i="36"/>
  <c r="C63" i="36"/>
  <c r="R62" i="36"/>
  <c r="R61" i="36"/>
  <c r="Q60" i="36"/>
  <c r="P60" i="36"/>
  <c r="O60" i="36"/>
  <c r="N60" i="36"/>
  <c r="M60" i="36"/>
  <c r="L60" i="36"/>
  <c r="K60" i="36"/>
  <c r="I60" i="36"/>
  <c r="H60" i="36"/>
  <c r="G60" i="36"/>
  <c r="F60" i="36"/>
  <c r="E60" i="36"/>
  <c r="D60" i="36"/>
  <c r="C60" i="36"/>
  <c r="R59" i="36"/>
  <c r="R58" i="36"/>
  <c r="Q57" i="36"/>
  <c r="P57" i="36"/>
  <c r="O57" i="36"/>
  <c r="N57" i="36"/>
  <c r="M57" i="36"/>
  <c r="L57" i="36"/>
  <c r="K57" i="36"/>
  <c r="I57" i="36"/>
  <c r="H57" i="36"/>
  <c r="G57" i="36"/>
  <c r="F57" i="36"/>
  <c r="E57" i="36"/>
  <c r="D57" i="36"/>
  <c r="C57" i="36"/>
  <c r="R56" i="36"/>
  <c r="R55" i="36"/>
  <c r="Q54" i="36"/>
  <c r="P54" i="36"/>
  <c r="O54" i="36"/>
  <c r="N54" i="36"/>
  <c r="M54" i="36"/>
  <c r="L54" i="36"/>
  <c r="K54" i="36"/>
  <c r="J54" i="36"/>
  <c r="H54" i="36"/>
  <c r="G54" i="36"/>
  <c r="F54" i="36"/>
  <c r="E54" i="36"/>
  <c r="D54" i="36"/>
  <c r="C54" i="36"/>
  <c r="R53" i="36"/>
  <c r="R52" i="36"/>
  <c r="Q51" i="36"/>
  <c r="P51" i="36"/>
  <c r="O51" i="36"/>
  <c r="N51" i="36"/>
  <c r="M51" i="36"/>
  <c r="L51" i="36"/>
  <c r="K51" i="36"/>
  <c r="J51" i="36"/>
  <c r="H51" i="36"/>
  <c r="G51" i="36"/>
  <c r="F51" i="36"/>
  <c r="E51" i="36"/>
  <c r="D51" i="36"/>
  <c r="C51" i="36"/>
  <c r="R50" i="36"/>
  <c r="R49" i="36"/>
  <c r="Q48" i="36"/>
  <c r="P48" i="36"/>
  <c r="O48" i="36"/>
  <c r="N48" i="36"/>
  <c r="M48" i="36"/>
  <c r="L48" i="36"/>
  <c r="K48" i="36"/>
  <c r="J48" i="36"/>
  <c r="I48" i="36"/>
  <c r="G48" i="36"/>
  <c r="F48" i="36"/>
  <c r="E48" i="36"/>
  <c r="D48" i="36"/>
  <c r="C48" i="36"/>
  <c r="R47" i="36"/>
  <c r="R46" i="36"/>
  <c r="Q45" i="36"/>
  <c r="P45" i="36"/>
  <c r="O45" i="36"/>
  <c r="N45" i="36"/>
  <c r="M45" i="36"/>
  <c r="L45" i="36"/>
  <c r="K45" i="36"/>
  <c r="J45" i="36"/>
  <c r="I45" i="36"/>
  <c r="G45" i="36"/>
  <c r="F45" i="36"/>
  <c r="E45" i="36"/>
  <c r="D45" i="36"/>
  <c r="C45" i="36"/>
  <c r="R44" i="36"/>
  <c r="R43" i="36"/>
  <c r="Q42" i="36"/>
  <c r="P42" i="36"/>
  <c r="O42" i="36"/>
  <c r="N42" i="36"/>
  <c r="M42" i="36"/>
  <c r="L42" i="36"/>
  <c r="K42" i="36"/>
  <c r="J42" i="36"/>
  <c r="I42" i="36"/>
  <c r="H42" i="36"/>
  <c r="F42" i="36"/>
  <c r="E42" i="36"/>
  <c r="D42" i="36"/>
  <c r="C42" i="36"/>
  <c r="R41" i="36"/>
  <c r="R40" i="36"/>
  <c r="Q39" i="36"/>
  <c r="P39" i="36"/>
  <c r="O39" i="36"/>
  <c r="N39" i="36"/>
  <c r="M39" i="36"/>
  <c r="L39" i="36"/>
  <c r="K39" i="36"/>
  <c r="J39" i="36"/>
  <c r="I39" i="36"/>
  <c r="H39" i="36"/>
  <c r="F39" i="36"/>
  <c r="E39" i="36"/>
  <c r="D39" i="36"/>
  <c r="C39" i="36"/>
  <c r="R38" i="36"/>
  <c r="R37" i="36"/>
  <c r="Q36" i="36"/>
  <c r="P36" i="36"/>
  <c r="O36" i="36"/>
  <c r="N36" i="36"/>
  <c r="M36" i="36"/>
  <c r="L36" i="36"/>
  <c r="K36" i="36"/>
  <c r="J36" i="36"/>
  <c r="I36" i="36"/>
  <c r="H36" i="36"/>
  <c r="G36" i="36"/>
  <c r="E36" i="36"/>
  <c r="D36" i="36"/>
  <c r="C36" i="36"/>
  <c r="R35" i="36"/>
  <c r="R34" i="36"/>
  <c r="Q33" i="36"/>
  <c r="P33" i="36"/>
  <c r="O33" i="36"/>
  <c r="N33" i="36"/>
  <c r="M33" i="36"/>
  <c r="L33" i="36"/>
  <c r="K33" i="36"/>
  <c r="J33" i="36"/>
  <c r="I33" i="36"/>
  <c r="H33" i="36"/>
  <c r="G33" i="36"/>
  <c r="E33" i="36"/>
  <c r="D33" i="36"/>
  <c r="C33" i="36"/>
  <c r="R32" i="36"/>
  <c r="R31" i="36"/>
  <c r="Q30" i="36"/>
  <c r="P30" i="36"/>
  <c r="O30" i="36"/>
  <c r="N30" i="36"/>
  <c r="M30" i="36"/>
  <c r="L30" i="36"/>
  <c r="K30" i="36"/>
  <c r="J30" i="36"/>
  <c r="I30" i="36"/>
  <c r="H30" i="36"/>
  <c r="G30" i="36"/>
  <c r="F30" i="36"/>
  <c r="D30" i="36"/>
  <c r="C30" i="36"/>
  <c r="R29" i="36"/>
  <c r="R28" i="36"/>
  <c r="Q27" i="36"/>
  <c r="P27" i="36"/>
  <c r="O27" i="36"/>
  <c r="N27" i="36"/>
  <c r="M27" i="36"/>
  <c r="L27" i="36"/>
  <c r="K27" i="36"/>
  <c r="J27" i="36"/>
  <c r="I27" i="36"/>
  <c r="H27" i="36"/>
  <c r="G27" i="36"/>
  <c r="F27" i="36"/>
  <c r="D27" i="36"/>
  <c r="C27" i="36"/>
  <c r="R26" i="36"/>
  <c r="R25" i="36"/>
  <c r="Q24" i="36"/>
  <c r="P24" i="36"/>
  <c r="O24" i="36"/>
  <c r="N24" i="36"/>
  <c r="M24" i="36"/>
  <c r="L24" i="36"/>
  <c r="K24" i="36"/>
  <c r="J24" i="36"/>
  <c r="I24" i="36"/>
  <c r="H24" i="36"/>
  <c r="G24" i="36"/>
  <c r="F24" i="36"/>
  <c r="E24" i="36"/>
  <c r="C24" i="36"/>
  <c r="R23" i="36"/>
  <c r="R22" i="36"/>
  <c r="Q21" i="36"/>
  <c r="P21" i="36"/>
  <c r="O21" i="36"/>
  <c r="N21" i="36"/>
  <c r="M21" i="36"/>
  <c r="L21" i="36"/>
  <c r="K21" i="36"/>
  <c r="J21" i="36"/>
  <c r="I21" i="36"/>
  <c r="H21" i="36"/>
  <c r="G21" i="36"/>
  <c r="F21" i="36"/>
  <c r="E21" i="36"/>
  <c r="C21" i="36"/>
  <c r="R20" i="36"/>
  <c r="R19" i="36"/>
  <c r="Q18" i="36"/>
  <c r="P18" i="36"/>
  <c r="O18" i="36"/>
  <c r="N18" i="36"/>
  <c r="M18" i="36"/>
  <c r="L18" i="36"/>
  <c r="K18" i="36"/>
  <c r="J18" i="36"/>
  <c r="I18" i="36"/>
  <c r="H18" i="36"/>
  <c r="G18" i="36"/>
  <c r="F18" i="36"/>
  <c r="E18" i="36"/>
  <c r="D18" i="36"/>
  <c r="R17" i="36"/>
  <c r="R16" i="36"/>
  <c r="Q15" i="36"/>
  <c r="P15" i="36"/>
  <c r="O15" i="36"/>
  <c r="N15" i="36"/>
  <c r="M15" i="36"/>
  <c r="L15" i="36"/>
  <c r="K15" i="36"/>
  <c r="J15" i="36"/>
  <c r="I15" i="36"/>
  <c r="H15" i="36"/>
  <c r="G15" i="36"/>
  <c r="F15" i="36"/>
  <c r="E15" i="36"/>
  <c r="D15" i="36"/>
  <c r="J9" i="36"/>
  <c r="P42" i="56"/>
  <c r="O42" i="56"/>
  <c r="N42" i="56"/>
  <c r="M42" i="56"/>
  <c r="L42" i="56"/>
  <c r="K42" i="56"/>
  <c r="J42" i="56"/>
  <c r="I42" i="56"/>
  <c r="H42" i="56"/>
  <c r="G42" i="56"/>
  <c r="F42" i="56"/>
  <c r="P41" i="56"/>
  <c r="O41" i="56"/>
  <c r="N41" i="56"/>
  <c r="M41" i="56"/>
  <c r="L41" i="56"/>
  <c r="K41" i="56"/>
  <c r="J41" i="56"/>
  <c r="I41" i="56"/>
  <c r="H41" i="56"/>
  <c r="G41" i="56"/>
  <c r="F41" i="56"/>
  <c r="P40" i="56"/>
  <c r="O40" i="56"/>
  <c r="N40" i="56"/>
  <c r="M40" i="56"/>
  <c r="L40" i="56"/>
  <c r="K40" i="56"/>
  <c r="J40" i="56"/>
  <c r="I40" i="56"/>
  <c r="H40" i="56"/>
  <c r="G40" i="56"/>
  <c r="F40" i="56"/>
  <c r="P39" i="56"/>
  <c r="O39" i="56"/>
  <c r="N39" i="56"/>
  <c r="M39" i="56"/>
  <c r="L39" i="56"/>
  <c r="K39" i="56"/>
  <c r="J39" i="56"/>
  <c r="I39" i="56"/>
  <c r="H39" i="56"/>
  <c r="G39" i="56"/>
  <c r="F39"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28" i="56"/>
  <c r="O28" i="56"/>
  <c r="N28" i="56"/>
  <c r="M28" i="56"/>
  <c r="L28" i="56"/>
  <c r="K28" i="56"/>
  <c r="J28" i="56"/>
  <c r="I28" i="56"/>
  <c r="H28" i="56"/>
  <c r="G28" i="56"/>
  <c r="F28" i="56"/>
  <c r="P27" i="56"/>
  <c r="O27" i="56"/>
  <c r="N27" i="56"/>
  <c r="M27" i="56"/>
  <c r="L27" i="56"/>
  <c r="K27" i="56"/>
  <c r="J27" i="56"/>
  <c r="I27" i="56"/>
  <c r="H27" i="56"/>
  <c r="G27" i="56"/>
  <c r="F27" i="56"/>
  <c r="P26" i="56"/>
  <c r="O26" i="56"/>
  <c r="N26" i="56"/>
  <c r="M26" i="56"/>
  <c r="L26" i="56"/>
  <c r="K26" i="56"/>
  <c r="J26" i="56"/>
  <c r="I26" i="56"/>
  <c r="H26" i="56"/>
  <c r="G26" i="56"/>
  <c r="F26" i="56"/>
  <c r="P25" i="56"/>
  <c r="O25" i="56"/>
  <c r="N25" i="56"/>
  <c r="M25" i="56"/>
  <c r="L25" i="56"/>
  <c r="K25" i="56"/>
  <c r="J25" i="56"/>
  <c r="I25" i="56"/>
  <c r="H25" i="56"/>
  <c r="G25" i="56"/>
  <c r="F25"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14"/>
  <c r="S15" i="14"/>
  <c r="S42" i="14" s="1"/>
  <c r="S69" i="14" s="1"/>
  <c r="Q15" i="14"/>
  <c r="Q42" i="14" s="1"/>
  <c r="Q69" i="14" s="1"/>
  <c r="O15" i="14"/>
  <c r="O42" i="14" s="1"/>
  <c r="O69" i="14" s="1"/>
  <c r="M15" i="14"/>
  <c r="M42" i="14" s="1"/>
  <c r="M69" i="14" s="1"/>
  <c r="E15" i="14"/>
  <c r="G15" i="14" s="1"/>
  <c r="G42" i="14" s="1"/>
  <c r="G69" i="14" s="1"/>
  <c r="K10" i="14"/>
  <c r="I10" i="14"/>
  <c r="G10" i="14"/>
  <c r="E10" i="14"/>
  <c r="K9" i="14"/>
  <c r="I9" i="14"/>
  <c r="G9" i="14"/>
  <c r="E9" i="14"/>
  <c r="D7" i="56"/>
  <c r="E7" i="56" s="1"/>
  <c r="F7" i="56" s="1"/>
  <c r="G7" i="56" s="1"/>
  <c r="H7" i="56" s="1"/>
  <c r="I7" i="56" s="1"/>
  <c r="J7" i="56" s="1"/>
  <c r="K7" i="56" s="1"/>
  <c r="L7" i="56" s="1"/>
  <c r="M7" i="56" s="1"/>
  <c r="N7" i="56" s="1"/>
  <c r="O7" i="56" s="1"/>
  <c r="P7" i="56" s="1"/>
  <c r="Q7" i="56" s="1"/>
  <c r="R7" i="56" s="1"/>
  <c r="S7" i="56"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V172" i="30" s="1"/>
  <c r="V173" i="30" s="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U191" i="30"/>
  <c r="U177" i="30"/>
  <c r="U154" i="30"/>
  <c r="U140" i="30"/>
  <c r="U117" i="30"/>
  <c r="U103" i="30"/>
  <c r="U80" i="30"/>
  <c r="U66" i="30"/>
  <c r="U43" i="30"/>
  <c r="U29" i="30"/>
  <c r="U191" i="56"/>
  <c r="U177" i="56"/>
  <c r="U154" i="56"/>
  <c r="U140" i="56"/>
  <c r="U117" i="56"/>
  <c r="U103" i="56"/>
  <c r="U80" i="56"/>
  <c r="U66" i="56"/>
  <c r="U43" i="56"/>
  <c r="U29" i="56"/>
  <c r="V8" i="56"/>
  <c r="V9" i="56" s="1"/>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D7" i="30"/>
  <c r="E7" i="30" s="1"/>
  <c r="F7" i="30" s="1"/>
  <c r="G7" i="30" s="1"/>
  <c r="H7" i="30" s="1"/>
  <c r="I7" i="30" s="1"/>
  <c r="J7" i="30" s="1"/>
  <c r="K7" i="30" s="1"/>
  <c r="L7" i="30" s="1"/>
  <c r="M7" i="30" s="1"/>
  <c r="N7" i="30" s="1"/>
  <c r="O7" i="30" s="1"/>
  <c r="P7" i="30" s="1"/>
  <c r="Q7" i="30" s="1"/>
  <c r="R7" i="30" s="1"/>
  <c r="S7" i="30" s="1"/>
  <c r="A34" i="33" l="1"/>
  <c r="B35" i="80"/>
  <c r="B84" i="80" s="1"/>
  <c r="B133" i="80" s="1"/>
  <c r="B182" i="80" s="1"/>
  <c r="B231" i="80" s="1"/>
  <c r="A38" i="33"/>
  <c r="B39" i="80"/>
  <c r="B88" i="80" s="1"/>
  <c r="B137" i="80" s="1"/>
  <c r="B186" i="80" s="1"/>
  <c r="B235" i="80" s="1"/>
  <c r="A45" i="33"/>
  <c r="B46" i="80"/>
  <c r="B95" i="80" s="1"/>
  <c r="B144" i="80" s="1"/>
  <c r="B193" i="80" s="1"/>
  <c r="B242" i="80" s="1"/>
  <c r="A31" i="33"/>
  <c r="B32" i="80"/>
  <c r="B81" i="80" s="1"/>
  <c r="B130" i="80" s="1"/>
  <c r="B179" i="80" s="1"/>
  <c r="B228" i="80" s="1"/>
  <c r="A35" i="33"/>
  <c r="B36" i="80"/>
  <c r="B85" i="80" s="1"/>
  <c r="B134" i="80" s="1"/>
  <c r="B183" i="80" s="1"/>
  <c r="B232" i="80" s="1"/>
  <c r="A40" i="33"/>
  <c r="B41" i="80"/>
  <c r="B90" i="80" s="1"/>
  <c r="B139" i="80" s="1"/>
  <c r="B188" i="80" s="1"/>
  <c r="B237" i="80" s="1"/>
  <c r="A44" i="33"/>
  <c r="B45" i="80"/>
  <c r="B94" i="80" s="1"/>
  <c r="B143" i="80" s="1"/>
  <c r="B192" i="80" s="1"/>
  <c r="B241" i="80" s="1"/>
  <c r="A32" i="33"/>
  <c r="B33" i="80"/>
  <c r="B82" i="80" s="1"/>
  <c r="B131" i="80" s="1"/>
  <c r="B180" i="80" s="1"/>
  <c r="B229" i="80" s="1"/>
  <c r="A36" i="33"/>
  <c r="B37" i="80"/>
  <c r="B86" i="80" s="1"/>
  <c r="B135" i="80" s="1"/>
  <c r="B184" i="80" s="1"/>
  <c r="B233" i="80" s="1"/>
  <c r="A41" i="33"/>
  <c r="B42" i="80"/>
  <c r="B91" i="80" s="1"/>
  <c r="B140" i="80" s="1"/>
  <c r="B189" i="80" s="1"/>
  <c r="B238" i="80" s="1"/>
  <c r="A43" i="33"/>
  <c r="B44" i="80"/>
  <c r="B93" i="80" s="1"/>
  <c r="B142" i="80" s="1"/>
  <c r="B191" i="80" s="1"/>
  <c r="B240" i="80" s="1"/>
  <c r="A37" i="33"/>
  <c r="B38" i="80"/>
  <c r="B87" i="80" s="1"/>
  <c r="B136" i="80" s="1"/>
  <c r="B185" i="80" s="1"/>
  <c r="B234" i="80" s="1"/>
  <c r="A42" i="33"/>
  <c r="B43" i="80"/>
  <c r="B92" i="80" s="1"/>
  <c r="B141" i="80" s="1"/>
  <c r="B190" i="80" s="1"/>
  <c r="B239" i="80" s="1"/>
  <c r="A47" i="33"/>
  <c r="B48" i="80"/>
  <c r="B97" i="80" s="1"/>
  <c r="B146" i="80" s="1"/>
  <c r="B195" i="80" s="1"/>
  <c r="B244" i="80" s="1"/>
  <c r="F43" i="33"/>
  <c r="A22" i="64"/>
  <c r="H36" i="60"/>
  <c r="H38" i="60" s="1"/>
  <c r="E42" i="14"/>
  <c r="E69" i="14" s="1"/>
  <c r="G9" i="26"/>
  <c r="B31" i="33"/>
  <c r="H12" i="26"/>
  <c r="G34" i="33"/>
  <c r="J34" i="33" s="1"/>
  <c r="H14" i="26"/>
  <c r="E36" i="33"/>
  <c r="H36" i="33" s="1"/>
  <c r="J36" i="33"/>
  <c r="N9" i="36"/>
  <c r="D34" i="33"/>
  <c r="J15" i="26"/>
  <c r="F15" i="26"/>
  <c r="E37" i="33"/>
  <c r="H37" i="33" s="1"/>
  <c r="D16" i="26"/>
  <c r="B38" i="33"/>
  <c r="D38" i="33" s="1"/>
  <c r="D11" i="72"/>
  <c r="F19" i="72"/>
  <c r="D43" i="33"/>
  <c r="T23" i="26"/>
  <c r="I43" i="33"/>
  <c r="C9" i="26"/>
  <c r="C31" i="33" s="1"/>
  <c r="J37" i="33"/>
  <c r="I15" i="14"/>
  <c r="I42" i="14" s="1"/>
  <c r="I69" i="14" s="1"/>
  <c r="F12" i="26"/>
  <c r="H34" i="33"/>
  <c r="D21" i="45"/>
  <c r="L21" i="45"/>
  <c r="D15" i="26"/>
  <c r="B37" i="33"/>
  <c r="D37" i="33" s="1"/>
  <c r="H38" i="33"/>
  <c r="D19" i="72"/>
  <c r="E23" i="33"/>
  <c r="F23" i="33" s="1"/>
  <c r="A5" i="67"/>
  <c r="A15" i="67"/>
  <c r="A12" i="67" s="1"/>
  <c r="A33" i="33"/>
  <c r="A26" i="26"/>
  <c r="U10" i="71"/>
  <c r="W10" i="71"/>
  <c r="S10" i="71"/>
  <c r="D22" i="26"/>
  <c r="J22" i="26"/>
  <c r="H21" i="26"/>
  <c r="D21" i="26"/>
  <c r="J12" i="26"/>
  <c r="H20" i="26"/>
  <c r="F22" i="26"/>
  <c r="J16" i="26"/>
  <c r="H15" i="26"/>
  <c r="D20" i="26"/>
  <c r="D12" i="26"/>
  <c r="F16" i="26"/>
  <c r="H16" i="26"/>
  <c r="I36" i="60"/>
  <c r="I38" i="60" s="1"/>
  <c r="C13" i="26"/>
  <c r="B13" i="26"/>
  <c r="B18" i="26" s="1"/>
  <c r="C14" i="26"/>
  <c r="H21" i="45"/>
  <c r="P21" i="45"/>
  <c r="J14" i="26"/>
  <c r="F10" i="67"/>
  <c r="N10" i="67"/>
  <c r="H11" i="26"/>
  <c r="J10" i="67"/>
  <c r="P10" i="67"/>
  <c r="D11" i="26"/>
  <c r="J11" i="26"/>
  <c r="J10" i="26"/>
  <c r="F10" i="26"/>
  <c r="D10" i="26"/>
  <c r="F23" i="26"/>
  <c r="P23" i="26"/>
  <c r="D23" i="26"/>
  <c r="J11" i="72"/>
  <c r="H19" i="72"/>
  <c r="N19" i="72"/>
  <c r="G23" i="26"/>
  <c r="G43" i="33" s="1"/>
  <c r="J43" i="33" s="1"/>
  <c r="F11" i="72"/>
  <c r="P11" i="72"/>
  <c r="J19" i="72"/>
  <c r="D27" i="72"/>
  <c r="L27" i="72"/>
  <c r="R23" i="26"/>
  <c r="Q23" i="26"/>
  <c r="F27" i="72"/>
  <c r="J27" i="72"/>
  <c r="N27" i="72"/>
  <c r="F37" i="68"/>
  <c r="N37" i="68"/>
  <c r="J37" i="68"/>
  <c r="R37" i="68"/>
  <c r="I30" i="68"/>
  <c r="D37" i="68"/>
  <c r="P37" i="68"/>
  <c r="H37" i="68"/>
  <c r="L37" i="68"/>
  <c r="D36" i="60"/>
  <c r="D38" i="60" s="1"/>
  <c r="B36" i="60"/>
  <c r="B38" i="60" s="1"/>
  <c r="F36" i="60"/>
  <c r="F38" i="60" s="1"/>
  <c r="E36" i="60"/>
  <c r="E38" i="60" s="1"/>
  <c r="C36" i="60"/>
  <c r="C38" i="60" s="1"/>
  <c r="G36" i="60"/>
  <c r="G38" i="60" s="1"/>
  <c r="F21" i="45"/>
  <c r="J21" i="45"/>
  <c r="N21" i="45"/>
  <c r="E13" i="26"/>
  <c r="E18" i="26" s="1"/>
  <c r="I13" i="26"/>
  <c r="E11" i="44"/>
  <c r="G13" i="26"/>
  <c r="F11" i="44"/>
  <c r="D10" i="67"/>
  <c r="H10" i="67"/>
  <c r="L10" i="67"/>
  <c r="J12" i="37"/>
  <c r="F12" i="37"/>
  <c r="H12" i="37"/>
  <c r="D12" i="37"/>
  <c r="F9" i="26"/>
  <c r="R411" i="36"/>
  <c r="R423" i="36"/>
  <c r="R432" i="36"/>
  <c r="R435" i="36"/>
  <c r="R447" i="36"/>
  <c r="R456" i="36"/>
  <c r="R459" i="36"/>
  <c r="R471" i="36"/>
  <c r="R480" i="36"/>
  <c r="R483" i="36"/>
  <c r="R495" i="36"/>
  <c r="R522" i="36"/>
  <c r="R534" i="36"/>
  <c r="R546" i="36"/>
  <c r="R558" i="36"/>
  <c r="R570" i="36"/>
  <c r="R582" i="36"/>
  <c r="R594" i="36"/>
  <c r="R621" i="36"/>
  <c r="R624" i="36"/>
  <c r="R633" i="36"/>
  <c r="R636" i="36"/>
  <c r="R645" i="36"/>
  <c r="R648" i="36"/>
  <c r="R657" i="36"/>
  <c r="R660" i="36"/>
  <c r="R669" i="36"/>
  <c r="R672" i="36"/>
  <c r="R681" i="36"/>
  <c r="R684" i="36"/>
  <c r="R693" i="36"/>
  <c r="R696" i="36"/>
  <c r="R720" i="36"/>
  <c r="R732" i="36"/>
  <c r="R744" i="36"/>
  <c r="R756" i="36"/>
  <c r="R768" i="36"/>
  <c r="R780" i="36"/>
  <c r="R69" i="36"/>
  <c r="R72" i="36"/>
  <c r="R81" i="36"/>
  <c r="R84" i="36"/>
  <c r="R93" i="36"/>
  <c r="R96" i="36"/>
  <c r="R792" i="36"/>
  <c r="R18" i="36"/>
  <c r="R42" i="36"/>
  <c r="R54" i="36"/>
  <c r="R120" i="36"/>
  <c r="R201" i="36"/>
  <c r="R219" i="36"/>
  <c r="R228" i="36"/>
  <c r="R252" i="36"/>
  <c r="R276" i="36"/>
  <c r="R279" i="36"/>
  <c r="R291" i="36"/>
  <c r="R300" i="36"/>
  <c r="R333" i="36"/>
  <c r="R345" i="36"/>
  <c r="R369" i="36"/>
  <c r="R393" i="36"/>
  <c r="R138" i="36"/>
  <c r="R150" i="36"/>
  <c r="R153" i="36"/>
  <c r="R162" i="36"/>
  <c r="R174" i="36"/>
  <c r="R186" i="36"/>
  <c r="R198" i="36"/>
  <c r="R243" i="36"/>
  <c r="R264" i="36"/>
  <c r="R267" i="36"/>
  <c r="R321" i="36"/>
  <c r="R357" i="36"/>
  <c r="R381" i="36"/>
  <c r="R21" i="36"/>
  <c r="R24" i="36"/>
  <c r="R33" i="36"/>
  <c r="R36" i="36"/>
  <c r="R45" i="36"/>
  <c r="R48" i="36"/>
  <c r="R57" i="36"/>
  <c r="R60" i="36"/>
  <c r="R90" i="36"/>
  <c r="R102" i="36"/>
  <c r="R342" i="36"/>
  <c r="R354" i="36"/>
  <c r="R366" i="36"/>
  <c r="R378" i="36"/>
  <c r="R390" i="36"/>
  <c r="R618" i="36"/>
  <c r="R630" i="36"/>
  <c r="R642" i="36"/>
  <c r="R654" i="36"/>
  <c r="R666" i="36"/>
  <c r="R678" i="36"/>
  <c r="R690" i="36"/>
  <c r="R51" i="36"/>
  <c r="R75" i="36"/>
  <c r="R99" i="36"/>
  <c r="R117" i="36"/>
  <c r="R144" i="36"/>
  <c r="R168" i="36"/>
  <c r="R171" i="36"/>
  <c r="R180" i="36"/>
  <c r="R183" i="36"/>
  <c r="R192" i="36"/>
  <c r="R516" i="36"/>
  <c r="R519" i="36"/>
  <c r="R528" i="36"/>
  <c r="R531" i="36"/>
  <c r="R540" i="36"/>
  <c r="R543" i="36"/>
  <c r="R552" i="36"/>
  <c r="R555" i="36"/>
  <c r="R564" i="36"/>
  <c r="R567" i="36"/>
  <c r="R576" i="36"/>
  <c r="R579" i="36"/>
  <c r="R588" i="36"/>
  <c r="R591" i="36"/>
  <c r="R639" i="36"/>
  <c r="R651" i="36"/>
  <c r="R663" i="36"/>
  <c r="R675" i="36"/>
  <c r="R687" i="36"/>
  <c r="R714" i="36"/>
  <c r="R717" i="36"/>
  <c r="R726" i="36"/>
  <c r="R729" i="36"/>
  <c r="R738" i="36"/>
  <c r="R741" i="36"/>
  <c r="R750" i="36"/>
  <c r="R753" i="36"/>
  <c r="R762" i="36"/>
  <c r="R765" i="36"/>
  <c r="R774" i="36"/>
  <c r="R777" i="36"/>
  <c r="R786" i="36"/>
  <c r="R789" i="36"/>
  <c r="R66" i="36"/>
  <c r="R78" i="36"/>
  <c r="R27" i="36"/>
  <c r="R39" i="36"/>
  <c r="R63" i="36"/>
  <c r="R87" i="36"/>
  <c r="R126" i="36"/>
  <c r="R129" i="36"/>
  <c r="R159" i="36"/>
  <c r="R213" i="36"/>
  <c r="R258" i="36"/>
  <c r="R261" i="36"/>
  <c r="R123" i="36"/>
  <c r="R141" i="36"/>
  <c r="R165" i="36"/>
  <c r="R177" i="36"/>
  <c r="R189" i="36"/>
  <c r="R255" i="36"/>
  <c r="R324" i="36"/>
  <c r="R327" i="36"/>
  <c r="R336" i="36"/>
  <c r="R339" i="36"/>
  <c r="R348" i="36"/>
  <c r="R351" i="36"/>
  <c r="R360" i="36"/>
  <c r="R363" i="36"/>
  <c r="R372" i="36"/>
  <c r="R375" i="36"/>
  <c r="R384" i="36"/>
  <c r="R387" i="36"/>
  <c r="R396" i="36"/>
  <c r="R399" i="36"/>
  <c r="R537" i="36"/>
  <c r="R549" i="36"/>
  <c r="R561" i="36"/>
  <c r="R573" i="36"/>
  <c r="R585" i="36"/>
  <c r="R597" i="36"/>
  <c r="R711" i="36"/>
  <c r="R735" i="36"/>
  <c r="R747" i="36"/>
  <c r="R759" i="36"/>
  <c r="R771" i="36"/>
  <c r="R783" i="36"/>
  <c r="R795" i="36"/>
  <c r="R708" i="36"/>
  <c r="R723" i="36"/>
  <c r="R615" i="36"/>
  <c r="R627" i="36"/>
  <c r="R609" i="36"/>
  <c r="R612" i="36"/>
  <c r="H9" i="36"/>
  <c r="R15" i="36"/>
  <c r="R135" i="36"/>
  <c r="R330" i="36"/>
  <c r="R132" i="36"/>
  <c r="R147" i="36"/>
  <c r="R234" i="36"/>
  <c r="R237" i="36"/>
  <c r="R288" i="36"/>
  <c r="R312" i="36"/>
  <c r="R315" i="36"/>
  <c r="R444" i="36"/>
  <c r="R492" i="36"/>
  <c r="R231" i="36"/>
  <c r="R510" i="36"/>
  <c r="R513" i="36"/>
  <c r="R30" i="36"/>
  <c r="R114" i="36"/>
  <c r="R156" i="36"/>
  <c r="R195" i="36"/>
  <c r="R240" i="36"/>
  <c r="R282" i="36"/>
  <c r="R285" i="36"/>
  <c r="R318" i="36"/>
  <c r="R420" i="36"/>
  <c r="R468" i="36"/>
  <c r="R525" i="36"/>
  <c r="R216" i="36"/>
  <c r="R222" i="36"/>
  <c r="R225" i="36"/>
  <c r="R246" i="36"/>
  <c r="R249" i="36"/>
  <c r="R270" i="36"/>
  <c r="R273" i="36"/>
  <c r="R294" i="36"/>
  <c r="R297" i="36"/>
  <c r="R414" i="36"/>
  <c r="R417" i="36"/>
  <c r="R438" i="36"/>
  <c r="R441" i="36"/>
  <c r="R462" i="36"/>
  <c r="R465" i="36"/>
  <c r="R486" i="36"/>
  <c r="R489" i="36"/>
  <c r="R426" i="36"/>
  <c r="R429" i="36"/>
  <c r="R450" i="36"/>
  <c r="R453" i="36"/>
  <c r="R474" i="36"/>
  <c r="R477" i="36"/>
  <c r="R498" i="36"/>
  <c r="K15" i="14"/>
  <c r="K42" i="14" s="1"/>
  <c r="K69" i="14" s="1"/>
  <c r="V67" i="56"/>
  <c r="V68" i="56" s="1"/>
  <c r="V69" i="56" s="1"/>
  <c r="V70" i="56" s="1"/>
  <c r="V71" i="56" s="1"/>
  <c r="V72" i="56" s="1"/>
  <c r="V73" i="56" s="1"/>
  <c r="V74" i="56" s="1"/>
  <c r="V75" i="56" s="1"/>
  <c r="V76" i="56" s="1"/>
  <c r="V77" i="56" s="1"/>
  <c r="V78" i="56" s="1"/>
  <c r="V79" i="56" s="1"/>
  <c r="V80" i="56" s="1"/>
  <c r="A46" i="33" l="1"/>
  <c r="B47" i="80"/>
  <c r="B96" i="80" s="1"/>
  <c r="B145" i="80" s="1"/>
  <c r="B194" i="80" s="1"/>
  <c r="B243" i="80" s="1"/>
  <c r="A23" i="64"/>
  <c r="I35" i="33"/>
  <c r="I30" i="33" s="1"/>
  <c r="I18" i="26"/>
  <c r="C35" i="33"/>
  <c r="C18" i="26"/>
  <c r="G35" i="33"/>
  <c r="G18" i="26"/>
  <c r="D31" i="33"/>
  <c r="F13" i="26"/>
  <c r="E35" i="33"/>
  <c r="D13" i="26"/>
  <c r="B35" i="33"/>
  <c r="D35" i="33" s="1"/>
  <c r="D9" i="26"/>
  <c r="J35" i="33"/>
  <c r="G23" i="33"/>
  <c r="H23" i="33"/>
  <c r="F31" i="33"/>
  <c r="F37" i="33"/>
  <c r="H9" i="26"/>
  <c r="G31" i="33"/>
  <c r="J9" i="26"/>
  <c r="F14" i="26"/>
  <c r="C36" i="33"/>
  <c r="H43" i="33"/>
  <c r="D14" i="26"/>
  <c r="H13" i="26"/>
  <c r="J13" i="26"/>
  <c r="D40" i="44"/>
  <c r="F11" i="26"/>
  <c r="J23" i="26"/>
  <c r="S23" i="26"/>
  <c r="H23" i="26"/>
  <c r="F40" i="44"/>
  <c r="E40" i="44"/>
  <c r="G40" i="44"/>
  <c r="C40" i="44"/>
  <c r="C10" i="36"/>
  <c r="C11" i="36" s="1"/>
  <c r="M10" i="36"/>
  <c r="B10" i="36"/>
  <c r="O10" i="36"/>
  <c r="O11" i="36" s="1"/>
  <c r="I10" i="36"/>
  <c r="G10" i="36"/>
  <c r="G11" i="36" s="1"/>
  <c r="K10" i="36"/>
  <c r="E10" i="36"/>
  <c r="V81" i="56"/>
  <c r="V82" i="56" s="1"/>
  <c r="V83" i="56" s="1"/>
  <c r="V84" i="56" s="1"/>
  <c r="V85" i="56" s="1"/>
  <c r="V86" i="56" s="1"/>
  <c r="V87" i="56" s="1"/>
  <c r="V88" i="56" s="1"/>
  <c r="V89" i="56" s="1"/>
  <c r="V90" i="56" s="1"/>
  <c r="V91" i="56" s="1"/>
  <c r="V92" i="56" s="1"/>
  <c r="V93" i="56" s="1"/>
  <c r="V94" i="56" s="1"/>
  <c r="V95" i="56" s="1"/>
  <c r="V96" i="56" s="1"/>
  <c r="V97" i="56" s="1"/>
  <c r="V98" i="56" s="1"/>
  <c r="V99" i="56" s="1"/>
  <c r="V100" i="56" s="1"/>
  <c r="V101" i="56" s="1"/>
  <c r="V102" i="56" s="1"/>
  <c r="V103" i="56" s="1"/>
  <c r="A24" i="64" l="1"/>
  <c r="A25" i="64" s="1"/>
  <c r="A26" i="64" s="1"/>
  <c r="A27" i="64" s="1"/>
  <c r="I23" i="33"/>
  <c r="J23" i="33" s="1"/>
  <c r="B30" i="33"/>
  <c r="F36" i="33"/>
  <c r="D36" i="33"/>
  <c r="H35" i="33"/>
  <c r="E30" i="33"/>
  <c r="H30" i="33" s="1"/>
  <c r="J31" i="33"/>
  <c r="G30" i="33"/>
  <c r="J30" i="33" s="1"/>
  <c r="H31" i="33"/>
  <c r="C30" i="33"/>
  <c r="F30" i="33" s="1"/>
  <c r="F35" i="33"/>
  <c r="K11" i="36"/>
  <c r="N10" i="36"/>
  <c r="L10" i="36"/>
  <c r="I11" i="36"/>
  <c r="J10" i="36"/>
  <c r="M11" i="36"/>
  <c r="P10" i="36"/>
  <c r="D10" i="36"/>
  <c r="B11" i="36"/>
  <c r="F10" i="36"/>
  <c r="H10" i="36"/>
  <c r="E11" i="36"/>
  <c r="V104" i="56"/>
  <c r="V105" i="56" s="1"/>
  <c r="V106" i="56" s="1"/>
  <c r="V107" i="56" s="1"/>
  <c r="V108" i="56" s="1"/>
  <c r="V109" i="56" s="1"/>
  <c r="V110" i="56" s="1"/>
  <c r="V111" i="56" s="1"/>
  <c r="V112" i="56" s="1"/>
  <c r="V113" i="56" s="1"/>
  <c r="V114" i="56" s="1"/>
  <c r="V115" i="56" s="1"/>
  <c r="V116" i="56" s="1"/>
  <c r="V117" i="56" s="1"/>
  <c r="A28" i="64" l="1"/>
  <c r="D30" i="33"/>
  <c r="V118" i="56"/>
  <c r="V119" i="56" s="1"/>
  <c r="V120" i="56" s="1"/>
  <c r="V121" i="56" s="1"/>
  <c r="V122" i="56" s="1"/>
  <c r="V123" i="56" s="1"/>
  <c r="V124" i="56" s="1"/>
  <c r="V125" i="56" s="1"/>
  <c r="V126" i="56" s="1"/>
  <c r="V127" i="56" s="1"/>
  <c r="V128" i="56" s="1"/>
  <c r="V129" i="56" s="1"/>
  <c r="V130" i="56" s="1"/>
  <c r="V131" i="56" s="1"/>
  <c r="V132" i="56" s="1"/>
  <c r="V133" i="56" s="1"/>
  <c r="V134" i="56" s="1"/>
  <c r="V135" i="56" s="1"/>
  <c r="V136" i="56" s="1"/>
  <c r="V137" i="56" s="1"/>
  <c r="V138" i="56" s="1"/>
  <c r="V139" i="56" s="1"/>
  <c r="V140" i="56" s="1"/>
  <c r="A29" i="64" l="1"/>
  <c r="A30" i="64" s="1"/>
  <c r="V141" i="56"/>
  <c r="V142" i="56" s="1"/>
  <c r="V143" i="56" s="1"/>
  <c r="V144" i="56" s="1"/>
  <c r="V145" i="56" s="1"/>
  <c r="V146" i="56" s="1"/>
  <c r="V147" i="56" s="1"/>
  <c r="V148" i="56" s="1"/>
  <c r="V149" i="56" s="1"/>
  <c r="V150" i="56" s="1"/>
  <c r="V151" i="56" s="1"/>
  <c r="V152" i="56" s="1"/>
  <c r="V153" i="56" s="1"/>
  <c r="V154" i="56" s="1"/>
  <c r="A31" i="64" l="1"/>
  <c r="A32" i="64" s="1"/>
  <c r="V155" i="56"/>
  <c r="V156" i="56" s="1"/>
  <c r="V157" i="56" s="1"/>
  <c r="V158" i="56" s="1"/>
  <c r="V159" i="56" s="1"/>
  <c r="V160" i="56" s="1"/>
  <c r="V161" i="56" s="1"/>
  <c r="V162" i="56" s="1"/>
  <c r="V163" i="56" s="1"/>
  <c r="V164" i="56" s="1"/>
  <c r="V165" i="56" s="1"/>
  <c r="V166" i="56" s="1"/>
  <c r="V167" i="56" s="1"/>
  <c r="V168" i="56" s="1"/>
  <c r="V169" i="56" s="1"/>
  <c r="V170" i="56" s="1"/>
  <c r="V171" i="56" s="1"/>
  <c r="V172" i="56" s="1"/>
  <c r="V173" i="56" s="1"/>
  <c r="V174" i="56" s="1"/>
  <c r="V175" i="56" s="1"/>
  <c r="V176" i="56" s="1"/>
  <c r="V177" i="56" s="1"/>
  <c r="V178" i="56" l="1"/>
  <c r="V179" i="56" s="1"/>
  <c r="V180" i="56" s="1"/>
  <c r="V181" i="56" s="1"/>
  <c r="V182" i="56" s="1"/>
  <c r="V183" i="56" s="1"/>
  <c r="V184" i="56" s="1"/>
  <c r="V185" i="56" s="1"/>
  <c r="V186" i="56" s="1"/>
  <c r="V187" i="56" s="1"/>
  <c r="V188" i="56" s="1"/>
  <c r="V189" i="56" s="1"/>
  <c r="V190" i="56" s="1"/>
  <c r="V191" i="56" s="1"/>
  <c r="A4" i="26" l="1"/>
  <c r="A3" i="11"/>
  <c r="A3" i="10"/>
  <c r="A3" i="9"/>
  <c r="A3" i="3"/>
  <c r="A3" i="8"/>
  <c r="A3" i="2"/>
  <c r="A3" i="66"/>
  <c r="A3" i="6"/>
  <c r="A4" i="62"/>
  <c r="A4" i="61"/>
  <c r="Q34" i="66" l="1"/>
  <c r="Q28" i="66"/>
  <c r="Q22" i="66"/>
  <c r="Q16" i="66"/>
  <c r="Q10" i="66"/>
  <c r="O34" i="66"/>
  <c r="O28" i="66"/>
  <c r="O22" i="66"/>
  <c r="O16" i="66"/>
  <c r="O10" i="66"/>
  <c r="M34" i="66"/>
  <c r="M28" i="66"/>
  <c r="P28" i="66" s="1"/>
  <c r="M22" i="66"/>
  <c r="N22" i="66" s="1"/>
  <c r="M16" i="66"/>
  <c r="M10" i="66"/>
  <c r="P10" i="66" s="1"/>
  <c r="K34" i="66"/>
  <c r="N34" i="66" s="1"/>
  <c r="K28" i="66"/>
  <c r="K22" i="66"/>
  <c r="K16" i="66"/>
  <c r="K10" i="66"/>
  <c r="I39" i="66"/>
  <c r="J39" i="66" s="1"/>
  <c r="I36" i="66"/>
  <c r="I34" i="66"/>
  <c r="I32" i="66"/>
  <c r="I30" i="66"/>
  <c r="I28" i="66"/>
  <c r="I27" i="66"/>
  <c r="I24" i="66"/>
  <c r="I22" i="66"/>
  <c r="I18" i="66"/>
  <c r="J18" i="66" s="1"/>
  <c r="I16" i="66"/>
  <c r="I12" i="66"/>
  <c r="I10" i="66"/>
  <c r="G39" i="66"/>
  <c r="G36" i="66"/>
  <c r="G34" i="66"/>
  <c r="H34" i="66" s="1"/>
  <c r="G30" i="66"/>
  <c r="J30" i="66" s="1"/>
  <c r="G28" i="66"/>
  <c r="G24" i="66"/>
  <c r="J24" i="66" s="1"/>
  <c r="G22" i="66"/>
  <c r="J22" i="66" s="1"/>
  <c r="G18" i="66"/>
  <c r="G16" i="66"/>
  <c r="G12" i="66"/>
  <c r="G10" i="66"/>
  <c r="J10" i="66" s="1"/>
  <c r="E39" i="66"/>
  <c r="E38" i="66"/>
  <c r="E37" i="66" s="1"/>
  <c r="E36" i="66"/>
  <c r="E34" i="66"/>
  <c r="E30" i="66"/>
  <c r="E28" i="66"/>
  <c r="E24" i="66"/>
  <c r="E22" i="66"/>
  <c r="E18" i="66"/>
  <c r="H18" i="66" s="1"/>
  <c r="E16" i="66"/>
  <c r="E12" i="66"/>
  <c r="E10" i="66"/>
  <c r="C39" i="66"/>
  <c r="F39" i="66" s="1"/>
  <c r="C36" i="66"/>
  <c r="C34" i="66"/>
  <c r="C30" i="66"/>
  <c r="D30" i="66" s="1"/>
  <c r="C28" i="66"/>
  <c r="C24" i="66"/>
  <c r="C22" i="66"/>
  <c r="D22" i="66" s="1"/>
  <c r="C18" i="66"/>
  <c r="C16" i="66"/>
  <c r="C12" i="66"/>
  <c r="C10" i="66"/>
  <c r="B39" i="66"/>
  <c r="B36" i="66"/>
  <c r="B34" i="66"/>
  <c r="D34" i="66" s="1"/>
  <c r="B30" i="66"/>
  <c r="B28" i="66"/>
  <c r="B24" i="66"/>
  <c r="B22" i="66"/>
  <c r="B18" i="66"/>
  <c r="B16" i="66"/>
  <c r="B12" i="66"/>
  <c r="B10" i="66"/>
  <c r="B25" i="11"/>
  <c r="K23" i="11"/>
  <c r="M23" i="11" s="1"/>
  <c r="O23" i="11" s="1"/>
  <c r="Q23" i="11" s="1"/>
  <c r="J23" i="11"/>
  <c r="H23" i="11"/>
  <c r="F23" i="11"/>
  <c r="D23" i="11"/>
  <c r="J21" i="11"/>
  <c r="H21" i="11"/>
  <c r="F21" i="11"/>
  <c r="D21" i="11"/>
  <c r="J20" i="11"/>
  <c r="H20" i="11"/>
  <c r="F20" i="11"/>
  <c r="D20" i="11"/>
  <c r="J19" i="11"/>
  <c r="H19" i="11"/>
  <c r="F19" i="11"/>
  <c r="D19" i="11"/>
  <c r="J18" i="11"/>
  <c r="H18" i="11"/>
  <c r="F18" i="11"/>
  <c r="D18" i="11"/>
  <c r="J17" i="11"/>
  <c r="H17" i="11"/>
  <c r="F17" i="11"/>
  <c r="D17" i="11"/>
  <c r="J16" i="11"/>
  <c r="H16" i="11"/>
  <c r="F16" i="11"/>
  <c r="D16" i="11"/>
  <c r="J15" i="11"/>
  <c r="H15" i="11"/>
  <c r="F15" i="11"/>
  <c r="D15" i="11"/>
  <c r="J14" i="11"/>
  <c r="H14" i="11"/>
  <c r="F14" i="11"/>
  <c r="D14" i="11"/>
  <c r="J13" i="11"/>
  <c r="H13" i="11"/>
  <c r="F13" i="11"/>
  <c r="D13" i="11"/>
  <c r="J12" i="11"/>
  <c r="H12" i="11"/>
  <c r="F12" i="11"/>
  <c r="D12" i="11"/>
  <c r="J11" i="11"/>
  <c r="H11" i="11"/>
  <c r="F11" i="11"/>
  <c r="D11" i="11"/>
  <c r="J10" i="11"/>
  <c r="H10" i="11"/>
  <c r="F10" i="11"/>
  <c r="D10" i="11"/>
  <c r="I9" i="11"/>
  <c r="I38" i="66" s="1"/>
  <c r="I37" i="66" s="1"/>
  <c r="G9" i="11"/>
  <c r="E9" i="11"/>
  <c r="E25" i="11" s="1"/>
  <c r="C9" i="11"/>
  <c r="B9" i="11"/>
  <c r="B38" i="66" s="1"/>
  <c r="K41" i="10"/>
  <c r="M41" i="10" s="1"/>
  <c r="M36" i="66" s="1"/>
  <c r="J41" i="10"/>
  <c r="H41" i="10"/>
  <c r="F41" i="10"/>
  <c r="D41" i="10"/>
  <c r="J39" i="10"/>
  <c r="H39" i="10"/>
  <c r="F39" i="10"/>
  <c r="D39" i="10"/>
  <c r="J38" i="10"/>
  <c r="H38" i="10"/>
  <c r="F38" i="10"/>
  <c r="D38" i="10"/>
  <c r="J37" i="10"/>
  <c r="H37" i="10"/>
  <c r="F37" i="10"/>
  <c r="D37" i="10"/>
  <c r="J36" i="10"/>
  <c r="H36" i="10"/>
  <c r="F36" i="10"/>
  <c r="D36" i="10"/>
  <c r="J35" i="10"/>
  <c r="H35" i="10"/>
  <c r="F35" i="10"/>
  <c r="D35" i="10"/>
  <c r="J34" i="10"/>
  <c r="H34" i="10"/>
  <c r="F34" i="10"/>
  <c r="D34" i="10"/>
  <c r="J33" i="10"/>
  <c r="H33" i="10"/>
  <c r="F33" i="10"/>
  <c r="D33" i="10"/>
  <c r="J32" i="10"/>
  <c r="H32" i="10"/>
  <c r="F32" i="10"/>
  <c r="D32" i="10"/>
  <c r="J31" i="10"/>
  <c r="H31" i="10"/>
  <c r="F31" i="10"/>
  <c r="D31" i="10"/>
  <c r="J30" i="10"/>
  <c r="H30" i="10"/>
  <c r="F30" i="10"/>
  <c r="D30" i="10"/>
  <c r="J29" i="10"/>
  <c r="H29" i="10"/>
  <c r="F29" i="10"/>
  <c r="D29" i="10"/>
  <c r="J28" i="10"/>
  <c r="H28" i="10"/>
  <c r="F28" i="10"/>
  <c r="D28" i="10"/>
  <c r="I27" i="10"/>
  <c r="K27" i="10" s="1"/>
  <c r="M27" i="10" s="1"/>
  <c r="M32" i="66" s="1"/>
  <c r="G27" i="10"/>
  <c r="J27" i="10" s="1"/>
  <c r="E27" i="10"/>
  <c r="E32" i="66" s="1"/>
  <c r="C27" i="10"/>
  <c r="C32" i="66" s="1"/>
  <c r="D32" i="66" s="1"/>
  <c r="B27" i="10"/>
  <c r="B32" i="66" s="1"/>
  <c r="R23" i="10"/>
  <c r="P23" i="10"/>
  <c r="N23" i="10"/>
  <c r="L23" i="10"/>
  <c r="J23" i="10"/>
  <c r="H23" i="10"/>
  <c r="F23" i="10"/>
  <c r="D23" i="10"/>
  <c r="J21" i="10"/>
  <c r="H21" i="10"/>
  <c r="F21" i="10"/>
  <c r="D21" i="10"/>
  <c r="J20" i="10"/>
  <c r="H20" i="10"/>
  <c r="F20" i="10"/>
  <c r="D20" i="10"/>
  <c r="J19" i="10"/>
  <c r="H19" i="10"/>
  <c r="F19" i="10"/>
  <c r="D19" i="10"/>
  <c r="J18" i="10"/>
  <c r="H18" i="10"/>
  <c r="F18" i="10"/>
  <c r="D18" i="10"/>
  <c r="J17" i="10"/>
  <c r="H17" i="10"/>
  <c r="F17" i="10"/>
  <c r="D17" i="10"/>
  <c r="J16" i="10"/>
  <c r="H16" i="10"/>
  <c r="F16" i="10"/>
  <c r="D16" i="10"/>
  <c r="J15" i="10"/>
  <c r="H15" i="10"/>
  <c r="F15" i="10"/>
  <c r="D15" i="10"/>
  <c r="J14" i="10"/>
  <c r="H14" i="10"/>
  <c r="F14" i="10"/>
  <c r="D14" i="10"/>
  <c r="J13" i="10"/>
  <c r="H13" i="10"/>
  <c r="F13" i="10"/>
  <c r="D13" i="10"/>
  <c r="J12" i="10"/>
  <c r="H12" i="10"/>
  <c r="F12" i="10"/>
  <c r="D12" i="10"/>
  <c r="J11" i="10"/>
  <c r="H11" i="10"/>
  <c r="F11" i="10"/>
  <c r="D11" i="10"/>
  <c r="J10" i="10"/>
  <c r="H10" i="10"/>
  <c r="F10" i="10"/>
  <c r="D10" i="10"/>
  <c r="I9" i="10"/>
  <c r="I25" i="10" s="1"/>
  <c r="I35" i="66" s="1"/>
  <c r="G9" i="10"/>
  <c r="G33" i="66" s="1"/>
  <c r="E9" i="10"/>
  <c r="H9" i="10" s="1"/>
  <c r="C9" i="10"/>
  <c r="C25" i="10" s="1"/>
  <c r="C35" i="66" s="1"/>
  <c r="B9" i="10"/>
  <c r="B25" i="10" s="1"/>
  <c r="B35" i="66" s="1"/>
  <c r="K41" i="9"/>
  <c r="M41" i="9" s="1"/>
  <c r="O41" i="9" s="1"/>
  <c r="Q41" i="9" s="1"/>
  <c r="Q30" i="66" s="1"/>
  <c r="J41" i="9"/>
  <c r="H41" i="9"/>
  <c r="F41" i="9"/>
  <c r="D41" i="9"/>
  <c r="J39" i="9"/>
  <c r="H39" i="9"/>
  <c r="F39" i="9"/>
  <c r="D39" i="9"/>
  <c r="J38" i="9"/>
  <c r="H38" i="9"/>
  <c r="F38" i="9"/>
  <c r="D38" i="9"/>
  <c r="J37" i="9"/>
  <c r="H37" i="9"/>
  <c r="F37" i="9"/>
  <c r="D37" i="9"/>
  <c r="J36" i="9"/>
  <c r="H36" i="9"/>
  <c r="F36" i="9"/>
  <c r="D36" i="9"/>
  <c r="J35" i="9"/>
  <c r="H35" i="9"/>
  <c r="F35" i="9"/>
  <c r="D35" i="9"/>
  <c r="J34" i="9"/>
  <c r="H34" i="9"/>
  <c r="F34" i="9"/>
  <c r="D34" i="9"/>
  <c r="J33" i="9"/>
  <c r="H33" i="9"/>
  <c r="F33" i="9"/>
  <c r="D33" i="9"/>
  <c r="J32" i="9"/>
  <c r="H32" i="9"/>
  <c r="F32" i="9"/>
  <c r="D32" i="9"/>
  <c r="J31" i="9"/>
  <c r="H31" i="9"/>
  <c r="F31" i="9"/>
  <c r="D31" i="9"/>
  <c r="J30" i="9"/>
  <c r="H30" i="9"/>
  <c r="F30" i="9"/>
  <c r="D30" i="9"/>
  <c r="J29" i="9"/>
  <c r="H29" i="9"/>
  <c r="F29" i="9"/>
  <c r="D29" i="9"/>
  <c r="J28" i="9"/>
  <c r="H28" i="9"/>
  <c r="F28" i="9"/>
  <c r="D28" i="9"/>
  <c r="I27" i="9"/>
  <c r="I26" i="66" s="1"/>
  <c r="I25" i="66" s="1"/>
  <c r="G27" i="9"/>
  <c r="E27" i="9"/>
  <c r="C27" i="9"/>
  <c r="C26" i="66" s="1"/>
  <c r="D26" i="66" s="1"/>
  <c r="B27" i="9"/>
  <c r="B26" i="66" s="1"/>
  <c r="R23" i="9"/>
  <c r="P23" i="9"/>
  <c r="N23" i="9"/>
  <c r="L23" i="9"/>
  <c r="J23" i="9"/>
  <c r="H23" i="9"/>
  <c r="F23" i="9"/>
  <c r="D23" i="9"/>
  <c r="J21" i="9"/>
  <c r="H21" i="9"/>
  <c r="F21" i="9"/>
  <c r="D21" i="9"/>
  <c r="J20" i="9"/>
  <c r="H20" i="9"/>
  <c r="F20" i="9"/>
  <c r="D20" i="9"/>
  <c r="J19" i="9"/>
  <c r="H19" i="9"/>
  <c r="F19" i="9"/>
  <c r="D19" i="9"/>
  <c r="J18" i="9"/>
  <c r="H18" i="9"/>
  <c r="F18" i="9"/>
  <c r="D18" i="9"/>
  <c r="J17" i="9"/>
  <c r="H17" i="9"/>
  <c r="F17" i="9"/>
  <c r="D17" i="9"/>
  <c r="J16" i="9"/>
  <c r="H16" i="9"/>
  <c r="F16" i="9"/>
  <c r="D16" i="9"/>
  <c r="J15" i="9"/>
  <c r="H15" i="9"/>
  <c r="F15" i="9"/>
  <c r="D15" i="9"/>
  <c r="J14" i="9"/>
  <c r="H14" i="9"/>
  <c r="F14" i="9"/>
  <c r="D14" i="9"/>
  <c r="J13" i="9"/>
  <c r="H13" i="9"/>
  <c r="F13" i="9"/>
  <c r="D13" i="9"/>
  <c r="J12" i="9"/>
  <c r="H12" i="9"/>
  <c r="F12" i="9"/>
  <c r="D12" i="9"/>
  <c r="J11" i="9"/>
  <c r="H11" i="9"/>
  <c r="F11" i="9"/>
  <c r="D11" i="9"/>
  <c r="J10" i="9"/>
  <c r="H10" i="9"/>
  <c r="F10" i="9"/>
  <c r="D10" i="9"/>
  <c r="I9" i="9"/>
  <c r="I25" i="9" s="1"/>
  <c r="K25" i="9" s="1"/>
  <c r="M25" i="9" s="1"/>
  <c r="O25" i="9" s="1"/>
  <c r="Q25" i="9" s="1"/>
  <c r="Q29" i="66" s="1"/>
  <c r="G9" i="9"/>
  <c r="G27" i="66" s="1"/>
  <c r="J27" i="66" s="1"/>
  <c r="E9" i="9"/>
  <c r="C9" i="9"/>
  <c r="B9" i="9"/>
  <c r="B25" i="9" s="1"/>
  <c r="B29" i="66" s="1"/>
  <c r="K41" i="3"/>
  <c r="M41" i="3" s="1"/>
  <c r="O41" i="3" s="1"/>
  <c r="Q41" i="3" s="1"/>
  <c r="Q24" i="66" s="1"/>
  <c r="J41" i="3"/>
  <c r="H41" i="3"/>
  <c r="F41" i="3"/>
  <c r="D41" i="3"/>
  <c r="J39" i="3"/>
  <c r="H39" i="3"/>
  <c r="F39" i="3"/>
  <c r="D39" i="3"/>
  <c r="J38" i="3"/>
  <c r="H38" i="3"/>
  <c r="F38" i="3"/>
  <c r="D38" i="3"/>
  <c r="J37" i="3"/>
  <c r="H37" i="3"/>
  <c r="F37" i="3"/>
  <c r="D37" i="3"/>
  <c r="J36" i="3"/>
  <c r="H36" i="3"/>
  <c r="F36" i="3"/>
  <c r="D36" i="3"/>
  <c r="J35" i="3"/>
  <c r="H35" i="3"/>
  <c r="F35" i="3"/>
  <c r="D35" i="3"/>
  <c r="J34" i="3"/>
  <c r="H34" i="3"/>
  <c r="F34" i="3"/>
  <c r="D34" i="3"/>
  <c r="J33" i="3"/>
  <c r="H33" i="3"/>
  <c r="F33" i="3"/>
  <c r="D33" i="3"/>
  <c r="J32" i="3"/>
  <c r="H32" i="3"/>
  <c r="F32" i="3"/>
  <c r="D32" i="3"/>
  <c r="J31" i="3"/>
  <c r="H31" i="3"/>
  <c r="F31" i="3"/>
  <c r="D31" i="3"/>
  <c r="J30" i="3"/>
  <c r="H30" i="3"/>
  <c r="F30" i="3"/>
  <c r="D30" i="3"/>
  <c r="J29" i="3"/>
  <c r="H29" i="3"/>
  <c r="F29" i="3"/>
  <c r="D29" i="3"/>
  <c r="J28" i="3"/>
  <c r="H28" i="3"/>
  <c r="F28" i="3"/>
  <c r="D28" i="3"/>
  <c r="J27" i="3"/>
  <c r="I27" i="3"/>
  <c r="I20" i="66" s="1"/>
  <c r="H27" i="3"/>
  <c r="G27" i="3"/>
  <c r="G20" i="66" s="1"/>
  <c r="F27" i="3"/>
  <c r="E27" i="3"/>
  <c r="E20" i="66" s="1"/>
  <c r="C27" i="3"/>
  <c r="C20" i="66" s="1"/>
  <c r="B27" i="3"/>
  <c r="B20" i="66" s="1"/>
  <c r="G25" i="3"/>
  <c r="R23" i="3"/>
  <c r="P23" i="3"/>
  <c r="N23" i="3"/>
  <c r="L23" i="3"/>
  <c r="J23" i="3"/>
  <c r="H23" i="3"/>
  <c r="F23" i="3"/>
  <c r="D23" i="3"/>
  <c r="J21" i="3"/>
  <c r="H21" i="3"/>
  <c r="F21" i="3"/>
  <c r="D21" i="3"/>
  <c r="J20" i="3"/>
  <c r="H20" i="3"/>
  <c r="F20" i="3"/>
  <c r="D20" i="3"/>
  <c r="J19" i="3"/>
  <c r="H19" i="3"/>
  <c r="F19" i="3"/>
  <c r="D19" i="3"/>
  <c r="J18" i="3"/>
  <c r="H18" i="3"/>
  <c r="F18" i="3"/>
  <c r="D18" i="3"/>
  <c r="J17" i="3"/>
  <c r="H17" i="3"/>
  <c r="F17" i="3"/>
  <c r="D17" i="3"/>
  <c r="J16" i="3"/>
  <c r="H16" i="3"/>
  <c r="F16" i="3"/>
  <c r="D16" i="3"/>
  <c r="J15" i="3"/>
  <c r="H15" i="3"/>
  <c r="F15" i="3"/>
  <c r="D15" i="3"/>
  <c r="J14" i="3"/>
  <c r="H14" i="3"/>
  <c r="F14" i="3"/>
  <c r="D14" i="3"/>
  <c r="J13" i="3"/>
  <c r="H13" i="3"/>
  <c r="F13" i="3"/>
  <c r="D13" i="3"/>
  <c r="J12" i="3"/>
  <c r="H12" i="3"/>
  <c r="F12" i="3"/>
  <c r="D12" i="3"/>
  <c r="J11" i="3"/>
  <c r="H11" i="3"/>
  <c r="F11" i="3"/>
  <c r="D11" i="3"/>
  <c r="J10" i="3"/>
  <c r="H10" i="3"/>
  <c r="F10" i="3"/>
  <c r="D10" i="3"/>
  <c r="I9" i="3"/>
  <c r="G9" i="3"/>
  <c r="E9" i="3"/>
  <c r="C9" i="3"/>
  <c r="C43" i="3" s="1"/>
  <c r="B9" i="3"/>
  <c r="K41" i="8"/>
  <c r="M41" i="8" s="1"/>
  <c r="O41" i="8" s="1"/>
  <c r="Q41" i="8" s="1"/>
  <c r="Q18" i="66" s="1"/>
  <c r="J41" i="8"/>
  <c r="H41" i="8"/>
  <c r="F41" i="8"/>
  <c r="D41" i="8"/>
  <c r="J39" i="8"/>
  <c r="H39" i="8"/>
  <c r="F39" i="8"/>
  <c r="D39" i="8"/>
  <c r="J38" i="8"/>
  <c r="H38" i="8"/>
  <c r="F38" i="8"/>
  <c r="D38" i="8"/>
  <c r="J37" i="8"/>
  <c r="H37" i="8"/>
  <c r="F37" i="8"/>
  <c r="D37" i="8"/>
  <c r="J36" i="8"/>
  <c r="H36" i="8"/>
  <c r="F36" i="8"/>
  <c r="D36" i="8"/>
  <c r="J35" i="8"/>
  <c r="H35" i="8"/>
  <c r="F35" i="8"/>
  <c r="D35" i="8"/>
  <c r="J34" i="8"/>
  <c r="H34" i="8"/>
  <c r="F34" i="8"/>
  <c r="D34" i="8"/>
  <c r="J33" i="8"/>
  <c r="H33" i="8"/>
  <c r="F33" i="8"/>
  <c r="D33" i="8"/>
  <c r="J32" i="8"/>
  <c r="H32" i="8"/>
  <c r="F32" i="8"/>
  <c r="D32" i="8"/>
  <c r="J31" i="8"/>
  <c r="H31" i="8"/>
  <c r="F31" i="8"/>
  <c r="D31" i="8"/>
  <c r="J30" i="8"/>
  <c r="H30" i="8"/>
  <c r="F30" i="8"/>
  <c r="D30" i="8"/>
  <c r="J29" i="8"/>
  <c r="H29" i="8"/>
  <c r="F29" i="8"/>
  <c r="D29" i="8"/>
  <c r="J28" i="8"/>
  <c r="H28" i="8"/>
  <c r="F28" i="8"/>
  <c r="D28" i="8"/>
  <c r="I27" i="8"/>
  <c r="I14" i="66" s="1"/>
  <c r="G27" i="8"/>
  <c r="E27" i="8"/>
  <c r="E14" i="66" s="1"/>
  <c r="C27" i="8"/>
  <c r="C14" i="66" s="1"/>
  <c r="B27" i="8"/>
  <c r="B14" i="66" s="1"/>
  <c r="D14" i="66" s="1"/>
  <c r="R23" i="8"/>
  <c r="P23" i="8"/>
  <c r="N23" i="8"/>
  <c r="L23" i="8"/>
  <c r="J23" i="8"/>
  <c r="H23" i="8"/>
  <c r="F23" i="8"/>
  <c r="D23" i="8"/>
  <c r="J21" i="8"/>
  <c r="H21" i="8"/>
  <c r="F21" i="8"/>
  <c r="D21" i="8"/>
  <c r="J20" i="8"/>
  <c r="H20" i="8"/>
  <c r="F20" i="8"/>
  <c r="D20" i="8"/>
  <c r="J19" i="8"/>
  <c r="H19" i="8"/>
  <c r="F19" i="8"/>
  <c r="D19" i="8"/>
  <c r="J18" i="8"/>
  <c r="H18" i="8"/>
  <c r="F18" i="8"/>
  <c r="D18" i="8"/>
  <c r="J17" i="8"/>
  <c r="H17" i="8"/>
  <c r="F17" i="8"/>
  <c r="D17" i="8"/>
  <c r="J16" i="8"/>
  <c r="H16" i="8"/>
  <c r="F16" i="8"/>
  <c r="D16" i="8"/>
  <c r="J15" i="8"/>
  <c r="H15" i="8"/>
  <c r="F15" i="8"/>
  <c r="D15" i="8"/>
  <c r="J14" i="8"/>
  <c r="H14" i="8"/>
  <c r="F14" i="8"/>
  <c r="D14" i="8"/>
  <c r="J13" i="8"/>
  <c r="H13" i="8"/>
  <c r="F13" i="8"/>
  <c r="D13" i="8"/>
  <c r="J12" i="8"/>
  <c r="H12" i="8"/>
  <c r="F12" i="8"/>
  <c r="D12" i="8"/>
  <c r="J11" i="8"/>
  <c r="H11" i="8"/>
  <c r="F11" i="8"/>
  <c r="D11" i="8"/>
  <c r="J10" i="8"/>
  <c r="H10" i="8"/>
  <c r="F10" i="8"/>
  <c r="D10" i="8"/>
  <c r="I9" i="8"/>
  <c r="I15" i="66" s="1"/>
  <c r="G9" i="8"/>
  <c r="G15" i="66" s="1"/>
  <c r="E9" i="8"/>
  <c r="E15" i="66" s="1"/>
  <c r="C9" i="8"/>
  <c r="B9" i="8"/>
  <c r="B25" i="8" s="1"/>
  <c r="B17" i="66" s="1"/>
  <c r="K41" i="2"/>
  <c r="M41" i="2" s="1"/>
  <c r="J41" i="2"/>
  <c r="H41" i="2"/>
  <c r="F41" i="2"/>
  <c r="D41" i="2"/>
  <c r="J39" i="2"/>
  <c r="H39" i="2"/>
  <c r="F39" i="2"/>
  <c r="D39" i="2"/>
  <c r="J38" i="2"/>
  <c r="H38" i="2"/>
  <c r="F38" i="2"/>
  <c r="D38" i="2"/>
  <c r="J37" i="2"/>
  <c r="H37" i="2"/>
  <c r="F37" i="2"/>
  <c r="D37" i="2"/>
  <c r="J36" i="2"/>
  <c r="H36" i="2"/>
  <c r="F36" i="2"/>
  <c r="D36" i="2"/>
  <c r="J35" i="2"/>
  <c r="H35" i="2"/>
  <c r="F35" i="2"/>
  <c r="D35" i="2"/>
  <c r="J34" i="2"/>
  <c r="H34" i="2"/>
  <c r="F34" i="2"/>
  <c r="D34" i="2"/>
  <c r="J33" i="2"/>
  <c r="H33" i="2"/>
  <c r="F33" i="2"/>
  <c r="D33" i="2"/>
  <c r="J32" i="2"/>
  <c r="H32" i="2"/>
  <c r="F32" i="2"/>
  <c r="D32" i="2"/>
  <c r="J31" i="2"/>
  <c r="H31" i="2"/>
  <c r="F31" i="2"/>
  <c r="D31" i="2"/>
  <c r="J30" i="2"/>
  <c r="H30" i="2"/>
  <c r="F30" i="2"/>
  <c r="D30" i="2"/>
  <c r="J29" i="2"/>
  <c r="H29" i="2"/>
  <c r="F29" i="2"/>
  <c r="D29" i="2"/>
  <c r="J28" i="2"/>
  <c r="H28" i="2"/>
  <c r="F28" i="2"/>
  <c r="D28" i="2"/>
  <c r="I27" i="2"/>
  <c r="K27" i="2" s="1"/>
  <c r="K8" i="66" s="1"/>
  <c r="G27" i="2"/>
  <c r="G8" i="66" s="1"/>
  <c r="E27" i="2"/>
  <c r="E8" i="66" s="1"/>
  <c r="C27" i="2"/>
  <c r="C8" i="66" s="1"/>
  <c r="B27" i="2"/>
  <c r="R23" i="2"/>
  <c r="P23" i="2"/>
  <c r="N23" i="2"/>
  <c r="L23" i="2"/>
  <c r="J23" i="2"/>
  <c r="H23" i="2"/>
  <c r="F23" i="2"/>
  <c r="D23" i="2"/>
  <c r="J21" i="2"/>
  <c r="H21" i="2"/>
  <c r="F21" i="2"/>
  <c r="D21" i="2"/>
  <c r="J20" i="2"/>
  <c r="H20" i="2"/>
  <c r="F20" i="2"/>
  <c r="D20" i="2"/>
  <c r="J19" i="2"/>
  <c r="H19" i="2"/>
  <c r="F19" i="2"/>
  <c r="D19" i="2"/>
  <c r="J18" i="2"/>
  <c r="H18" i="2"/>
  <c r="F18" i="2"/>
  <c r="D18" i="2"/>
  <c r="J17" i="2"/>
  <c r="H17" i="2"/>
  <c r="F17" i="2"/>
  <c r="D17" i="2"/>
  <c r="J16" i="2"/>
  <c r="H16" i="2"/>
  <c r="F16" i="2"/>
  <c r="D16" i="2"/>
  <c r="J15" i="2"/>
  <c r="H15" i="2"/>
  <c r="F15" i="2"/>
  <c r="D15" i="2"/>
  <c r="J14" i="2"/>
  <c r="H14" i="2"/>
  <c r="F14" i="2"/>
  <c r="D14" i="2"/>
  <c r="J13" i="2"/>
  <c r="H13" i="2"/>
  <c r="F13" i="2"/>
  <c r="D13" i="2"/>
  <c r="J12" i="2"/>
  <c r="H12" i="2"/>
  <c r="F12" i="2"/>
  <c r="D12" i="2"/>
  <c r="J11" i="2"/>
  <c r="H11" i="2"/>
  <c r="F11" i="2"/>
  <c r="D11" i="2"/>
  <c r="J10" i="2"/>
  <c r="H10" i="2"/>
  <c r="F10" i="2"/>
  <c r="D10" i="2"/>
  <c r="I9" i="2"/>
  <c r="G9" i="2"/>
  <c r="G25" i="2" s="1"/>
  <c r="E9" i="2"/>
  <c r="C9" i="2"/>
  <c r="C9" i="66" s="1"/>
  <c r="B9" i="2"/>
  <c r="D16" i="6"/>
  <c r="D15" i="6"/>
  <c r="D14" i="6"/>
  <c r="D13" i="6"/>
  <c r="D12" i="6"/>
  <c r="D11" i="6"/>
  <c r="H39" i="66"/>
  <c r="F36" i="66"/>
  <c r="P34" i="66"/>
  <c r="L34" i="66"/>
  <c r="F34" i="66"/>
  <c r="R22" i="66"/>
  <c r="F22" i="66"/>
  <c r="D16" i="66"/>
  <c r="I11" i="6"/>
  <c r="H10" i="6"/>
  <c r="G10" i="6"/>
  <c r="F10" i="6"/>
  <c r="H18" i="6"/>
  <c r="G18" i="6"/>
  <c r="F18" i="6"/>
  <c r="B10" i="6"/>
  <c r="I29" i="6"/>
  <c r="E10" i="6"/>
  <c r="N10" i="66" l="1"/>
  <c r="I43" i="2"/>
  <c r="F27" i="2"/>
  <c r="B8" i="66"/>
  <c r="J27" i="2"/>
  <c r="F10" i="66"/>
  <c r="H27" i="2"/>
  <c r="F18" i="66"/>
  <c r="J15" i="66"/>
  <c r="F14" i="66"/>
  <c r="D18" i="66"/>
  <c r="J9" i="8"/>
  <c r="H27" i="8"/>
  <c r="D27" i="2"/>
  <c r="D12" i="66"/>
  <c r="I8" i="66"/>
  <c r="B26" i="33" s="1"/>
  <c r="B61" i="33" s="1"/>
  <c r="B28" i="33"/>
  <c r="B63" i="33" s="1"/>
  <c r="L10" i="66"/>
  <c r="K27" i="8"/>
  <c r="M27" i="8" s="1"/>
  <c r="O27" i="8" s="1"/>
  <c r="Q27" i="8" s="1"/>
  <c r="Q14" i="66" s="1"/>
  <c r="I43" i="10"/>
  <c r="H22" i="66"/>
  <c r="F30" i="66"/>
  <c r="C25" i="2"/>
  <c r="C11" i="66" s="1"/>
  <c r="E25" i="8"/>
  <c r="E17" i="66" s="1"/>
  <c r="J27" i="8"/>
  <c r="K27" i="3"/>
  <c r="M27" i="3" s="1"/>
  <c r="O27" i="3" s="1"/>
  <c r="Q27" i="3" s="1"/>
  <c r="Q20" i="66" s="1"/>
  <c r="I43" i="9"/>
  <c r="G14" i="66"/>
  <c r="J14" i="66" s="1"/>
  <c r="P22" i="66"/>
  <c r="E13" i="66"/>
  <c r="D8" i="66"/>
  <c r="H9" i="8"/>
  <c r="I25" i="8"/>
  <c r="K25" i="8" s="1"/>
  <c r="E43" i="8"/>
  <c r="K27" i="9"/>
  <c r="M27" i="9" s="1"/>
  <c r="O27" i="9" s="1"/>
  <c r="Q27" i="9" s="1"/>
  <c r="Q26" i="66" s="1"/>
  <c r="K9" i="11"/>
  <c r="M9" i="11" s="1"/>
  <c r="O9" i="11" s="1"/>
  <c r="Q9" i="11" s="1"/>
  <c r="Q38" i="66" s="1"/>
  <c r="I25" i="11"/>
  <c r="J25" i="11" s="1"/>
  <c r="I29" i="66"/>
  <c r="H15" i="66"/>
  <c r="I43" i="8"/>
  <c r="C25" i="3"/>
  <c r="F25" i="3" s="1"/>
  <c r="F27" i="10"/>
  <c r="B27" i="66"/>
  <c r="D10" i="66"/>
  <c r="C21" i="66"/>
  <c r="C19" i="66" s="1"/>
  <c r="F19" i="66" s="1"/>
  <c r="F28" i="66"/>
  <c r="L22" i="66"/>
  <c r="N16" i="66"/>
  <c r="G11" i="66"/>
  <c r="E25" i="3"/>
  <c r="H9" i="3"/>
  <c r="E21" i="66"/>
  <c r="E19" i="66" s="1"/>
  <c r="H19" i="66" s="1"/>
  <c r="G23" i="66"/>
  <c r="C43" i="9"/>
  <c r="F43" i="9" s="1"/>
  <c r="C27" i="66"/>
  <c r="F27" i="9"/>
  <c r="E26" i="66"/>
  <c r="C38" i="66"/>
  <c r="D38" i="66" s="1"/>
  <c r="C25" i="11"/>
  <c r="D25" i="11" s="1"/>
  <c r="C7" i="66"/>
  <c r="F26" i="66"/>
  <c r="E25" i="2"/>
  <c r="H9" i="2"/>
  <c r="E9" i="66"/>
  <c r="F9" i="66" s="1"/>
  <c r="C43" i="8"/>
  <c r="F43" i="8" s="1"/>
  <c r="C25" i="8"/>
  <c r="D25" i="8" s="1"/>
  <c r="C15" i="66"/>
  <c r="C13" i="66" s="1"/>
  <c r="F13" i="66" s="1"/>
  <c r="F27" i="8"/>
  <c r="G21" i="66"/>
  <c r="G43" i="3"/>
  <c r="J9" i="3"/>
  <c r="E25" i="9"/>
  <c r="E27" i="66"/>
  <c r="E43" i="9"/>
  <c r="C25" i="9"/>
  <c r="C29" i="66" s="1"/>
  <c r="H27" i="9"/>
  <c r="G26" i="66"/>
  <c r="D9" i="10"/>
  <c r="C33" i="66"/>
  <c r="F21" i="66"/>
  <c r="I13" i="66"/>
  <c r="G9" i="66"/>
  <c r="G7" i="66" s="1"/>
  <c r="G43" i="2"/>
  <c r="J9" i="2"/>
  <c r="B25" i="3"/>
  <c r="B23" i="66" s="1"/>
  <c r="B21" i="66"/>
  <c r="I25" i="3"/>
  <c r="J25" i="3" s="1"/>
  <c r="I21" i="66"/>
  <c r="I19" i="66" s="1"/>
  <c r="J19" i="66" s="1"/>
  <c r="F20" i="66"/>
  <c r="G19" i="66"/>
  <c r="E43" i="3"/>
  <c r="H43" i="3" s="1"/>
  <c r="E25" i="10"/>
  <c r="E43" i="10"/>
  <c r="E33" i="66"/>
  <c r="H33" i="66" s="1"/>
  <c r="D35" i="66"/>
  <c r="G43" i="10"/>
  <c r="J43" i="10" s="1"/>
  <c r="G32" i="66"/>
  <c r="G31" i="66" s="1"/>
  <c r="G25" i="11"/>
  <c r="G38" i="66"/>
  <c r="B25" i="2"/>
  <c r="B11" i="66" s="1"/>
  <c r="B9" i="66"/>
  <c r="D9" i="66" s="1"/>
  <c r="I9" i="66"/>
  <c r="I25" i="2"/>
  <c r="E43" i="2"/>
  <c r="F9" i="8"/>
  <c r="F43" i="3"/>
  <c r="D27" i="3"/>
  <c r="I43" i="3"/>
  <c r="H9" i="9"/>
  <c r="J27" i="9"/>
  <c r="F32" i="66"/>
  <c r="D36" i="66"/>
  <c r="F9" i="2"/>
  <c r="G25" i="8"/>
  <c r="G43" i="8"/>
  <c r="F9" i="3"/>
  <c r="D9" i="9"/>
  <c r="G25" i="10"/>
  <c r="N28" i="66"/>
  <c r="R10" i="66"/>
  <c r="R34" i="66"/>
  <c r="H10" i="66"/>
  <c r="J34" i="66"/>
  <c r="C43" i="2"/>
  <c r="F43" i="2" s="1"/>
  <c r="G43" i="9"/>
  <c r="J43" i="9" s="1"/>
  <c r="G25" i="9"/>
  <c r="C43" i="10"/>
  <c r="F43" i="10" s="1"/>
  <c r="H25" i="11"/>
  <c r="B15" i="66"/>
  <c r="B13" i="66" s="1"/>
  <c r="B33" i="66"/>
  <c r="C31" i="66"/>
  <c r="H12" i="66"/>
  <c r="H36" i="66"/>
  <c r="H30" i="66"/>
  <c r="J28" i="66"/>
  <c r="I33" i="66"/>
  <c r="I31" i="66" s="1"/>
  <c r="J31" i="66" s="1"/>
  <c r="R28" i="66"/>
  <c r="K12" i="66"/>
  <c r="L41" i="2"/>
  <c r="O38" i="66"/>
  <c r="R38" i="66" s="1"/>
  <c r="K38" i="66"/>
  <c r="L38" i="66" s="1"/>
  <c r="Q25" i="11"/>
  <c r="K26" i="66"/>
  <c r="L26" i="66" s="1"/>
  <c r="M18" i="66"/>
  <c r="M27" i="2"/>
  <c r="O27" i="2" s="1"/>
  <c r="Q27" i="2" s="1"/>
  <c r="Q8" i="66" s="1"/>
  <c r="K29" i="66"/>
  <c r="L29" i="66" s="1"/>
  <c r="O30" i="66"/>
  <c r="R30" i="66" s="1"/>
  <c r="L41" i="8"/>
  <c r="O29" i="66"/>
  <c r="R29" i="66" s="1"/>
  <c r="K30" i="66"/>
  <c r="L30" i="66" s="1"/>
  <c r="O26" i="66"/>
  <c r="R26" i="66" s="1"/>
  <c r="O41" i="2"/>
  <c r="M12" i="66"/>
  <c r="K39" i="66"/>
  <c r="M24" i="66"/>
  <c r="M25" i="11"/>
  <c r="K20" i="66"/>
  <c r="K24" i="66"/>
  <c r="L24" i="66" s="1"/>
  <c r="M26" i="66"/>
  <c r="M30" i="66"/>
  <c r="M39" i="66"/>
  <c r="O20" i="66"/>
  <c r="R20" i="66" s="1"/>
  <c r="O24" i="66"/>
  <c r="O25" i="11"/>
  <c r="Q39" i="66"/>
  <c r="Q37" i="66" s="1"/>
  <c r="M20" i="66"/>
  <c r="O39" i="66"/>
  <c r="L41" i="3"/>
  <c r="K25" i="11"/>
  <c r="K18" i="66"/>
  <c r="K32" i="66"/>
  <c r="L32" i="66" s="1"/>
  <c r="K36" i="66"/>
  <c r="L36" i="66" s="1"/>
  <c r="M29" i="66"/>
  <c r="M38" i="66"/>
  <c r="O14" i="66"/>
  <c r="R14" i="66" s="1"/>
  <c r="O18" i="66"/>
  <c r="R18" i="66" s="1"/>
  <c r="R16" i="66"/>
  <c r="P16" i="66"/>
  <c r="L16" i="66"/>
  <c r="J12" i="66"/>
  <c r="L28" i="66"/>
  <c r="L8" i="66"/>
  <c r="J16" i="66"/>
  <c r="J36" i="66"/>
  <c r="H28" i="66"/>
  <c r="J32" i="66"/>
  <c r="H24" i="66"/>
  <c r="J20" i="66"/>
  <c r="H16" i="66"/>
  <c r="H8" i="66"/>
  <c r="F12" i="66"/>
  <c r="F16" i="66"/>
  <c r="H20" i="66"/>
  <c r="F24" i="66"/>
  <c r="F8" i="66"/>
  <c r="D27" i="66"/>
  <c r="D28" i="66"/>
  <c r="C25" i="66"/>
  <c r="D24" i="66"/>
  <c r="D39" i="66"/>
  <c r="B37" i="66"/>
  <c r="B25" i="66"/>
  <c r="B19" i="66"/>
  <c r="D20" i="66"/>
  <c r="D9" i="11"/>
  <c r="L23" i="11"/>
  <c r="H9" i="11"/>
  <c r="F25" i="11"/>
  <c r="R23" i="11"/>
  <c r="P23" i="11"/>
  <c r="N9" i="11"/>
  <c r="L9" i="11"/>
  <c r="F9" i="11"/>
  <c r="J9" i="11"/>
  <c r="N23" i="11"/>
  <c r="D25" i="10"/>
  <c r="O27" i="10"/>
  <c r="O32" i="66" s="1"/>
  <c r="N27" i="10"/>
  <c r="O41" i="10"/>
  <c r="O36" i="66" s="1"/>
  <c r="P36" i="66" s="1"/>
  <c r="N41" i="10"/>
  <c r="K25" i="10"/>
  <c r="H43" i="10"/>
  <c r="F25" i="10"/>
  <c r="B43" i="10"/>
  <c r="F9" i="10"/>
  <c r="J9" i="10"/>
  <c r="D27" i="10"/>
  <c r="H27" i="10"/>
  <c r="L27" i="10"/>
  <c r="L41" i="10"/>
  <c r="N27" i="9"/>
  <c r="P27" i="9"/>
  <c r="N41" i="9"/>
  <c r="L25" i="9"/>
  <c r="D25" i="9"/>
  <c r="B43" i="9"/>
  <c r="D43" i="9" s="1"/>
  <c r="F9" i="9"/>
  <c r="J9" i="9"/>
  <c r="D27" i="9"/>
  <c r="L27" i="9"/>
  <c r="L41" i="9"/>
  <c r="N41" i="3"/>
  <c r="L27" i="3"/>
  <c r="N27" i="3"/>
  <c r="D9" i="3"/>
  <c r="B43" i="3"/>
  <c r="D43" i="3" s="1"/>
  <c r="D27" i="8"/>
  <c r="N41" i="8"/>
  <c r="D9" i="8"/>
  <c r="B43" i="8"/>
  <c r="L27" i="2"/>
  <c r="N41" i="2"/>
  <c r="D9" i="2"/>
  <c r="B43" i="2"/>
  <c r="I10" i="6"/>
  <c r="G28" i="6"/>
  <c r="G30" i="6" s="1"/>
  <c r="D25" i="2" l="1"/>
  <c r="J43" i="2"/>
  <c r="B7" i="66"/>
  <c r="D7" i="66" s="1"/>
  <c r="I7" i="66"/>
  <c r="J7" i="66" s="1"/>
  <c r="J8" i="66"/>
  <c r="H43" i="2"/>
  <c r="F15" i="66"/>
  <c r="D43" i="8"/>
  <c r="N27" i="8"/>
  <c r="K14" i="66"/>
  <c r="M14" i="66"/>
  <c r="P14" i="66" s="1"/>
  <c r="D13" i="66"/>
  <c r="J43" i="8"/>
  <c r="G13" i="66"/>
  <c r="L27" i="8"/>
  <c r="D43" i="2"/>
  <c r="J9" i="66"/>
  <c r="F25" i="2"/>
  <c r="L25" i="8"/>
  <c r="K17" i="66"/>
  <c r="D19" i="66"/>
  <c r="B27" i="33"/>
  <c r="I17" i="66"/>
  <c r="D25" i="3"/>
  <c r="C23" i="66"/>
  <c r="D21" i="66"/>
  <c r="J21" i="66"/>
  <c r="H14" i="66"/>
  <c r="M8" i="66"/>
  <c r="E28" i="33"/>
  <c r="L12" i="66"/>
  <c r="C28" i="33"/>
  <c r="M25" i="8"/>
  <c r="J33" i="66"/>
  <c r="I11" i="66"/>
  <c r="J11" i="66" s="1"/>
  <c r="K25" i="2"/>
  <c r="K9" i="2" s="1"/>
  <c r="K9" i="66" s="1"/>
  <c r="G37" i="66"/>
  <c r="J38" i="66"/>
  <c r="H25" i="10"/>
  <c r="E35" i="66"/>
  <c r="K25" i="3"/>
  <c r="I23" i="66"/>
  <c r="G25" i="66"/>
  <c r="J25" i="66" s="1"/>
  <c r="J26" i="66"/>
  <c r="E25" i="66"/>
  <c r="F25" i="66" s="1"/>
  <c r="H27" i="66"/>
  <c r="F25" i="9"/>
  <c r="D15" i="66"/>
  <c r="H32" i="66"/>
  <c r="H21" i="66"/>
  <c r="N12" i="66"/>
  <c r="H38" i="66"/>
  <c r="E31" i="66"/>
  <c r="H31" i="66" s="1"/>
  <c r="H25" i="9"/>
  <c r="E29" i="66"/>
  <c r="F29" i="66" s="1"/>
  <c r="F25" i="8"/>
  <c r="C17" i="66"/>
  <c r="F27" i="66"/>
  <c r="J23" i="66"/>
  <c r="H25" i="3"/>
  <c r="E23" i="66"/>
  <c r="H23" i="66" s="1"/>
  <c r="I41" i="66"/>
  <c r="F23" i="66"/>
  <c r="D23" i="66"/>
  <c r="F33" i="66"/>
  <c r="D29" i="66"/>
  <c r="H25" i="2"/>
  <c r="E11" i="66"/>
  <c r="H11" i="66" s="1"/>
  <c r="C37" i="66"/>
  <c r="F37" i="66" s="1"/>
  <c r="F38" i="66"/>
  <c r="H43" i="9"/>
  <c r="D43" i="10"/>
  <c r="H9" i="66"/>
  <c r="D33" i="66"/>
  <c r="J25" i="9"/>
  <c r="G29" i="66"/>
  <c r="J25" i="10"/>
  <c r="G35" i="66"/>
  <c r="J35" i="66" s="1"/>
  <c r="J25" i="8"/>
  <c r="G17" i="66"/>
  <c r="B31" i="66"/>
  <c r="D31" i="66" s="1"/>
  <c r="D11" i="66"/>
  <c r="H43" i="8"/>
  <c r="J43" i="3"/>
  <c r="E7" i="66"/>
  <c r="H26" i="66"/>
  <c r="H25" i="8"/>
  <c r="J25" i="2"/>
  <c r="P20" i="66"/>
  <c r="O8" i="66"/>
  <c r="N38" i="66"/>
  <c r="N20" i="66"/>
  <c r="R39" i="66"/>
  <c r="N32" i="66"/>
  <c r="K37" i="66"/>
  <c r="L37" i="66" s="1"/>
  <c r="N36" i="66"/>
  <c r="P30" i="66"/>
  <c r="O37" i="66"/>
  <c r="R37" i="66" s="1"/>
  <c r="K35" i="66"/>
  <c r="N18" i="66"/>
  <c r="L18" i="66"/>
  <c r="P18" i="66"/>
  <c r="L14" i="66"/>
  <c r="P24" i="66"/>
  <c r="R24" i="66"/>
  <c r="P26" i="66"/>
  <c r="N24" i="66"/>
  <c r="Q41" i="2"/>
  <c r="Q12" i="66" s="1"/>
  <c r="O12" i="66"/>
  <c r="G28" i="33" s="1"/>
  <c r="L20" i="66"/>
  <c r="P32" i="66"/>
  <c r="P38" i="66"/>
  <c r="M37" i="66"/>
  <c r="N39" i="66"/>
  <c r="L39" i="66"/>
  <c r="N30" i="66"/>
  <c r="N29" i="66"/>
  <c r="P29" i="66"/>
  <c r="P39" i="66"/>
  <c r="N26" i="66"/>
  <c r="D25" i="66"/>
  <c r="P9" i="11"/>
  <c r="Q27" i="10"/>
  <c r="Q32" i="66" s="1"/>
  <c r="I26" i="33" s="1"/>
  <c r="Q41" i="10"/>
  <c r="Q36" i="66" s="1"/>
  <c r="R36" i="66" s="1"/>
  <c r="P27" i="10"/>
  <c r="K9" i="10"/>
  <c r="K33" i="66" s="1"/>
  <c r="M25" i="10"/>
  <c r="M35" i="66" s="1"/>
  <c r="P41" i="10"/>
  <c r="L25" i="10"/>
  <c r="R41" i="9"/>
  <c r="N25" i="9"/>
  <c r="K9" i="9"/>
  <c r="K27" i="66" s="1"/>
  <c r="P41" i="9"/>
  <c r="R27" i="9"/>
  <c r="R41" i="3"/>
  <c r="P41" i="3"/>
  <c r="K9" i="3"/>
  <c r="K21" i="66" s="1"/>
  <c r="L25" i="3"/>
  <c r="K9" i="8"/>
  <c r="K15" i="66" s="1"/>
  <c r="R41" i="8"/>
  <c r="R27" i="8"/>
  <c r="P41" i="8"/>
  <c r="P27" i="8"/>
  <c r="N27" i="2"/>
  <c r="P41" i="2"/>
  <c r="N14" i="66" l="1"/>
  <c r="E26" i="33"/>
  <c r="E61" i="33" s="1"/>
  <c r="C26" i="33"/>
  <c r="C61" i="33" s="1"/>
  <c r="D61" i="33" s="1"/>
  <c r="J13" i="66"/>
  <c r="H13" i="66"/>
  <c r="K13" i="66"/>
  <c r="L13" i="66" s="1"/>
  <c r="G41" i="66"/>
  <c r="J41" i="66" s="1"/>
  <c r="L17" i="66"/>
  <c r="N8" i="66"/>
  <c r="B41" i="66"/>
  <c r="H25" i="66"/>
  <c r="B62" i="33"/>
  <c r="B60" i="33" s="1"/>
  <c r="B25" i="33"/>
  <c r="P8" i="66"/>
  <c r="L25" i="2"/>
  <c r="I28" i="33"/>
  <c r="I63" i="33" s="1"/>
  <c r="F28" i="33"/>
  <c r="C63" i="33"/>
  <c r="D28" i="33"/>
  <c r="E63" i="33"/>
  <c r="H28" i="33"/>
  <c r="G63" i="33"/>
  <c r="I61" i="33"/>
  <c r="C27" i="33"/>
  <c r="R8" i="66"/>
  <c r="G26" i="33"/>
  <c r="O25" i="8"/>
  <c r="M17" i="66"/>
  <c r="M25" i="3"/>
  <c r="K23" i="66"/>
  <c r="H37" i="66"/>
  <c r="J37" i="66"/>
  <c r="E41" i="66"/>
  <c r="H7" i="66"/>
  <c r="F7" i="66"/>
  <c r="F17" i="66"/>
  <c r="D17" i="66"/>
  <c r="F11" i="66"/>
  <c r="H35" i="66"/>
  <c r="F35" i="66"/>
  <c r="M25" i="2"/>
  <c r="M9" i="2" s="1"/>
  <c r="K11" i="66"/>
  <c r="P37" i="66"/>
  <c r="J17" i="66"/>
  <c r="H17" i="66"/>
  <c r="H29" i="66"/>
  <c r="J29" i="66"/>
  <c r="D37" i="66"/>
  <c r="C41" i="66"/>
  <c r="F41" i="66" s="1"/>
  <c r="F31" i="66"/>
  <c r="R41" i="2"/>
  <c r="R27" i="10"/>
  <c r="R41" i="10"/>
  <c r="L21" i="66"/>
  <c r="L33" i="66"/>
  <c r="K7" i="66"/>
  <c r="L9" i="66"/>
  <c r="K31" i="66"/>
  <c r="R32" i="66"/>
  <c r="N35" i="66"/>
  <c r="L35" i="66"/>
  <c r="L15" i="66"/>
  <c r="K25" i="66"/>
  <c r="L27" i="66"/>
  <c r="R12" i="66"/>
  <c r="P12" i="66"/>
  <c r="N37" i="66"/>
  <c r="K19" i="66"/>
  <c r="R9" i="11"/>
  <c r="M9" i="10"/>
  <c r="M33" i="66" s="1"/>
  <c r="O25" i="10"/>
  <c r="K43" i="10"/>
  <c r="L9" i="10"/>
  <c r="N25" i="10"/>
  <c r="K43" i="9"/>
  <c r="L9" i="9"/>
  <c r="M9" i="9"/>
  <c r="P25" i="9"/>
  <c r="R27" i="3"/>
  <c r="P27" i="3"/>
  <c r="M9" i="3"/>
  <c r="M21" i="66" s="1"/>
  <c r="N21" i="66" s="1"/>
  <c r="K43" i="3"/>
  <c r="L9" i="3"/>
  <c r="M9" i="8"/>
  <c r="M15" i="66" s="1"/>
  <c r="N15" i="66" s="1"/>
  <c r="K43" i="8"/>
  <c r="L9" i="8"/>
  <c r="N25" i="8"/>
  <c r="R27" i="2"/>
  <c r="K43" i="2"/>
  <c r="L9" i="2"/>
  <c r="P27" i="2"/>
  <c r="H41" i="66" l="1"/>
  <c r="D26" i="33"/>
  <c r="F61" i="33"/>
  <c r="F26" i="33"/>
  <c r="H63" i="33"/>
  <c r="J28" i="33"/>
  <c r="J63" i="33"/>
  <c r="F63" i="33"/>
  <c r="D63" i="33"/>
  <c r="D27" i="33"/>
  <c r="C62" i="33"/>
  <c r="C25" i="33"/>
  <c r="Q25" i="8"/>
  <c r="Q17" i="66" s="1"/>
  <c r="O17" i="66"/>
  <c r="N17" i="66"/>
  <c r="G61" i="33"/>
  <c r="J26" i="33"/>
  <c r="H26" i="33"/>
  <c r="M11" i="66"/>
  <c r="N11" i="66" s="1"/>
  <c r="O25" i="2"/>
  <c r="P25" i="2" s="1"/>
  <c r="N25" i="2"/>
  <c r="D41" i="66"/>
  <c r="O25" i="3"/>
  <c r="P25" i="3" s="1"/>
  <c r="M23" i="66"/>
  <c r="N25" i="3"/>
  <c r="L11" i="66"/>
  <c r="L23" i="66"/>
  <c r="O35" i="66"/>
  <c r="M19" i="66"/>
  <c r="N19" i="66" s="1"/>
  <c r="N9" i="9"/>
  <c r="M27" i="66"/>
  <c r="M31" i="66"/>
  <c r="N31" i="66" s="1"/>
  <c r="N9" i="10"/>
  <c r="N9" i="8"/>
  <c r="N9" i="3"/>
  <c r="L19" i="66"/>
  <c r="L25" i="66"/>
  <c r="K41" i="66"/>
  <c r="L7" i="66"/>
  <c r="N9" i="2"/>
  <c r="M9" i="66"/>
  <c r="M13" i="66"/>
  <c r="N13" i="66" s="1"/>
  <c r="L31" i="66"/>
  <c r="N33" i="66"/>
  <c r="L25" i="11"/>
  <c r="O9" i="10"/>
  <c r="O33" i="66" s="1"/>
  <c r="Q25" i="10"/>
  <c r="Q35" i="66" s="1"/>
  <c r="M43" i="10"/>
  <c r="L43" i="10"/>
  <c r="P25" i="10"/>
  <c r="M43" i="9"/>
  <c r="N43" i="9" s="1"/>
  <c r="R25" i="9"/>
  <c r="O9" i="9"/>
  <c r="O27" i="66" s="1"/>
  <c r="L43" i="9"/>
  <c r="L43" i="3"/>
  <c r="M43" i="3"/>
  <c r="N43" i="3" s="1"/>
  <c r="O9" i="8"/>
  <c r="O15" i="66" s="1"/>
  <c r="M43" i="8"/>
  <c r="N43" i="8" s="1"/>
  <c r="L43" i="8"/>
  <c r="P25" i="8"/>
  <c r="M43" i="2"/>
  <c r="N43" i="2" s="1"/>
  <c r="L43" i="2"/>
  <c r="O9" i="2" l="1"/>
  <c r="O9" i="66" s="1"/>
  <c r="P9" i="66" s="1"/>
  <c r="R25" i="8"/>
  <c r="R17" i="66"/>
  <c r="J61" i="33"/>
  <c r="H61" i="33"/>
  <c r="D25" i="33"/>
  <c r="D62" i="33"/>
  <c r="C60" i="33"/>
  <c r="E27" i="33"/>
  <c r="P17" i="66"/>
  <c r="Q25" i="3"/>
  <c r="O23" i="66"/>
  <c r="P23" i="66" s="1"/>
  <c r="O9" i="3"/>
  <c r="O21" i="66" s="1"/>
  <c r="P21" i="66" s="1"/>
  <c r="Q25" i="2"/>
  <c r="R25" i="2" s="1"/>
  <c r="O11" i="66"/>
  <c r="P11" i="66" s="1"/>
  <c r="N23" i="66"/>
  <c r="O31" i="66"/>
  <c r="P31" i="66" s="1"/>
  <c r="P33" i="66"/>
  <c r="O25" i="66"/>
  <c r="P27" i="66"/>
  <c r="M25" i="66"/>
  <c r="N27" i="66"/>
  <c r="M7" i="66"/>
  <c r="N9" i="66"/>
  <c r="L41" i="66"/>
  <c r="O13" i="66"/>
  <c r="P13" i="66" s="1"/>
  <c r="P15" i="66"/>
  <c r="R35" i="66"/>
  <c r="P35" i="66"/>
  <c r="R25" i="11"/>
  <c r="N25" i="11"/>
  <c r="Q9" i="10"/>
  <c r="R9" i="10" s="1"/>
  <c r="N43" i="10"/>
  <c r="O43" i="10"/>
  <c r="P9" i="10"/>
  <c r="R25" i="10"/>
  <c r="O43" i="9"/>
  <c r="P43" i="9" s="1"/>
  <c r="P9" i="9"/>
  <c r="Q9" i="9"/>
  <c r="Q9" i="8"/>
  <c r="O43" i="8"/>
  <c r="P9" i="8"/>
  <c r="O7" i="66" l="1"/>
  <c r="O43" i="2"/>
  <c r="R25" i="3"/>
  <c r="P9" i="2"/>
  <c r="O43" i="3"/>
  <c r="P43" i="3" s="1"/>
  <c r="P9" i="3"/>
  <c r="O19" i="66"/>
  <c r="P19" i="66" s="1"/>
  <c r="D60" i="33"/>
  <c r="E62" i="33"/>
  <c r="E25" i="33"/>
  <c r="F27" i="33"/>
  <c r="G27" i="33"/>
  <c r="Q11" i="66"/>
  <c r="R11" i="66" s="1"/>
  <c r="Q9" i="2"/>
  <c r="Q23" i="66"/>
  <c r="R23" i="66" s="1"/>
  <c r="Q9" i="3"/>
  <c r="Q43" i="8"/>
  <c r="R43" i="8" s="1"/>
  <c r="Q15" i="66"/>
  <c r="Q43" i="9"/>
  <c r="R43" i="9" s="1"/>
  <c r="Q27" i="66"/>
  <c r="Q43" i="10"/>
  <c r="R43" i="10" s="1"/>
  <c r="Q33" i="66"/>
  <c r="O41" i="66"/>
  <c r="M41" i="66"/>
  <c r="P7" i="66"/>
  <c r="N7" i="66"/>
  <c r="P25" i="66"/>
  <c r="N25" i="66"/>
  <c r="P25" i="11"/>
  <c r="P43" i="10"/>
  <c r="R9" i="9"/>
  <c r="R9" i="8"/>
  <c r="P43" i="8"/>
  <c r="P43" i="2"/>
  <c r="G62" i="33" l="1"/>
  <c r="H62" i="33" s="1"/>
  <c r="G25" i="33"/>
  <c r="H27" i="33"/>
  <c r="F25" i="33"/>
  <c r="E60" i="33"/>
  <c r="F62" i="33"/>
  <c r="Q43" i="3"/>
  <c r="R43" i="3" s="1"/>
  <c r="Q21" i="66"/>
  <c r="R9" i="3"/>
  <c r="R9" i="2"/>
  <c r="Q43" i="2"/>
  <c r="R43" i="2" s="1"/>
  <c r="Q9" i="66"/>
  <c r="I27" i="33" s="1"/>
  <c r="P41" i="66"/>
  <c r="N41" i="66"/>
  <c r="Q31" i="66"/>
  <c r="R31" i="66" s="1"/>
  <c r="R33" i="66"/>
  <c r="Q13" i="66"/>
  <c r="R15" i="66"/>
  <c r="Q25" i="66"/>
  <c r="R25" i="66" s="1"/>
  <c r="R27" i="66"/>
  <c r="Q9" i="26"/>
  <c r="Q10" i="26"/>
  <c r="Q11" i="26"/>
  <c r="Q12" i="26"/>
  <c r="Q13" i="26"/>
  <c r="Q14" i="26"/>
  <c r="Q15" i="26"/>
  <c r="Q16" i="26"/>
  <c r="P9" i="26"/>
  <c r="P10" i="26"/>
  <c r="P11" i="26"/>
  <c r="P12" i="26"/>
  <c r="P13" i="26"/>
  <c r="P14" i="26"/>
  <c r="P15" i="26"/>
  <c r="P16" i="26"/>
  <c r="I62" i="33" l="1"/>
  <c r="I60" i="33" s="1"/>
  <c r="I25" i="33"/>
  <c r="G60" i="33"/>
  <c r="H60" i="33" s="1"/>
  <c r="F60" i="33"/>
  <c r="H25" i="33"/>
  <c r="J27" i="33"/>
  <c r="Q7" i="66"/>
  <c r="R7" i="66" s="1"/>
  <c r="R9" i="66"/>
  <c r="Q19" i="66"/>
  <c r="R19" i="66" s="1"/>
  <c r="R21" i="66"/>
  <c r="R13" i="66"/>
  <c r="B29" i="6"/>
  <c r="J62" i="33" l="1"/>
  <c r="J25" i="33"/>
  <c r="Q41" i="66"/>
  <c r="R41" i="66" s="1"/>
  <c r="J60" i="33"/>
  <c r="I24" i="6"/>
  <c r="I26" i="6"/>
  <c r="C25" i="62" l="1"/>
  <c r="G20" i="62"/>
  <c r="G22" i="62" s="1"/>
  <c r="C20" i="62"/>
  <c r="G14" i="62"/>
  <c r="F14" i="62"/>
  <c r="E14" i="62"/>
  <c r="D14" i="62"/>
  <c r="C14" i="62"/>
  <c r="G13" i="62"/>
  <c r="F13" i="62"/>
  <c r="E13" i="62"/>
  <c r="D13" i="62"/>
  <c r="C13" i="62"/>
  <c r="G12" i="62"/>
  <c r="F12" i="62"/>
  <c r="E12" i="62"/>
  <c r="D12" i="62"/>
  <c r="C12" i="62"/>
  <c r="G11" i="62"/>
  <c r="F11" i="62"/>
  <c r="E11" i="62"/>
  <c r="D11" i="62"/>
  <c r="C11" i="62"/>
  <c r="G10" i="62"/>
  <c r="F10" i="62"/>
  <c r="E10" i="62"/>
  <c r="D10" i="62"/>
  <c r="G9" i="62"/>
  <c r="F9" i="62"/>
  <c r="E9" i="62"/>
  <c r="D9" i="62"/>
  <c r="C9" i="62"/>
  <c r="G40" i="62"/>
  <c r="F40" i="62"/>
  <c r="E40" i="62"/>
  <c r="D40" i="62"/>
  <c r="C40" i="62"/>
  <c r="C22" i="62"/>
  <c r="G19" i="62"/>
  <c r="G29" i="62" s="1"/>
  <c r="F19" i="62"/>
  <c r="F29" i="62" s="1"/>
  <c r="E19" i="62"/>
  <c r="E29" i="62" s="1"/>
  <c r="D19" i="62"/>
  <c r="D29" i="62" s="1"/>
  <c r="C19" i="62"/>
  <c r="C29" i="62" s="1"/>
  <c r="L19" i="61"/>
  <c r="K19" i="61"/>
  <c r="J19" i="61"/>
  <c r="J32" i="61" s="1"/>
  <c r="I19" i="61"/>
  <c r="I32" i="61" s="1"/>
  <c r="H19" i="61"/>
  <c r="G19" i="61"/>
  <c r="F19" i="61"/>
  <c r="F32" i="61" s="1"/>
  <c r="E19" i="61"/>
  <c r="E32" i="61" s="1"/>
  <c r="D19" i="61"/>
  <c r="L38" i="61"/>
  <c r="J38" i="61"/>
  <c r="H38" i="61"/>
  <c r="F38" i="61"/>
  <c r="D38" i="61"/>
  <c r="L30" i="61"/>
  <c r="L32" i="61" s="1"/>
  <c r="K30" i="61"/>
  <c r="K32" i="61" s="1"/>
  <c r="J30" i="61"/>
  <c r="I30" i="61"/>
  <c r="H30" i="61"/>
  <c r="G30" i="61"/>
  <c r="F30" i="61"/>
  <c r="E30" i="61"/>
  <c r="D30" i="61"/>
  <c r="D32" i="61" s="1"/>
  <c r="C30" i="61"/>
  <c r="H32" i="61"/>
  <c r="G32" i="61"/>
  <c r="C19" i="61"/>
  <c r="G25" i="62"/>
  <c r="F20" i="62"/>
  <c r="F22" i="62" s="1"/>
  <c r="E25" i="62"/>
  <c r="D20" i="62"/>
  <c r="D22" i="62" s="1"/>
  <c r="K35" i="61"/>
  <c r="K36" i="61" s="1"/>
  <c r="G35" i="61"/>
  <c r="G36" i="61" s="1"/>
  <c r="E35" i="61"/>
  <c r="C32" i="61" l="1"/>
  <c r="E15" i="62"/>
  <c r="D15" i="62"/>
  <c r="D39" i="61"/>
  <c r="D50" i="61" s="1"/>
  <c r="C11" i="64" s="1"/>
  <c r="L39" i="61"/>
  <c r="L50" i="61" s="1"/>
  <c r="F15" i="62"/>
  <c r="G15" i="62"/>
  <c r="F25" i="62"/>
  <c r="E20" i="62"/>
  <c r="E22" i="62" s="1"/>
  <c r="D25" i="62"/>
  <c r="C35" i="61"/>
  <c r="E36" i="61"/>
  <c r="I35" i="61"/>
  <c r="I36" i="61" s="1"/>
  <c r="J39" i="61"/>
  <c r="J50" i="61" s="1"/>
  <c r="F39" i="61"/>
  <c r="F50" i="61" s="1"/>
  <c r="H39" i="61"/>
  <c r="H50" i="61" s="1"/>
  <c r="C36" i="61" l="1"/>
  <c r="C10" i="62"/>
  <c r="C15" i="62" s="1"/>
  <c r="C29" i="30" l="1"/>
  <c r="C17" i="14" s="1"/>
  <c r="F29" i="30"/>
  <c r="C21" i="14" s="1"/>
  <c r="G29" i="30"/>
  <c r="C22" i="14" s="1"/>
  <c r="H29" i="30"/>
  <c r="I29" i="30"/>
  <c r="C24" i="14" s="1"/>
  <c r="K29" i="30"/>
  <c r="C27" i="14" s="1"/>
  <c r="O29" i="30"/>
  <c r="P29" i="30"/>
  <c r="C33" i="14" s="1"/>
  <c r="F66" i="30"/>
  <c r="D21" i="14" s="1"/>
  <c r="G66" i="30"/>
  <c r="D22" i="14" s="1"/>
  <c r="H66" i="30"/>
  <c r="I66" i="30"/>
  <c r="D24" i="14" s="1"/>
  <c r="K66" i="30"/>
  <c r="D27" i="14" s="1"/>
  <c r="O66" i="30"/>
  <c r="P66" i="30"/>
  <c r="F103" i="30"/>
  <c r="F21" i="14" s="1"/>
  <c r="G103" i="30"/>
  <c r="F22" i="14" s="1"/>
  <c r="H103" i="30"/>
  <c r="I103" i="30"/>
  <c r="F24" i="14" s="1"/>
  <c r="K103" i="30"/>
  <c r="F27" i="14" s="1"/>
  <c r="O103" i="30"/>
  <c r="F32" i="14" s="1"/>
  <c r="P103" i="30"/>
  <c r="F140" i="30"/>
  <c r="H21" i="14" s="1"/>
  <c r="G140" i="30"/>
  <c r="H22" i="14" s="1"/>
  <c r="H140" i="30"/>
  <c r="I140" i="30"/>
  <c r="H24" i="14" s="1"/>
  <c r="K140" i="30"/>
  <c r="H27" i="14" s="1"/>
  <c r="O140" i="30"/>
  <c r="P140" i="30"/>
  <c r="H33" i="14" s="1"/>
  <c r="F177" i="30"/>
  <c r="J21" i="14" s="1"/>
  <c r="G177" i="30"/>
  <c r="J22" i="14" s="1"/>
  <c r="H177" i="30"/>
  <c r="I177" i="30"/>
  <c r="J24" i="14" s="1"/>
  <c r="K177" i="30"/>
  <c r="J27" i="14" s="1"/>
  <c r="O177" i="30"/>
  <c r="P177" i="30"/>
  <c r="J33" i="14" s="1"/>
  <c r="F66" i="56"/>
  <c r="L21" i="14" s="1"/>
  <c r="G66" i="56"/>
  <c r="L22" i="14" s="1"/>
  <c r="H66" i="56"/>
  <c r="L23" i="14" s="1"/>
  <c r="I66" i="56"/>
  <c r="L24" i="14" s="1"/>
  <c r="K66" i="56"/>
  <c r="L27" i="14" s="1"/>
  <c r="O66" i="56"/>
  <c r="L32" i="14" s="1"/>
  <c r="P66" i="56"/>
  <c r="L33" i="14" s="1"/>
  <c r="F103" i="56"/>
  <c r="N21" i="14" s="1"/>
  <c r="G103" i="56"/>
  <c r="N22" i="14" s="1"/>
  <c r="H103" i="56"/>
  <c r="N23" i="14" s="1"/>
  <c r="I103" i="56"/>
  <c r="N24" i="14" s="1"/>
  <c r="K103" i="56"/>
  <c r="N27" i="14" s="1"/>
  <c r="O103" i="56"/>
  <c r="N32" i="14" s="1"/>
  <c r="P103" i="56"/>
  <c r="N33" i="14" s="1"/>
  <c r="F140" i="56"/>
  <c r="P21" i="14" s="1"/>
  <c r="G140" i="56"/>
  <c r="P22" i="14" s="1"/>
  <c r="H140" i="56"/>
  <c r="P23" i="14" s="1"/>
  <c r="I140" i="56"/>
  <c r="P24" i="14" s="1"/>
  <c r="K140" i="56"/>
  <c r="P27" i="14" s="1"/>
  <c r="O140" i="56"/>
  <c r="P32" i="14" s="1"/>
  <c r="P140" i="56"/>
  <c r="P33" i="14" s="1"/>
  <c r="D29" i="30"/>
  <c r="C18" i="14" s="1"/>
  <c r="L29" i="30"/>
  <c r="C28" i="14" s="1"/>
  <c r="C45" i="30"/>
  <c r="C82" i="30" s="1"/>
  <c r="C46" i="30"/>
  <c r="C83" i="30" s="1"/>
  <c r="C47" i="30"/>
  <c r="C84" i="30" s="1"/>
  <c r="C49" i="30"/>
  <c r="C86" i="30" s="1"/>
  <c r="C50" i="30"/>
  <c r="C87" i="30" s="1"/>
  <c r="C51" i="30"/>
  <c r="C88" i="30" s="1"/>
  <c r="C52" i="30"/>
  <c r="C89" i="30" s="1"/>
  <c r="C54" i="30"/>
  <c r="C91" i="30" s="1"/>
  <c r="C55" i="30"/>
  <c r="C92" i="30" s="1"/>
  <c r="C56" i="30"/>
  <c r="C93" i="30" s="1"/>
  <c r="C57" i="30"/>
  <c r="C94" i="30" s="1"/>
  <c r="C58" i="30"/>
  <c r="C95" i="30" s="1"/>
  <c r="C59" i="30"/>
  <c r="C96" i="30" s="1"/>
  <c r="C60" i="30"/>
  <c r="C97" i="30" s="1"/>
  <c r="C61" i="30"/>
  <c r="C98" i="30" s="1"/>
  <c r="C62" i="30"/>
  <c r="C99" i="30" s="1"/>
  <c r="C63" i="30"/>
  <c r="C100" i="30" s="1"/>
  <c r="C64" i="30"/>
  <c r="C101" i="30" s="1"/>
  <c r="C65" i="30"/>
  <c r="C102" i="30" s="1"/>
  <c r="L66" i="30"/>
  <c r="D28" i="14" s="1"/>
  <c r="C53" i="30"/>
  <c r="C90" i="30" s="1"/>
  <c r="L103" i="30"/>
  <c r="F28" i="14" s="1"/>
  <c r="L140" i="30"/>
  <c r="H28" i="14" s="1"/>
  <c r="L177" i="30"/>
  <c r="J28" i="14" s="1"/>
  <c r="L66" i="56"/>
  <c r="L28" i="14" s="1"/>
  <c r="L103" i="56"/>
  <c r="N28" i="14" s="1"/>
  <c r="L140" i="56"/>
  <c r="P28" i="14" s="1"/>
  <c r="E29" i="30"/>
  <c r="C19" i="14" s="1"/>
  <c r="M29" i="30"/>
  <c r="C30" i="14" s="1"/>
  <c r="B38" i="1" s="1"/>
  <c r="D45" i="30"/>
  <c r="D46" i="30"/>
  <c r="D83" i="30" s="1"/>
  <c r="D48" i="30"/>
  <c r="D49" i="30"/>
  <c r="D86" i="30" s="1"/>
  <c r="D50" i="30"/>
  <c r="D87" i="30" s="1"/>
  <c r="D51" i="30"/>
  <c r="D88" i="30" s="1"/>
  <c r="D52" i="30"/>
  <c r="D89" i="30" s="1"/>
  <c r="D53" i="30"/>
  <c r="D90" i="30" s="1"/>
  <c r="D54" i="30"/>
  <c r="D91" i="30" s="1"/>
  <c r="D55" i="30"/>
  <c r="D92" i="30" s="1"/>
  <c r="D56" i="30"/>
  <c r="D93" i="30" s="1"/>
  <c r="D57" i="30"/>
  <c r="D94" i="30" s="1"/>
  <c r="D58" i="30"/>
  <c r="D95" i="30" s="1"/>
  <c r="D59" i="30"/>
  <c r="D96" i="30" s="1"/>
  <c r="D60" i="30"/>
  <c r="D97" i="30" s="1"/>
  <c r="D61" i="30"/>
  <c r="D98" i="30" s="1"/>
  <c r="D62" i="30"/>
  <c r="D99" i="30" s="1"/>
  <c r="D63" i="30"/>
  <c r="D100" i="30" s="1"/>
  <c r="D64" i="30"/>
  <c r="D101" i="30" s="1"/>
  <c r="D65" i="30"/>
  <c r="D102" i="30" s="1"/>
  <c r="M66" i="30"/>
  <c r="D30" i="14" s="1"/>
  <c r="E38" i="1" s="1"/>
  <c r="D85" i="30"/>
  <c r="M103" i="30"/>
  <c r="F30" i="14" s="1"/>
  <c r="I38" i="1" s="1"/>
  <c r="M140" i="30"/>
  <c r="H30" i="14" s="1"/>
  <c r="M38" i="1" s="1"/>
  <c r="M177" i="30"/>
  <c r="J30" i="14" s="1"/>
  <c r="Q38" i="1" s="1"/>
  <c r="M66" i="56"/>
  <c r="L30" i="14" s="1"/>
  <c r="M103" i="56"/>
  <c r="N30" i="14" s="1"/>
  <c r="M140" i="56"/>
  <c r="P30" i="14" s="1"/>
  <c r="F177" i="56"/>
  <c r="R21" i="14" s="1"/>
  <c r="G177" i="56"/>
  <c r="R22" i="14" s="1"/>
  <c r="H177" i="56"/>
  <c r="R23" i="14" s="1"/>
  <c r="I177" i="56"/>
  <c r="R24" i="14" s="1"/>
  <c r="K177" i="56"/>
  <c r="R27" i="14" s="1"/>
  <c r="O177" i="56"/>
  <c r="R32" i="14" s="1"/>
  <c r="P177" i="56"/>
  <c r="R33" i="14" s="1"/>
  <c r="L177" i="56"/>
  <c r="R28" i="14" s="1"/>
  <c r="M177" i="56"/>
  <c r="R30" i="14" s="1"/>
  <c r="C43" i="30"/>
  <c r="C44" i="14" s="1"/>
  <c r="F43" i="30"/>
  <c r="C48" i="14" s="1"/>
  <c r="G43" i="30"/>
  <c r="C49" i="14" s="1"/>
  <c r="H43" i="30"/>
  <c r="C50" i="14" s="1"/>
  <c r="I43" i="30"/>
  <c r="C51" i="14" s="1"/>
  <c r="K43" i="30"/>
  <c r="C54" i="14" s="1"/>
  <c r="O43" i="30"/>
  <c r="P43" i="30"/>
  <c r="C60" i="14" s="1"/>
  <c r="F80" i="30"/>
  <c r="D48" i="14" s="1"/>
  <c r="G80" i="30"/>
  <c r="D49" i="14" s="1"/>
  <c r="H80" i="30"/>
  <c r="D50" i="14" s="1"/>
  <c r="I80" i="30"/>
  <c r="D51" i="14" s="1"/>
  <c r="K80" i="30"/>
  <c r="D54" i="14" s="1"/>
  <c r="O80" i="30"/>
  <c r="D59" i="14" s="1"/>
  <c r="P80" i="30"/>
  <c r="D60" i="14" s="1"/>
  <c r="F117" i="30"/>
  <c r="F48" i="14" s="1"/>
  <c r="G117" i="30"/>
  <c r="F49" i="14" s="1"/>
  <c r="H117" i="30"/>
  <c r="F50" i="14" s="1"/>
  <c r="I117" i="30"/>
  <c r="F51" i="14" s="1"/>
  <c r="K117" i="30"/>
  <c r="F54" i="14" s="1"/>
  <c r="O117" i="30"/>
  <c r="P117" i="30"/>
  <c r="F60" i="14" s="1"/>
  <c r="F154" i="30"/>
  <c r="H48" i="14" s="1"/>
  <c r="G154" i="30"/>
  <c r="H49" i="14" s="1"/>
  <c r="H154" i="30"/>
  <c r="H50" i="14" s="1"/>
  <c r="I154" i="30"/>
  <c r="H51" i="14" s="1"/>
  <c r="K154" i="30"/>
  <c r="H54" i="14" s="1"/>
  <c r="O154" i="30"/>
  <c r="P154" i="30"/>
  <c r="H60" i="14" s="1"/>
  <c r="F191" i="30"/>
  <c r="J48" i="14" s="1"/>
  <c r="G191" i="30"/>
  <c r="J49" i="14" s="1"/>
  <c r="H191" i="30"/>
  <c r="J50" i="14" s="1"/>
  <c r="I191" i="30"/>
  <c r="J51" i="14" s="1"/>
  <c r="K191" i="30"/>
  <c r="J54" i="14" s="1"/>
  <c r="O191" i="30"/>
  <c r="P191" i="30"/>
  <c r="J60" i="14" s="1"/>
  <c r="F80" i="56"/>
  <c r="L48" i="14" s="1"/>
  <c r="G80" i="56"/>
  <c r="L49" i="14" s="1"/>
  <c r="H80" i="56"/>
  <c r="L50" i="14" s="1"/>
  <c r="I80" i="56"/>
  <c r="L51" i="14" s="1"/>
  <c r="K80" i="56"/>
  <c r="L54" i="14" s="1"/>
  <c r="O80" i="56"/>
  <c r="L59" i="14" s="1"/>
  <c r="P80" i="56"/>
  <c r="L60" i="14" s="1"/>
  <c r="F117" i="56"/>
  <c r="N48" i="14" s="1"/>
  <c r="G117" i="56"/>
  <c r="N49" i="14" s="1"/>
  <c r="H117" i="56"/>
  <c r="N50" i="14" s="1"/>
  <c r="I117" i="56"/>
  <c r="N51" i="14" s="1"/>
  <c r="K117" i="56"/>
  <c r="N54" i="14" s="1"/>
  <c r="O117" i="56"/>
  <c r="N59" i="14" s="1"/>
  <c r="P117" i="56"/>
  <c r="N60" i="14" s="1"/>
  <c r="F154" i="56"/>
  <c r="P48" i="14" s="1"/>
  <c r="G154" i="56"/>
  <c r="P49" i="14" s="1"/>
  <c r="H154" i="56"/>
  <c r="P50" i="14" s="1"/>
  <c r="I154" i="56"/>
  <c r="P51" i="14" s="1"/>
  <c r="K154" i="56"/>
  <c r="P54" i="14" s="1"/>
  <c r="O154" i="56"/>
  <c r="P59" i="14" s="1"/>
  <c r="P154" i="56"/>
  <c r="P60" i="14" s="1"/>
  <c r="D43" i="30"/>
  <c r="C45" i="14" s="1"/>
  <c r="L43" i="30"/>
  <c r="C55" i="14" s="1"/>
  <c r="C68" i="30"/>
  <c r="C70" i="30"/>
  <c r="C107" i="30" s="1"/>
  <c r="C144" i="30" s="1"/>
  <c r="C181" i="30" s="1"/>
  <c r="C71" i="30"/>
  <c r="C108" i="30" s="1"/>
  <c r="C145" i="30" s="1"/>
  <c r="C182" i="30" s="1"/>
  <c r="C72" i="30"/>
  <c r="C109" i="30" s="1"/>
  <c r="C146" i="30" s="1"/>
  <c r="C183" i="30" s="1"/>
  <c r="C73" i="30"/>
  <c r="C110" i="30" s="1"/>
  <c r="C147" i="30" s="1"/>
  <c r="C184" i="30" s="1"/>
  <c r="C74" i="30"/>
  <c r="C111" i="30" s="1"/>
  <c r="C148" i="30" s="1"/>
  <c r="C185" i="30" s="1"/>
  <c r="C75" i="30"/>
  <c r="C112" i="30" s="1"/>
  <c r="C149" i="30" s="1"/>
  <c r="C186" i="30" s="1"/>
  <c r="C76" i="30"/>
  <c r="C113" i="30" s="1"/>
  <c r="C150" i="30" s="1"/>
  <c r="C187" i="30" s="1"/>
  <c r="C77" i="30"/>
  <c r="C114" i="30" s="1"/>
  <c r="Q114" i="30" s="1"/>
  <c r="C151" i="30" s="1"/>
  <c r="C188" i="30" s="1"/>
  <c r="C78" i="30"/>
  <c r="C115" i="30" s="1"/>
  <c r="C152" i="30" s="1"/>
  <c r="C189" i="30" s="1"/>
  <c r="C79" i="30"/>
  <c r="C116" i="30" s="1"/>
  <c r="C153" i="30" s="1"/>
  <c r="C190" i="30" s="1"/>
  <c r="L80" i="30"/>
  <c r="D55" i="14" s="1"/>
  <c r="L117" i="30"/>
  <c r="F55" i="14" s="1"/>
  <c r="L154" i="30"/>
  <c r="H55" i="14" s="1"/>
  <c r="L191" i="30"/>
  <c r="J55" i="14" s="1"/>
  <c r="L80" i="56"/>
  <c r="L55" i="14" s="1"/>
  <c r="L117" i="56"/>
  <c r="N55" i="14" s="1"/>
  <c r="L154" i="56"/>
  <c r="P55" i="14" s="1"/>
  <c r="E43" i="30"/>
  <c r="C46" i="14" s="1"/>
  <c r="M43" i="30"/>
  <c r="C57" i="14" s="1"/>
  <c r="C38" i="1" s="1"/>
  <c r="D68" i="30"/>
  <c r="D105" i="30" s="1"/>
  <c r="D142" i="30" s="1"/>
  <c r="D71" i="30"/>
  <c r="D72" i="30"/>
  <c r="D73" i="30"/>
  <c r="D74" i="30"/>
  <c r="D111" i="30" s="1"/>
  <c r="D148" i="30" s="1"/>
  <c r="D185" i="30" s="1"/>
  <c r="D75" i="30"/>
  <c r="D112" i="30" s="1"/>
  <c r="D149" i="30" s="1"/>
  <c r="D186" i="30" s="1"/>
  <c r="D76" i="30"/>
  <c r="D113" i="30" s="1"/>
  <c r="D150" i="30" s="1"/>
  <c r="D187" i="30" s="1"/>
  <c r="D77" i="30"/>
  <c r="D114" i="30" s="1"/>
  <c r="R114" i="30" s="1"/>
  <c r="D151" i="30" s="1"/>
  <c r="D188" i="30" s="1"/>
  <c r="D78" i="30"/>
  <c r="D115" i="30" s="1"/>
  <c r="D152" i="30" s="1"/>
  <c r="D189" i="30" s="1"/>
  <c r="D79" i="30"/>
  <c r="D116" i="30" s="1"/>
  <c r="D153" i="30" s="1"/>
  <c r="D190" i="30" s="1"/>
  <c r="M80" i="30"/>
  <c r="D57" i="14" s="1"/>
  <c r="F38" i="1" s="1"/>
  <c r="D69" i="30"/>
  <c r="D106" i="30" s="1"/>
  <c r="D143" i="30" s="1"/>
  <c r="D180" i="30" s="1"/>
  <c r="D70" i="30"/>
  <c r="D107" i="30" s="1"/>
  <c r="D144" i="30" s="1"/>
  <c r="D181" i="30" s="1"/>
  <c r="D108" i="30"/>
  <c r="D145" i="30" s="1"/>
  <c r="D182" i="30" s="1"/>
  <c r="M117" i="30"/>
  <c r="F57" i="14" s="1"/>
  <c r="J38" i="1" s="1"/>
  <c r="D109" i="30"/>
  <c r="D146" i="30" s="1"/>
  <c r="D183" i="30" s="1"/>
  <c r="M154" i="30"/>
  <c r="H57" i="14" s="1"/>
  <c r="N38" i="1" s="1"/>
  <c r="M191" i="30"/>
  <c r="J57" i="14" s="1"/>
  <c r="R38" i="1" s="1"/>
  <c r="M80" i="56"/>
  <c r="L57" i="14" s="1"/>
  <c r="M117" i="56"/>
  <c r="N57" i="14" s="1"/>
  <c r="M154" i="56"/>
  <c r="P57" i="14" s="1"/>
  <c r="F191" i="56"/>
  <c r="R48" i="14" s="1"/>
  <c r="G191" i="56"/>
  <c r="R49" i="14" s="1"/>
  <c r="H191" i="56"/>
  <c r="R50" i="14" s="1"/>
  <c r="I191" i="56"/>
  <c r="R51" i="14" s="1"/>
  <c r="K191" i="56"/>
  <c r="R54" i="14" s="1"/>
  <c r="O191" i="56"/>
  <c r="R59" i="14" s="1"/>
  <c r="P191" i="56"/>
  <c r="R60" i="14" s="1"/>
  <c r="L191" i="56"/>
  <c r="R55" i="14" s="1"/>
  <c r="M191" i="56"/>
  <c r="R57" i="14" s="1"/>
  <c r="B38" i="6"/>
  <c r="B44" i="6"/>
  <c r="N191" i="56"/>
  <c r="R58" i="14" s="1"/>
  <c r="J191" i="56"/>
  <c r="R53" i="14" s="1"/>
  <c r="E79" i="30"/>
  <c r="E116" i="30" s="1"/>
  <c r="E153" i="30" s="1"/>
  <c r="E190" i="30" s="1"/>
  <c r="E78" i="30"/>
  <c r="E115" i="30" s="1"/>
  <c r="E152" i="30" s="1"/>
  <c r="E189" i="30" s="1"/>
  <c r="E77" i="30"/>
  <c r="E114" i="30" s="1"/>
  <c r="S114" i="30" s="1"/>
  <c r="E151" i="30" s="1"/>
  <c r="E188" i="30" s="1"/>
  <c r="E74" i="30"/>
  <c r="E111" i="30" s="1"/>
  <c r="E148" i="30" s="1"/>
  <c r="E185" i="30" s="1"/>
  <c r="E73" i="30"/>
  <c r="E110" i="30" s="1"/>
  <c r="E147" i="30" s="1"/>
  <c r="E184" i="30" s="1"/>
  <c r="E72" i="30"/>
  <c r="E109" i="30" s="1"/>
  <c r="E146" i="30" s="1"/>
  <c r="E183" i="30" s="1"/>
  <c r="E71" i="30"/>
  <c r="E108" i="30" s="1"/>
  <c r="E145" i="30" s="1"/>
  <c r="E182" i="30" s="1"/>
  <c r="E70" i="30"/>
  <c r="E107" i="30" s="1"/>
  <c r="E69" i="30"/>
  <c r="E106" i="30" s="1"/>
  <c r="E143" i="30" s="1"/>
  <c r="E180" i="30" s="1"/>
  <c r="E68" i="30"/>
  <c r="E105" i="30" s="1"/>
  <c r="E142" i="30" s="1"/>
  <c r="E179" i="30" s="1"/>
  <c r="E31" i="56" s="1"/>
  <c r="N177" i="56"/>
  <c r="R31" i="14" s="1"/>
  <c r="J177" i="56"/>
  <c r="R26" i="14" s="1"/>
  <c r="N154" i="56"/>
  <c r="P58" i="14" s="1"/>
  <c r="J154" i="56"/>
  <c r="P53" i="14" s="1"/>
  <c r="N140" i="56"/>
  <c r="P31" i="14" s="1"/>
  <c r="J140" i="56"/>
  <c r="P26" i="14" s="1"/>
  <c r="N117" i="56"/>
  <c r="N58" i="14" s="1"/>
  <c r="J117" i="56"/>
  <c r="N53" i="14" s="1"/>
  <c r="N103" i="56"/>
  <c r="N31" i="14" s="1"/>
  <c r="J103" i="56"/>
  <c r="N26" i="14" s="1"/>
  <c r="N80" i="56"/>
  <c r="L58" i="14" s="1"/>
  <c r="J80" i="56"/>
  <c r="L53" i="14" s="1"/>
  <c r="N66" i="56"/>
  <c r="L31" i="14" s="1"/>
  <c r="J66" i="56"/>
  <c r="L26" i="14" s="1"/>
  <c r="B42" i="56"/>
  <c r="B41" i="56"/>
  <c r="B40" i="56"/>
  <c r="B39" i="56"/>
  <c r="B38" i="56"/>
  <c r="B28" i="56"/>
  <c r="B27" i="56"/>
  <c r="B26" i="56"/>
  <c r="B25" i="56"/>
  <c r="B24" i="56"/>
  <c r="B116" i="30"/>
  <c r="B153" i="30" s="1"/>
  <c r="B190" i="30" s="1"/>
  <c r="B115" i="30"/>
  <c r="B152" i="30" s="1"/>
  <c r="B189" i="30" s="1"/>
  <c r="B114" i="30"/>
  <c r="B151" i="30" s="1"/>
  <c r="B188" i="30" s="1"/>
  <c r="B113" i="30"/>
  <c r="B150" i="30" s="1"/>
  <c r="B187" i="30" s="1"/>
  <c r="B112" i="30"/>
  <c r="B149" i="30" s="1"/>
  <c r="B186" i="30" s="1"/>
  <c r="B102" i="30"/>
  <c r="B139" i="30" s="1"/>
  <c r="B176" i="30" s="1"/>
  <c r="B101" i="30"/>
  <c r="B138" i="30" s="1"/>
  <c r="B175" i="30" s="1"/>
  <c r="B100" i="30"/>
  <c r="B137" i="30" s="1"/>
  <c r="B174" i="30" s="1"/>
  <c r="B99" i="30"/>
  <c r="B136" i="30" s="1"/>
  <c r="B173" i="30" s="1"/>
  <c r="B98" i="30"/>
  <c r="B135" i="30" s="1"/>
  <c r="B172" i="30" s="1"/>
  <c r="E65" i="30"/>
  <c r="E102" i="30" s="1"/>
  <c r="E64" i="30"/>
  <c r="E101" i="30" s="1"/>
  <c r="E63" i="30"/>
  <c r="E100" i="30" s="1"/>
  <c r="E62" i="30"/>
  <c r="E99" i="30" s="1"/>
  <c r="E61" i="30"/>
  <c r="E98" i="30" s="1"/>
  <c r="E60" i="30"/>
  <c r="E97" i="30" s="1"/>
  <c r="E59" i="30"/>
  <c r="E96" i="30" s="1"/>
  <c r="E58" i="30"/>
  <c r="E95" i="30" s="1"/>
  <c r="E57" i="30"/>
  <c r="E94" i="30" s="1"/>
  <c r="E56" i="30"/>
  <c r="E93" i="30" s="1"/>
  <c r="E55" i="30"/>
  <c r="E92" i="30" s="1"/>
  <c r="E54" i="30"/>
  <c r="E91" i="30" s="1"/>
  <c r="E53" i="30"/>
  <c r="E90" i="30" s="1"/>
  <c r="E52" i="30"/>
  <c r="E89" i="30" s="1"/>
  <c r="E51" i="30"/>
  <c r="E88" i="30" s="1"/>
  <c r="E50" i="30"/>
  <c r="E87" i="30" s="1"/>
  <c r="E49" i="30"/>
  <c r="E86" i="30" s="1"/>
  <c r="E48" i="30"/>
  <c r="E85" i="30" s="1"/>
  <c r="E47" i="30"/>
  <c r="E84" i="30" s="1"/>
  <c r="E46" i="30"/>
  <c r="E83" i="30" s="1"/>
  <c r="E45" i="30"/>
  <c r="E82" i="30" s="1"/>
  <c r="N191" i="30"/>
  <c r="J58" i="14" s="1"/>
  <c r="R40" i="1" s="1"/>
  <c r="J191" i="30"/>
  <c r="J53" i="14" s="1"/>
  <c r="E76" i="30"/>
  <c r="E113" i="30" s="1"/>
  <c r="E150" i="30" s="1"/>
  <c r="E187" i="30" s="1"/>
  <c r="E75" i="30"/>
  <c r="E112" i="30" s="1"/>
  <c r="E149" i="30" s="1"/>
  <c r="E186" i="30" s="1"/>
  <c r="N177" i="30"/>
  <c r="J31" i="14" s="1"/>
  <c r="Q40" i="1" s="1"/>
  <c r="J177" i="30"/>
  <c r="J26" i="14" s="1"/>
  <c r="N154" i="30"/>
  <c r="H58" i="14" s="1"/>
  <c r="J154" i="30"/>
  <c r="H53" i="14" s="1"/>
  <c r="N140" i="30"/>
  <c r="H31" i="14" s="1"/>
  <c r="M40" i="1" s="1"/>
  <c r="J140" i="30"/>
  <c r="H26" i="14" s="1"/>
  <c r="N43" i="30"/>
  <c r="C58" i="14" s="1"/>
  <c r="C40" i="1" s="1"/>
  <c r="J43" i="30"/>
  <c r="C53" i="14" s="1"/>
  <c r="N29" i="30"/>
  <c r="C31" i="14" s="1"/>
  <c r="B40" i="1" s="1"/>
  <c r="J29" i="30"/>
  <c r="C26" i="14" s="1"/>
  <c r="G11" i="53"/>
  <c r="B25" i="26" s="1"/>
  <c r="I11" i="53"/>
  <c r="C25" i="26" s="1"/>
  <c r="K11" i="53"/>
  <c r="E25" i="26" s="1"/>
  <c r="M11" i="53"/>
  <c r="G25" i="26" s="1"/>
  <c r="O11" i="53"/>
  <c r="I25" i="26" s="1"/>
  <c r="I21" i="6"/>
  <c r="B24" i="6"/>
  <c r="B23" i="6" s="1"/>
  <c r="B21" i="6" s="1"/>
  <c r="T27" i="26"/>
  <c r="S27" i="26"/>
  <c r="R27" i="26"/>
  <c r="Q27" i="26"/>
  <c r="P27" i="26"/>
  <c r="T22" i="26"/>
  <c r="S22" i="26"/>
  <c r="R22" i="26"/>
  <c r="Q22" i="26"/>
  <c r="P22" i="26"/>
  <c r="T21" i="26"/>
  <c r="S21" i="26"/>
  <c r="R21" i="26"/>
  <c r="Q21" i="26"/>
  <c r="P21" i="26"/>
  <c r="T20" i="26"/>
  <c r="S20" i="26"/>
  <c r="R20" i="26"/>
  <c r="Q20" i="26"/>
  <c r="P20" i="26"/>
  <c r="T18" i="26"/>
  <c r="S18" i="26"/>
  <c r="R18" i="26"/>
  <c r="Q18" i="26"/>
  <c r="T16" i="26"/>
  <c r="S16" i="26"/>
  <c r="R16" i="26"/>
  <c r="T15" i="26"/>
  <c r="S15" i="26"/>
  <c r="R15" i="26"/>
  <c r="T14" i="26"/>
  <c r="S14" i="26"/>
  <c r="R14" i="26"/>
  <c r="T13" i="26"/>
  <c r="S13" i="26"/>
  <c r="R13" i="26"/>
  <c r="T12" i="26"/>
  <c r="S12" i="26"/>
  <c r="R12" i="26"/>
  <c r="T11" i="26"/>
  <c r="S11" i="26"/>
  <c r="R11" i="26"/>
  <c r="T10" i="26"/>
  <c r="S10" i="26"/>
  <c r="R10" i="26"/>
  <c r="T9" i="26"/>
  <c r="S9" i="26"/>
  <c r="R9" i="26"/>
  <c r="P13" i="54"/>
  <c r="N13" i="54"/>
  <c r="L13" i="54"/>
  <c r="H13" i="54"/>
  <c r="F13" i="54"/>
  <c r="D13" i="54"/>
  <c r="E12" i="54"/>
  <c r="C12" i="54"/>
  <c r="B14" i="54"/>
  <c r="P11" i="54"/>
  <c r="N11" i="54"/>
  <c r="L11" i="54"/>
  <c r="H11" i="54"/>
  <c r="F11" i="54"/>
  <c r="D11" i="54"/>
  <c r="O12" i="54"/>
  <c r="M12" i="54"/>
  <c r="K12" i="54"/>
  <c r="I12" i="54"/>
  <c r="I14" i="54" s="1"/>
  <c r="C24" i="26" s="1"/>
  <c r="C29" i="26" s="1"/>
  <c r="C31" i="26" s="1"/>
  <c r="G12" i="54"/>
  <c r="G14" i="54" s="1"/>
  <c r="B24" i="26" s="1"/>
  <c r="F10" i="54"/>
  <c r="D10" i="54"/>
  <c r="E11" i="53"/>
  <c r="C11" i="53"/>
  <c r="P10" i="53"/>
  <c r="N10" i="53"/>
  <c r="L10" i="53"/>
  <c r="H10" i="53"/>
  <c r="F10" i="53"/>
  <c r="D10" i="53"/>
  <c r="F9" i="53"/>
  <c r="D9" i="53"/>
  <c r="E14" i="54"/>
  <c r="H14" i="54" s="1"/>
  <c r="L10" i="54"/>
  <c r="H10" i="54"/>
  <c r="P10" i="54"/>
  <c r="N10" i="54"/>
  <c r="N9" i="53"/>
  <c r="H9" i="53"/>
  <c r="L9" i="53"/>
  <c r="P9" i="53"/>
  <c r="N117" i="30"/>
  <c r="F58" i="14" s="1"/>
  <c r="J117" i="30"/>
  <c r="F53" i="14" s="1"/>
  <c r="N103" i="30"/>
  <c r="F31" i="14" s="1"/>
  <c r="I40" i="1" s="1"/>
  <c r="J103" i="30"/>
  <c r="F26" i="14" s="1"/>
  <c r="N80" i="30"/>
  <c r="D58" i="14" s="1"/>
  <c r="F40" i="1" s="1"/>
  <c r="J80" i="30"/>
  <c r="D53" i="14" s="1"/>
  <c r="N66" i="30"/>
  <c r="D31" i="14" s="1"/>
  <c r="E40" i="1" s="1"/>
  <c r="J66" i="30"/>
  <c r="D26" i="14" s="1"/>
  <c r="I22" i="6"/>
  <c r="I20" i="6"/>
  <c r="I19" i="6"/>
  <c r="I16" i="6"/>
  <c r="I15" i="6"/>
  <c r="I14" i="6"/>
  <c r="I13" i="6"/>
  <c r="I12" i="6"/>
  <c r="E18" i="6"/>
  <c r="I18" i="6" s="1"/>
  <c r="H28" i="6"/>
  <c r="H30" i="6" s="1"/>
  <c r="B34" i="6"/>
  <c r="F28" i="6"/>
  <c r="F30" i="6" s="1"/>
  <c r="B29" i="26" l="1"/>
  <c r="B31" i="26" s="1"/>
  <c r="C27" i="64"/>
  <c r="C25" i="64"/>
  <c r="S40" i="1"/>
  <c r="E121" i="30"/>
  <c r="E158" i="30" s="1"/>
  <c r="E125" i="30"/>
  <c r="E162" i="30" s="1"/>
  <c r="E133" i="30"/>
  <c r="E170" i="30" s="1"/>
  <c r="S22" i="56" s="1"/>
  <c r="E59" i="56" s="1"/>
  <c r="S59" i="56" s="1"/>
  <c r="E96" i="56" s="1"/>
  <c r="S96" i="56" s="1"/>
  <c r="E133" i="56" s="1"/>
  <c r="S133" i="56" s="1"/>
  <c r="E170" i="56" s="1"/>
  <c r="S170" i="56" s="1"/>
  <c r="E137" i="30"/>
  <c r="E174" i="30" s="1"/>
  <c r="D139" i="30"/>
  <c r="D176" i="30" s="1"/>
  <c r="D135" i="30"/>
  <c r="D172" i="30" s="1"/>
  <c r="D131" i="30"/>
  <c r="D168" i="30" s="1"/>
  <c r="D127" i="30"/>
  <c r="D164" i="30" s="1"/>
  <c r="D123" i="30"/>
  <c r="D160" i="30" s="1"/>
  <c r="C127" i="30"/>
  <c r="C164" i="30" s="1"/>
  <c r="C137" i="30"/>
  <c r="C174" i="30" s="1"/>
  <c r="Q26" i="56" s="1"/>
  <c r="C63" i="56" s="1"/>
  <c r="Q63" i="56" s="1"/>
  <c r="C100" i="56" s="1"/>
  <c r="Q100" i="56" s="1"/>
  <c r="C137" i="56" s="1"/>
  <c r="Q137" i="56" s="1"/>
  <c r="C174" i="56" s="1"/>
  <c r="Q174" i="56" s="1"/>
  <c r="C133" i="30"/>
  <c r="C170" i="30" s="1"/>
  <c r="C129" i="30"/>
  <c r="C166" i="30" s="1"/>
  <c r="C124" i="30"/>
  <c r="C161" i="30" s="1"/>
  <c r="E122" i="30"/>
  <c r="E159" i="30" s="1"/>
  <c r="S11" i="56" s="1"/>
  <c r="E48" i="56" s="1"/>
  <c r="S48" i="56" s="1"/>
  <c r="E85" i="56" s="1"/>
  <c r="S85" i="56" s="1"/>
  <c r="E122" i="56" s="1"/>
  <c r="S122" i="56" s="1"/>
  <c r="E159" i="56" s="1"/>
  <c r="S159" i="56" s="1"/>
  <c r="E126" i="30"/>
  <c r="E163" i="30" s="1"/>
  <c r="E130" i="30"/>
  <c r="E167" i="30" s="1"/>
  <c r="E134" i="30"/>
  <c r="E171" i="30" s="1"/>
  <c r="E138" i="30"/>
  <c r="E175" i="30" s="1"/>
  <c r="S27" i="56" s="1"/>
  <c r="E64" i="56" s="1"/>
  <c r="S64" i="56" s="1"/>
  <c r="E101" i="56" s="1"/>
  <c r="S101" i="56" s="1"/>
  <c r="E138" i="56" s="1"/>
  <c r="S138" i="56" s="1"/>
  <c r="E175" i="56" s="1"/>
  <c r="S175" i="56" s="1"/>
  <c r="D138" i="30"/>
  <c r="D175" i="30" s="1"/>
  <c r="D134" i="30"/>
  <c r="D171" i="30" s="1"/>
  <c r="D130" i="30"/>
  <c r="D167" i="30" s="1"/>
  <c r="D126" i="30"/>
  <c r="D163" i="30" s="1"/>
  <c r="D15" i="56" s="1"/>
  <c r="C136" i="30"/>
  <c r="C173" i="30" s="1"/>
  <c r="C132" i="30"/>
  <c r="C169" i="30" s="1"/>
  <c r="C128" i="30"/>
  <c r="C165" i="30" s="1"/>
  <c r="C123" i="30"/>
  <c r="C160" i="30" s="1"/>
  <c r="Q12" i="56" s="1"/>
  <c r="C49" i="56" s="1"/>
  <c r="Q49" i="56" s="1"/>
  <c r="C86" i="56" s="1"/>
  <c r="Q86" i="56" s="1"/>
  <c r="C123" i="56" s="1"/>
  <c r="Q123" i="56" s="1"/>
  <c r="C160" i="56" s="1"/>
  <c r="Q160" i="56" s="1"/>
  <c r="E119" i="30"/>
  <c r="E123" i="30"/>
  <c r="E160" i="30" s="1"/>
  <c r="E127" i="30"/>
  <c r="E164" i="30" s="1"/>
  <c r="E131" i="30"/>
  <c r="E168" i="30" s="1"/>
  <c r="E135" i="30"/>
  <c r="E172" i="30" s="1"/>
  <c r="E139" i="30"/>
  <c r="E176" i="30" s="1"/>
  <c r="D122" i="30"/>
  <c r="D159" i="30" s="1"/>
  <c r="D137" i="30"/>
  <c r="D174" i="30" s="1"/>
  <c r="R26" i="56" s="1"/>
  <c r="D63" i="56" s="1"/>
  <c r="R63" i="56" s="1"/>
  <c r="D100" i="56" s="1"/>
  <c r="R100" i="56" s="1"/>
  <c r="D137" i="56" s="1"/>
  <c r="R137" i="56" s="1"/>
  <c r="D174" i="56" s="1"/>
  <c r="R174" i="56" s="1"/>
  <c r="D133" i="30"/>
  <c r="D170" i="30" s="1"/>
  <c r="D129" i="30"/>
  <c r="D166" i="30" s="1"/>
  <c r="D125" i="30"/>
  <c r="D162" i="30" s="1"/>
  <c r="D120" i="30"/>
  <c r="D157" i="30" s="1"/>
  <c r="D9" i="56" s="1"/>
  <c r="C139" i="30"/>
  <c r="C176" i="30" s="1"/>
  <c r="C135" i="30"/>
  <c r="C172" i="30" s="1"/>
  <c r="C131" i="30"/>
  <c r="C168" i="30" s="1"/>
  <c r="Q168" i="30" s="1"/>
  <c r="C126" i="30"/>
  <c r="C163" i="30" s="1"/>
  <c r="C15" i="56" s="1"/>
  <c r="C121" i="30"/>
  <c r="C158" i="30" s="1"/>
  <c r="E120" i="30"/>
  <c r="E157" i="30" s="1"/>
  <c r="E124" i="30"/>
  <c r="E161" i="30" s="1"/>
  <c r="E128" i="30"/>
  <c r="E165" i="30" s="1"/>
  <c r="E17" i="56" s="1"/>
  <c r="E132" i="30"/>
  <c r="E169" i="30" s="1"/>
  <c r="E136" i="30"/>
  <c r="E173" i="30" s="1"/>
  <c r="D136" i="30"/>
  <c r="D173" i="30" s="1"/>
  <c r="D132" i="30"/>
  <c r="D169" i="30" s="1"/>
  <c r="D21" i="56" s="1"/>
  <c r="D128" i="30"/>
  <c r="D165" i="30" s="1"/>
  <c r="D124" i="30"/>
  <c r="D161" i="30" s="1"/>
  <c r="C138" i="30"/>
  <c r="C175" i="30" s="1"/>
  <c r="C134" i="30"/>
  <c r="C171" i="30" s="1"/>
  <c r="C23" i="56" s="1"/>
  <c r="C130" i="30"/>
  <c r="C167" i="30" s="1"/>
  <c r="C125" i="30"/>
  <c r="C162" i="30" s="1"/>
  <c r="C120" i="30"/>
  <c r="C157" i="30" s="1"/>
  <c r="I45" i="33"/>
  <c r="T25" i="26"/>
  <c r="B45" i="33"/>
  <c r="D25" i="26"/>
  <c r="P25" i="26"/>
  <c r="J23" i="14"/>
  <c r="M23" i="14" s="1"/>
  <c r="F38" i="75"/>
  <c r="F39" i="75" s="1"/>
  <c r="C23" i="14"/>
  <c r="C20" i="14" s="1"/>
  <c r="B38" i="75"/>
  <c r="B39" i="75" s="1"/>
  <c r="E45" i="33"/>
  <c r="R25" i="26"/>
  <c r="H25" i="26"/>
  <c r="F23" i="14"/>
  <c r="F77" i="14" s="1"/>
  <c r="D38" i="75"/>
  <c r="D39" i="75" s="1"/>
  <c r="G45" i="33"/>
  <c r="J45" i="33" s="1"/>
  <c r="J25" i="26"/>
  <c r="S25" i="26"/>
  <c r="D23" i="14"/>
  <c r="D77" i="14" s="1"/>
  <c r="C38" i="75"/>
  <c r="C39" i="75" s="1"/>
  <c r="C45" i="33"/>
  <c r="F25" i="26"/>
  <c r="Q25" i="26"/>
  <c r="I55" i="14"/>
  <c r="H23" i="14"/>
  <c r="E38" i="75"/>
  <c r="E39" i="75" s="1"/>
  <c r="Q24" i="26"/>
  <c r="B44" i="33"/>
  <c r="D24" i="26"/>
  <c r="P24" i="26"/>
  <c r="C44" i="33"/>
  <c r="S41" i="56"/>
  <c r="E78" i="56" s="1"/>
  <c r="S78" i="56" s="1"/>
  <c r="E115" i="56" s="1"/>
  <c r="S115" i="56" s="1"/>
  <c r="E152" i="56" s="1"/>
  <c r="S152" i="56" s="1"/>
  <c r="E189" i="56" s="1"/>
  <c r="S189" i="56" s="1"/>
  <c r="E41" i="56"/>
  <c r="R32" i="56"/>
  <c r="D69" i="56" s="1"/>
  <c r="R69" i="56" s="1"/>
  <c r="D106" i="56" s="1"/>
  <c r="R106" i="56" s="1"/>
  <c r="D143" i="56" s="1"/>
  <c r="R143" i="56" s="1"/>
  <c r="D180" i="56" s="1"/>
  <c r="R180" i="56" s="1"/>
  <c r="D32" i="56"/>
  <c r="S39" i="56"/>
  <c r="E76" i="56" s="1"/>
  <c r="S76" i="56" s="1"/>
  <c r="E113" i="56" s="1"/>
  <c r="S113" i="56" s="1"/>
  <c r="E150" i="56" s="1"/>
  <c r="S150" i="56" s="1"/>
  <c r="E187" i="56" s="1"/>
  <c r="S187" i="56" s="1"/>
  <c r="E39" i="56"/>
  <c r="S34" i="56"/>
  <c r="E71" i="56" s="1"/>
  <c r="S71" i="56" s="1"/>
  <c r="E108" i="56" s="1"/>
  <c r="S108" i="56" s="1"/>
  <c r="E145" i="56" s="1"/>
  <c r="S145" i="56" s="1"/>
  <c r="E182" i="56" s="1"/>
  <c r="S182" i="56" s="1"/>
  <c r="E34" i="56"/>
  <c r="S40" i="56"/>
  <c r="E77" i="56" s="1"/>
  <c r="S77" i="56" s="1"/>
  <c r="E114" i="56" s="1"/>
  <c r="S114" i="56" s="1"/>
  <c r="E151" i="56" s="1"/>
  <c r="S151" i="56" s="1"/>
  <c r="E188" i="56" s="1"/>
  <c r="S188" i="56" s="1"/>
  <c r="E40" i="56"/>
  <c r="R33" i="56"/>
  <c r="D70" i="56" s="1"/>
  <c r="R70" i="56" s="1"/>
  <c r="D107" i="56" s="1"/>
  <c r="R107" i="56" s="1"/>
  <c r="D144" i="56" s="1"/>
  <c r="R144" i="56" s="1"/>
  <c r="D181" i="56" s="1"/>
  <c r="R181" i="56" s="1"/>
  <c r="D33" i="56"/>
  <c r="R41" i="56"/>
  <c r="D78" i="56" s="1"/>
  <c r="R78" i="56" s="1"/>
  <c r="D115" i="56" s="1"/>
  <c r="R115" i="56" s="1"/>
  <c r="D152" i="56" s="1"/>
  <c r="R152" i="56" s="1"/>
  <c r="D189" i="56" s="1"/>
  <c r="R189" i="56" s="1"/>
  <c r="D41" i="56"/>
  <c r="R37" i="56"/>
  <c r="D74" i="56" s="1"/>
  <c r="R74" i="56" s="1"/>
  <c r="D111" i="56" s="1"/>
  <c r="R111" i="56" s="1"/>
  <c r="D148" i="56" s="1"/>
  <c r="R148" i="56" s="1"/>
  <c r="D185" i="56" s="1"/>
  <c r="R185" i="56" s="1"/>
  <c r="D37" i="56"/>
  <c r="Q40" i="56"/>
  <c r="C77" i="56" s="1"/>
  <c r="Q77" i="56" s="1"/>
  <c r="C114" i="56" s="1"/>
  <c r="Q114" i="56" s="1"/>
  <c r="C151" i="56" s="1"/>
  <c r="Q151" i="56" s="1"/>
  <c r="C188" i="56" s="1"/>
  <c r="Q188" i="56" s="1"/>
  <c r="C40" i="56"/>
  <c r="Q36" i="56"/>
  <c r="C73" i="56" s="1"/>
  <c r="Q73" i="56" s="1"/>
  <c r="C110" i="56" s="1"/>
  <c r="Q110" i="56" s="1"/>
  <c r="C147" i="56" s="1"/>
  <c r="Q147" i="56" s="1"/>
  <c r="C184" i="56" s="1"/>
  <c r="Q184" i="56" s="1"/>
  <c r="C36" i="56"/>
  <c r="K60" i="14"/>
  <c r="K50" i="14"/>
  <c r="I49" i="14"/>
  <c r="C26" i="56"/>
  <c r="R35" i="56"/>
  <c r="D72" i="56" s="1"/>
  <c r="R72" i="56" s="1"/>
  <c r="D109" i="56" s="1"/>
  <c r="R109" i="56" s="1"/>
  <c r="D146" i="56" s="1"/>
  <c r="R146" i="56" s="1"/>
  <c r="D183" i="56" s="1"/>
  <c r="R183" i="56" s="1"/>
  <c r="D35" i="56"/>
  <c r="R40" i="56"/>
  <c r="D77" i="56" s="1"/>
  <c r="R77" i="56" s="1"/>
  <c r="D114" i="56" s="1"/>
  <c r="R114" i="56" s="1"/>
  <c r="D151" i="56" s="1"/>
  <c r="R151" i="56" s="1"/>
  <c r="D188" i="56" s="1"/>
  <c r="R188" i="56" s="1"/>
  <c r="D40" i="56"/>
  <c r="Q35" i="56"/>
  <c r="C72" i="56" s="1"/>
  <c r="Q72" i="56" s="1"/>
  <c r="C109" i="56" s="1"/>
  <c r="Q109" i="56" s="1"/>
  <c r="C146" i="56" s="1"/>
  <c r="Q146" i="56" s="1"/>
  <c r="C183" i="56" s="1"/>
  <c r="Q183" i="56" s="1"/>
  <c r="C35" i="56"/>
  <c r="E11" i="56"/>
  <c r="S32" i="56"/>
  <c r="E69" i="56" s="1"/>
  <c r="S69" i="56" s="1"/>
  <c r="E106" i="56" s="1"/>
  <c r="S106" i="56" s="1"/>
  <c r="E143" i="56" s="1"/>
  <c r="S143" i="56" s="1"/>
  <c r="E180" i="56" s="1"/>
  <c r="S180" i="56" s="1"/>
  <c r="E32" i="56"/>
  <c r="S36" i="56"/>
  <c r="E73" i="56" s="1"/>
  <c r="S73" i="56" s="1"/>
  <c r="E110" i="56" s="1"/>
  <c r="S110" i="56" s="1"/>
  <c r="E147" i="56" s="1"/>
  <c r="S147" i="56" s="1"/>
  <c r="E184" i="56" s="1"/>
  <c r="S184" i="56" s="1"/>
  <c r="E36" i="56"/>
  <c r="S42" i="56"/>
  <c r="E79" i="56" s="1"/>
  <c r="S79" i="56" s="1"/>
  <c r="E116" i="56" s="1"/>
  <c r="S116" i="56" s="1"/>
  <c r="E153" i="56" s="1"/>
  <c r="S153" i="56" s="1"/>
  <c r="E190" i="56" s="1"/>
  <c r="S190" i="56" s="1"/>
  <c r="E42" i="56"/>
  <c r="Q42" i="56"/>
  <c r="C79" i="56" s="1"/>
  <c r="Q79" i="56" s="1"/>
  <c r="C116" i="56" s="1"/>
  <c r="Q116" i="56" s="1"/>
  <c r="C153" i="56" s="1"/>
  <c r="Q153" i="56" s="1"/>
  <c r="C190" i="56" s="1"/>
  <c r="Q190" i="56" s="1"/>
  <c r="C42" i="56"/>
  <c r="Q38" i="56"/>
  <c r="C75" i="56" s="1"/>
  <c r="Q75" i="56" s="1"/>
  <c r="C112" i="56" s="1"/>
  <c r="Q112" i="56" s="1"/>
  <c r="C149" i="56" s="1"/>
  <c r="Q149" i="56" s="1"/>
  <c r="C186" i="56" s="1"/>
  <c r="Q186" i="56" s="1"/>
  <c r="C38" i="56"/>
  <c r="Q34" i="56"/>
  <c r="C34" i="56"/>
  <c r="S35" i="56"/>
  <c r="E35" i="56"/>
  <c r="Q39" i="56"/>
  <c r="C76" i="56" s="1"/>
  <c r="Q76" i="56" s="1"/>
  <c r="C113" i="56" s="1"/>
  <c r="Q113" i="56" s="1"/>
  <c r="C150" i="56" s="1"/>
  <c r="Q150" i="56" s="1"/>
  <c r="C187" i="56" s="1"/>
  <c r="Q187" i="56" s="1"/>
  <c r="C39" i="56"/>
  <c r="G40" i="1"/>
  <c r="S38" i="56"/>
  <c r="E75" i="56" s="1"/>
  <c r="S75" i="56" s="1"/>
  <c r="E112" i="56" s="1"/>
  <c r="S112" i="56" s="1"/>
  <c r="E149" i="56" s="1"/>
  <c r="S149" i="56" s="1"/>
  <c r="E186" i="56" s="1"/>
  <c r="S186" i="56" s="1"/>
  <c r="E38" i="56"/>
  <c r="S37" i="56"/>
  <c r="E74" i="56" s="1"/>
  <c r="S74" i="56" s="1"/>
  <c r="E111" i="56" s="1"/>
  <c r="S111" i="56" s="1"/>
  <c r="E148" i="56" s="1"/>
  <c r="S148" i="56" s="1"/>
  <c r="E185" i="56" s="1"/>
  <c r="S185" i="56" s="1"/>
  <c r="E37" i="56"/>
  <c r="R34" i="56"/>
  <c r="D71" i="56" s="1"/>
  <c r="R71" i="56" s="1"/>
  <c r="D108" i="56" s="1"/>
  <c r="R108" i="56" s="1"/>
  <c r="D145" i="56" s="1"/>
  <c r="R145" i="56" s="1"/>
  <c r="D182" i="56" s="1"/>
  <c r="R182" i="56" s="1"/>
  <c r="D34" i="56"/>
  <c r="R42" i="56"/>
  <c r="D79" i="56" s="1"/>
  <c r="R79" i="56" s="1"/>
  <c r="D116" i="56" s="1"/>
  <c r="R116" i="56" s="1"/>
  <c r="D153" i="56" s="1"/>
  <c r="R153" i="56" s="1"/>
  <c r="D190" i="56" s="1"/>
  <c r="R190" i="56" s="1"/>
  <c r="D42" i="56"/>
  <c r="R38" i="56"/>
  <c r="D38" i="56"/>
  <c r="Q41" i="56"/>
  <c r="C78" i="56" s="1"/>
  <c r="Q78" i="56" s="1"/>
  <c r="C115" i="56" s="1"/>
  <c r="Q115" i="56" s="1"/>
  <c r="C152" i="56" s="1"/>
  <c r="Q152" i="56" s="1"/>
  <c r="C189" i="56" s="1"/>
  <c r="Q189" i="56" s="1"/>
  <c r="C41" i="56"/>
  <c r="Q37" i="56"/>
  <c r="C74" i="56" s="1"/>
  <c r="Q74" i="56" s="1"/>
  <c r="C111" i="56" s="1"/>
  <c r="Q111" i="56" s="1"/>
  <c r="C148" i="56" s="1"/>
  <c r="Q148" i="56" s="1"/>
  <c r="C185" i="56" s="1"/>
  <c r="Q185" i="56" s="1"/>
  <c r="C37" i="56"/>
  <c r="Q33" i="56"/>
  <c r="C70" i="56" s="1"/>
  <c r="Q70" i="56" s="1"/>
  <c r="C107" i="56" s="1"/>
  <c r="Q107" i="56" s="1"/>
  <c r="C144" i="56" s="1"/>
  <c r="Q144" i="56" s="1"/>
  <c r="C181" i="56" s="1"/>
  <c r="Q181" i="56" s="1"/>
  <c r="C33" i="56"/>
  <c r="Q15" i="56"/>
  <c r="C52" i="56" s="1"/>
  <c r="Q52" i="56" s="1"/>
  <c r="C89" i="56" s="1"/>
  <c r="Q89" i="56" s="1"/>
  <c r="C126" i="56" s="1"/>
  <c r="Q126" i="56" s="1"/>
  <c r="C163" i="56" s="1"/>
  <c r="Q163" i="56" s="1"/>
  <c r="R85" i="14"/>
  <c r="K54" i="14"/>
  <c r="D40" i="1"/>
  <c r="R39" i="56"/>
  <c r="D76" i="56" s="1"/>
  <c r="R76" i="56" s="1"/>
  <c r="D113" i="56" s="1"/>
  <c r="R113" i="56" s="1"/>
  <c r="D150" i="56" s="1"/>
  <c r="R150" i="56" s="1"/>
  <c r="D187" i="56" s="1"/>
  <c r="R187" i="56" s="1"/>
  <c r="D39" i="56"/>
  <c r="K38" i="1"/>
  <c r="K58" i="14"/>
  <c r="N40" i="1"/>
  <c r="O40" i="1" s="1"/>
  <c r="T40" i="1" s="1"/>
  <c r="S38" i="1"/>
  <c r="I58" i="14"/>
  <c r="J40" i="1"/>
  <c r="K40" i="1" s="1"/>
  <c r="R56" i="14"/>
  <c r="R47" i="14"/>
  <c r="O38" i="1"/>
  <c r="G38" i="1"/>
  <c r="S58" i="14"/>
  <c r="R52" i="14"/>
  <c r="F39" i="1"/>
  <c r="F44" i="1" s="1"/>
  <c r="F46" i="1" s="1"/>
  <c r="D38" i="1"/>
  <c r="H38" i="1" s="1"/>
  <c r="P11" i="53"/>
  <c r="H11" i="53"/>
  <c r="L11" i="53"/>
  <c r="D29" i="26"/>
  <c r="F18" i="26"/>
  <c r="D18" i="26"/>
  <c r="Q31" i="26"/>
  <c r="S51" i="14"/>
  <c r="Q60" i="14"/>
  <c r="Q50" i="14"/>
  <c r="O59" i="14"/>
  <c r="O49" i="14"/>
  <c r="M54" i="14"/>
  <c r="R82" i="14"/>
  <c r="R78" i="14"/>
  <c r="S60" i="14"/>
  <c r="S50" i="14"/>
  <c r="R87" i="14"/>
  <c r="R77" i="14"/>
  <c r="S55" i="14"/>
  <c r="S59" i="14"/>
  <c r="S49" i="14"/>
  <c r="R86" i="14"/>
  <c r="R76" i="14"/>
  <c r="S54" i="14"/>
  <c r="R81" i="14"/>
  <c r="O58" i="14"/>
  <c r="R80" i="14"/>
  <c r="R25" i="14"/>
  <c r="Q54" i="14"/>
  <c r="Q58" i="14"/>
  <c r="Q51" i="14"/>
  <c r="R84" i="14"/>
  <c r="R29" i="14"/>
  <c r="R20" i="14"/>
  <c r="R75" i="14"/>
  <c r="S53" i="14"/>
  <c r="P52" i="14"/>
  <c r="S57" i="14"/>
  <c r="P56" i="14"/>
  <c r="Q55" i="14"/>
  <c r="S48" i="14"/>
  <c r="P47" i="14"/>
  <c r="S47" i="14" s="1"/>
  <c r="Q59" i="14"/>
  <c r="Q49" i="14"/>
  <c r="S30" i="14"/>
  <c r="P29" i="14"/>
  <c r="P84" i="14"/>
  <c r="S26" i="14"/>
  <c r="P25" i="14"/>
  <c r="P80" i="14"/>
  <c r="P78" i="14"/>
  <c r="S24" i="14"/>
  <c r="S21" i="14"/>
  <c r="P20" i="14"/>
  <c r="S20" i="14" s="1"/>
  <c r="P75" i="14"/>
  <c r="P85" i="14"/>
  <c r="S31" i="14"/>
  <c r="O55" i="14"/>
  <c r="S28" i="14"/>
  <c r="P82" i="14"/>
  <c r="S33" i="14"/>
  <c r="P87" i="14"/>
  <c r="S23" i="14"/>
  <c r="P77" i="14"/>
  <c r="S27" i="14"/>
  <c r="P81" i="14"/>
  <c r="P86" i="14"/>
  <c r="S32" i="14"/>
  <c r="S22" i="14"/>
  <c r="P76" i="14"/>
  <c r="Q57" i="14"/>
  <c r="N56" i="14"/>
  <c r="O54" i="14"/>
  <c r="Q48" i="14"/>
  <c r="N47" i="14"/>
  <c r="O51" i="14"/>
  <c r="M60" i="14"/>
  <c r="M50" i="14"/>
  <c r="N52" i="14"/>
  <c r="Q53" i="14"/>
  <c r="O60" i="14"/>
  <c r="O50" i="14"/>
  <c r="N78" i="14"/>
  <c r="Q78" i="14" s="1"/>
  <c r="Q24" i="14"/>
  <c r="N25" i="14"/>
  <c r="Q25" i="14" s="1"/>
  <c r="Q26" i="14"/>
  <c r="N80" i="14"/>
  <c r="N29" i="14"/>
  <c r="N84" i="14"/>
  <c r="Q30" i="14"/>
  <c r="N87" i="14"/>
  <c r="Q33" i="14"/>
  <c r="N77" i="14"/>
  <c r="Q23" i="14"/>
  <c r="Q31" i="14"/>
  <c r="N85" i="14"/>
  <c r="Q85" i="14" s="1"/>
  <c r="N86" i="14"/>
  <c r="Q32" i="14"/>
  <c r="N76" i="14"/>
  <c r="Q22" i="14"/>
  <c r="Q28" i="14"/>
  <c r="N82" i="14"/>
  <c r="Q27" i="14"/>
  <c r="N81" i="14"/>
  <c r="Q21" i="14"/>
  <c r="N20" i="14"/>
  <c r="Q20" i="14" s="1"/>
  <c r="N75" i="14"/>
  <c r="M51" i="14"/>
  <c r="O48" i="14"/>
  <c r="L47" i="14"/>
  <c r="M58" i="14"/>
  <c r="L52" i="14"/>
  <c r="O53" i="14"/>
  <c r="L56" i="14"/>
  <c r="O57" i="14"/>
  <c r="M55" i="14"/>
  <c r="M49" i="14"/>
  <c r="O33" i="14"/>
  <c r="L87" i="14"/>
  <c r="O87" i="14" s="1"/>
  <c r="O23" i="14"/>
  <c r="L77" i="14"/>
  <c r="O77" i="14" s="1"/>
  <c r="L25" i="14"/>
  <c r="O26" i="14"/>
  <c r="L80" i="14"/>
  <c r="O32" i="14"/>
  <c r="L86" i="14"/>
  <c r="L76" i="14"/>
  <c r="O76" i="14" s="1"/>
  <c r="O22" i="14"/>
  <c r="O31" i="14"/>
  <c r="L85" i="14"/>
  <c r="O28" i="14"/>
  <c r="L82" i="14"/>
  <c r="L81" i="14"/>
  <c r="O27" i="14"/>
  <c r="O21" i="14"/>
  <c r="L75" i="14"/>
  <c r="L20" i="14"/>
  <c r="L84" i="14"/>
  <c r="L29" i="14"/>
  <c r="O30" i="14"/>
  <c r="L78" i="14"/>
  <c r="O24" i="14"/>
  <c r="J52" i="14"/>
  <c r="M53" i="14"/>
  <c r="J59" i="14"/>
  <c r="M57" i="14"/>
  <c r="K55" i="14"/>
  <c r="M48" i="14"/>
  <c r="J47" i="14"/>
  <c r="K51" i="14"/>
  <c r="K49" i="14"/>
  <c r="J25" i="14"/>
  <c r="J80" i="14"/>
  <c r="M26" i="14"/>
  <c r="J84" i="14"/>
  <c r="M30" i="14"/>
  <c r="J32" i="14"/>
  <c r="Q39" i="1" s="1"/>
  <c r="J76" i="14"/>
  <c r="M22" i="14"/>
  <c r="M31" i="14"/>
  <c r="J85" i="14"/>
  <c r="J81" i="14"/>
  <c r="M27" i="14"/>
  <c r="J75" i="14"/>
  <c r="M21" i="14"/>
  <c r="M24" i="14"/>
  <c r="J78" i="14"/>
  <c r="I54" i="14"/>
  <c r="J82" i="14"/>
  <c r="M28" i="14"/>
  <c r="M33" i="14"/>
  <c r="J87" i="14"/>
  <c r="K57" i="14"/>
  <c r="K48" i="14"/>
  <c r="H47" i="14"/>
  <c r="I51" i="14"/>
  <c r="G60" i="14"/>
  <c r="G50" i="14"/>
  <c r="E49" i="14"/>
  <c r="H52" i="14"/>
  <c r="K53" i="14"/>
  <c r="H59" i="14"/>
  <c r="N39" i="1" s="1"/>
  <c r="I60" i="14"/>
  <c r="I50" i="14"/>
  <c r="K27" i="14"/>
  <c r="H81" i="14"/>
  <c r="G49" i="14"/>
  <c r="K30" i="14"/>
  <c r="H84" i="14"/>
  <c r="K24" i="14"/>
  <c r="H78" i="14"/>
  <c r="H75" i="14"/>
  <c r="K21" i="14"/>
  <c r="H80" i="14"/>
  <c r="H25" i="14"/>
  <c r="K26" i="14"/>
  <c r="K33" i="14"/>
  <c r="H87" i="14"/>
  <c r="H82" i="14"/>
  <c r="K28" i="14"/>
  <c r="H85" i="14"/>
  <c r="K31" i="14"/>
  <c r="H32" i="14"/>
  <c r="K22" i="14"/>
  <c r="H76" i="14"/>
  <c r="I57" i="14"/>
  <c r="F59" i="14"/>
  <c r="G54" i="14"/>
  <c r="G58" i="14"/>
  <c r="F52" i="14"/>
  <c r="I53" i="14"/>
  <c r="G55" i="14"/>
  <c r="I48" i="14"/>
  <c r="F47" i="14"/>
  <c r="G51" i="14"/>
  <c r="E60" i="14"/>
  <c r="E50" i="14"/>
  <c r="F80" i="14"/>
  <c r="F25" i="14"/>
  <c r="I26" i="14"/>
  <c r="I24" i="14"/>
  <c r="F78" i="14"/>
  <c r="F85" i="14"/>
  <c r="I31" i="14"/>
  <c r="E54" i="14"/>
  <c r="I28" i="14"/>
  <c r="F82" i="14"/>
  <c r="F33" i="14"/>
  <c r="F29" i="14" s="1"/>
  <c r="F84" i="14"/>
  <c r="I30" i="14"/>
  <c r="F76" i="14"/>
  <c r="I22" i="14"/>
  <c r="F81" i="14"/>
  <c r="I27" i="14"/>
  <c r="F75" i="14"/>
  <c r="I21" i="14"/>
  <c r="E58" i="14"/>
  <c r="G57" i="14"/>
  <c r="D56" i="14"/>
  <c r="E55" i="14"/>
  <c r="G53" i="14"/>
  <c r="D52" i="14"/>
  <c r="G48" i="14"/>
  <c r="D47" i="14"/>
  <c r="E51" i="14"/>
  <c r="D32" i="14"/>
  <c r="G22" i="14"/>
  <c r="D76" i="14"/>
  <c r="C64" i="14"/>
  <c r="D46" i="14" s="1"/>
  <c r="G28" i="14"/>
  <c r="D82" i="14"/>
  <c r="D81" i="14"/>
  <c r="G27" i="14"/>
  <c r="G21" i="14"/>
  <c r="D75" i="14"/>
  <c r="G30" i="14"/>
  <c r="D84" i="14"/>
  <c r="G26" i="14"/>
  <c r="D25" i="14"/>
  <c r="D80" i="14"/>
  <c r="D78" i="14"/>
  <c r="G24" i="14"/>
  <c r="D85" i="14"/>
  <c r="G31" i="14"/>
  <c r="D33" i="14"/>
  <c r="C52" i="14"/>
  <c r="E53" i="14"/>
  <c r="C62" i="14"/>
  <c r="C43" i="14"/>
  <c r="C59" i="14"/>
  <c r="E57" i="14"/>
  <c r="E48" i="14"/>
  <c r="C47" i="14"/>
  <c r="C72" i="14"/>
  <c r="E27" i="14"/>
  <c r="C81" i="14"/>
  <c r="C75" i="14"/>
  <c r="E21" i="14"/>
  <c r="E24" i="14"/>
  <c r="C78" i="14"/>
  <c r="C71" i="14"/>
  <c r="C16" i="14"/>
  <c r="E26" i="14"/>
  <c r="C80" i="14"/>
  <c r="C25" i="14"/>
  <c r="E30" i="14"/>
  <c r="C84" i="14"/>
  <c r="C87" i="14"/>
  <c r="E31" i="14"/>
  <c r="C85" i="14"/>
  <c r="C37" i="14"/>
  <c r="C73" i="14"/>
  <c r="C82" i="14"/>
  <c r="E28" i="14"/>
  <c r="C32" i="14"/>
  <c r="B39" i="1" s="1"/>
  <c r="C76" i="14"/>
  <c r="E22" i="14"/>
  <c r="E80" i="30"/>
  <c r="J43" i="56"/>
  <c r="I43" i="56"/>
  <c r="H43" i="56"/>
  <c r="G43" i="56"/>
  <c r="F43" i="56"/>
  <c r="E66" i="30"/>
  <c r="S43" i="30"/>
  <c r="K43" i="56"/>
  <c r="M29" i="56"/>
  <c r="E117" i="30"/>
  <c r="D110" i="30"/>
  <c r="D80" i="30"/>
  <c r="E129" i="30"/>
  <c r="E166" i="30" s="1"/>
  <c r="E103" i="30"/>
  <c r="R43" i="30"/>
  <c r="S80" i="30"/>
  <c r="S66" i="30"/>
  <c r="Q43" i="30"/>
  <c r="C69" i="30"/>
  <c r="S29" i="30"/>
  <c r="I29" i="56"/>
  <c r="H29" i="56"/>
  <c r="L29" i="56"/>
  <c r="M43" i="56"/>
  <c r="E28" i="6"/>
  <c r="E30" i="6" s="1"/>
  <c r="Q29" i="26"/>
  <c r="B54" i="6"/>
  <c r="I31" i="6" s="1"/>
  <c r="P31" i="26"/>
  <c r="O14" i="54"/>
  <c r="I24" i="26" s="1"/>
  <c r="L12" i="54"/>
  <c r="H12" i="54"/>
  <c r="F29" i="56"/>
  <c r="J29" i="56"/>
  <c r="G29" i="56"/>
  <c r="K29" i="56"/>
  <c r="N12" i="54"/>
  <c r="K14" i="54"/>
  <c r="E24" i="26" s="1"/>
  <c r="F24" i="26" s="1"/>
  <c r="D11" i="53"/>
  <c r="F11" i="53"/>
  <c r="M14" i="54"/>
  <c r="G24" i="26" s="1"/>
  <c r="P12" i="54"/>
  <c r="D12" i="54"/>
  <c r="F12" i="54"/>
  <c r="C14" i="54"/>
  <c r="F14" i="54" s="1"/>
  <c r="N11" i="53"/>
  <c r="L43" i="56"/>
  <c r="J18" i="26"/>
  <c r="H18" i="26"/>
  <c r="S31" i="56"/>
  <c r="D179" i="30"/>
  <c r="D31" i="56" s="1"/>
  <c r="C105" i="30"/>
  <c r="D82" i="30"/>
  <c r="D47" i="30"/>
  <c r="R29" i="30"/>
  <c r="C119" i="30"/>
  <c r="Q29" i="30"/>
  <c r="C48" i="30"/>
  <c r="H45" i="33" l="1"/>
  <c r="P29" i="26"/>
  <c r="F45" i="33"/>
  <c r="E20" i="56"/>
  <c r="S168" i="30"/>
  <c r="R168" i="30"/>
  <c r="R20" i="56" s="1"/>
  <c r="D57" i="56" s="1"/>
  <c r="R57" i="56" s="1"/>
  <c r="D94" i="56" s="1"/>
  <c r="R94" i="56" s="1"/>
  <c r="D131" i="56" s="1"/>
  <c r="R131" i="56" s="1"/>
  <c r="D168" i="56" s="1"/>
  <c r="R168" i="56" s="1"/>
  <c r="J77" i="14"/>
  <c r="J20" i="14"/>
  <c r="Q23" i="56"/>
  <c r="C60" i="56" s="1"/>
  <c r="Q60" i="56" s="1"/>
  <c r="C97" i="56" s="1"/>
  <c r="Q97" i="56" s="1"/>
  <c r="C134" i="56" s="1"/>
  <c r="Q134" i="56" s="1"/>
  <c r="C171" i="56" s="1"/>
  <c r="Q171" i="56" s="1"/>
  <c r="S20" i="56"/>
  <c r="E57" i="56" s="1"/>
  <c r="S57" i="56" s="1"/>
  <c r="E94" i="56" s="1"/>
  <c r="S94" i="56" s="1"/>
  <c r="E131" i="56" s="1"/>
  <c r="S131" i="56" s="1"/>
  <c r="E168" i="56" s="1"/>
  <c r="S168" i="56" s="1"/>
  <c r="C12" i="56"/>
  <c r="D26" i="56"/>
  <c r="R15" i="56"/>
  <c r="D52" i="56" s="1"/>
  <c r="R52" i="56" s="1"/>
  <c r="D89" i="56" s="1"/>
  <c r="R89" i="56" s="1"/>
  <c r="D126" i="56" s="1"/>
  <c r="R126" i="56" s="1"/>
  <c r="D163" i="56" s="1"/>
  <c r="R163" i="56" s="1"/>
  <c r="D20" i="56"/>
  <c r="R21" i="56"/>
  <c r="D58" i="56" s="1"/>
  <c r="R58" i="56" s="1"/>
  <c r="D95" i="56" s="1"/>
  <c r="R95" i="56" s="1"/>
  <c r="D132" i="56" s="1"/>
  <c r="R132" i="56" s="1"/>
  <c r="D169" i="56" s="1"/>
  <c r="R169" i="56" s="1"/>
  <c r="E27" i="56"/>
  <c r="E22" i="56"/>
  <c r="S17" i="56"/>
  <c r="E54" i="56" s="1"/>
  <c r="S54" i="56" s="1"/>
  <c r="E91" i="56" s="1"/>
  <c r="S91" i="56" s="1"/>
  <c r="E128" i="56" s="1"/>
  <c r="S128" i="56" s="1"/>
  <c r="E165" i="56" s="1"/>
  <c r="S165" i="56" s="1"/>
  <c r="G81" i="14"/>
  <c r="G23" i="14"/>
  <c r="E9" i="56"/>
  <c r="S9" i="56"/>
  <c r="E46" i="56" s="1"/>
  <c r="S46" i="56" s="1"/>
  <c r="E83" i="56" s="1"/>
  <c r="S83" i="56" s="1"/>
  <c r="E120" i="56" s="1"/>
  <c r="S120" i="56" s="1"/>
  <c r="E157" i="56" s="1"/>
  <c r="S157" i="56" s="1"/>
  <c r="S12" i="56"/>
  <c r="E49" i="56" s="1"/>
  <c r="S49" i="56" s="1"/>
  <c r="E86" i="56" s="1"/>
  <c r="S86" i="56" s="1"/>
  <c r="E123" i="56" s="1"/>
  <c r="S123" i="56" s="1"/>
  <c r="E160" i="56" s="1"/>
  <c r="S160" i="56" s="1"/>
  <c r="E12" i="56"/>
  <c r="Q18" i="56"/>
  <c r="C55" i="56" s="1"/>
  <c r="Q55" i="56" s="1"/>
  <c r="C92" i="56" s="1"/>
  <c r="Q92" i="56" s="1"/>
  <c r="C129" i="56" s="1"/>
  <c r="Q129" i="56" s="1"/>
  <c r="C166" i="56" s="1"/>
  <c r="Q166" i="56" s="1"/>
  <c r="C18" i="56"/>
  <c r="Q14" i="56"/>
  <c r="C51" i="56" s="1"/>
  <c r="Q51" i="56" s="1"/>
  <c r="C88" i="56" s="1"/>
  <c r="Q88" i="56" s="1"/>
  <c r="C125" i="56" s="1"/>
  <c r="Q125" i="56" s="1"/>
  <c r="C162" i="56" s="1"/>
  <c r="Q162" i="56" s="1"/>
  <c r="C14" i="56"/>
  <c r="Q24" i="56"/>
  <c r="C61" i="56" s="1"/>
  <c r="Q61" i="56" s="1"/>
  <c r="C98" i="56" s="1"/>
  <c r="Q98" i="56" s="1"/>
  <c r="C135" i="56" s="1"/>
  <c r="Q135" i="56" s="1"/>
  <c r="C172" i="56" s="1"/>
  <c r="Q172" i="56" s="1"/>
  <c r="C24" i="56"/>
  <c r="Q21" i="56"/>
  <c r="C58" i="56" s="1"/>
  <c r="Q58" i="56" s="1"/>
  <c r="C95" i="56" s="1"/>
  <c r="Q95" i="56" s="1"/>
  <c r="C132" i="56" s="1"/>
  <c r="Q132" i="56" s="1"/>
  <c r="C169" i="56" s="1"/>
  <c r="Q169" i="56" s="1"/>
  <c r="C21" i="56"/>
  <c r="R12" i="56"/>
  <c r="D49" i="56" s="1"/>
  <c r="R49" i="56" s="1"/>
  <c r="D86" i="56" s="1"/>
  <c r="R86" i="56" s="1"/>
  <c r="D123" i="56" s="1"/>
  <c r="R123" i="56" s="1"/>
  <c r="D160" i="56" s="1"/>
  <c r="R160" i="56" s="1"/>
  <c r="D12" i="56"/>
  <c r="R13" i="56"/>
  <c r="D50" i="56" s="1"/>
  <c r="R50" i="56" s="1"/>
  <c r="D87" i="56" s="1"/>
  <c r="R87" i="56" s="1"/>
  <c r="D124" i="56" s="1"/>
  <c r="R124" i="56" s="1"/>
  <c r="D161" i="56" s="1"/>
  <c r="R161" i="56" s="1"/>
  <c r="D13" i="56"/>
  <c r="R18" i="56"/>
  <c r="D55" i="56" s="1"/>
  <c r="R55" i="56" s="1"/>
  <c r="D92" i="56" s="1"/>
  <c r="R92" i="56" s="1"/>
  <c r="D129" i="56" s="1"/>
  <c r="R129" i="56" s="1"/>
  <c r="D166" i="56" s="1"/>
  <c r="R166" i="56" s="1"/>
  <c r="D18" i="56"/>
  <c r="R23" i="56"/>
  <c r="D60" i="56" s="1"/>
  <c r="R60" i="56" s="1"/>
  <c r="D97" i="56" s="1"/>
  <c r="R97" i="56" s="1"/>
  <c r="D134" i="56" s="1"/>
  <c r="R134" i="56" s="1"/>
  <c r="D171" i="56" s="1"/>
  <c r="R171" i="56" s="1"/>
  <c r="D23" i="56"/>
  <c r="R28" i="56"/>
  <c r="D65" i="56" s="1"/>
  <c r="R65" i="56" s="1"/>
  <c r="D102" i="56" s="1"/>
  <c r="R102" i="56" s="1"/>
  <c r="D139" i="56" s="1"/>
  <c r="R139" i="56" s="1"/>
  <c r="D176" i="56" s="1"/>
  <c r="R176" i="56" s="1"/>
  <c r="D28" i="56"/>
  <c r="E25" i="56"/>
  <c r="S25" i="56"/>
  <c r="E62" i="56" s="1"/>
  <c r="S62" i="56" s="1"/>
  <c r="E99" i="56" s="1"/>
  <c r="S99" i="56" s="1"/>
  <c r="E136" i="56" s="1"/>
  <c r="S136" i="56" s="1"/>
  <c r="E173" i="56" s="1"/>
  <c r="S173" i="56" s="1"/>
  <c r="S28" i="56"/>
  <c r="E65" i="56" s="1"/>
  <c r="S65" i="56" s="1"/>
  <c r="E102" i="56" s="1"/>
  <c r="S102" i="56" s="1"/>
  <c r="E139" i="56" s="1"/>
  <c r="S139" i="56" s="1"/>
  <c r="E176" i="56" s="1"/>
  <c r="S176" i="56" s="1"/>
  <c r="E28" i="56"/>
  <c r="S19" i="56"/>
  <c r="E56" i="56" s="1"/>
  <c r="S56" i="56" s="1"/>
  <c r="E93" i="56" s="1"/>
  <c r="S93" i="56" s="1"/>
  <c r="E130" i="56" s="1"/>
  <c r="S130" i="56" s="1"/>
  <c r="E167" i="56" s="1"/>
  <c r="S167" i="56" s="1"/>
  <c r="E19" i="56"/>
  <c r="S10" i="56"/>
  <c r="E47" i="56" s="1"/>
  <c r="S47" i="56" s="1"/>
  <c r="E84" i="56" s="1"/>
  <c r="S84" i="56" s="1"/>
  <c r="E121" i="56" s="1"/>
  <c r="S121" i="56" s="1"/>
  <c r="E158" i="56" s="1"/>
  <c r="S158" i="56" s="1"/>
  <c r="E10" i="56"/>
  <c r="R9" i="56"/>
  <c r="D46" i="56" s="1"/>
  <c r="R46" i="56" s="1"/>
  <c r="D83" i="56" s="1"/>
  <c r="R83" i="56" s="1"/>
  <c r="D120" i="56" s="1"/>
  <c r="R120" i="56" s="1"/>
  <c r="D157" i="56" s="1"/>
  <c r="R157" i="56" s="1"/>
  <c r="F20" i="14"/>
  <c r="C19" i="56"/>
  <c r="Q19" i="56"/>
  <c r="C56" i="56" s="1"/>
  <c r="Q56" i="56" s="1"/>
  <c r="C93" i="56" s="1"/>
  <c r="Q93" i="56" s="1"/>
  <c r="C130" i="56" s="1"/>
  <c r="Q130" i="56" s="1"/>
  <c r="C167" i="56" s="1"/>
  <c r="Q167" i="56" s="1"/>
  <c r="C28" i="56"/>
  <c r="Q28" i="56"/>
  <c r="C65" i="56" s="1"/>
  <c r="Q65" i="56" s="1"/>
  <c r="C102" i="56" s="1"/>
  <c r="Q102" i="56" s="1"/>
  <c r="C139" i="56" s="1"/>
  <c r="Q139" i="56" s="1"/>
  <c r="C176" i="56" s="1"/>
  <c r="Q176" i="56" s="1"/>
  <c r="C25" i="56"/>
  <c r="Q25" i="56"/>
  <c r="C62" i="56" s="1"/>
  <c r="Q62" i="56" s="1"/>
  <c r="C99" i="56" s="1"/>
  <c r="Q99" i="56" s="1"/>
  <c r="C136" i="56" s="1"/>
  <c r="Q136" i="56" s="1"/>
  <c r="C173" i="56" s="1"/>
  <c r="Q173" i="56" s="1"/>
  <c r="D16" i="56"/>
  <c r="R16" i="56"/>
  <c r="D53" i="56" s="1"/>
  <c r="R53" i="56" s="1"/>
  <c r="D90" i="56" s="1"/>
  <c r="R90" i="56" s="1"/>
  <c r="D127" i="56" s="1"/>
  <c r="R127" i="56" s="1"/>
  <c r="D164" i="56" s="1"/>
  <c r="R164" i="56" s="1"/>
  <c r="Q9" i="56"/>
  <c r="C46" i="56" s="1"/>
  <c r="Q46" i="56" s="1"/>
  <c r="C83" i="56" s="1"/>
  <c r="Q83" i="56" s="1"/>
  <c r="C120" i="56" s="1"/>
  <c r="Q120" i="56" s="1"/>
  <c r="C157" i="56" s="1"/>
  <c r="Q157" i="56" s="1"/>
  <c r="C9" i="56"/>
  <c r="C20" i="56"/>
  <c r="Q20" i="56"/>
  <c r="C57" i="56" s="1"/>
  <c r="Q57" i="56" s="1"/>
  <c r="C94" i="56" s="1"/>
  <c r="Q94" i="56" s="1"/>
  <c r="C131" i="56" s="1"/>
  <c r="Q131" i="56" s="1"/>
  <c r="C168" i="56" s="1"/>
  <c r="Q168" i="56" s="1"/>
  <c r="Q17" i="56"/>
  <c r="C54" i="56" s="1"/>
  <c r="Q54" i="56" s="1"/>
  <c r="C91" i="56" s="1"/>
  <c r="Q91" i="56" s="1"/>
  <c r="C128" i="56" s="1"/>
  <c r="Q128" i="56" s="1"/>
  <c r="C165" i="56" s="1"/>
  <c r="Q165" i="56" s="1"/>
  <c r="C17" i="56"/>
  <c r="S14" i="56"/>
  <c r="E51" i="56" s="1"/>
  <c r="S51" i="56" s="1"/>
  <c r="E88" i="56" s="1"/>
  <c r="S88" i="56" s="1"/>
  <c r="E125" i="56" s="1"/>
  <c r="S125" i="56" s="1"/>
  <c r="E162" i="56" s="1"/>
  <c r="S162" i="56" s="1"/>
  <c r="E14" i="56"/>
  <c r="R17" i="56"/>
  <c r="D54" i="56" s="1"/>
  <c r="R54" i="56" s="1"/>
  <c r="D91" i="56" s="1"/>
  <c r="R91" i="56" s="1"/>
  <c r="D128" i="56" s="1"/>
  <c r="R128" i="56" s="1"/>
  <c r="D165" i="56" s="1"/>
  <c r="R165" i="56" s="1"/>
  <c r="D17" i="56"/>
  <c r="C10" i="56"/>
  <c r="Q10" i="56"/>
  <c r="C47" i="56" s="1"/>
  <c r="Q47" i="56" s="1"/>
  <c r="C84" i="56" s="1"/>
  <c r="Q84" i="56" s="1"/>
  <c r="C121" i="56" s="1"/>
  <c r="Q121" i="56" s="1"/>
  <c r="C158" i="56" s="1"/>
  <c r="Q158" i="56" s="1"/>
  <c r="D22" i="56"/>
  <c r="R22" i="56"/>
  <c r="D59" i="56" s="1"/>
  <c r="R59" i="56" s="1"/>
  <c r="D96" i="56" s="1"/>
  <c r="R96" i="56" s="1"/>
  <c r="D133" i="56" s="1"/>
  <c r="R133" i="56" s="1"/>
  <c r="D170" i="56" s="1"/>
  <c r="R170" i="56" s="1"/>
  <c r="R27" i="56"/>
  <c r="D64" i="56" s="1"/>
  <c r="R64" i="56" s="1"/>
  <c r="D101" i="56" s="1"/>
  <c r="R101" i="56" s="1"/>
  <c r="D138" i="56" s="1"/>
  <c r="R138" i="56" s="1"/>
  <c r="D175" i="56" s="1"/>
  <c r="R175" i="56" s="1"/>
  <c r="D27" i="56"/>
  <c r="C22" i="56"/>
  <c r="Q22" i="56"/>
  <c r="C59" i="56" s="1"/>
  <c r="Q59" i="56" s="1"/>
  <c r="C96" i="56" s="1"/>
  <c r="Q96" i="56" s="1"/>
  <c r="C133" i="56" s="1"/>
  <c r="Q133" i="56" s="1"/>
  <c r="C170" i="56" s="1"/>
  <c r="Q170" i="56" s="1"/>
  <c r="S26" i="56"/>
  <c r="E63" i="56" s="1"/>
  <c r="S63" i="56" s="1"/>
  <c r="E100" i="56" s="1"/>
  <c r="S100" i="56" s="1"/>
  <c r="E137" i="56" s="1"/>
  <c r="S137" i="56" s="1"/>
  <c r="E174" i="56" s="1"/>
  <c r="S174" i="56" s="1"/>
  <c r="E26" i="56"/>
  <c r="S21" i="56"/>
  <c r="E58" i="56" s="1"/>
  <c r="S58" i="56" s="1"/>
  <c r="E95" i="56" s="1"/>
  <c r="S95" i="56" s="1"/>
  <c r="E132" i="56" s="1"/>
  <c r="S132" i="56" s="1"/>
  <c r="E169" i="56" s="1"/>
  <c r="S169" i="56" s="1"/>
  <c r="E21" i="56"/>
  <c r="E24" i="56"/>
  <c r="S24" i="56"/>
  <c r="E61" i="56" s="1"/>
  <c r="S61" i="56" s="1"/>
  <c r="E98" i="56" s="1"/>
  <c r="S98" i="56" s="1"/>
  <c r="E135" i="56" s="1"/>
  <c r="S135" i="56" s="1"/>
  <c r="E172" i="56" s="1"/>
  <c r="S172" i="56" s="1"/>
  <c r="E15" i="56"/>
  <c r="S15" i="56"/>
  <c r="E52" i="56" s="1"/>
  <c r="S52" i="56" s="1"/>
  <c r="E89" i="56" s="1"/>
  <c r="S89" i="56" s="1"/>
  <c r="E126" i="56" s="1"/>
  <c r="S126" i="56" s="1"/>
  <c r="E163" i="56" s="1"/>
  <c r="S163" i="56" s="1"/>
  <c r="D25" i="56"/>
  <c r="R25" i="56"/>
  <c r="D62" i="56" s="1"/>
  <c r="R62" i="56" s="1"/>
  <c r="D99" i="56" s="1"/>
  <c r="R99" i="56" s="1"/>
  <c r="D136" i="56" s="1"/>
  <c r="R136" i="56" s="1"/>
  <c r="D173" i="56" s="1"/>
  <c r="R173" i="56" s="1"/>
  <c r="D11" i="56"/>
  <c r="R11" i="56"/>
  <c r="D48" i="56" s="1"/>
  <c r="R48" i="56" s="1"/>
  <c r="D85" i="56" s="1"/>
  <c r="R85" i="56" s="1"/>
  <c r="D122" i="56" s="1"/>
  <c r="R122" i="56" s="1"/>
  <c r="D159" i="56" s="1"/>
  <c r="R159" i="56" s="1"/>
  <c r="S23" i="56"/>
  <c r="E60" i="56" s="1"/>
  <c r="S60" i="56" s="1"/>
  <c r="E97" i="56" s="1"/>
  <c r="S97" i="56" s="1"/>
  <c r="E134" i="56" s="1"/>
  <c r="S134" i="56" s="1"/>
  <c r="E171" i="56" s="1"/>
  <c r="S171" i="56" s="1"/>
  <c r="E23" i="56"/>
  <c r="Q16" i="56"/>
  <c r="C53" i="56" s="1"/>
  <c r="Q53" i="56" s="1"/>
  <c r="C90" i="56" s="1"/>
  <c r="Q90" i="56" s="1"/>
  <c r="C127" i="56" s="1"/>
  <c r="Q127" i="56" s="1"/>
  <c r="C164" i="56" s="1"/>
  <c r="Q164" i="56" s="1"/>
  <c r="C16" i="56"/>
  <c r="Q27" i="56"/>
  <c r="C64" i="56" s="1"/>
  <c r="Q64" i="56" s="1"/>
  <c r="C101" i="56" s="1"/>
  <c r="Q101" i="56" s="1"/>
  <c r="C138" i="56" s="1"/>
  <c r="Q138" i="56" s="1"/>
  <c r="C175" i="56" s="1"/>
  <c r="Q175" i="56" s="1"/>
  <c r="C27" i="56"/>
  <c r="S13" i="56"/>
  <c r="E50" i="56" s="1"/>
  <c r="S50" i="56" s="1"/>
  <c r="E87" i="56" s="1"/>
  <c r="S87" i="56" s="1"/>
  <c r="E124" i="56" s="1"/>
  <c r="S124" i="56" s="1"/>
  <c r="E161" i="56" s="1"/>
  <c r="S161" i="56" s="1"/>
  <c r="E13" i="56"/>
  <c r="D14" i="56"/>
  <c r="R14" i="56"/>
  <c r="D51" i="56" s="1"/>
  <c r="R51" i="56" s="1"/>
  <c r="D88" i="56" s="1"/>
  <c r="R88" i="56" s="1"/>
  <c r="D125" i="56" s="1"/>
  <c r="R125" i="56" s="1"/>
  <c r="D162" i="56" s="1"/>
  <c r="R162" i="56" s="1"/>
  <c r="S16" i="56"/>
  <c r="E53" i="56" s="1"/>
  <c r="S53" i="56" s="1"/>
  <c r="E90" i="56" s="1"/>
  <c r="S90" i="56" s="1"/>
  <c r="E127" i="56" s="1"/>
  <c r="S127" i="56" s="1"/>
  <c r="E164" i="56" s="1"/>
  <c r="S164" i="56" s="1"/>
  <c r="E16" i="56"/>
  <c r="R19" i="56"/>
  <c r="D56" i="56" s="1"/>
  <c r="R56" i="56" s="1"/>
  <c r="D93" i="56" s="1"/>
  <c r="R93" i="56" s="1"/>
  <c r="D130" i="56" s="1"/>
  <c r="R130" i="56" s="1"/>
  <c r="D167" i="56" s="1"/>
  <c r="R167" i="56" s="1"/>
  <c r="D19" i="56"/>
  <c r="C13" i="56"/>
  <c r="Q13" i="56"/>
  <c r="C50" i="56" s="1"/>
  <c r="Q50" i="56" s="1"/>
  <c r="C87" i="56" s="1"/>
  <c r="Q87" i="56" s="1"/>
  <c r="C124" i="56" s="1"/>
  <c r="Q124" i="56" s="1"/>
  <c r="C161" i="56" s="1"/>
  <c r="Q161" i="56" s="1"/>
  <c r="D24" i="56"/>
  <c r="R24" i="56"/>
  <c r="D61" i="56" s="1"/>
  <c r="R61" i="56" s="1"/>
  <c r="D98" i="56" s="1"/>
  <c r="R98" i="56" s="1"/>
  <c r="D135" i="56" s="1"/>
  <c r="R135" i="56" s="1"/>
  <c r="D172" i="56" s="1"/>
  <c r="R172" i="56" s="1"/>
  <c r="K52" i="14"/>
  <c r="D20" i="14"/>
  <c r="I52" i="14"/>
  <c r="N44" i="1"/>
  <c r="N46" i="1" s="1"/>
  <c r="M39" i="1"/>
  <c r="O39" i="1" s="1"/>
  <c r="S52" i="14"/>
  <c r="S85" i="14"/>
  <c r="H40" i="1"/>
  <c r="E39" i="1"/>
  <c r="I76" i="14"/>
  <c r="S56" i="14"/>
  <c r="K23" i="14"/>
  <c r="I39" i="1"/>
  <c r="H20" i="14"/>
  <c r="D45" i="33"/>
  <c r="C77" i="14"/>
  <c r="E77" i="14" s="1"/>
  <c r="C35" i="14"/>
  <c r="C89" i="14" s="1"/>
  <c r="I23" i="14"/>
  <c r="H77" i="14"/>
  <c r="H74" i="14" s="1"/>
  <c r="E23" i="14"/>
  <c r="L38" i="1"/>
  <c r="D44" i="33"/>
  <c r="B39" i="33"/>
  <c r="G44" i="33"/>
  <c r="J24" i="26"/>
  <c r="S24" i="26"/>
  <c r="G29" i="26"/>
  <c r="G31" i="26" s="1"/>
  <c r="S31" i="26" s="1"/>
  <c r="I44" i="33"/>
  <c r="I39" i="33" s="1"/>
  <c r="I29" i="26"/>
  <c r="I31" i="26" s="1"/>
  <c r="T24" i="26"/>
  <c r="E44" i="33"/>
  <c r="F44" i="33" s="1"/>
  <c r="H24" i="26"/>
  <c r="E29" i="26"/>
  <c r="E31" i="26" s="1"/>
  <c r="R24" i="26"/>
  <c r="C39" i="33"/>
  <c r="D31" i="26"/>
  <c r="Q86" i="14"/>
  <c r="S76" i="14"/>
  <c r="O52" i="14"/>
  <c r="Q56" i="14"/>
  <c r="S18" i="56"/>
  <c r="E55" i="56" s="1"/>
  <c r="S55" i="56" s="1"/>
  <c r="E92" i="56" s="1"/>
  <c r="S92" i="56" s="1"/>
  <c r="E129" i="56" s="1"/>
  <c r="S129" i="56" s="1"/>
  <c r="E166" i="56" s="1"/>
  <c r="S166" i="56" s="1"/>
  <c r="E18" i="56"/>
  <c r="S82" i="14"/>
  <c r="E52" i="14"/>
  <c r="K47" i="14"/>
  <c r="S81" i="14"/>
  <c r="S87" i="14"/>
  <c r="P40" i="1"/>
  <c r="L40" i="1"/>
  <c r="T38" i="1"/>
  <c r="C29" i="14"/>
  <c r="G78" i="14"/>
  <c r="G52" i="14"/>
  <c r="I77" i="14"/>
  <c r="R79" i="14"/>
  <c r="E59" i="14"/>
  <c r="C39" i="1"/>
  <c r="C44" i="1" s="1"/>
  <c r="C46" i="1" s="1"/>
  <c r="I59" i="14"/>
  <c r="J39" i="1"/>
  <c r="J44" i="1" s="1"/>
  <c r="J46" i="1" s="1"/>
  <c r="J29" i="14"/>
  <c r="M29" i="14" s="1"/>
  <c r="M59" i="14"/>
  <c r="R39" i="1"/>
  <c r="R44" i="1" s="1"/>
  <c r="R46" i="1" s="1"/>
  <c r="S25" i="14"/>
  <c r="M44" i="1"/>
  <c r="P38" i="1"/>
  <c r="Q81" i="14"/>
  <c r="Q29" i="14"/>
  <c r="S77" i="14"/>
  <c r="R83" i="14"/>
  <c r="Q76" i="14"/>
  <c r="Q87" i="14"/>
  <c r="Q47" i="14"/>
  <c r="S86" i="14"/>
  <c r="S78" i="14"/>
  <c r="R74" i="14"/>
  <c r="S29" i="14"/>
  <c r="Q52" i="14"/>
  <c r="O86" i="14"/>
  <c r="O25" i="14"/>
  <c r="P74" i="14"/>
  <c r="S75" i="14"/>
  <c r="S84" i="14"/>
  <c r="P83" i="14"/>
  <c r="O85" i="14"/>
  <c r="O56" i="14"/>
  <c r="O47" i="14"/>
  <c r="Q82" i="14"/>
  <c r="S80" i="14"/>
  <c r="P79" i="14"/>
  <c r="O78" i="14"/>
  <c r="Q77" i="14"/>
  <c r="M25" i="14"/>
  <c r="O82" i="14"/>
  <c r="O20" i="14"/>
  <c r="O81" i="14"/>
  <c r="N83" i="14"/>
  <c r="Q84" i="14"/>
  <c r="O29" i="14"/>
  <c r="N74" i="14"/>
  <c r="Q75" i="14"/>
  <c r="N79" i="14"/>
  <c r="Q79" i="14" s="1"/>
  <c r="Q80" i="14"/>
  <c r="M52" i="14"/>
  <c r="M87" i="14"/>
  <c r="M85" i="14"/>
  <c r="M47" i="14"/>
  <c r="M82" i="14"/>
  <c r="M76" i="14"/>
  <c r="M78" i="14"/>
  <c r="L74" i="14"/>
  <c r="O75" i="14"/>
  <c r="L79" i="14"/>
  <c r="O80" i="14"/>
  <c r="M77" i="14"/>
  <c r="M20" i="14"/>
  <c r="M81" i="14"/>
  <c r="L83" i="14"/>
  <c r="O84" i="14"/>
  <c r="I85" i="14"/>
  <c r="I25" i="14"/>
  <c r="I47" i="14"/>
  <c r="K77" i="14"/>
  <c r="K76" i="14"/>
  <c r="K25" i="14"/>
  <c r="E25" i="14"/>
  <c r="K82" i="14"/>
  <c r="K81" i="14"/>
  <c r="K59" i="14"/>
  <c r="J56" i="14"/>
  <c r="M75" i="14"/>
  <c r="J74" i="14"/>
  <c r="K85" i="14"/>
  <c r="M80" i="14"/>
  <c r="J79" i="14"/>
  <c r="M32" i="14"/>
  <c r="J86" i="14"/>
  <c r="M86" i="14" s="1"/>
  <c r="K87" i="14"/>
  <c r="K78" i="14"/>
  <c r="M84" i="14"/>
  <c r="E78" i="14"/>
  <c r="F86" i="14"/>
  <c r="F56" i="14"/>
  <c r="G47" i="14"/>
  <c r="I81" i="14"/>
  <c r="I82" i="14"/>
  <c r="H56" i="14"/>
  <c r="E82" i="14"/>
  <c r="E75" i="14"/>
  <c r="D29" i="14"/>
  <c r="G29" i="14" s="1"/>
  <c r="I78" i="14"/>
  <c r="K84" i="14"/>
  <c r="H86" i="14"/>
  <c r="K32" i="14"/>
  <c r="H79" i="14"/>
  <c r="K80" i="14"/>
  <c r="I32" i="14"/>
  <c r="G59" i="14"/>
  <c r="K75" i="14"/>
  <c r="H29" i="14"/>
  <c r="I29" i="14" s="1"/>
  <c r="G77" i="14"/>
  <c r="G85" i="14"/>
  <c r="G25" i="14"/>
  <c r="G76" i="14"/>
  <c r="I75" i="14"/>
  <c r="F74" i="14"/>
  <c r="F79" i="14"/>
  <c r="I80" i="14"/>
  <c r="F87" i="14"/>
  <c r="I87" i="14" s="1"/>
  <c r="I33" i="14"/>
  <c r="G82" i="14"/>
  <c r="I84" i="14"/>
  <c r="E85" i="14"/>
  <c r="E47" i="14"/>
  <c r="E81" i="14"/>
  <c r="D87" i="14"/>
  <c r="G33" i="14"/>
  <c r="E76" i="14"/>
  <c r="D74" i="14"/>
  <c r="G75" i="14"/>
  <c r="D79" i="14"/>
  <c r="G80" i="14"/>
  <c r="G84" i="14"/>
  <c r="D86" i="14"/>
  <c r="G32" i="14"/>
  <c r="E33" i="14"/>
  <c r="E140" i="30"/>
  <c r="S103" i="30"/>
  <c r="D44" i="14"/>
  <c r="C63" i="14"/>
  <c r="C56" i="14"/>
  <c r="E46" i="14"/>
  <c r="D64" i="14"/>
  <c r="E84" i="14"/>
  <c r="E80" i="14"/>
  <c r="C79" i="14"/>
  <c r="C91" i="14"/>
  <c r="D19" i="14"/>
  <c r="C70" i="14"/>
  <c r="E32" i="14"/>
  <c r="C86" i="14"/>
  <c r="C36" i="14"/>
  <c r="R80" i="30"/>
  <c r="C80" i="30"/>
  <c r="D117" i="30"/>
  <c r="E144" i="30"/>
  <c r="S117" i="30"/>
  <c r="I28" i="6"/>
  <c r="I30" i="6" s="1"/>
  <c r="I32" i="6" s="1"/>
  <c r="C66" i="30"/>
  <c r="D66" i="30"/>
  <c r="R31" i="56"/>
  <c r="P14" i="54"/>
  <c r="N14" i="54"/>
  <c r="L14" i="54"/>
  <c r="D14" i="54"/>
  <c r="E156" i="30"/>
  <c r="E8" i="56" s="1"/>
  <c r="S140" i="30"/>
  <c r="K20" i="14" l="1"/>
  <c r="I20" i="14"/>
  <c r="G20" i="14"/>
  <c r="D17" i="14"/>
  <c r="D71" i="14" s="1"/>
  <c r="E20" i="14"/>
  <c r="C74" i="14"/>
  <c r="E74" i="14" s="1"/>
  <c r="K86" i="14"/>
  <c r="S29" i="26"/>
  <c r="J29" i="26"/>
  <c r="I64" i="33"/>
  <c r="I66" i="33" s="1"/>
  <c r="I29" i="33"/>
  <c r="J44" i="33"/>
  <c r="G39" i="33"/>
  <c r="H44" i="33"/>
  <c r="E39" i="33"/>
  <c r="B64" i="33"/>
  <c r="D39" i="33"/>
  <c r="B29" i="33"/>
  <c r="F39" i="33"/>
  <c r="C64" i="33"/>
  <c r="C29" i="33"/>
  <c r="F29" i="26"/>
  <c r="R29" i="26"/>
  <c r="H29" i="26"/>
  <c r="T31" i="26"/>
  <c r="T29" i="26"/>
  <c r="M74" i="14"/>
  <c r="S79" i="14"/>
  <c r="E29" i="56"/>
  <c r="E29" i="14"/>
  <c r="O83" i="14"/>
  <c r="O44" i="1"/>
  <c r="O46" i="1" s="1"/>
  <c r="M46" i="1"/>
  <c r="G39" i="1"/>
  <c r="E44" i="1"/>
  <c r="G87" i="14"/>
  <c r="S74" i="14"/>
  <c r="K39" i="1"/>
  <c r="P39" i="1" s="1"/>
  <c r="I44" i="1"/>
  <c r="S39" i="1"/>
  <c r="T39" i="1" s="1"/>
  <c r="Q44" i="1"/>
  <c r="D39" i="1"/>
  <c r="H39" i="1" s="1"/>
  <c r="B44" i="1"/>
  <c r="S83" i="14"/>
  <c r="Q74" i="14"/>
  <c r="Q83" i="14"/>
  <c r="O79" i="14"/>
  <c r="O74" i="14"/>
  <c r="M79" i="14"/>
  <c r="I79" i="14"/>
  <c r="I56" i="14"/>
  <c r="J83" i="14"/>
  <c r="M83" i="14" s="1"/>
  <c r="M56" i="14"/>
  <c r="G86" i="14"/>
  <c r="K74" i="14"/>
  <c r="K79" i="14"/>
  <c r="K56" i="14"/>
  <c r="G79" i="14"/>
  <c r="I74" i="14"/>
  <c r="F83" i="14"/>
  <c r="G56" i="14"/>
  <c r="K29" i="14"/>
  <c r="H83" i="14"/>
  <c r="I86" i="14"/>
  <c r="G74" i="14"/>
  <c r="E86" i="14"/>
  <c r="E79" i="14"/>
  <c r="D83" i="14"/>
  <c r="E87" i="14"/>
  <c r="D45" i="14"/>
  <c r="E56" i="14"/>
  <c r="D62" i="14"/>
  <c r="E44" i="14"/>
  <c r="F46" i="14"/>
  <c r="E64" i="14"/>
  <c r="C61" i="14"/>
  <c r="C83" i="14"/>
  <c r="D35" i="14"/>
  <c r="D73" i="14"/>
  <c r="D37" i="14"/>
  <c r="E19" i="14"/>
  <c r="D18" i="14"/>
  <c r="C90" i="14"/>
  <c r="C88" i="14" s="1"/>
  <c r="C34" i="14"/>
  <c r="D147" i="30"/>
  <c r="R117" i="30"/>
  <c r="C106" i="30"/>
  <c r="Q80" i="30"/>
  <c r="E154" i="30"/>
  <c r="E177" i="30"/>
  <c r="S8" i="56"/>
  <c r="C156" i="30"/>
  <c r="C8" i="56" s="1"/>
  <c r="C85" i="30"/>
  <c r="Q66" i="30"/>
  <c r="C142" i="30"/>
  <c r="D119" i="30"/>
  <c r="D84" i="30"/>
  <c r="R66" i="30"/>
  <c r="E17" i="14" l="1"/>
  <c r="J31" i="26"/>
  <c r="H39" i="33"/>
  <c r="E29" i="33"/>
  <c r="E64" i="33"/>
  <c r="C66" i="33"/>
  <c r="G64" i="33"/>
  <c r="G29" i="33"/>
  <c r="J39" i="33"/>
  <c r="D29" i="33"/>
  <c r="H31" i="26"/>
  <c r="F31" i="26"/>
  <c r="R31" i="26"/>
  <c r="D64" i="33"/>
  <c r="B66" i="33"/>
  <c r="E45" i="56"/>
  <c r="S29" i="56"/>
  <c r="D44" i="1"/>
  <c r="B46" i="1"/>
  <c r="K44" i="1"/>
  <c r="I46" i="1"/>
  <c r="G44" i="1"/>
  <c r="E46" i="1"/>
  <c r="K83" i="14"/>
  <c r="L39" i="1"/>
  <c r="S44" i="1"/>
  <c r="B24" i="33" s="1"/>
  <c r="Q46" i="1"/>
  <c r="I83" i="14"/>
  <c r="G83" i="14"/>
  <c r="E83" i="14"/>
  <c r="F64" i="14"/>
  <c r="G46" i="14"/>
  <c r="D43" i="14"/>
  <c r="F44" i="14"/>
  <c r="E62" i="14"/>
  <c r="D63" i="14"/>
  <c r="E45" i="14"/>
  <c r="D16" i="14"/>
  <c r="D70" i="14"/>
  <c r="D91" i="14"/>
  <c r="F19" i="14"/>
  <c r="E37" i="14"/>
  <c r="D89" i="14"/>
  <c r="F17" i="14"/>
  <c r="E35" i="14"/>
  <c r="D72" i="14"/>
  <c r="D36" i="14"/>
  <c r="D34" i="14" s="1"/>
  <c r="E18" i="14"/>
  <c r="E73" i="14"/>
  <c r="E71" i="14"/>
  <c r="D154" i="30"/>
  <c r="C117" i="30"/>
  <c r="E181" i="30"/>
  <c r="E33" i="56" s="1"/>
  <c r="E43" i="56" s="1"/>
  <c r="S154" i="30"/>
  <c r="D103" i="30"/>
  <c r="E68" i="56"/>
  <c r="C103" i="30"/>
  <c r="P29" i="56"/>
  <c r="S177" i="30"/>
  <c r="Q8" i="56"/>
  <c r="D66" i="33" l="1"/>
  <c r="C24" i="33"/>
  <c r="D24" i="33" s="1"/>
  <c r="B22" i="33"/>
  <c r="B21" i="33" s="1"/>
  <c r="J29" i="33"/>
  <c r="H64" i="33"/>
  <c r="E66" i="33"/>
  <c r="F66" i="33" s="1"/>
  <c r="J64" i="33"/>
  <c r="G66" i="33"/>
  <c r="J66" i="33" s="1"/>
  <c r="H29" i="33"/>
  <c r="F29" i="33"/>
  <c r="F64" i="33"/>
  <c r="C45" i="56"/>
  <c r="S45" i="56"/>
  <c r="E66" i="56"/>
  <c r="P44" i="1"/>
  <c r="K46" i="1"/>
  <c r="P46" i="1" s="1"/>
  <c r="T44" i="1"/>
  <c r="S46" i="1"/>
  <c r="T46" i="1" s="1"/>
  <c r="L44" i="1"/>
  <c r="G46" i="1"/>
  <c r="L46" i="1" s="1"/>
  <c r="D46" i="1"/>
  <c r="H44" i="1"/>
  <c r="F45" i="14"/>
  <c r="E63" i="14"/>
  <c r="F62" i="14"/>
  <c r="G44" i="14"/>
  <c r="E43" i="14"/>
  <c r="D61" i="14"/>
  <c r="H46" i="14"/>
  <c r="G64" i="14"/>
  <c r="D90" i="14"/>
  <c r="D88" i="14" s="1"/>
  <c r="F18" i="14"/>
  <c r="E36" i="14"/>
  <c r="F71" i="14"/>
  <c r="F35" i="14"/>
  <c r="G17" i="14"/>
  <c r="E72" i="14"/>
  <c r="E89" i="14"/>
  <c r="F73" i="14"/>
  <c r="F37" i="14"/>
  <c r="G19" i="14"/>
  <c r="E70" i="14"/>
  <c r="F16" i="14"/>
  <c r="E91" i="14"/>
  <c r="E34" i="14"/>
  <c r="E16" i="14"/>
  <c r="S33" i="56"/>
  <c r="E70" i="56" s="1"/>
  <c r="S70" i="56" s="1"/>
  <c r="E107" i="56" s="1"/>
  <c r="S107" i="56" s="1"/>
  <c r="E144" i="56" s="1"/>
  <c r="S144" i="56" s="1"/>
  <c r="E181" i="56" s="1"/>
  <c r="S181" i="56" s="1"/>
  <c r="E191" i="30"/>
  <c r="C143" i="30"/>
  <c r="Q117" i="30"/>
  <c r="D184" i="30"/>
  <c r="D36" i="56" s="1"/>
  <c r="D43" i="56" s="1"/>
  <c r="R154" i="30"/>
  <c r="S68" i="56"/>
  <c r="D68" i="56"/>
  <c r="D156" i="30"/>
  <c r="D8" i="56" s="1"/>
  <c r="C179" i="30"/>
  <c r="C31" i="56" s="1"/>
  <c r="C122" i="30"/>
  <c r="Q103" i="30"/>
  <c r="D121" i="30"/>
  <c r="R103" i="30"/>
  <c r="B55" i="33" l="1"/>
  <c r="A18" i="33" s="1"/>
  <c r="C40" i="64" s="1"/>
  <c r="E24" i="33"/>
  <c r="F24" i="33" s="1"/>
  <c r="C22" i="33"/>
  <c r="H66" i="33"/>
  <c r="E82" i="56"/>
  <c r="S66" i="56"/>
  <c r="Q45" i="56"/>
  <c r="H46" i="1"/>
  <c r="H44" i="14"/>
  <c r="G62" i="14"/>
  <c r="H64" i="14"/>
  <c r="I46" i="14"/>
  <c r="F43" i="14"/>
  <c r="E61" i="14"/>
  <c r="F63" i="14"/>
  <c r="G45" i="14"/>
  <c r="F91" i="14"/>
  <c r="H19" i="14"/>
  <c r="G37" i="14"/>
  <c r="E88" i="14"/>
  <c r="F70" i="14" s="1"/>
  <c r="G73" i="14"/>
  <c r="H17" i="14"/>
  <c r="F89" i="14"/>
  <c r="G35" i="14"/>
  <c r="F72" i="14"/>
  <c r="F36" i="14"/>
  <c r="G18" i="14"/>
  <c r="G16" i="14"/>
  <c r="G71" i="14"/>
  <c r="E90" i="14"/>
  <c r="R36" i="56"/>
  <c r="D73" i="56" s="1"/>
  <c r="R73" i="56" s="1"/>
  <c r="D110" i="56" s="1"/>
  <c r="R110" i="56" s="1"/>
  <c r="D147" i="56" s="1"/>
  <c r="R147" i="56" s="1"/>
  <c r="D184" i="56" s="1"/>
  <c r="R184" i="56" s="1"/>
  <c r="D191" i="30"/>
  <c r="C154" i="30"/>
  <c r="S191" i="30"/>
  <c r="D140" i="30"/>
  <c r="C140" i="30"/>
  <c r="R8" i="56"/>
  <c r="R68" i="56"/>
  <c r="Q31" i="56"/>
  <c r="E105" i="56"/>
  <c r="G24" i="33" l="1"/>
  <c r="H24" i="33" s="1"/>
  <c r="E22" i="33"/>
  <c r="E21" i="33" s="1"/>
  <c r="E55" i="33" s="1"/>
  <c r="D22" i="33"/>
  <c r="C21" i="33"/>
  <c r="D45" i="56"/>
  <c r="E103" i="56"/>
  <c r="S82" i="56"/>
  <c r="C82" i="56"/>
  <c r="G43" i="14"/>
  <c r="H45" i="14"/>
  <c r="G63" i="14"/>
  <c r="H62" i="14"/>
  <c r="I44" i="14"/>
  <c r="J46" i="14"/>
  <c r="I64" i="14"/>
  <c r="F61" i="14"/>
  <c r="F90" i="14"/>
  <c r="F88" i="14" s="1"/>
  <c r="H18" i="14"/>
  <c r="G36" i="14"/>
  <c r="F34" i="14"/>
  <c r="G72" i="14"/>
  <c r="G89" i="14"/>
  <c r="G70" i="14"/>
  <c r="H73" i="14"/>
  <c r="H37" i="14"/>
  <c r="I19" i="14"/>
  <c r="H35" i="14"/>
  <c r="H71" i="14"/>
  <c r="I17" i="14"/>
  <c r="G91" i="14"/>
  <c r="P43" i="56"/>
  <c r="R191" i="30"/>
  <c r="C180" i="30"/>
  <c r="C32" i="56" s="1"/>
  <c r="C43" i="56" s="1"/>
  <c r="Q154" i="30"/>
  <c r="S105" i="56"/>
  <c r="D105" i="56"/>
  <c r="C159" i="30"/>
  <c r="C11" i="56" s="1"/>
  <c r="C29" i="56" s="1"/>
  <c r="Q140" i="30"/>
  <c r="D158" i="30"/>
  <c r="D10" i="56" s="1"/>
  <c r="D29" i="56" s="1"/>
  <c r="R140" i="30"/>
  <c r="F22" i="33" l="1"/>
  <c r="F21" i="33"/>
  <c r="C55" i="33"/>
  <c r="D21" i="33"/>
  <c r="I24" i="33"/>
  <c r="I22" i="33" s="1"/>
  <c r="I21" i="33" s="1"/>
  <c r="I55" i="33" s="1"/>
  <c r="G22" i="33"/>
  <c r="S103" i="56"/>
  <c r="E119" i="56"/>
  <c r="Q82" i="56"/>
  <c r="R45" i="56"/>
  <c r="H43" i="14"/>
  <c r="G61" i="14"/>
  <c r="H63" i="14"/>
  <c r="I45" i="14"/>
  <c r="J44" i="14"/>
  <c r="I62" i="14"/>
  <c r="J64" i="14"/>
  <c r="K46" i="14"/>
  <c r="I71" i="14"/>
  <c r="G88" i="14"/>
  <c r="H70" i="14" s="1"/>
  <c r="J19" i="14"/>
  <c r="H91" i="14"/>
  <c r="I37" i="14"/>
  <c r="H36" i="14"/>
  <c r="H34" i="14" s="1"/>
  <c r="I34" i="14" s="1"/>
  <c r="H72" i="14"/>
  <c r="I18" i="14"/>
  <c r="J17" i="14"/>
  <c r="H89" i="14"/>
  <c r="I35" i="14"/>
  <c r="I73" i="14"/>
  <c r="H16" i="14"/>
  <c r="G34" i="14"/>
  <c r="G90" i="14"/>
  <c r="Q32" i="56"/>
  <c r="C69" i="56" s="1"/>
  <c r="Q69" i="56" s="1"/>
  <c r="C106" i="56" s="1"/>
  <c r="Q106" i="56" s="1"/>
  <c r="C143" i="56" s="1"/>
  <c r="Q143" i="56" s="1"/>
  <c r="C180" i="56" s="1"/>
  <c r="Q180" i="56" s="1"/>
  <c r="C191" i="30"/>
  <c r="E72" i="56"/>
  <c r="S43" i="56"/>
  <c r="O43" i="56"/>
  <c r="R105" i="56"/>
  <c r="E142" i="56"/>
  <c r="R10" i="56"/>
  <c r="D177" i="30"/>
  <c r="Q11" i="56"/>
  <c r="C177" i="30"/>
  <c r="H22" i="33" l="1"/>
  <c r="J22" i="33"/>
  <c r="G21" i="33"/>
  <c r="F55" i="33"/>
  <c r="D55" i="33"/>
  <c r="J24" i="33"/>
  <c r="C48" i="56"/>
  <c r="Q29" i="56"/>
  <c r="S119" i="56"/>
  <c r="E140" i="56"/>
  <c r="C119" i="56"/>
  <c r="D47" i="56"/>
  <c r="R29" i="56"/>
  <c r="D82" i="56"/>
  <c r="J62" i="14"/>
  <c r="K44" i="14"/>
  <c r="J45" i="14"/>
  <c r="I63" i="14"/>
  <c r="L46" i="14"/>
  <c r="K64" i="14"/>
  <c r="H61" i="14"/>
  <c r="I43" i="14"/>
  <c r="J35" i="14"/>
  <c r="J71" i="14"/>
  <c r="K17" i="14"/>
  <c r="I16" i="14"/>
  <c r="I70" i="14"/>
  <c r="I89" i="14"/>
  <c r="I72" i="14"/>
  <c r="I91" i="14"/>
  <c r="J16" i="14"/>
  <c r="H90" i="14"/>
  <c r="J18" i="14"/>
  <c r="I36" i="14"/>
  <c r="J73" i="14"/>
  <c r="J37" i="14"/>
  <c r="K19" i="14"/>
  <c r="Q191" i="30"/>
  <c r="D75" i="56"/>
  <c r="R43" i="56"/>
  <c r="S72" i="56"/>
  <c r="E80" i="56"/>
  <c r="N29" i="56"/>
  <c r="Q177" i="30"/>
  <c r="O29" i="56"/>
  <c r="R177" i="30"/>
  <c r="S142" i="56"/>
  <c r="D142" i="56"/>
  <c r="C68" i="56"/>
  <c r="H21" i="33" l="1"/>
  <c r="J21" i="33"/>
  <c r="G55" i="33"/>
  <c r="R47" i="56"/>
  <c r="D66" i="56"/>
  <c r="E156" i="56"/>
  <c r="S140" i="56"/>
  <c r="Q119" i="56"/>
  <c r="R82" i="56"/>
  <c r="Q48" i="56"/>
  <c r="C66" i="56"/>
  <c r="J63" i="14"/>
  <c r="J61" i="14" s="1"/>
  <c r="K61" i="14" s="1"/>
  <c r="K45" i="14"/>
  <c r="L64" i="14"/>
  <c r="M46" i="14"/>
  <c r="J43" i="14"/>
  <c r="I61" i="14"/>
  <c r="L44" i="14"/>
  <c r="K62" i="14"/>
  <c r="I90" i="14"/>
  <c r="L19" i="14"/>
  <c r="J91" i="14"/>
  <c r="K37" i="14"/>
  <c r="J72" i="14"/>
  <c r="J36" i="14"/>
  <c r="J34" i="14" s="1"/>
  <c r="K18" i="14"/>
  <c r="K73" i="14"/>
  <c r="K71" i="14"/>
  <c r="H88" i="14"/>
  <c r="K16" i="14"/>
  <c r="J89" i="14"/>
  <c r="L17" i="14"/>
  <c r="K35" i="14"/>
  <c r="E109" i="56"/>
  <c r="S80" i="56"/>
  <c r="N43" i="56"/>
  <c r="R75" i="56"/>
  <c r="D80" i="56"/>
  <c r="R142" i="56"/>
  <c r="Q68" i="56"/>
  <c r="E179" i="56"/>
  <c r="J55" i="33" l="1"/>
  <c r="H55" i="33"/>
  <c r="D119" i="56"/>
  <c r="E177" i="56"/>
  <c r="S156" i="56"/>
  <c r="S177" i="56" s="1"/>
  <c r="C156" i="56"/>
  <c r="C85" i="56"/>
  <c r="Q66" i="56"/>
  <c r="D84" i="56"/>
  <c r="R66" i="56"/>
  <c r="N46" i="14"/>
  <c r="M64" i="14"/>
  <c r="L62" i="14"/>
  <c r="M44" i="14"/>
  <c r="K43" i="14"/>
  <c r="L43" i="14"/>
  <c r="M43" i="14" s="1"/>
  <c r="L45" i="14"/>
  <c r="K63" i="14"/>
  <c r="K89" i="14"/>
  <c r="C8" i="14"/>
  <c r="L16" i="14"/>
  <c r="K34" i="14"/>
  <c r="I88" i="14"/>
  <c r="J70" i="14" s="1"/>
  <c r="K72" i="14"/>
  <c r="L73" i="14"/>
  <c r="L37" i="14"/>
  <c r="M19" i="14"/>
  <c r="L71" i="14"/>
  <c r="L35" i="14"/>
  <c r="M17" i="14"/>
  <c r="J90" i="14"/>
  <c r="L18" i="14"/>
  <c r="K36" i="14"/>
  <c r="K91" i="14"/>
  <c r="C71" i="56"/>
  <c r="Q43" i="56"/>
  <c r="D112" i="56"/>
  <c r="R80" i="56"/>
  <c r="S109" i="56"/>
  <c r="E117" i="56"/>
  <c r="S179" i="56"/>
  <c r="C105" i="56"/>
  <c r="D179" i="56"/>
  <c r="Q85" i="56" l="1"/>
  <c r="C103" i="56"/>
  <c r="R84" i="56"/>
  <c r="D103" i="56"/>
  <c r="Q156" i="56"/>
  <c r="R119" i="56"/>
  <c r="N44" i="14"/>
  <c r="M62" i="14"/>
  <c r="L63" i="14"/>
  <c r="L61" i="14" s="1"/>
  <c r="M45" i="14"/>
  <c r="N64" i="14"/>
  <c r="O46" i="14"/>
  <c r="C11" i="14"/>
  <c r="K90" i="14"/>
  <c r="M71" i="14"/>
  <c r="M73" i="14"/>
  <c r="L72" i="14"/>
  <c r="L36" i="14"/>
  <c r="L34" i="14" s="1"/>
  <c r="M18" i="14"/>
  <c r="N17" i="14"/>
  <c r="L89" i="14"/>
  <c r="M35" i="14"/>
  <c r="L91" i="14"/>
  <c r="N19" i="14"/>
  <c r="M37" i="14"/>
  <c r="K70" i="14"/>
  <c r="M16" i="14"/>
  <c r="J88" i="14"/>
  <c r="Q71" i="56"/>
  <c r="C80" i="56"/>
  <c r="E146" i="56"/>
  <c r="S117" i="56"/>
  <c r="R112" i="56"/>
  <c r="D117" i="56"/>
  <c r="R179" i="56"/>
  <c r="Q105" i="56"/>
  <c r="D156" i="56" l="1"/>
  <c r="D121" i="56"/>
  <c r="R103" i="56"/>
  <c r="C122" i="56"/>
  <c r="Q103" i="56"/>
  <c r="N43" i="14"/>
  <c r="M61" i="14"/>
  <c r="P46" i="14"/>
  <c r="O64" i="14"/>
  <c r="N45" i="14"/>
  <c r="M63" i="14"/>
  <c r="N62" i="14"/>
  <c r="O44" i="14"/>
  <c r="D8" i="14"/>
  <c r="N16" i="14"/>
  <c r="M34" i="14"/>
  <c r="N73" i="14"/>
  <c r="N37" i="14"/>
  <c r="O19" i="14"/>
  <c r="K88" i="14"/>
  <c r="L70" i="14" s="1"/>
  <c r="M91" i="14"/>
  <c r="M89" i="14"/>
  <c r="N18" i="14"/>
  <c r="L90" i="14"/>
  <c r="M36" i="14"/>
  <c r="N35" i="14"/>
  <c r="N71" i="14"/>
  <c r="O17" i="14"/>
  <c r="M72" i="14"/>
  <c r="C108" i="56"/>
  <c r="Q80" i="56"/>
  <c r="S146" i="56"/>
  <c r="E154" i="56"/>
  <c r="D149" i="56"/>
  <c r="R117" i="56"/>
  <c r="C142" i="56"/>
  <c r="R121" i="56" l="1"/>
  <c r="D140" i="56"/>
  <c r="Q122" i="56"/>
  <c r="C140" i="56"/>
  <c r="R156" i="56"/>
  <c r="P64" i="14"/>
  <c r="Q46" i="14"/>
  <c r="N63" i="14"/>
  <c r="O45" i="14"/>
  <c r="P44" i="14"/>
  <c r="O62" i="14"/>
  <c r="O43" i="14"/>
  <c r="M70" i="14"/>
  <c r="N91" i="14"/>
  <c r="P19" i="14"/>
  <c r="O37" i="14"/>
  <c r="O16" i="14"/>
  <c r="P17" i="14"/>
  <c r="N89" i="14"/>
  <c r="O35" i="14"/>
  <c r="N72" i="14"/>
  <c r="N36" i="14"/>
  <c r="O18" i="14"/>
  <c r="O71" i="14"/>
  <c r="M90" i="14"/>
  <c r="L88" i="14"/>
  <c r="O73" i="14"/>
  <c r="D11" i="14"/>
  <c r="E8" i="14"/>
  <c r="R149" i="56"/>
  <c r="D154" i="56"/>
  <c r="Q108" i="56"/>
  <c r="C117" i="56"/>
  <c r="E183" i="56"/>
  <c r="S154" i="56"/>
  <c r="Q142" i="56"/>
  <c r="C159" i="56" l="1"/>
  <c r="Q140" i="56"/>
  <c r="D158" i="56"/>
  <c r="R140" i="56"/>
  <c r="P62" i="14"/>
  <c r="Q44" i="14"/>
  <c r="P45" i="14"/>
  <c r="O63" i="14"/>
  <c r="N61" i="14"/>
  <c r="R46" i="14"/>
  <c r="Q64" i="14"/>
  <c r="O89" i="14"/>
  <c r="O91" i="14"/>
  <c r="P37" i="14"/>
  <c r="P73" i="14"/>
  <c r="Q73" i="14" s="1"/>
  <c r="Q19" i="14"/>
  <c r="N90" i="14"/>
  <c r="P18" i="14"/>
  <c r="O36" i="14"/>
  <c r="M88" i="14"/>
  <c r="N70" i="14" s="1"/>
  <c r="O72" i="14"/>
  <c r="N34" i="14"/>
  <c r="P35" i="14"/>
  <c r="P71" i="14"/>
  <c r="Q71" i="14" s="1"/>
  <c r="Q17" i="14"/>
  <c r="S183" i="56"/>
  <c r="S191" i="56" s="1"/>
  <c r="E191" i="56"/>
  <c r="C145" i="56"/>
  <c r="Q117" i="56"/>
  <c r="D186" i="56"/>
  <c r="R154" i="56"/>
  <c r="C179" i="56"/>
  <c r="R158" i="56" l="1"/>
  <c r="R177" i="56" s="1"/>
  <c r="D177" i="56"/>
  <c r="Q159" i="56"/>
  <c r="Q177" i="56" s="1"/>
  <c r="C177" i="56"/>
  <c r="R64" i="14"/>
  <c r="S64" i="14" s="1"/>
  <c r="S46" i="14"/>
  <c r="P63" i="14"/>
  <c r="Q45" i="14"/>
  <c r="P43" i="14"/>
  <c r="Q43" i="14" s="1"/>
  <c r="O61" i="14"/>
  <c r="R44" i="14"/>
  <c r="Q62" i="14"/>
  <c r="R17" i="14"/>
  <c r="P89" i="14"/>
  <c r="Q35" i="14"/>
  <c r="F8" i="14"/>
  <c r="P16" i="14"/>
  <c r="O34" i="14"/>
  <c r="O90" i="14"/>
  <c r="P91" i="14"/>
  <c r="Q91" i="14" s="1"/>
  <c r="R19" i="14"/>
  <c r="Q37" i="14"/>
  <c r="O70" i="14"/>
  <c r="P72" i="14"/>
  <c r="Q72" i="14" s="1"/>
  <c r="P36" i="14"/>
  <c r="Q18" i="14"/>
  <c r="N88" i="14"/>
  <c r="R186" i="56"/>
  <c r="R191" i="56" s="1"/>
  <c r="D191" i="56"/>
  <c r="Q145" i="56"/>
  <c r="C154" i="56"/>
  <c r="Q179" i="56"/>
  <c r="R45" i="14" l="1"/>
  <c r="Q63" i="14"/>
  <c r="R62" i="14"/>
  <c r="S44" i="14"/>
  <c r="P61" i="14"/>
  <c r="F11" i="14"/>
  <c r="G8" i="14"/>
  <c r="P90" i="14"/>
  <c r="Q90" i="14" s="1"/>
  <c r="R18" i="14"/>
  <c r="Q36" i="14"/>
  <c r="Q16" i="14"/>
  <c r="P34" i="14"/>
  <c r="O88" i="14"/>
  <c r="P70" i="14" s="1"/>
  <c r="Q70" i="14" s="1"/>
  <c r="Q89" i="14"/>
  <c r="R73" i="14"/>
  <c r="S73" i="14" s="1"/>
  <c r="R37" i="14"/>
  <c r="S19" i="14"/>
  <c r="R71" i="14"/>
  <c r="S71" i="14" s="1"/>
  <c r="R35" i="14"/>
  <c r="S17" i="14"/>
  <c r="C182" i="56"/>
  <c r="Q154" i="56"/>
  <c r="S62" i="14" l="1"/>
  <c r="R43" i="14"/>
  <c r="S43" i="14" s="1"/>
  <c r="Q61" i="14"/>
  <c r="R63" i="14"/>
  <c r="S63" i="14" s="1"/>
  <c r="S45" i="14"/>
  <c r="R89" i="14"/>
  <c r="S35" i="14"/>
  <c r="H8" i="14"/>
  <c r="R16" i="14"/>
  <c r="Q34" i="14"/>
  <c r="R91" i="14"/>
  <c r="S91" i="14" s="1"/>
  <c r="S37" i="14"/>
  <c r="P88" i="14"/>
  <c r="Q88" i="14" s="1"/>
  <c r="R70" i="14" s="1"/>
  <c r="S70" i="14" s="1"/>
  <c r="R36" i="14"/>
  <c r="R72" i="14"/>
  <c r="S72" i="14" s="1"/>
  <c r="S18" i="14"/>
  <c r="Q182" i="56"/>
  <c r="Q191" i="56" s="1"/>
  <c r="C191" i="56"/>
  <c r="R61" i="14" l="1"/>
  <c r="S61" i="14" s="1"/>
  <c r="R90" i="14"/>
  <c r="S90" i="14" s="1"/>
  <c r="S36" i="14"/>
  <c r="H11" i="14"/>
  <c r="I8" i="14"/>
  <c r="R34" i="14"/>
  <c r="S34" i="14" s="1"/>
  <c r="S16" i="14"/>
  <c r="S89" i="14"/>
  <c r="R88" i="14" l="1"/>
  <c r="S88" i="14" s="1"/>
  <c r="J8" i="14"/>
  <c r="J11" i="14" s="1"/>
  <c r="C33" i="64" s="1"/>
  <c r="A4" i="64" s="1"/>
  <c r="K8" i="14" l="1"/>
</calcChain>
</file>

<file path=xl/sharedStrings.xml><?xml version="1.0" encoding="utf-8"?>
<sst xmlns="http://schemas.openxmlformats.org/spreadsheetml/2006/main" count="4436" uniqueCount="959">
  <si>
    <t>Table des matières</t>
  </si>
  <si>
    <t>Légende des cellules</t>
  </si>
  <si>
    <t>Intitulé</t>
  </si>
  <si>
    <t xml:space="preserve">Montant </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</si>
  <si>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</si>
  <si>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</si>
  <si>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</si>
  <si>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</si>
  <si>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</si>
  <si>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</si>
  <si>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</si>
  <si>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</si>
  <si>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</si>
  <si>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</si>
  <si>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</si>
  <si>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</si>
  <si>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</si>
  <si>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</si>
  <si>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</si>
  <si>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</si>
  <si>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</si>
  <si>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</si>
  <si>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</si>
  <si>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</si>
  <si>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Intitulé 21</t>
  </si>
  <si>
    <t>Intitulé 22</t>
  </si>
  <si>
    <t>Intitulé 23</t>
  </si>
  <si>
    <t>Intitulé 24</t>
  </si>
  <si>
    <t>Intitulé 25</t>
  </si>
  <si>
    <t>Intitulé 26</t>
  </si>
  <si>
    <t>Intitulé 27</t>
  </si>
  <si>
    <t>Intitulé 28</t>
  </si>
  <si>
    <t>Intitulé 29</t>
  </si>
  <si>
    <t>Intitulé 30</t>
  </si>
  <si>
    <t>Intitulé 31</t>
  </si>
  <si>
    <t>Intitulé 32</t>
  </si>
  <si>
    <t>Intitulé 33</t>
  </si>
  <si>
    <t>Intitulé 34</t>
  </si>
  <si>
    <t>Intitulé 35</t>
  </si>
  <si>
    <t>Intitulé 36</t>
  </si>
  <si>
    <t>Intitulé 37</t>
  </si>
  <si>
    <t>Intitulé 38</t>
  </si>
  <si>
    <t>Intitulé 39</t>
  </si>
  <si>
    <t>Intitulé 40</t>
  </si>
  <si>
    <t>Intitulé 41</t>
  </si>
  <si>
    <t>Intitulé 42</t>
  </si>
  <si>
    <t>Intitulé 43</t>
  </si>
  <si>
    <t>Intitulé 44</t>
  </si>
  <si>
    <t>Intitulé 45</t>
  </si>
  <si>
    <t>Intitulé 46</t>
  </si>
  <si>
    <t>Intitulé 47</t>
  </si>
  <si>
    <t>Intitulé 48</t>
  </si>
  <si>
    <t>Intitulé 49</t>
  </si>
  <si>
    <t>Intitulé 50</t>
  </si>
  <si>
    <t>TOTAL</t>
  </si>
  <si>
    <t>Récurrent</t>
  </si>
  <si>
    <t>Gestion des rechargements des compteurs à budget</t>
  </si>
  <si>
    <t>Gestion des placements des compteurs à budget</t>
  </si>
  <si>
    <t>Gestion de la clientèle</t>
  </si>
  <si>
    <t>Déménagements problématiques (MOZA) et fins de contrat (EOC)</t>
  </si>
  <si>
    <t>Variable</t>
  </si>
  <si>
    <t xml:space="preserve"> REALITE 2015 </t>
  </si>
  <si>
    <t>Coûts des compteurs à budget</t>
  </si>
  <si>
    <t>Coûts administratifs</t>
  </si>
  <si>
    <t>Coûts des rechargements</t>
  </si>
  <si>
    <t>Coûts liés à l'activation/désactivation</t>
  </si>
  <si>
    <t>Coûts liés aux coupures</t>
  </si>
  <si>
    <t>Coûts d'entretien</t>
  </si>
  <si>
    <t>Facturation (recettes) liées aux CàB</t>
  </si>
  <si>
    <t>Dotation annuelle réduction de valeur sur créances douteuses CàB</t>
  </si>
  <si>
    <t>Coûts de la gestion clientèle</t>
  </si>
  <si>
    <t>Coûts du service clientèle (inclus recouvrement, gestion des plaintes, etc)</t>
  </si>
  <si>
    <t>Coûts de la fourniture d'énergie</t>
  </si>
  <si>
    <t>Achat d'énergie</t>
  </si>
  <si>
    <t xml:space="preserve">   Coûts d'acquisition (€)</t>
  </si>
  <si>
    <t xml:space="preserve">   Rémunération réseau de transmission (€)</t>
  </si>
  <si>
    <t xml:space="preserve">   Rémunération réseau de distribution (€)</t>
  </si>
  <si>
    <t xml:space="preserve">   Coût achat certificats verts</t>
  </si>
  <si>
    <t>Vente d'énergie</t>
  </si>
  <si>
    <t>Coûts des déménagements problématiques (MOZA) et fins de contrats (EOC)</t>
  </si>
  <si>
    <t>Coûts des MOZA</t>
  </si>
  <si>
    <t>Coûts des EOC</t>
  </si>
  <si>
    <t>Coûts des OSP URE</t>
  </si>
  <si>
    <t xml:space="preserve">Impression et diffusion de document </t>
  </si>
  <si>
    <t>Octroi de primes (hors Qualiwatt)</t>
  </si>
  <si>
    <t>Guichet unique de traitement des dossiers d'installations photovoltaïques</t>
  </si>
  <si>
    <t>Eclairage public</t>
  </si>
  <si>
    <t>Entretien préventif</t>
  </si>
  <si>
    <t>Entretien curatif normal</t>
  </si>
  <si>
    <t>Remplacement armatures vapeurs mercure BP</t>
  </si>
  <si>
    <t>Remplacement armatures vapeurs mercure HP</t>
  </si>
  <si>
    <t>Dimming</t>
  </si>
  <si>
    <t>Base patrimonale</t>
  </si>
  <si>
    <t>Audits et reporting</t>
  </si>
  <si>
    <t>Compteurs à budget</t>
  </si>
  <si>
    <t>Marge équitable</t>
  </si>
  <si>
    <t>TOTAL des charges OSP contrôlables</t>
  </si>
  <si>
    <t>TOTAL des charges OSP non contrôlables</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</si>
  <si>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</si>
  <si>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</si>
  <si>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</si>
  <si>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</si>
  <si>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</si>
  <si>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</si>
  <si>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</si>
  <si>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</si>
  <si>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</si>
  <si>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</si>
  <si>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Résultat</t>
  </si>
  <si>
    <t>Réalisé 2015</t>
  </si>
  <si>
    <t>Evolution (%)</t>
  </si>
  <si>
    <t>Hors-Réseau (Administratif)</t>
  </si>
  <si>
    <t>Réalité 2015</t>
  </si>
  <si>
    <t>Variable : nombre de CàB pour lequel un rechargement est opéré au cours de la période concernée</t>
  </si>
  <si>
    <t>Paramètres fixés</t>
  </si>
  <si>
    <t>TOTAL charges OSP</t>
  </si>
  <si>
    <t>Coût unitaire</t>
  </si>
  <si>
    <t>Montant</t>
  </si>
  <si>
    <t>Variable : nombre de demandes de placement de CàB traitées</t>
  </si>
  <si>
    <t>Variable : nombre de clients alimentés</t>
  </si>
  <si>
    <t>Variable : nombre de MOZA + EOC introduit</t>
  </si>
  <si>
    <t>Variable : nombre de dossiers traités</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</si>
  <si>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</si>
  <si>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</si>
  <si>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</si>
  <si>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</si>
  <si>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</si>
  <si>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</si>
  <si>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</si>
  <si>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</si>
  <si>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</si>
  <si>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</si>
  <si>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</si>
  <si>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</si>
  <si>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Référence</t>
  </si>
  <si>
    <t>Confirmation requise</t>
  </si>
  <si>
    <t>Montant  réalisé 2015</t>
  </si>
  <si>
    <t>Non récurrent</t>
  </si>
  <si>
    <t>Hors réseau (administratif)</t>
  </si>
  <si>
    <t>TOTAL hors OSP</t>
  </si>
  <si>
    <t>Meilleure estimation 2016</t>
  </si>
  <si>
    <t>Investissements de remplacement
(signe positif)</t>
  </si>
  <si>
    <t>Investissements d'extension
(signe positif)</t>
  </si>
  <si>
    <t>Interventions d'utilisateurs du réseau (signe négatif)</t>
  </si>
  <si>
    <t>Subsides 
(signe négatif)</t>
  </si>
  <si>
    <t>Matériel roulant</t>
  </si>
  <si>
    <t>Compteurs intelligents</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</si>
  <si>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</si>
  <si>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</si>
  <si>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</si>
  <si>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</si>
  <si>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</si>
  <si>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</si>
  <si>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</si>
  <si>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</si>
  <si>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</si>
  <si>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</si>
  <si>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</si>
  <si>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</si>
  <si>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</si>
  <si>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</si>
  <si>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</si>
  <si>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</si>
  <si>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</si>
  <si>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</si>
  <si>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</si>
  <si>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</si>
  <si>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</si>
  <si>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</si>
  <si>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</si>
  <si>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</si>
  <si>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</si>
  <si>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</si>
  <si>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</si>
  <si>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</si>
  <si>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</si>
  <si>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</si>
  <si>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</si>
  <si>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</si>
  <si>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</si>
  <si>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</si>
  <si>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</si>
  <si>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</si>
  <si>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</si>
  <si>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</si>
  <si>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</si>
  <si>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</si>
  <si>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</si>
  <si>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</si>
  <si>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</si>
  <si>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</si>
  <si>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</si>
  <si>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</si>
  <si>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</si>
  <si>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</si>
  <si>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</si>
  <si>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</si>
  <si>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</si>
  <si>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</si>
  <si>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</si>
  <si>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</si>
  <si>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</si>
  <si>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</si>
  <si>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</si>
  <si>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</si>
  <si>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</si>
  <si>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</si>
  <si>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</si>
  <si>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</si>
  <si>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</si>
  <si>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</si>
  <si>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</si>
  <si>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</si>
  <si>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</si>
  <si>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</si>
  <si>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</si>
  <si>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TAB9.1</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</si>
  <si>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</si>
  <si>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</si>
  <si>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</si>
  <si>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</si>
  <si>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</si>
  <si>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</si>
  <si>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</si>
  <si>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</si>
  <si>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</si>
  <si>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</si>
  <si>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</si>
  <si>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</si>
  <si>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</si>
  <si>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</si>
  <si>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</si>
  <si>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</si>
  <si>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</si>
  <si>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</si>
  <si>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</si>
  <si>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</si>
  <si>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</si>
  <si>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</si>
  <si>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</si>
  <si>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</si>
  <si>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</si>
  <si>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</si>
  <si>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Comptes de régulatisation nets</t>
  </si>
  <si>
    <t>TOTAL des comptes de régulatisation - Actif</t>
  </si>
  <si>
    <t>TAB9.2</t>
  </si>
  <si>
    <t>TAB9.3</t>
  </si>
  <si>
    <t>Solde régulatoire 2008</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</si>
  <si>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</si>
  <si>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</si>
  <si>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</si>
  <si>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</si>
  <si>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</si>
  <si>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</si>
  <si>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</si>
  <si>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</si>
  <si>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</si>
  <si>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</si>
  <si>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</si>
  <si>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</si>
  <si>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</si>
  <si>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</si>
  <si>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</si>
  <si>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</si>
  <si>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</si>
  <si>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</si>
  <si>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</si>
  <si>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</si>
  <si>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</si>
  <si>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</si>
  <si>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</si>
  <si>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</si>
  <si>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</si>
  <si>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</si>
  <si>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</si>
  <si>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</si>
  <si>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</si>
  <si>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</si>
  <si>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</si>
  <si>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</si>
  <si>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</si>
  <si>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</si>
  <si>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</si>
  <si>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</si>
  <si>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</si>
  <si>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</si>
  <si>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</si>
  <si>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IV = [I+II-III]</t>
  </si>
  <si>
    <t>Base imposable</t>
  </si>
  <si>
    <t>Charges fiscales dues sur base imposable</t>
  </si>
  <si>
    <t>CF= [V] x Taux impôt</t>
  </si>
  <si>
    <t>Taux d'imposition effectif</t>
  </si>
  <si>
    <t>CF/Bénéfice à déclarer</t>
  </si>
  <si>
    <t>Majoration de la marge bénéficiaire équitable nette</t>
  </si>
  <si>
    <t>CF/(A)</t>
  </si>
  <si>
    <t>(B)</t>
  </si>
  <si>
    <t>[I]-(A)-(B)</t>
  </si>
  <si>
    <t>(9) = (C) x Taux impôt</t>
  </si>
  <si>
    <t>(D) = (13) x (14)</t>
  </si>
  <si>
    <t>(15) = (D) x Taux impôt</t>
  </si>
  <si>
    <t>(C) = ∑ (1) à (8)</t>
  </si>
  <si>
    <t>V = [IV+(C)+(D)]</t>
  </si>
  <si>
    <t>Budget 2020</t>
  </si>
  <si>
    <t>Budget 2021</t>
  </si>
  <si>
    <t>Budget 2022</t>
  </si>
  <si>
    <t>Budget 2023</t>
  </si>
  <si>
    <t>Budget 2019</t>
  </si>
  <si>
    <t>Budget 2017</t>
  </si>
  <si>
    <t>TAB4.1</t>
  </si>
  <si>
    <t>TAB4.2</t>
  </si>
  <si>
    <t>TAB4.3</t>
  </si>
  <si>
    <t>TAB4.4</t>
  </si>
  <si>
    <t>TAB4.5</t>
  </si>
  <si>
    <t>TAB4.6</t>
  </si>
  <si>
    <t>TAB4.7</t>
  </si>
  <si>
    <t>Prix unitaire</t>
  </si>
  <si>
    <t>Montant unitaire des primes</t>
  </si>
  <si>
    <t>Référence décision du régulateur</t>
  </si>
  <si>
    <t>IMPACTS SUR LE RESULTAT</t>
  </si>
  <si>
    <t>COMPTABILISATION DU SOLDE (DETTE/CREANCE) ANNUEL</t>
  </si>
  <si>
    <t>Total</t>
  </si>
  <si>
    <t>(-) Dette tarifaire --&gt; Impact défavorable sur le résultat</t>
  </si>
  <si>
    <t>(+) Créance tarifaire --&gt; Impact favorable sur le résultat</t>
  </si>
  <si>
    <t>COMPTE DE REGULARISATION</t>
  </si>
  <si>
    <t>DETTES / CREANCES TARIFAIRES GLOBALES</t>
  </si>
  <si>
    <t>(-) solde créditeur</t>
  </si>
  <si>
    <t>(+) solde débiteur</t>
  </si>
  <si>
    <t>Budget 2018</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</si>
  <si>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</si>
  <si>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</si>
  <si>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</si>
  <si>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</si>
  <si>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</si>
  <si>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</si>
  <si>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</si>
  <si>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</si>
  <si>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</si>
  <si>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Classification des coûts OSP réels de l'année 2015</t>
  </si>
  <si>
    <t>kWh</t>
  </si>
  <si>
    <t>gridfee</t>
  </si>
  <si>
    <t>régularisations</t>
  </si>
  <si>
    <t>EUR</t>
  </si>
  <si>
    <t>AIEG</t>
  </si>
  <si>
    <t>AIESH</t>
  </si>
  <si>
    <t>GASELWEST</t>
  </si>
  <si>
    <t>ORES Brabant Wallon</t>
  </si>
  <si>
    <t>ORES Est</t>
  </si>
  <si>
    <t>ORES Hainaut</t>
  </si>
  <si>
    <t>ORES Luxembourg</t>
  </si>
  <si>
    <t>ORES Mouscron</t>
  </si>
  <si>
    <t>ORES Namur</t>
  </si>
  <si>
    <t>ORES Verviers</t>
  </si>
  <si>
    <t>RESA</t>
  </si>
  <si>
    <t>RESEAU D'ENERGIES DE WAVRE</t>
  </si>
  <si>
    <t>Trans HT</t>
  </si>
  <si>
    <t>26-1kV</t>
  </si>
  <si>
    <t>Trans BT</t>
  </si>
  <si>
    <t>BT</t>
  </si>
  <si>
    <t>TOTAL OSP</t>
  </si>
  <si>
    <t xml:space="preserve">Intitulé 1 </t>
  </si>
  <si>
    <t>Pour chacune des années, veuillez documenter les hypothèses retenues. Justifiez les hypothèses sur base des dernières notifications de la RW.</t>
  </si>
  <si>
    <t>Quota en %</t>
  </si>
  <si>
    <t>Volume à financer</t>
  </si>
  <si>
    <t>BUDGET 2019</t>
  </si>
  <si>
    <t>BUDGET 2020</t>
  </si>
  <si>
    <t>BUDGET 2021</t>
  </si>
  <si>
    <t>BUDGET 2022</t>
  </si>
  <si>
    <t>BUDGET 2023</t>
  </si>
  <si>
    <t>Solde de distribution</t>
  </si>
  <si>
    <t>REALITE 2015</t>
  </si>
  <si>
    <t>MEILLEURE ESTIMATION 2016</t>
  </si>
  <si>
    <t>BUDGET 2017</t>
  </si>
  <si>
    <t>BUDGET 2018</t>
  </si>
  <si>
    <t>Provisions au 1er janvier N</t>
  </si>
  <si>
    <t>Provisions au 31 décembre N</t>
  </si>
  <si>
    <t>Dotations de l'année (signe positif)</t>
  </si>
  <si>
    <t>Reprises de provisions (signe négatif)</t>
  </si>
  <si>
    <t xml:space="preserve">TOTAL </t>
  </si>
  <si>
    <t>TAB3</t>
  </si>
  <si>
    <t>Retour TAB4</t>
  </si>
  <si>
    <t>Retour TAB5</t>
  </si>
  <si>
    <t>Retour TAB9</t>
  </si>
  <si>
    <t>Secteur</t>
  </si>
  <si>
    <t>TAB5</t>
  </si>
  <si>
    <t>TAB4</t>
  </si>
  <si>
    <t>Produits d'exploitation</t>
  </si>
  <si>
    <t>Total hors indexation</t>
  </si>
  <si>
    <t>Primes qualiwatt</t>
  </si>
  <si>
    <t>Pour chacune des années, veuillez documenter les hypothèses retenues. Justifiez les hypothèses sur base des derniers prix d'achat connu et les volumes sur base des données historiques et des meilleures informations à votre disposition.</t>
  </si>
  <si>
    <t>Nombre de primes à verser</t>
  </si>
  <si>
    <t>Solde cumulé 2008-2014</t>
  </si>
  <si>
    <t>Acompte 2015</t>
  </si>
  <si>
    <t>Acompte 2016</t>
  </si>
  <si>
    <t>Acompte 2017</t>
  </si>
  <si>
    <t>Acompte 2018</t>
  </si>
  <si>
    <t>Solde cumulé 2008-2014 résiduel</t>
  </si>
  <si>
    <t>Acompte annuel (2019-2022)</t>
  </si>
  <si>
    <t>Affectation</t>
  </si>
  <si>
    <t>Solde 2015</t>
  </si>
  <si>
    <t>Solde 2016</t>
  </si>
  <si>
    <t>Solde restant à affecter</t>
  </si>
  <si>
    <t>Solde initial</t>
  </si>
  <si>
    <t>Calcul acompte annuel 2019-2022</t>
  </si>
  <si>
    <t>Déploiement compteurs communicants</t>
  </si>
  <si>
    <t>Solde à amortir</t>
  </si>
  <si>
    <t>Charges d'amortissement du capital</t>
  </si>
  <si>
    <t>Rentes</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</si>
  <si>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</si>
  <si>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</si>
  <si>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</si>
  <si>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</si>
  <si>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</si>
  <si>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</si>
  <si>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</si>
  <si>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</si>
  <si>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</si>
  <si>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</si>
  <si>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</si>
  <si>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</si>
  <si>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</si>
  <si>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</si>
  <si>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Intitulé libre 6</t>
  </si>
  <si>
    <t>Intitulé libre 7</t>
  </si>
  <si>
    <t>Intitulé libre 8</t>
  </si>
  <si>
    <t>Intitulé libre 9</t>
  </si>
  <si>
    <t>Intitulé libre 10</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</si>
  <si>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</si>
  <si>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</si>
  <si>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</si>
  <si>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</si>
  <si>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</si>
  <si>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</si>
  <si>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</si>
  <si>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</si>
  <si>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</si>
  <si>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</si>
  <si>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</si>
  <si>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</si>
  <si>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</si>
  <si>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</si>
  <si>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</si>
  <si>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</si>
  <si>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</si>
  <si>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</si>
  <si>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</si>
  <si>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</si>
  <si>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</si>
  <si>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</si>
  <si>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</si>
  <si>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</si>
  <si>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</si>
  <si>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</si>
  <si>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</si>
  <si>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</si>
  <si>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</si>
  <si>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</si>
  <si>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</si>
  <si>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</si>
  <si>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</si>
  <si>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</si>
  <si>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</si>
  <si>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</si>
  <si>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</si>
  <si>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Réconciliation des coûts opérationnels d'informatique à l'exclusion des charges d'amortissement</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</si>
  <si>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</si>
  <si>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</si>
  <si>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</si>
  <si>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</si>
  <si>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</si>
  <si>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</si>
  <si>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</si>
  <si>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</si>
  <si>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</si>
  <si>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</si>
  <si>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</si>
  <si>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</si>
  <si>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</si>
  <si>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</si>
  <si>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</si>
  <si>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t>
  </si>
  <si>
    <t>Hypothèses/Annexes</t>
  </si>
  <si>
    <t>A</t>
  </si>
  <si>
    <t>B</t>
  </si>
  <si>
    <t>C</t>
  </si>
  <si>
    <t>D</t>
  </si>
  <si>
    <t>E</t>
  </si>
  <si>
    <t>F</t>
  </si>
  <si>
    <t>G</t>
  </si>
  <si>
    <t>H</t>
  </si>
  <si>
    <t>I</t>
  </si>
  <si>
    <t>J</t>
  </si>
  <si>
    <t>K</t>
  </si>
  <si>
    <t>M</t>
  </si>
  <si>
    <t>N</t>
  </si>
  <si>
    <t>O</t>
  </si>
  <si>
    <t>P</t>
  </si>
  <si>
    <t>Q</t>
  </si>
  <si>
    <t>R</t>
  </si>
  <si>
    <t>S</t>
  </si>
  <si>
    <t>T</t>
  </si>
  <si>
    <t>Détail des charges sociales et salariales</t>
  </si>
  <si>
    <t>Réconciliation des charges sociales et salariales</t>
  </si>
  <si>
    <t>Rémunérations brutes</t>
  </si>
  <si>
    <t>Indemnités de rupture</t>
  </si>
  <si>
    <t>Avantages extra-légaux</t>
  </si>
  <si>
    <t>Cotisations patronales</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</si>
  <si>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</si>
  <si>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</si>
  <si>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</si>
  <si>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</si>
  <si>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</si>
  <si>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</si>
  <si>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</si>
  <si>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</si>
  <si>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</si>
  <si>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</si>
  <si>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TAB2.2</t>
  </si>
  <si>
    <t>Commentaires du GRD concernant ses hypothèses d'évolution des coûts</t>
  </si>
  <si>
    <t>L</t>
  </si>
  <si>
    <t>Retour TAB2</t>
  </si>
  <si>
    <t>Tableau amortissement des capitaux pensions</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</si>
  <si>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</si>
  <si>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</si>
  <si>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</si>
  <si>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</si>
  <si>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</si>
  <si>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</si>
  <si>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</si>
  <si>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</si>
  <si>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</si>
  <si>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</si>
  <si>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</si>
  <si>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</si>
  <si>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</si>
  <si>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</si>
  <si>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</si>
  <si>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</si>
  <si>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</si>
  <si>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</si>
  <si>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</si>
  <si>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</si>
  <si>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</si>
  <si>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</si>
  <si>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</si>
  <si>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</si>
  <si>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</si>
  <si>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Marge équitable relative aux OSP</t>
  </si>
  <si>
    <t>Marge équitable non relative aux OSP</t>
  </si>
  <si>
    <t>Vérification</t>
  </si>
  <si>
    <t>Solde cotisation fédérale</t>
  </si>
  <si>
    <t>Solde transport hors cotisation fédérale</t>
  </si>
  <si>
    <t>Charges opérationnelles (hors charges d'amortissements)</t>
  </si>
  <si>
    <t>N° Ctrl</t>
  </si>
  <si>
    <t>Description</t>
  </si>
  <si>
    <t>Onglet concerné</t>
  </si>
  <si>
    <t>C.1.a. Concordance entre les données de l'annexe 7 de la méthodologie tarifaire 2015-2016 et de leur transposition dans le format de la méthodologie tarifaire 2019-2023</t>
  </si>
  <si>
    <t>C.2.1.a. Concordance entre le détail des charges opérationnelles des frais informatiques (à l'exclusion des charges d'amortissements et des montants investis) et le tableau de synthèse (TAB2)</t>
  </si>
  <si>
    <t>C.9.1.a. Concordance entre le détail des créances à un au plus et le tableau de synthèse des évolutions bilancielles (TAB9)</t>
  </si>
  <si>
    <t>Evolution de l'IS (Indice santé)</t>
  </si>
  <si>
    <t>Liste des annexes à fournir</t>
  </si>
  <si>
    <t>N° annexe</t>
  </si>
  <si>
    <t>Non-récurrent</t>
  </si>
  <si>
    <t>Données renseignées ci-contre</t>
  </si>
  <si>
    <t>C.1.b. Exhaustivité de la déduction des coûts non-récurrents.</t>
  </si>
  <si>
    <t>C.1.c. Confirmation de la répartition entre la partie réseau et la partie hors réseau.</t>
  </si>
  <si>
    <t>C.1.c. Veuillez confirmer à l'aide du menu déroulant ci-contre la répartition entre la partie réseau et la partie hors réseau.</t>
  </si>
  <si>
    <t>Récurrent (2015)</t>
  </si>
  <si>
    <t>Le GRD détaille ci-dessous les différentes hypothèses retenues pour l'évolution des ses coûts contrôlables entre 2015 et 2019.</t>
  </si>
  <si>
    <t xml:space="preserve">C </t>
  </si>
  <si>
    <t>Dotations et reprises de provision</t>
  </si>
  <si>
    <r>
      <t xml:space="preserve">Charges financières </t>
    </r>
    <r>
      <rPr>
        <b/>
        <u/>
        <sz val="8"/>
        <color theme="1"/>
        <rFont val="Trebuchet MS"/>
        <family val="2"/>
      </rPr>
      <t>hors intérêts sur les financements</t>
    </r>
  </si>
  <si>
    <t>Produits financiers</t>
  </si>
  <si>
    <t>U</t>
  </si>
  <si>
    <t>Frais de personnel relatifs à l'IT investis non imputés ci-dessus</t>
  </si>
  <si>
    <t>Montant repris en TAB2</t>
  </si>
  <si>
    <t>Ecart observé</t>
  </si>
  <si>
    <t>Réconciliation de l'écart à détailler</t>
  </si>
  <si>
    <t>Charges de pensions et d'obligations similaires (à l'exclusion des charges de pension non capitalisées et des cotisations de responsabilisation ONSS/APL)</t>
  </si>
  <si>
    <t>Autres charges sociales et salariales</t>
  </si>
  <si>
    <t xml:space="preserve">Charges nettes liées à la promotion des Energies Renouvelables </t>
  </si>
  <si>
    <t xml:space="preserve">   Revenu total (€) (signe négatif)</t>
  </si>
  <si>
    <t>Compensation CREG (signe négatif)</t>
  </si>
  <si>
    <t>Dotation annuelle réduction de valeur sur créances fourniture énergie</t>
  </si>
  <si>
    <t>Charge d'amortissement</t>
  </si>
  <si>
    <t>Partie variable (hors charges d'amortissement)</t>
  </si>
  <si>
    <t>Partie Fixe (hors charges d'amortissement)</t>
  </si>
  <si>
    <t>Charges d'amortissement</t>
  </si>
  <si>
    <t>Charges nettes liées au rechargement des compteurs à budget</t>
  </si>
  <si>
    <t>Charges nettes liées à la gestion des compteurs à budget</t>
  </si>
  <si>
    <t>Charges nettes liées à la gestion des MOZA et EOC</t>
  </si>
  <si>
    <t>Charges nettes liées à la promotion des énergies renouvelables</t>
  </si>
  <si>
    <t>Charges nettes liées à l'éclairage public</t>
  </si>
  <si>
    <t xml:space="preserve">Montants repris ci-contre </t>
  </si>
  <si>
    <t>Marge brute équitable</t>
  </si>
  <si>
    <t>C.3.a. Concordance entre les coûts OSP de la méthodologie tarifaire 2015-2016 et leur transposition dans le format de la méthodologie tarifaire 2019-2023</t>
  </si>
  <si>
    <t>Charges nettes liées à la gestion de la clientèle propre</t>
  </si>
  <si>
    <t>Charges nettes fixes à l'exclusion des charges d'amortissement</t>
  </si>
  <si>
    <t>Charges nettes variables à l'exclusion des charges d'amortissement</t>
  </si>
  <si>
    <t>Main d'œuvre technique</t>
  </si>
  <si>
    <t>Main d'œuvre administrative</t>
  </si>
  <si>
    <t>Veuillez justifier les hypothèses relatives à l'évolution des différents paramètres repris ci-dessus entre 2015 et 2016</t>
  </si>
  <si>
    <t>Veuillez justifier les hypothèses relatives à l'évolution des différents paramètres repris ci-dessus entre 2016 et 2017</t>
  </si>
  <si>
    <t>Veuillez justifier les hypothèses relatives à l'évolution des différents paramètres repris ci-dessus entre 2017 et 2018</t>
  </si>
  <si>
    <t>Veuillez justifier les hypothèses relatives à l'évolution des différents paramètres repris ci-dessus entre 2018 et 2019</t>
  </si>
  <si>
    <t>C.4.1.a. Le GRD doit compléter l'intégralité des champs prévus à cet effet dans le détail des coûts OSP (en ce compris les données relatives aux volumes)</t>
  </si>
  <si>
    <t>C.4.2.a. Le GRD doit compléter l'intégralité des champs prévus à cet effet dans le détail des coûts OSP (en ce compris les données relatives aux volumes)</t>
  </si>
  <si>
    <t>C.4.3.a. Le GRD doit compléter l'intégralité des champs prévus à cet effet dans le détail des coûts OSP (en ce compris les données relatives aux volumes)</t>
  </si>
  <si>
    <t>C.4.4.a. Le GRD doit compléter l'intégralité des champs prévus à cet effet dans le détail des coûts OSP (en ce compris les données relatives aux volumes)</t>
  </si>
  <si>
    <t>Coût de l'entretien préventif</t>
  </si>
  <si>
    <t>Coût de l'entretien curatif normal</t>
  </si>
  <si>
    <t>Coût de remplacement des armatures vapeurs mercure BP</t>
  </si>
  <si>
    <t>Coût de remplacement des armatures vapeurs mercure HP</t>
  </si>
  <si>
    <t>Base patrimoniale</t>
  </si>
  <si>
    <t>Audit et Reporting</t>
  </si>
  <si>
    <t xml:space="preserve">TOTAL Charges nettes contrôlables d'obligations de service public </t>
  </si>
  <si>
    <t>TAB1</t>
  </si>
  <si>
    <t>TAB2</t>
  </si>
  <si>
    <t>TAB5.1</t>
  </si>
  <si>
    <t>TAB5.2</t>
  </si>
  <si>
    <t>TAB5.3</t>
  </si>
  <si>
    <t>TAB5.4</t>
  </si>
  <si>
    <t xml:space="preserve">Redevance de voirie </t>
  </si>
  <si>
    <t>TAB5.5</t>
  </si>
  <si>
    <t>TAB5.6</t>
  </si>
  <si>
    <t>TAB5.7</t>
  </si>
  <si>
    <t>TAB5.8</t>
  </si>
  <si>
    <t>TAB5.9</t>
  </si>
  <si>
    <t>TAB5.10</t>
  </si>
  <si>
    <t>TAB5.11</t>
  </si>
  <si>
    <t>TAB5.12</t>
  </si>
  <si>
    <t>TAB5.13</t>
  </si>
  <si>
    <t>TAB5.14</t>
  </si>
  <si>
    <t>Primes « Qualiwatt » versées aux utilisateurs de réseau</t>
  </si>
  <si>
    <t>TAB5.15</t>
  </si>
  <si>
    <t>TAB6</t>
  </si>
  <si>
    <t>TAB6.1</t>
  </si>
  <si>
    <t>Evolution des actifs régulés sur la période 2015-2019</t>
  </si>
  <si>
    <t>TAB6.2</t>
  </si>
  <si>
    <t>Evolution des actifs régulés sur la période 2019-2023</t>
  </si>
  <si>
    <t>TAB7</t>
  </si>
  <si>
    <t>TAB8</t>
  </si>
  <si>
    <t>Soldes régulatoires</t>
  </si>
  <si>
    <t>TAB9</t>
  </si>
  <si>
    <t>Evolution bilancielles</t>
  </si>
  <si>
    <t>Détail des comptes de régularisation</t>
  </si>
  <si>
    <t>Détail des provisions</t>
  </si>
  <si>
    <t>TAB10</t>
  </si>
  <si>
    <t>TAB10.1</t>
  </si>
  <si>
    <t>Classification des coûts gérables réels de l'année 2015</t>
  </si>
  <si>
    <t>Charges de pension non-capitalisées (uniquement destiné à ORES)</t>
  </si>
  <si>
    <t>TAB5.16</t>
  </si>
  <si>
    <t xml:space="preserve">Produits issus de la facturation de la fourniture d’électricité à la clientèle propre du gestionnaire de réseau de distribution ainsi que le montant de la compensation versée par la CREG </t>
  </si>
  <si>
    <t>Subsides en capital portés en compte de résultats</t>
  </si>
  <si>
    <t>Plus-value sur la réalisation des actifs régulés (signe négatif)</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</si>
  <si>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</si>
  <si>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</si>
  <si>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</si>
  <si>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</si>
  <si>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</si>
  <si>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</si>
  <si>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</si>
  <si>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</si>
  <si>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</si>
  <si>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Désinvestissements (signe négatif)</t>
  </si>
  <si>
    <t>Actifs</t>
  </si>
  <si>
    <t>C.2.1.b. Concordance entre le détail des des frais informatiques investis et les investissements en logiciels (TAB6.1)</t>
  </si>
  <si>
    <t>Montant repris en TAB6.1 en regard des logiciels informatiques</t>
  </si>
  <si>
    <t>EANDIS (hors PBE WALLONIE)</t>
  </si>
  <si>
    <t>GASELWEST (Wallonie)</t>
  </si>
  <si>
    <t>INFRAX (Hors GASELWEST WALLONIE)</t>
  </si>
  <si>
    <t>PBE (Wallonie)</t>
  </si>
  <si>
    <t>EANDIS (Hors PBE WALLONIE)</t>
  </si>
  <si>
    <t>INFRAX (hors GASELWEST WALLONIE)</t>
  </si>
  <si>
    <t>Charges relatives au transit entre GRD</t>
  </si>
  <si>
    <t>Charges nettes relatives au transit</t>
  </si>
  <si>
    <t>Montant repris dans les tableaux ci-dessous</t>
  </si>
  <si>
    <t>C.5.1.a. Concordance entre les charges nettes relatives au transit entre GRD et les tableaux détaillés.</t>
  </si>
  <si>
    <t>Produits relatifs au transit entre GRD (signe négatif)</t>
  </si>
  <si>
    <t>Veuillez décrire ci-dessous les hypothèses retenues pour les différents paramètres repris ci-dessus.</t>
  </si>
  <si>
    <t>Année concernée</t>
  </si>
  <si>
    <t>Volume net de réconciliation</t>
  </si>
  <si>
    <t>Prix unitaire moyen</t>
  </si>
  <si>
    <t>Précompte immobilier</t>
  </si>
  <si>
    <t>Précompte mobilier</t>
  </si>
  <si>
    <t>ORES est</t>
  </si>
  <si>
    <t xml:space="preserve">Volume en MWh </t>
  </si>
  <si>
    <t>Pour chacune des années, veuillez documenter les hypothèses retenues. Justifiez les hypothèses sur base des derniers prix d'achat connus et les volumes sur base des données historiques et des meilleures informations à votre disposition.</t>
  </si>
  <si>
    <t>Clients "fournisseur X"</t>
  </si>
  <si>
    <t>Prix unitaire moyen hors régularisation</t>
  </si>
  <si>
    <t>Clients protégés</t>
  </si>
  <si>
    <t>Compensation CREG</t>
  </si>
  <si>
    <t>TOTAL DES PRODUITS</t>
  </si>
  <si>
    <t>Pour chacune des années, veuillez documenter les hypothèses retenues. Justifiez les hypothèses sur base des derniers montants de prime connus et les volumes sur base des données historiques et des meilleures informations à votre disposition.</t>
  </si>
  <si>
    <t>Pour chacune des années, veuillez documenter les hypothèses retenues. Justifiez les hypothèses sur base des derniers enrolements notifiés ou tout autre document de support.</t>
  </si>
  <si>
    <t>Total Volume</t>
  </si>
  <si>
    <t>Coût d'achat pour la compensation des pertes sur le réseau</t>
  </si>
  <si>
    <t>TAB2.3</t>
  </si>
  <si>
    <t>TAB6.3</t>
  </si>
  <si>
    <t xml:space="preserve">Charges d'amortissement des actifs régulés </t>
  </si>
  <si>
    <t>Charges d'amortissement/désaffectations relatives aux plus-values iRAB et indexation historique</t>
  </si>
  <si>
    <t>V</t>
  </si>
  <si>
    <t>W</t>
  </si>
  <si>
    <t>C.4.1.b. Les données reprises en regard de l'année 2015 doivent correspondre aux charges nettes récurrentes liées à la gestion des compteurs à budget reprises dans l'onglet TAB3.</t>
  </si>
  <si>
    <t>C.4.2.b. Les données reprises en regard de l'année 2015 doivent correspondre aux charges nettes récurrentes liées au rechargement des compteurs à budget reprises dans l'onglet TAB3.</t>
  </si>
  <si>
    <t>C.4.3.b. Les données reprises en regard de l'année 2015 doivent correspondre aux charges nettes récurrentes liées à la gestion de la clientèle propre reprises dans l'onglet TAB3.</t>
  </si>
  <si>
    <t>C.4.4.b. Les données reprises en regard de l'année 2015 doivent correspondre aux charges nettes récurrentes liées à la gestion des MOZA et EOC reprises dans l'onglet TAB3.</t>
  </si>
  <si>
    <t>C.5.9.a. Les données reprises en regard de l'année 2015 doivent correspondre aux charges nettes récurrentes liées aux charges et produits émanant de factures d’achat de gaz et de notes de crédit émises par un fournisseur commercial pour l’achat d'énergie pour l'alimentation de la clientèle propre repris dans l'onglet TAB3.</t>
  </si>
  <si>
    <t>Autres</t>
  </si>
  <si>
    <t>T-MT</t>
  </si>
  <si>
    <t>MT</t>
  </si>
  <si>
    <t>T-BT</t>
  </si>
  <si>
    <t>C.6.a. Concordance entre les MBE OSP et hors OSP avec la MBE totale</t>
  </si>
  <si>
    <t>C.4.5.a. Le GRD doit compléter l'intégralité des champs prévus à cet effet dans le détail des coûts OSP.</t>
  </si>
  <si>
    <t>C.4.5.b. Les données reprises en regard de l'année 2015 doivent correspondre aux charges nettes récurrentes liées à la promotion des énergie renouvelables reprises dans l'onglet TAB3.</t>
  </si>
  <si>
    <t>Nombre de procédures placement CàB en retard</t>
  </si>
  <si>
    <t>Pour chacune des années, veuillez documenter les hypothèses retenues.</t>
  </si>
  <si>
    <t>Retour TAB6</t>
  </si>
  <si>
    <t>Montant repris en regard des interventions des URD (TAB6.1)</t>
  </si>
  <si>
    <t>C.6.3.a. Concordance entre le détail des interventions URD avec le tableau des actifs régulés (TAB6.1)</t>
  </si>
  <si>
    <t xml:space="preserve">Passif régulatoire =&gt;signe positif (+) / Actif régulatoire =&gt;  signe négatif (-)  </t>
  </si>
  <si>
    <t>TOTAL des comptes de régulatisation - Passif</t>
  </si>
  <si>
    <t>Montant repris dans l'onglet TAB9</t>
  </si>
  <si>
    <t>Montant repris dans l'onglet TAB2</t>
  </si>
  <si>
    <t>Charges nettes contrôlables</t>
  </si>
  <si>
    <t>Charges nettes contrôlables hors OSP</t>
  </si>
  <si>
    <t>Charges nettes contrôlables OSP</t>
  </si>
  <si>
    <t>Charges nettes fixes</t>
  </si>
  <si>
    <t>Charges nettes variables</t>
  </si>
  <si>
    <t>Facteur d'efficience</t>
  </si>
  <si>
    <t>Pourcentage de rendement autorisé</t>
  </si>
  <si>
    <t xml:space="preserve">Délai de placement CàB maximum </t>
  </si>
  <si>
    <t>Délai de placement CàB réglementaire</t>
  </si>
  <si>
    <t>Montant de l'indemnité journalière en cas de retard de placement CàB</t>
  </si>
  <si>
    <t>TABa</t>
  </si>
  <si>
    <t>TABb</t>
  </si>
  <si>
    <t>Instructions pour compléter le modèle de rapport</t>
  </si>
  <si>
    <t>TABc</t>
  </si>
  <si>
    <t>Liste des contrôles à satisfaire</t>
  </si>
  <si>
    <t>Tableau concerné</t>
  </si>
  <si>
    <t>Rapport ex-post 2015</t>
  </si>
  <si>
    <t>Proposition Revenu Autorisé 2019-2023</t>
  </si>
  <si>
    <t>Annexe 1</t>
  </si>
  <si>
    <t>GENERALITE</t>
  </si>
  <si>
    <t>Le business plan 2019-2023 constitué de l'excel intitulé "Business Plan 2019-2023 - Electricité" et d'une note accompagnatrice au format word reprenant le contenu minimum défini par la CWaPE.</t>
  </si>
  <si>
    <t>Annexe 2</t>
  </si>
  <si>
    <t>Annexe 3</t>
  </si>
  <si>
    <t>TAB 2</t>
  </si>
  <si>
    <t>Annexe 4</t>
  </si>
  <si>
    <t>TAB 2.1</t>
  </si>
  <si>
    <t>Annexe 5</t>
  </si>
  <si>
    <t xml:space="preserve">Pour chaque projet informatique repris au tableau 2.1, veuillez communiquer une description détaillée, la ligne du temps du projet et la répartition des coûts par année tout au long de la durée du projet. </t>
  </si>
  <si>
    <t>Annexe 6</t>
  </si>
  <si>
    <t>TAB 2.2</t>
  </si>
  <si>
    <t>La dernière version de l'organigramme du GRD + une note expliquant les évolutions de personnel (en terme d'ETP) prévues au sein de chaque service/département ainsi que les hypothèses retenues pour la détermination du budget des charges sociales et salariales des années 2016, 2017,2018 et 2019.</t>
  </si>
  <si>
    <t>Annexe 7</t>
  </si>
  <si>
    <t>TAB 3</t>
  </si>
  <si>
    <t>Le fichier excel intitulé "Annexe coûts OSP 2015 - Elec" détaillant et justifiant, pour chaque catégorie d'obligation de service public, la ventilation entre coûts fixes et coûts variables</t>
  </si>
  <si>
    <t>Annexe 8</t>
  </si>
  <si>
    <t>Une note explicative détaillée reprenant pour chaque catégorie d'obligation de service public, les hypothèses retenues pour la détermination du budget des coûts contrôlables fixes, des coûts contrôlables variables, des charges d'amortissement pour les années 2016 à 2019 ainsi que les hypothèses en termes de volume de prestation pour les années 2016 à 2023.</t>
  </si>
  <si>
    <t>Veuillez communiquer, le cas échéant, les changements techniques intervenus ou qui devraient intervenir sur leur réseau et impactant de manière significative les volumes de transit entre GRD pour la période régulatoire 2019-2023.</t>
  </si>
  <si>
    <t>Annexe 9</t>
  </si>
  <si>
    <t>Une copie du ou des dernier(s) contrat(s) attribué(s) pour l'achat d'électricité pour les pertes réseaux avec l'indication du prix unitaire exprimé en EUR/MWh (HP et HC) pour la période régulatoire.</t>
  </si>
  <si>
    <t>Annexe 10</t>
  </si>
  <si>
    <t>Le détail des calculs prévisionnels réalisés pour établir la valorisation en euro et en MWh des volumes de réconciliation.</t>
  </si>
  <si>
    <t>Annexe 11</t>
  </si>
  <si>
    <t>Une note explicative reprenant les hypothèses retenues pour la détermination du budget des cotisations de responsabilisation des années 2019 à 2023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</si>
  <si>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Annexe 12</t>
  </si>
  <si>
    <t>Une copie du dernier Avertissement Extrait de Rôle reçu de l'Administration fiscale relatif à l'impôt des sociétés.</t>
  </si>
  <si>
    <t>Annexe 13</t>
  </si>
  <si>
    <t>Une copie du courrier émanant de la DG04 reprenant la notification provisoire relative à la redevance pour occupation du domaine public par le réseau électrique de l'année 2017 (à défaut 2016).</t>
  </si>
  <si>
    <t>Annexe 14</t>
  </si>
  <si>
    <t>Une copie du ou des dernier(s) contrat(s) attribué(s) pour l'achat d'électricité pour la fourniture de la clientèle propre du GRD avec l'indication du prix unitaire exprimé en EUR/MWh (HP et HC) pour la période régulatoire.</t>
  </si>
  <si>
    <t>Annexe 15</t>
  </si>
  <si>
    <t>Une note explicative (incluant description et montant) permettant de faire le lien entre le plan d'adaptation et les montants des investissements/désaffectations/interventions tiers repris dans la proposition de revenu autorisé</t>
  </si>
  <si>
    <t>Annexe 16</t>
  </si>
  <si>
    <t>Un budget détaillé et une note explicative relative aux investissements hors réseau (terrains, bâtiment, logiciels, matériel roulant, etc) -&gt; comptes de classe 20, 21, 22, 24.</t>
  </si>
  <si>
    <t>Annexe 17</t>
  </si>
  <si>
    <t>Un fichier excel qui détaille le calcul du montant des produits contrôlables issus des tarifs non-périodiques pour l'année 2019.</t>
  </si>
  <si>
    <t>Annexe 18</t>
  </si>
  <si>
    <t>Annexe 19</t>
  </si>
  <si>
    <t>N/A</t>
  </si>
  <si>
    <t>Annexe 20</t>
  </si>
  <si>
    <t>Annexe 21</t>
  </si>
  <si>
    <t>Annexe 22</t>
  </si>
  <si>
    <r>
      <t>Une note explicative concernant les règles en matière d’activation des coûts appliquées en 2017 ainsi que les règles en matière d'activation des coûts prises en compte pour l'élaboration de la proposition de revenu autorisé</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</si>
  <si>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TAB 2.3</t>
  </si>
  <si>
    <t>Montant repris en regard des produits issus des tarifs non périodiques réseau (TAB2)</t>
  </si>
  <si>
    <t>TOTAL des charges nettes contrôlables hors OSP</t>
  </si>
  <si>
    <t>Détermination des charges nettes contrôlables de l'année 2019  à l'exclusion des charges relatives aux obligations de service public</t>
  </si>
  <si>
    <t xml:space="preserve">Produits contrôlables issus des tarifs non périodiques </t>
  </si>
  <si>
    <t>Détail des coûts informatiques</t>
  </si>
  <si>
    <t>Total coûts IT hors projets</t>
  </si>
  <si>
    <t>Total coûts projets IT</t>
  </si>
  <si>
    <t>C.2.1.a. Concordance entre le détail des coûts informatiques (à l'exclusion des charges d'amortissements et des montants investis) et le tableau de synthèse (TAB2)</t>
  </si>
  <si>
    <t>C.2.1.b. Concordance entre le détail descoûts investis et les investissements en logiciels (TAB6.1)</t>
  </si>
  <si>
    <t>Synthèse des charges nettes contrôlables relatives aux obligations de service public</t>
  </si>
  <si>
    <t>Synthèse des charges et produits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</si>
  <si>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</si>
  <si>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</si>
  <si>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</si>
  <si>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</si>
  <si>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</si>
  <si>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Charges de distribution supportées par le GRD pour l'alimentation de clientèle propre</t>
  </si>
  <si>
    <t>Charges de transport supportées par le GRD pour l'alimentation de clientèle propre</t>
  </si>
  <si>
    <t xml:space="preserve">Charges d’achat des certificats verts </t>
  </si>
  <si>
    <t>Charges nettes relatives aux projets spécifiques</t>
  </si>
  <si>
    <t>Charges émanant de factures d’achat d'électricité émises par un fournisseur commercial pour l'alimentation de la clientèle propre du GRD</t>
  </si>
  <si>
    <t>Tableau détail</t>
  </si>
  <si>
    <t>TAB 4.1 à 4.6</t>
  </si>
  <si>
    <t>TOTAL non contrôlables</t>
  </si>
  <si>
    <t>EANDIS (hors GASELWEST WALLONIE)</t>
  </si>
  <si>
    <t>INFRAX (Hors PBE WALLONIE)</t>
  </si>
  <si>
    <t>EANDIS (Hors GASELWEST WALLONIE)</t>
  </si>
  <si>
    <t>INFRAX (hors PBE WALLONIE)</t>
  </si>
  <si>
    <t>TAB 5.1</t>
  </si>
  <si>
    <t>Volumes d'achat (MWh) pour la compensation des pertes sur le réseau</t>
  </si>
  <si>
    <t>Prix unitaire (€/MWh)</t>
  </si>
  <si>
    <t>TAB 5.3</t>
  </si>
  <si>
    <t>TAb 5.2</t>
  </si>
  <si>
    <t>Charges relatives à la redevance de voirie</t>
  </si>
  <si>
    <t>TAB 5.4</t>
  </si>
  <si>
    <t>TAB 5.5</t>
  </si>
  <si>
    <t>TAB 5.7</t>
  </si>
  <si>
    <t>Cotisations de responsabilisation de l’ONSSAPL</t>
  </si>
  <si>
    <t>TOTAL Charges de pension non capitalisées</t>
  </si>
  <si>
    <t xml:space="preserve">Coûts d'achat </t>
  </si>
  <si>
    <t>TAB 5.9</t>
  </si>
  <si>
    <t xml:space="preserve">Tarif distribution moyen </t>
  </si>
  <si>
    <t>Coûts de distribution</t>
  </si>
  <si>
    <t xml:space="preserve">Tarif transport moyen </t>
  </si>
  <si>
    <t>Coûts de transport</t>
  </si>
  <si>
    <t xml:space="preserve">Indemnités versées aux fournisseurs d’électricité résultant du retard de placement des compteurs à budget </t>
  </si>
  <si>
    <t>Délai moyen de placement (en jours)</t>
  </si>
  <si>
    <t>Délai moyen maximum autorisé (en jours)</t>
  </si>
  <si>
    <t>Montant de l'indemnité journalière</t>
  </si>
  <si>
    <t xml:space="preserve">Charge liée aux indemnités </t>
  </si>
  <si>
    <t>TAB 6.1 et 6.2</t>
  </si>
  <si>
    <t>Un fichier excel qui détaille le calcul du montant des interventions tiers pour l'année 2019.</t>
  </si>
  <si>
    <t>Interventions de tiers dans le financement des actifs régulés</t>
  </si>
  <si>
    <t>TAB 6.3</t>
  </si>
  <si>
    <t>TAB 7</t>
  </si>
  <si>
    <t xml:space="preserve">Charge nette unitaire </t>
  </si>
  <si>
    <t>TAB 9</t>
  </si>
  <si>
    <r>
      <t xml:space="preserve">La description des évolutions bilantaires significatives budgétées </t>
    </r>
    <r>
      <rPr>
        <sz val="8"/>
        <color theme="1"/>
        <rFont val="Trebuchet MS"/>
        <family val="2"/>
      </rPr>
      <t xml:space="preserve">pour les années 2017 à 2023 en détaillant les hypothèses prises en compte.  </t>
    </r>
  </si>
  <si>
    <t>GRD - Activité régulée - Electricité</t>
  </si>
  <si>
    <t>GRD - Activités non régulées</t>
  </si>
  <si>
    <t>Activités hors GRD</t>
  </si>
  <si>
    <t xml:space="preserve">TOTAL SOCIETE/INTERCOMMUNALE </t>
  </si>
  <si>
    <t>TAB 9.3</t>
  </si>
  <si>
    <t>Annexe 23</t>
  </si>
  <si>
    <t>La description des provisions ainsi que la justification du maintien de ces provisions en 2019.</t>
  </si>
  <si>
    <t>Une note explicative détaillée reprenant les hypothèses retenues pour la détermination du budget de chaque catégorie de coûts informatiques reprise au tableau 2.1 pour les années 2016,2017,2018 et 2019 .</t>
  </si>
  <si>
    <t>Enveloppe budgétaire 2017 approuvée via la décision de la CWaPE du 15 décembre 2016</t>
  </si>
  <si>
    <t>Acompte régulatoire 2017 (en signe négatif à déduire)</t>
  </si>
  <si>
    <t>Adaptation plafond Atrias 2017 (en signe négatif à déduire)</t>
  </si>
  <si>
    <t>Adaptation plafond Réseaux intelligents (en signe négatif à déduire)</t>
  </si>
  <si>
    <t>Indice santé prévisionnel 2018</t>
  </si>
  <si>
    <t>Plafond revenu autorisé 2019 (hors projets spécifiques et hors quote-part des soldes régulatoires)</t>
  </si>
  <si>
    <t>Charges nettes hors charges nettes liées aux immobilisations</t>
  </si>
  <si>
    <t xml:space="preserve">Charges nettes liées aux immobilisations </t>
  </si>
  <si>
    <t xml:space="preserve">Charges et produits non-contrôlables </t>
  </si>
  <si>
    <t>Quote-part  des soldes régulatoires années précédentes</t>
  </si>
  <si>
    <t>Récapitulatif des charges nettes relatives aux obligations de service public</t>
  </si>
  <si>
    <t>Charges contrôlables</t>
  </si>
  <si>
    <t>Charges non-contrôlables</t>
  </si>
  <si>
    <t>TOTAL Charges OSP</t>
  </si>
  <si>
    <t>Date de dépôt de la proposition de revenu autorisé</t>
  </si>
  <si>
    <t xml:space="preserve">Ce tableau reprend les coûts informatiques investis et non-investis du GRD en 2015 et les prévisions d'évolution de ces coûts pour les années 2016 à 2019. Le GRD renseigne les différentes catégories de coûts IT et les différents projets IT et indique, pour chaque catégorie et projet, le montant investi et le montant non-investi. Le total des coûts informatiques non-investis doit réconcilier avec le montant renseigné au TAB 2. Le total des coûts informatiques investis doit réconcilier avec le montant repris au TAB 5.1 en tant qu'investissements informatiques. Les hypothèses prises en compte sont détaillées de manière exhaustive à l'annexe 4 du modèle de rapport. </t>
  </si>
  <si>
    <t xml:space="preserve">Ce tableau reprend le détail des charges sociales et salariales réelles de l'année 2015 et les prévisions d'évolution de ces charges pour les années 2016 à 2019. Sur la base de son organigramme, le GRD répartit les effectifs (nombre d'ETP's) par département/service pour les années 2015 à 2019. Les hypothèses prises en compte sont détaillées de manière exhaustive à l'annexe 6 du modèle de rapport. </t>
  </si>
  <si>
    <t>Ce tableau présente la synthèse des produits contrôlables issus des tarifs non-périodiques par catégorie pour les années 2015 à 2019. Le GRD fournit à l'annexe 7, le fichier de calcul ayant permis la détermination des produits contrôlables issus des tarifs non-périodiquespour l'année 2019 à partir des tarifs non-périodiques.</t>
  </si>
  <si>
    <t xml:space="preserve">Le GRD renseigne, les charges et les produits gérables réels de l'année 2015 tels que repris dans l'annexe 7 du rapport tarifaire ex-post 2015. Le GRD classifie ensuite ces charges et produits gérables en deux catégories : "récurrents" et  "non-récurrents". </t>
  </si>
  <si>
    <t>Le GRD renseigne les charges et les produits relatifs aux obligations de service public réels de l'année 2015 tels que repris dans le tableau 16B du rapport tarifaire ex-post 2015. Le GRD classifie ensuite les charges et produits relatifs aux obligations de service public (hors charges d'amortissement) en deux catégories : "récurrents" et "non-récurrents".  Enfin, le GRD classifie les charges et produits "récurrents" en deux catégories : "fixes" et "variables". Au travers de l'annexe 8 , le GRD justifie la classification qu'il a opéré pour la scission entre les coûts OSP récurrents fixes et les coûts OSP récurrents variables.</t>
  </si>
  <si>
    <t xml:space="preserve">Ce tableau reprend le calcul détaillé et l'évolution des cotisations de responsabilisation prévisionnelles pour les années 2015 à 2023. Le GRD renseigne les données réelles 2015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15. </t>
  </si>
  <si>
    <t xml:space="preserve">Le GRD renseigne les données réelles et les meilleures estimations pour les années 2016 à 2023 des charges de pension non-capitalisées en distinguant les charges d'amortissement et les rentes. Les charges d'amortissement doivent correspondre aux charges reprises dans le tableau d'amortissement des charges de pension. </t>
  </si>
  <si>
    <t>Volumes fournis non-soumis au quota (MWh)</t>
  </si>
  <si>
    <t>Volumes fournis soumis au quota (MWh)</t>
  </si>
  <si>
    <t>Le GRD renseigne les meilleures estimations pour les années 2019 à 2023 des indemnités à verser aux fournisseurs dans le cas du retard de placement des compteurs à budget. Pour ce faire, le GRD indique le montant prévisionnel de l'indemnité journalière, le délai estimé de placement des compteurs à budget du GRD (plafonné), et le nombre prévisionnel de procédures de demande de placement de CàB clôturées annuellement au-delà du délai réglementaire. Les hypothèses relatives au montant unitaire journalier, au délai de placement et au nombre de procédures sont détaillées de manière exhaustive dans les cases prévues à cet effet en-dessous du tableau.</t>
  </si>
  <si>
    <t>Le GRD renseigne le détail des comptes de classe 40/41 sur base des données réelles des années 2015 et 2016 et prévisionnelles des années 2017 à 2023.</t>
  </si>
  <si>
    <t>Le GRD renseigne le détail des comptes de classe 490/1 et 492/3 sur base des données réelles des années 2015 et 2016 et prévisionnelles des années 2017 à 2023.</t>
  </si>
  <si>
    <t xml:space="preserve">Le GRD renseigne les données réelles 2015 et les meilleures estimations pour les années 2016 à 2023 des charges relatives aux primes qualiwatt à verser aux utilisateurs de réseau .  Pour ce faire, le GRD indique le nombre réel/prévisionnel de primes et le montant unitaire des primes pour les années 2015 à 2023. Les hypothèses en termes de montant unitaire et de volumes sont détaillées de manière exhaustive dans les cases prévues à cet effet en-dessous du tableau. </t>
  </si>
  <si>
    <t>Le GRD renseigne le montant réel de l'année 2015 et les meilleures estimations des charges nettes liées à la gestion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demandes de placement de CàB traitées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</si>
  <si>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au rechargement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compteur à budget pour lequel un rechargement est opéré.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</si>
  <si>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 la clientèle propre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clients que le GRD prévoit d'alimenter annuellement en électricité.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</si>
  <si>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des MOZA et EOC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 de MOZA et EOC que le GRD prévoit de traiter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</si>
  <si>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à la promotion des énergies renouvelables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dossiers "qualiwatt" et "solwatt" que le GRD prévoit de traiter annuellement . Les hypothèses prises en compte sont détaillées de manière exhaustive soit dans les cases prévues à cet effet en-dessous du tableau, soit à l'annexe 9.</t>
  </si>
  <si>
    <t xml:space="preserve">Le GRD renseigne le montant réel de l'année 2015 et les meilleures estimations des charges nettes liées à l'éclairage public pour les années 2016 à 2019  en distinguant les charges nettes fixes et les charges d'amortissement. Pour les années 2020 à 2023, les charges nettes fixes sont déterminés automatiquement sur base de l'indice santé et du facteur d'efficience. Les charges d'amortissement des années 2020 à 2023 sont déterminées automatiquement sur base de l'indice santé. Les hypothèses prises en compte sont détaillées de manière exhaustive soit dans les cases prévues à cet effet en-dessous du tableau, soit à l'annexe 9. </t>
  </si>
  <si>
    <t>Ce tableau présente la synthèse des charges et produits non-contrôlables pour les années 2019 à 2023. Il se complète automatiquement sur la base des tableaux sous-jacents  5.1 à  5.15.</t>
  </si>
  <si>
    <t>Le GRD renseigne les données réelles 2015 ainsi que les meilleures estimations des charges et produits émanant de factures de transit émises ou reçues par le GRD pour les années 2016 à 2023.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Le GRD renseigne les volumes d'énergie prévisionnels de transit entre GRD comme suit: Charges = Energie transitée en provenance d'autres GRD / Produits = Energie transitée à partir du GRD vers d'autres GRD voisins.  Le GRD renseigne, à l'annexe 10, les éventuels changements techniques intervenus ou qui devraient intervenir sur le réseau au cours de la période régulatoire impactant significativement les volumes de transit entre GRD.</t>
  </si>
  <si>
    <t>Le GRD renseigne les données relles 2015 ainsi que les meilleures estimations des charges émanant de factures d'achat d'électricité, supportées par le GRD, pour la couverture des pertes en réseau pour les années 2016 à 2023. Pour ce faire, le GRD indique le coût d'achat réel/prévisionnel et les volumes de pertes en réseau réels/prévisionnels par niveau de tension pour les années 2015 à 2023. Les hypothèses en termes de prix et de volumes sont détaillées de manière exhaustive dans les cases prévues à cet effet en-dessous du tableau.</t>
  </si>
  <si>
    <r>
      <t xml:space="preserve">Le GRD renseigne les données réelles 2015 et les meilleures estimations des charges émanant de factures émises par la société FeReSO ainsi que des volumes de réconciliation  pour les années 2016 à 2023. Les hypothèses prises en compte sont détaillées de manière exhaustive soit dans les cases prévues à cet effet en-dessous du tableau, soit à l'annexe 12. </t>
    </r>
    <r>
      <rPr>
        <sz val="11"/>
        <color theme="9" tint="-0.249977111117893"/>
        <rFont val="Calibri"/>
        <family val="2"/>
        <scheme val="minor"/>
      </rPr>
      <t/>
    </r>
  </si>
  <si>
    <t xml:space="preserve">Le GRD renseigne les données réelles 2015 et les meilleures estimations des charges relatives à la redevance de voirie pour les années 2016 à 2023. Les hypothèses prises en compte sont détaillées de manière exhaustive dans les cases prévues à cet effet en-dessous du tableau. </t>
  </si>
  <si>
    <t>Ce tableau reprend le calcul détaillé de la charge fiscale prévisionnelle pour les années 2019 à 2023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</si>
  <si>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2015 et les meilleures estimations pour les années 2016 à 2023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</si>
  <si>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Le GRD renseigne les données réelles 2015 et les meilleures estimations pour les années 2016 à 2023 des charges émanant de factures d'achat d'électricité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</si>
  <si>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données réelles 2015 et les meilleures estimations pour les années 2016 à 2023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</si>
  <si>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données réelles 2015 et les meilleures estimations pour les années 2016 à 2023 des charges de transport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</si>
  <si>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2015 et les meilleures estimations pour les années 2016 à 2023 des charges  d'achat des certificats verts . Pour ce faire, le GRD indique les volumes prévisionnels de fourniture en distinguant ceux soumis au quota  (fourniture aux clients protégés fédéraux et aux clients non-protégés) et ceux non soumis au quota, le quota de certificats verts ainsi que le prix d'achat unitaire réel/prévisionnel. Les hypothèses relatives au prix et aux volumes sont détaillées de manière exhaustive dans les cases prévues à cet effet en-dessous du tableau. </t>
  </si>
  <si>
    <t>Ce tableau permet de déterminer le montant de la marge équitable prévisionnelle des années 2019 à 2023 sur la base de la valeur de la base d'actifs régulés et du pourcentage de rendement autorisé tel que mentionné au TAB00. Les tableaux d'évolution de la base d'actifs régulés se complètent automatiquement sur base des tableaux sous-jacents 6.1 et 6.2. Le GRD renseigne le montant annuel de la marge équitable prévisionnelle relative aux obligations de service public pour les années 2019 à 2023.</t>
  </si>
  <si>
    <t>Le GRD renseigne, pour chaque catégorie d'actif régulé, le montant des investissements, des désinvestissements, des interventions tiers, des subsides, des amortissements réels ou prévisionnels pour les années 2015 à 2019. Le GRD renseigne également le montant de la plus-value iRAB, de la plus-value historique et leur amortissement respectif pour les années 2015 à 2019. Au travers de l'annexe 17, le GRD démontre lien entre les investissements de réseau repris dans le tableau 6.1 et le plan d'adaptation approuvé par la CWaPE. Pour les actifs hors réseau, le GRD détaille les hypothèses d'évolution entre 2015 et 2023 prises en compte de manière exhaustive à l'annexe 18.</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</si>
  <si>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Pour l'année 2019, les données proviennent automatiquement du tableau 6.1. Au travers de l'annexe 17, le GRD démontre le lien entre les investissements de réseau repris dans le tableau 6.1 et le plan d'adaptation approuvé par la CWaPE. Pour les actifs hors réseau, le GRD déatille les hypothèses d'évolution entre 2015 et 2023 de manière exhaustive à l'annexe 18 du modèle de rapport.</t>
  </si>
  <si>
    <r>
      <t xml:space="preserve">Le GRD renseigne les budgets des charges opérationnelles nettes relatives aux projets spécifiques des années 2019 à 2023 en distinguant les charges nettes variables et les charges nettes fixes. Le GRD renseigne également pour les années 2019 à 2023, les prévisions de volume inhérent à la variable prise en compte dans le </t>
    </r>
    <r>
      <rPr>
        <i/>
        <sz val="8"/>
        <rFont val="Trebuchet MS"/>
        <family val="2"/>
      </rPr>
      <t>business case</t>
    </r>
    <r>
      <rPr>
        <sz val="8"/>
        <rFont val="Trebuchet MS"/>
        <family val="2"/>
      </rPr>
      <t xml:space="preserve"> du projet. Les charges reprises au tableau 7 découlent d'une demande de budget spécifique reprise en annexe 20 pour le déploiement des compteurs communicants.</t>
    </r>
  </si>
  <si>
    <t>Ce tableau reprend une vue globale des soldes régulatoires du GRD. Le GRD renseigne :
- le montant des soldes régulatoires des années 2008 et 2009 approuvés par la CREG mais n'ayant pas encore fait l'objet d'une décision d'affectation en distinguant le solde de distribution, le solde sur la cotisation fédérale et le solde sur le transport;
- le montant des soldes régulatoires des années 2010 à 2014, tels que rapportés par le gestionnaire de réseau de distribution aux régulateurs au travers des rapports tarifaires ex-posts en distinguant le solde de distribution, le solde sur la cotisation fédérale et le solde sur le transport;
- le montant des acomptes régulatoires intégrés dans les tarifs des années 2015, 2016, 2017 et 2018
Sur base de ces informations, le solde cumulé 2008-2014 résiduel (après déduction des acomptes) et le montant de l'acompte annuel (2019-2022) qui représente 25% du solde cumulé 2008-2014 se calculent automatiquement .
Le GRD renseigne également le montant des soldes régulatoires des années 2015 à 2016 ayant fait l'objet d'une décision d'approbation et d'affectation de la CWaPE en distinguant le solde de distribution, le solde sur la cotisation fédérale et le solde sur le transport. Le GRD renseigne également la quote-part annuelle des soldes régulatoires 2015 et 2016 affectée ou à affecter dans les tarifs conformément aux décisions de la CWaPE.</t>
  </si>
  <si>
    <t>Le GRD renseigne les données bilantaires réelles des années 2015 et 2016 et prévisionnelles des années 2017 à 2023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22.</t>
  </si>
  <si>
    <t>Le GRD renseigne le détail des comptes de classe 16 sur base des données réelles des années 2015 et 2016 et prévisionnelles des années 2017 à 2023. Le GRD communique à l'annexe 23 la description des provisions ainsi que la justification du maintien de celles-ci en 2019.</t>
  </si>
  <si>
    <t xml:space="preserve">Ce tableau présente la synthèse du revenu autorisé des années 2019 à 2023. Il sert de base pour la détermination des tarifs périodiques de distribution. Il se complète automatiquement sur base des tableaux sous-jacents. 
Pour la détermination du plafond de revenu autorisé 2019, le GRD renseigne les montants suivants : 
- le montant de l'enveloppe budgétaire 2017 approuvée par la CWaPE le 15 décembre 2016 
- le montant des adaptations éventuelles du plafond des coûts gérables 2017 octroyées pour la clearing house Atrias et pour les réseaux intelligents 
- le montant de l'acompte régulatoire inclu dans l'enveloppe budgétaire 2017 
</t>
  </si>
  <si>
    <r>
      <t xml:space="preserve">Ce tableau présente la synthèse du revenu autorisé des années 2019 à 2023 pour chaque secteur électricité (après transfert des charges du secteur commun). Il sert de base pour la détermination des tarifs périodiques de distribution de chaque secteur. Pour le compléter, ORES doit préalablement compléter : 
- </t>
    </r>
    <r>
      <rPr>
        <u/>
        <sz val="8"/>
        <rFont val="Trebuchet MS"/>
        <family val="2"/>
      </rPr>
      <t>une version agrégée</t>
    </r>
    <r>
      <rPr>
        <sz val="8"/>
        <rFont val="Trebuchet MS"/>
        <family val="2"/>
      </rPr>
      <t xml:space="preserve"> de la proposition de revenu autorisé incluant les tableaux 1, 2, 2.1, 2.2, 2.3, 3, 4, 4.1, 4.2, 4.3, 4.4, 4.5, 4.6, 7, 9, 9.1, 9.2, 9.3 complétés avec les données de l'ensemble des secteurs électricité;</t>
    </r>
    <r>
      <rPr>
        <u/>
        <sz val="8"/>
        <rFont val="Trebuchet MS"/>
        <family val="2"/>
      </rPr>
      <t xml:space="preserve">
</t>
    </r>
    <r>
      <rPr>
        <sz val="8"/>
        <rFont val="Trebuchet MS"/>
        <family val="2"/>
      </rPr>
      <t>Sur base de ce rapport agrégé, ORES renseigne au tableau 10.1, le montant des charges nettes contrôlables agrégées et des coûts nets des projets spécifiques agrégés pour les années 2019 à 2023 et la répartition de ces charges par secteur.</t>
    </r>
    <r>
      <rPr>
        <u/>
        <sz val="8"/>
        <rFont val="Trebuchet MS"/>
        <family val="2"/>
      </rPr>
      <t xml:space="preserve">
</t>
    </r>
    <r>
      <rPr>
        <sz val="8"/>
        <rFont val="Trebuchet MS"/>
        <family val="2"/>
      </rPr>
      <t xml:space="preserve">- une version individuelle (par secteur) de la proposition de revenu autorisé incluant les tableaux 5, 5.1, 5.2, 5.3, 5.4, 5.5, 5.6, 5.7, 5.8, 5.9, 5.10, 5.11, 5.12, 5.13, 5.14, 5.15, 6, 6.1, 6.2, 6.3, 8 complétés avec les données du secteur concerné;
Sur base de ces rapports individuels, ORES renseigne au tableau 10.1, le montant des charges et produits non-contrôlables, la quote-part des soldes régulatoires et la marge équitable de chaque secteur pour les années 2019 à 2023. 
Pour la détermination du plafond de revenu autorisé 2019 de l'ensemble des secteurs électricité, le GRD renseigne les montants suivants : 
- la somme des 'enveloppes budgétaires 2017 des secteurs électricité approuvées par la CWaPE le 15 décembre 2016 
- la somme des adaptations éventuelles du plafond des coûts gérables 2017 des secteurs électricité octroyées 
- la somme des acomptes régulatoires des secteurs électricité inclus dans l'enveloppe budgétaire 2017 
</t>
    </r>
  </si>
  <si>
    <t>Modèle de rapport - Proposition de revenu autorisé - Electricité
Période régulatoire 2019 - 2023</t>
  </si>
  <si>
    <t>Synthèse du revenu autorisé des années 2019 à 2023 (GRD avec un secteur unique)</t>
  </si>
  <si>
    <t>Synthèse du revenu autorisé des années 2019 à 2023 par secteur (GRD avec plusieurs secteurs)</t>
  </si>
  <si>
    <t>Charges nettes liées aux raccordements standard gratuits</t>
  </si>
  <si>
    <t>Charges et produits liés à l’achat de gaz SER</t>
  </si>
  <si>
    <t>Indice santé prévisionnel 2019</t>
  </si>
  <si>
    <t>Rapport agrégé</t>
  </si>
  <si>
    <t>Rapport individuel</t>
  </si>
  <si>
    <t>a</t>
  </si>
  <si>
    <t>Cellules remplies par le GRD</t>
  </si>
  <si>
    <t>C.1.b. Veuillez confirmer à l'aide du menu déroulant ci-contre l'exhaustivité de la déduction des frais non-récurrents.</t>
  </si>
  <si>
    <t>TOTAUX</t>
  </si>
  <si>
    <t>Charges d'intérêts sur emprunt  (signe positif)</t>
  </si>
  <si>
    <t>Mbe brute = (Mbe nette - charges d'intérêts sur emprunt) / (1-taux impôt)</t>
  </si>
  <si>
    <t>Pour chacune des années, veuillez documenter les hypothèses retenues. Justifiez les hypothèses sur base des derniers tarifs de transport connus et les volumes sur base des données historiques et des meilleures informations à votre disposition.</t>
  </si>
  <si>
    <t>Produits issus de la facturation (signe négatif)</t>
  </si>
  <si>
    <t>Régularisations et corrections (signes négatifs en cas de produits)</t>
  </si>
  <si>
    <t>Pour chacune des années, veuillez documenter les hypothèses retenues. Justifiez les hypothèses sur base des derniers tarifs de distribution connus et les volumes sur base des données historiques et des meilleures informations à votre disposition.</t>
  </si>
  <si>
    <t>Charges d'achat certificats verts</t>
  </si>
  <si>
    <t>Délai de placement réglementaire (en jours)</t>
  </si>
  <si>
    <t>VIII. Placements d'argent</t>
  </si>
  <si>
    <t>VIII. Dettes à plus d'un an</t>
  </si>
  <si>
    <t>Tableau de détail</t>
  </si>
  <si>
    <t>GRD - Activité régulée - Gaz</t>
  </si>
  <si>
    <t>Montant repris dans l'onglet de synthèse de l'activité régulée Electricité (TAB9)</t>
  </si>
  <si>
    <t>C.9.1.a. Concordance entre le détail des créances à un au plus et le tableau de synthèse des évolutions bilancielles de l'activité régulée Electricité (TAB9)</t>
  </si>
  <si>
    <t>Montant repris à l'actif dans l'onglet de synthèse  de l'activité régulée Electricité (TAB9)</t>
  </si>
  <si>
    <t>C.9.2.a Concordance entre le détail des comptes de régularisation à l'actif du bilan avec le tableau de synthèse des évolutions bilancielles de l'activité régulée Electricité (TAB9)</t>
  </si>
  <si>
    <t>Montant repris à l'actif dans l'onglet de synthèse de l'activité régulée Electricité (TAB9)</t>
  </si>
  <si>
    <t>C.9.2.b Concordance entre le détail des comptes de régularisation au passif du bilan avec le tableau de synthèse des évolutions bilancielles de l'activité régulée Electricité (TAB9)</t>
  </si>
  <si>
    <t>Montant repris dans l'onglet de l'activité régulée Electricité TAB9</t>
  </si>
  <si>
    <t>C.9.3.a. Concordance entre le détail des provisions et le tableau de synthèse des évolutions bilancielles de l'activité régulée Electricité (TAB9)</t>
  </si>
  <si>
    <t>C.9.3.b. Concordance entre le détail des variations de provisions et le tableau de synthèse (TAB2)</t>
  </si>
  <si>
    <t>C.2.3.a. Concordance entre le détail des produits  issus des tarifs non périodiques avec le tableau de synthèse (TAB2)</t>
  </si>
  <si>
    <t>C.4.6.a. Le GRD doit compléter l'intégralité des champs prévus à cet effet dans le détail des coûts OSP.</t>
  </si>
  <si>
    <t>C.4.6.b. Les données reprises en regard de l'année 2015 doivent correspondre aux charges nettes récurrentes liées à l'éclairage public reprises dans l'onglet TAB3.</t>
  </si>
  <si>
    <t>C.5.11.a. Les données reprises en regard de l'année 2015 doivent correspondre aux charges de transport inhérentes aux activités de fourniture sociale et X reprises dans l'onglet TAB3.</t>
  </si>
  <si>
    <t>C.5.10.a. Les données reprises en regard de l'année 2015 doivent correspondre aux charges de distribution inhérentes aux activités de fourniture sociale et X reprises dans l'onglet TAB3.</t>
  </si>
  <si>
    <t>C.5.12.a. Les données reprises en regard de l'année 2015 doivent correspondre aux produits issus de la facturation à la clientèle propre du GRD repris dans l'onglet TAB3.</t>
  </si>
  <si>
    <t>C.5.13.a. Les données reprises en regard de l'année 2015 doivent correspondre aux charges d'achats des certificats verts reprises dans l'onglet TAB3.</t>
  </si>
  <si>
    <t>C.5.14.a. Les données reprises en regard de l'année 2015 doivent correspondre aux primes qualiwatt reprises dans l'onglet TAB3.</t>
  </si>
  <si>
    <t>C.10.a. le total du revenu autorisé 2019  hors projets spécifiques et hors soldes régulatoires ne doit pas excéder l’enveloppe budgétaire 2017 indexée hors adaptations du plafond des coûts gérables et hors acompte.</t>
  </si>
  <si>
    <t>C.11.a. le total du revenu autorisé 2019  hors projets spécifiques et hors soldes régulatoires ne doit pas excéder l’enveloppe budgétaire 2017 indexée hors adaptations du plafond des coûts gérables et hors acompte.</t>
  </si>
  <si>
    <r>
      <t xml:space="preserve">Une note explicative détaillée reprenant les hypothèses retenues pour la détermination du budget de chaque catégorie de charges du tableau 2 pour les années 2016,2017,2018 et 2019 à l'exception des coûts informatiques et des charges sociales et salariales qui seront justifiées respectivement </t>
    </r>
    <r>
      <rPr>
        <sz val="8"/>
        <color theme="1"/>
        <rFont val="Arial"/>
        <family val="2"/>
      </rPr>
      <t>aux annexe 4 et 6.</t>
    </r>
  </si>
  <si>
    <t>Le GRD renseigne les meilleures estimations des charges et produits gérables qualifiés de récurrents au TAB 1 et ce, pour les années 2016, 2017 , 2018  et 2019. Le GRD spécifie les hypothèses prises en compte de manière exhaustive soit dans les cases prévues à cet effet en-dessous du tableau TAB2, soit à l'annexe 3 du modèle de rapport. Les meilleures estimations relatives aux "charges nettes liées aux immobilisations" se complètent quant à elles automatiquement sur la base des données renseignées au tableau 6.</t>
  </si>
  <si>
    <t>Ce tableau présente la synthèse des charges nettes contrôlables relatives aux obligations de service public pour les années 2015 à 2019. Il se complète automatiquement sur la base des tableaux sous-jacents  4.1 à  4.7.</t>
  </si>
  <si>
    <t xml:space="preserve">Le GRD renseigne les données réelles 2015 et les meilleures estimations pour les années 2016 à 2023 des produits issus de la facturation d'électricité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2016 à 2023 des produits versés par la CREG au titre de compensation. </t>
  </si>
  <si>
    <t>Ce tableau présente la synthèse des interventions de tiers dans le financement des actifs régulés pour les années 2015 à 2019. Le GRD fournit à l'annexe197, le fichier de calcul ayant permis la détermination des interventions de tiers pour l'année 2019 à partir des tarifs non-périodiques.</t>
  </si>
  <si>
    <t xml:space="preserve">Dossier de demande de budget spécifique relative au déploiement des compteurs communicants conforme à l'article 15 de la méthodologie tarifaire. </t>
  </si>
  <si>
    <t>TAB A</t>
  </si>
  <si>
    <t>TAB B</t>
  </si>
  <si>
    <t>TAB C</t>
  </si>
  <si>
    <r>
      <t xml:space="preserve"> Conformément à l'article 56 de la méthodologie tarifaire 2019-2023, la proposition de revenu autorisé est déposée à la CWaPE </t>
    </r>
    <r>
      <rPr>
        <b/>
        <u/>
        <sz val="8"/>
        <color theme="1"/>
        <rFont val="Trebuchet MS"/>
        <family val="2"/>
      </rPr>
      <t>au plus tard le 1er janvier 2018</t>
    </r>
    <r>
      <rPr>
        <sz val="8"/>
        <color theme="1"/>
        <rFont val="Trebuchet MS"/>
        <family val="2"/>
      </rPr>
      <t>. La proposition de revenu autorisé est transmise en trois exemplaires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</si>
</sst>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b/>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sz val="8"/>
      <color theme="0"/>
      <name val="Trebuchet MS"/>
      <family val="2"/>
    </font>
    <font>
      <b/>
      <i/>
      <sz val="8"/>
      <color theme="5"/>
      <name val="Trebuchet MS"/>
      <family val="2"/>
    </font>
    <font>
      <sz val="26"/>
      <color theme="1"/>
      <name val="Wingdings 2"/>
      <family val="1"/>
      <charset val="2"/>
    </font>
    <font>
      <b/>
      <i/>
      <sz val="8"/>
      <color rgb="FFFF0000"/>
      <name val="Trebuchet MS"/>
      <family val="2"/>
    </font>
    <font>
      <sz val="10"/>
      <color rgb="FF9C6500"/>
      <name val="Trebuchet MS"/>
      <family val="2"/>
    </font>
    <font>
      <sz val="10"/>
      <name val="Arial"/>
      <family val="2"/>
    </font>
    <font>
      <b/>
      <i/>
      <sz val="11"/>
      <color theme="5"/>
      <name val="Trebuchet MS"/>
      <family val="2"/>
    </font>
    <font>
      <b/>
      <i/>
      <sz val="9"/>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i/>
      <sz val="8"/>
      <color rgb="FFFF0000"/>
      <name val="Trebuchet MS"/>
      <family val="2"/>
    </font>
    <font>
      <sz val="12"/>
      <color theme="0"/>
      <name val="Calibri"/>
      <family val="2"/>
      <scheme val="minor"/>
    </font>
    <font>
      <b/>
      <sz val="10"/>
      <color theme="5"/>
      <name val="Trebuchet MS"/>
      <family val="2"/>
    </font>
    <font>
      <sz val="16"/>
      <color theme="0"/>
      <name val="Trebuchet MS"/>
      <family val="2"/>
    </font>
    <font>
      <i/>
      <sz val="8"/>
      <name val="Trebuchet MS"/>
      <family val="2"/>
    </font>
    <font>
      <sz val="14"/>
      <color theme="1"/>
      <name val="Wingdings 2"/>
      <family val="1"/>
      <charset val="2"/>
    </font>
    <font>
      <b/>
      <i/>
      <sz val="10"/>
      <name val="Trebuchet MS"/>
      <family val="2"/>
    </font>
    <font>
      <b/>
      <u/>
      <sz val="8"/>
      <color theme="1"/>
      <name val="Trebuchet MS"/>
      <family val="2"/>
    </font>
    <font>
      <sz val="8"/>
      <name val="Trebuchet MS"/>
      <family val="2"/>
    </font>
    <font>
      <i/>
      <sz val="8"/>
      <color theme="5"/>
      <name val="Trebuchet MS"/>
      <family val="2"/>
    </font>
    <font>
      <sz val="14"/>
      <color theme="0"/>
      <name val="Trebuchet MS"/>
      <family val="2"/>
    </font>
    <font>
      <sz val="12"/>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sz val="8"/>
      <color theme="1"/>
      <name val="Arial"/>
      <family val="2"/>
    </font>
    <font>
      <sz val="11"/>
      <color theme="9" tint="-0.249977111117893"/>
      <name val="Calibri"/>
      <family val="2"/>
      <scheme val="minor"/>
    </font>
  </fonts>
  <fills count="21">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7" tint="0.79998168889431442"/>
        <bgColor indexed="65"/>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lightDown">
        <bgColor theme="0"/>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6" tint="-0.249977111117893"/>
        <bgColor indexed="64"/>
      </patternFill>
    </fill>
  </fills>
  <borders count="9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medium">
        <color theme="5"/>
      </left>
      <right style="thin">
        <color theme="0"/>
      </right>
      <top/>
      <bottom/>
      <diagonal/>
    </border>
    <border>
      <left/>
      <right style="medium">
        <color theme="5"/>
      </right>
      <top/>
      <bottom/>
      <diagonal/>
    </border>
    <border>
      <left style="medium">
        <color theme="5"/>
      </left>
      <right/>
      <top/>
      <bottom style="thin">
        <color theme="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style="medium">
        <color theme="5"/>
      </left>
      <right style="thin">
        <color theme="0"/>
      </right>
      <top style="thin">
        <color theme="0"/>
      </top>
      <bottom/>
      <diagonal/>
    </border>
    <border>
      <left style="thin">
        <color theme="0"/>
      </left>
      <right style="medium">
        <color theme="5"/>
      </right>
      <top style="thin">
        <color theme="0"/>
      </top>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thin">
        <color theme="0"/>
      </left>
      <right style="medium">
        <color theme="5"/>
      </right>
      <top style="medium">
        <color theme="5"/>
      </top>
      <bottom style="medium">
        <color theme="5"/>
      </bottom>
      <diagonal/>
    </border>
    <border>
      <left style="dashDot">
        <color theme="5"/>
      </left>
      <right style="dashDot">
        <color theme="5"/>
      </right>
      <top/>
      <bottom style="dashDot">
        <color theme="5"/>
      </bottom>
      <diagonal/>
    </border>
    <border>
      <left/>
      <right style="medium">
        <color theme="5"/>
      </right>
      <top style="medium">
        <color theme="5"/>
      </top>
      <bottom style="thin">
        <color theme="0"/>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style="thin">
        <color theme="0"/>
      </left>
      <right style="thin">
        <color theme="0"/>
      </right>
      <top style="medium">
        <color theme="5"/>
      </top>
      <bottom style="thin">
        <color theme="0"/>
      </bottom>
      <diagonal/>
    </border>
    <border>
      <left/>
      <right/>
      <top style="dashDot">
        <color theme="5"/>
      </top>
      <bottom style="dashDot">
        <color theme="5"/>
      </bottom>
      <diagonal/>
    </border>
    <border>
      <left/>
      <right/>
      <top/>
      <bottom style="dashDot">
        <color theme="5"/>
      </bottom>
      <diagonal/>
    </border>
    <border>
      <left style="thin">
        <color theme="0"/>
      </left>
      <right/>
      <top style="medium">
        <color theme="5"/>
      </top>
      <bottom style="thin">
        <color theme="0"/>
      </bottom>
      <diagonal/>
    </border>
    <border>
      <left/>
      <right style="thin">
        <color theme="0"/>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0"/>
      </left>
      <right/>
      <top style="medium">
        <color theme="5"/>
      </top>
      <bottom style="medium">
        <color theme="5"/>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0"/>
      </right>
      <top/>
      <bottom/>
      <diagonal/>
    </border>
    <border>
      <left style="thin">
        <color theme="0"/>
      </left>
      <right style="medium">
        <color indexed="64"/>
      </right>
      <top/>
      <bottom/>
      <diagonal/>
    </border>
    <border>
      <left/>
      <right style="medium">
        <color indexed="64"/>
      </right>
      <top style="medium">
        <color indexed="64"/>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style="medium">
        <color theme="5"/>
      </bottom>
      <diagonal/>
    </border>
    <border>
      <left style="medium">
        <color theme="5"/>
      </left>
      <right style="medium">
        <color theme="5"/>
      </right>
      <top style="medium">
        <color theme="5"/>
      </top>
      <bottom/>
      <diagonal/>
    </border>
    <border>
      <left style="dashDot">
        <color theme="5"/>
      </left>
      <right style="dashDot">
        <color theme="5"/>
      </right>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medium">
        <color theme="5"/>
      </left>
      <right/>
      <top style="thin">
        <color theme="0"/>
      </top>
      <bottom/>
      <diagonal/>
    </border>
    <border>
      <left style="medium">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style="medium">
        <color theme="0"/>
      </right>
      <top/>
      <bottom style="thin">
        <color theme="0"/>
      </bottom>
      <diagonal/>
    </border>
    <border>
      <left style="dashDot">
        <color theme="5"/>
      </left>
      <right/>
      <top style="dashDot">
        <color theme="5"/>
      </top>
      <bottom style="dashDot">
        <color theme="5"/>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top style="dashDot">
        <color theme="5"/>
      </top>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right style="medium">
        <color theme="5"/>
      </right>
      <top style="medium">
        <color theme="5"/>
      </top>
      <bottom style="dashDot">
        <color theme="5"/>
      </bottom>
      <diagonal/>
    </border>
    <border>
      <left/>
      <right/>
      <top style="thin">
        <color theme="4"/>
      </top>
      <bottom style="thin">
        <color theme="4"/>
      </bottom>
      <diagonal/>
    </border>
    <border>
      <left style="dashDot">
        <color theme="5"/>
      </left>
      <right/>
      <top style="thin">
        <color theme="0"/>
      </top>
      <bottom/>
      <diagonal/>
    </border>
    <border>
      <left style="medium">
        <color theme="0"/>
      </left>
      <right style="thin">
        <color theme="0"/>
      </right>
      <top style="medium">
        <color theme="0"/>
      </top>
      <bottom/>
      <diagonal/>
    </border>
    <border>
      <left style="thin">
        <color theme="0"/>
      </left>
      <right/>
      <top style="medium">
        <color theme="0"/>
      </top>
      <bottom style="thin">
        <color theme="0"/>
      </bottom>
      <diagonal/>
    </border>
    <border>
      <left/>
      <right style="thin">
        <color theme="0"/>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thin">
        <color theme="0"/>
      </right>
      <top/>
      <bottom/>
      <diagonal/>
    </border>
    <border>
      <left/>
      <right style="medium">
        <color theme="0"/>
      </right>
      <top/>
      <bottom/>
      <diagonal/>
    </border>
    <border>
      <left style="medium">
        <color theme="0"/>
      </left>
      <right/>
      <top/>
      <bottom/>
      <diagonal/>
    </border>
    <border>
      <left/>
      <right style="thin">
        <color theme="0"/>
      </right>
      <top/>
      <bottom style="medium">
        <color theme="5"/>
      </bottom>
      <diagonal/>
    </border>
    <border>
      <left style="thin">
        <color theme="0"/>
      </left>
      <right style="thin">
        <color theme="0"/>
      </right>
      <top style="thin">
        <color theme="0"/>
      </top>
      <bottom style="medium">
        <color theme="5"/>
      </bottom>
      <diagonal/>
    </border>
    <border>
      <left style="thin">
        <color theme="0"/>
      </left>
      <right/>
      <top style="thin">
        <color theme="0"/>
      </top>
      <bottom style="medium">
        <color theme="5"/>
      </bottom>
      <diagonal/>
    </border>
    <border>
      <left style="dashDot">
        <color theme="5"/>
      </left>
      <right style="medium">
        <color indexed="64"/>
      </right>
      <top style="dashDot">
        <color theme="5"/>
      </top>
      <bottom style="dashDot">
        <color theme="5"/>
      </bottom>
      <diagonal/>
    </border>
  </borders>
  <cellStyleXfs count="25">
    <xf numFmtId="0" fontId="0" fillId="0" borderId="0"/>
    <xf numFmtId="9" fontId="3"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10" fillId="0" borderId="0" applyNumberFormat="0" applyFill="0" applyBorder="0" applyAlignment="0" applyProtection="0"/>
    <xf numFmtId="0" fontId="17" fillId="9" borderId="0" applyNumberFormat="0" applyBorder="0" applyAlignment="0" applyProtection="0"/>
    <xf numFmtId="0" fontId="18" fillId="0" borderId="0"/>
    <xf numFmtId="0" fontId="18" fillId="0" borderId="0"/>
    <xf numFmtId="0" fontId="18" fillId="0" borderId="0"/>
    <xf numFmtId="0" fontId="21" fillId="0" borderId="0"/>
    <xf numFmtId="0" fontId="7" fillId="0" borderId="0"/>
    <xf numFmtId="0" fontId="5" fillId="2"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3" fontId="7" fillId="6" borderId="23">
      <alignment horizontal="left"/>
      <protection locked="0"/>
    </xf>
    <xf numFmtId="3" fontId="7" fillId="8" borderId="0">
      <alignment horizontal="right"/>
      <protection hidden="1"/>
    </xf>
    <xf numFmtId="9" fontId="2" fillId="0" borderId="0" applyFont="0" applyFill="0" applyBorder="0" applyAlignment="0" applyProtection="0"/>
    <xf numFmtId="0" fontId="2" fillId="10" borderId="0" applyNumberFormat="0" applyBorder="0" applyAlignment="0" applyProtection="0"/>
    <xf numFmtId="0" fontId="7" fillId="6" borderId="23">
      <alignment horizontal="left"/>
      <protection locked="0"/>
    </xf>
    <xf numFmtId="0" fontId="7" fillId="4" borderId="0" applyNumberFormat="0" applyBorder="0" applyAlignment="0" applyProtection="0"/>
    <xf numFmtId="0" fontId="17" fillId="9" borderId="0" applyNumberFormat="0" applyBorder="0" applyAlignment="0" applyProtection="0"/>
    <xf numFmtId="3" fontId="7" fillId="6" borderId="23" applyAlignment="0">
      <alignment horizontal="left"/>
      <protection locked="0"/>
    </xf>
    <xf numFmtId="0" fontId="1" fillId="18" borderId="0" applyNumberFormat="0" applyBorder="0" applyAlignment="0" applyProtection="0"/>
  </cellStyleXfs>
  <cellXfs count="807">
    <xf numFmtId="0" fontId="0" fillId="0" borderId="0" xfId="0"/>
    <xf numFmtId="0" fontId="0" fillId="6" borderId="0" xfId="0" applyFill="1" applyProtection="1">
      <protection hidden="1"/>
    </xf>
    <xf numFmtId="0" fontId="7" fillId="6" borderId="0" xfId="0" applyFont="1" applyFill="1" applyProtection="1">
      <protection hidden="1"/>
    </xf>
    <xf numFmtId="0" fontId="12" fillId="6" borderId="0" xfId="0" applyFont="1" applyFill="1" applyAlignment="1" applyProtection="1">
      <alignment vertical="top" wrapText="1"/>
      <protection hidden="1"/>
    </xf>
    <xf numFmtId="3" fontId="7" fillId="6" borderId="0" xfId="0" applyNumberFormat="1" applyFont="1" applyFill="1" applyBorder="1" applyProtection="1">
      <protection hidden="1"/>
    </xf>
    <xf numFmtId="0" fontId="7" fillId="6" borderId="0" xfId="0" applyFont="1" applyFill="1" applyAlignment="1" applyProtection="1">
      <alignment wrapText="1"/>
      <protection hidden="1"/>
    </xf>
    <xf numFmtId="0" fontId="0" fillId="6" borderId="0" xfId="0" applyFill="1" applyAlignment="1" applyProtection="1">
      <alignment wrapText="1"/>
      <protection hidden="1"/>
    </xf>
    <xf numFmtId="3" fontId="7" fillId="6" borderId="0" xfId="0" applyNumberFormat="1" applyFont="1" applyFill="1" applyProtection="1">
      <protection hidden="1"/>
    </xf>
    <xf numFmtId="0" fontId="7" fillId="4" borderId="0" xfId="4" applyBorder="1" applyProtection="1">
      <protection hidden="1"/>
    </xf>
    <xf numFmtId="3" fontId="0" fillId="6" borderId="0" xfId="0" applyNumberFormat="1" applyFill="1" applyProtection="1">
      <protection hidden="1"/>
    </xf>
    <xf numFmtId="0" fontId="8" fillId="6" borderId="18" xfId="0" applyFont="1" applyFill="1" applyBorder="1" applyAlignment="1" applyProtection="1">
      <alignment horizontal="right"/>
      <protection hidden="1"/>
    </xf>
    <xf numFmtId="0" fontId="7" fillId="4" borderId="13" xfId="4" applyBorder="1" applyProtection="1">
      <protection hidden="1"/>
    </xf>
    <xf numFmtId="0" fontId="8" fillId="6" borderId="19" xfId="0" applyFont="1" applyFill="1" applyBorder="1" applyAlignment="1" applyProtection="1">
      <alignment horizontal="right"/>
      <protection hidden="1"/>
    </xf>
    <xf numFmtId="10" fontId="0" fillId="6" borderId="0" xfId="0" applyNumberFormat="1" applyFill="1" applyProtection="1">
      <protection hidden="1"/>
    </xf>
    <xf numFmtId="0" fontId="7" fillId="6" borderId="0" xfId="0" applyFont="1" applyFill="1" applyBorder="1" applyProtection="1">
      <protection hidden="1"/>
    </xf>
    <xf numFmtId="0" fontId="7" fillId="6" borderId="0" xfId="4" applyFill="1" applyBorder="1" applyProtection="1">
      <protection hidden="1"/>
    </xf>
    <xf numFmtId="3" fontId="7" fillId="6" borderId="0" xfId="4" applyNumberFormat="1" applyFill="1" applyBorder="1" applyProtection="1">
      <protection hidden="1"/>
    </xf>
    <xf numFmtId="3" fontId="0" fillId="6" borderId="0" xfId="0" applyNumberFormat="1" applyFill="1" applyBorder="1" applyProtection="1">
      <protection hidden="1"/>
    </xf>
    <xf numFmtId="0" fontId="6" fillId="3" borderId="21" xfId="3" applyBorder="1" applyAlignment="1" applyProtection="1">
      <alignment horizontal="center" vertical="center" wrapText="1"/>
      <protection hidden="1"/>
    </xf>
    <xf numFmtId="0" fontId="6" fillId="3" borderId="6" xfId="3" applyBorder="1" applyAlignment="1" applyProtection="1">
      <alignment horizontal="center" vertical="center"/>
      <protection hidden="1"/>
    </xf>
    <xf numFmtId="0" fontId="7" fillId="6" borderId="0" xfId="0" applyFont="1" applyFill="1" applyAlignment="1" applyProtection="1">
      <alignment vertical="center"/>
      <protection hidden="1"/>
    </xf>
    <xf numFmtId="0" fontId="10" fillId="6" borderId="0" xfId="6" applyFill="1" applyAlignment="1" applyProtection="1">
      <alignment wrapText="1"/>
      <protection hidden="1"/>
    </xf>
    <xf numFmtId="0" fontId="10" fillId="6" borderId="0" xfId="6" applyFill="1" applyAlignment="1" applyProtection="1">
      <protection hidden="1"/>
    </xf>
    <xf numFmtId="0" fontId="7" fillId="6" borderId="0" xfId="0" applyFont="1" applyFill="1" applyAlignment="1" applyProtection="1">
      <protection hidden="1"/>
    </xf>
    <xf numFmtId="0" fontId="7" fillId="6" borderId="39" xfId="0" applyFont="1" applyFill="1" applyBorder="1" applyAlignment="1" applyProtection="1">
      <alignment vertical="center"/>
      <protection hidden="1"/>
    </xf>
    <xf numFmtId="0" fontId="16" fillId="6" borderId="0" xfId="0" applyFont="1" applyFill="1" applyAlignment="1" applyProtection="1">
      <protection hidden="1"/>
    </xf>
    <xf numFmtId="0" fontId="14" fillId="6" borderId="0" xfId="0" applyFont="1" applyFill="1" applyAlignment="1" applyProtection="1">
      <alignment wrapText="1"/>
      <protection hidden="1"/>
    </xf>
    <xf numFmtId="0" fontId="0" fillId="6" borderId="0" xfId="0" applyFill="1" applyBorder="1" applyAlignment="1" applyProtection="1">
      <alignment wrapText="1"/>
      <protection hidden="1"/>
    </xf>
    <xf numFmtId="4" fontId="0" fillId="6" borderId="0" xfId="0" applyNumberFormat="1" applyFill="1" applyProtection="1">
      <protection hidden="1"/>
    </xf>
    <xf numFmtId="3" fontId="10" fillId="6" borderId="39" xfId="6" applyNumberFormat="1" applyFill="1" applyBorder="1" applyAlignment="1" applyProtection="1">
      <alignment horizontal="center"/>
      <protection hidden="1"/>
    </xf>
    <xf numFmtId="3" fontId="10" fillId="6" borderId="39" xfId="6" applyNumberFormat="1" applyFill="1" applyBorder="1" applyAlignment="1" applyProtection="1">
      <alignment horizontal="center" vertical="center"/>
      <protection hidden="1"/>
    </xf>
    <xf numFmtId="0" fontId="0" fillId="6" borderId="18" xfId="0" applyFont="1" applyFill="1" applyBorder="1" applyAlignment="1" applyProtection="1">
      <alignment vertical="center" wrapText="1"/>
      <protection hidden="1"/>
    </xf>
    <xf numFmtId="0" fontId="9" fillId="6" borderId="0" xfId="0" applyFont="1" applyFill="1" applyAlignment="1" applyProtection="1">
      <alignment horizontal="left" wrapText="1" indent="2"/>
      <protection hidden="1"/>
    </xf>
    <xf numFmtId="10" fontId="0" fillId="6" borderId="0" xfId="0" applyNumberFormat="1" applyFill="1" applyBorder="1" applyProtection="1">
      <protection hidden="1"/>
    </xf>
    <xf numFmtId="0" fontId="6" fillId="3" borderId="32" xfId="3" applyBorder="1" applyAlignment="1" applyProtection="1">
      <alignment horizontal="center" vertical="center"/>
      <protection hidden="1"/>
    </xf>
    <xf numFmtId="3" fontId="7" fillId="6" borderId="27" xfId="0" applyNumberFormat="1" applyFont="1" applyFill="1" applyBorder="1" applyAlignment="1" applyProtection="1">
      <alignment vertical="center" wrapText="1"/>
      <protection hidden="1"/>
    </xf>
    <xf numFmtId="3" fontId="7" fillId="6" borderId="0" xfId="0" applyNumberFormat="1" applyFont="1" applyFill="1" applyBorder="1" applyAlignment="1" applyProtection="1">
      <alignment horizontal="center"/>
      <protection hidden="1"/>
    </xf>
    <xf numFmtId="0" fontId="0" fillId="6" borderId="0" xfId="0" applyFill="1" applyBorder="1" applyAlignment="1" applyProtection="1">
      <alignment horizontal="center"/>
      <protection hidden="1"/>
    </xf>
    <xf numFmtId="3" fontId="0" fillId="6" borderId="0" xfId="0" applyNumberFormat="1" applyFill="1" applyAlignment="1" applyProtection="1">
      <alignment wrapText="1"/>
      <protection hidden="1"/>
    </xf>
    <xf numFmtId="0" fontId="0" fillId="6" borderId="0" xfId="0" applyFill="1" applyAlignment="1" applyProtection="1">
      <alignment vertical="center"/>
      <protection hidden="1"/>
    </xf>
    <xf numFmtId="3" fontId="6" fillId="3" borderId="1" xfId="3" applyNumberFormat="1" applyBorder="1" applyProtection="1">
      <protection hidden="1"/>
    </xf>
    <xf numFmtId="0" fontId="6" fillId="3" borderId="2" xfId="3" applyBorder="1" applyAlignment="1" applyProtection="1">
      <alignment horizontal="center" vertical="center"/>
      <protection hidden="1"/>
    </xf>
    <xf numFmtId="0" fontId="7" fillId="4" borderId="18" xfId="4" applyBorder="1" applyAlignment="1" applyProtection="1">
      <alignment vertical="center" wrapText="1"/>
      <protection hidden="1"/>
    </xf>
    <xf numFmtId="0" fontId="0" fillId="6" borderId="0" xfId="0" applyFont="1" applyFill="1" applyProtection="1">
      <protection hidden="1"/>
    </xf>
    <xf numFmtId="0" fontId="10" fillId="6" borderId="0" xfId="6" applyFill="1" applyProtection="1">
      <protection hidden="1"/>
    </xf>
    <xf numFmtId="0" fontId="6" fillId="6" borderId="0" xfId="0" applyFont="1" applyFill="1" applyProtection="1">
      <protection hidden="1"/>
    </xf>
    <xf numFmtId="3" fontId="0" fillId="6" borderId="4" xfId="0" applyNumberFormat="1" applyFill="1" applyBorder="1" applyProtection="1">
      <protection hidden="1"/>
    </xf>
    <xf numFmtId="3" fontId="0" fillId="6" borderId="0" xfId="0" applyNumberFormat="1" applyFill="1" applyBorder="1" applyAlignment="1" applyProtection="1">
      <alignment vertical="center"/>
      <protection hidden="1"/>
    </xf>
    <xf numFmtId="3" fontId="6" fillId="6" borderId="0" xfId="0" applyNumberFormat="1" applyFont="1" applyFill="1" applyProtection="1">
      <protection hidden="1"/>
    </xf>
    <xf numFmtId="3" fontId="6" fillId="6" borderId="0" xfId="0" applyNumberFormat="1" applyFont="1" applyFill="1" applyAlignment="1" applyProtection="1">
      <alignment vertical="center"/>
      <protection hidden="1"/>
    </xf>
    <xf numFmtId="0" fontId="6" fillId="6" borderId="0" xfId="0" applyFont="1" applyFill="1" applyAlignment="1" applyProtection="1">
      <alignment vertical="center"/>
      <protection hidden="1"/>
    </xf>
    <xf numFmtId="0" fontId="6" fillId="6" borderId="0" xfId="0" applyFont="1" applyFill="1" applyBorder="1" applyProtection="1">
      <protection hidden="1"/>
    </xf>
    <xf numFmtId="0" fontId="11" fillId="2" borderId="0" xfId="2" applyFont="1" applyAlignment="1" applyProtection="1">
      <alignment horizontal="center" wrapText="1"/>
      <protection hidden="1"/>
    </xf>
    <xf numFmtId="0" fontId="7" fillId="6" borderId="0" xfId="12" applyFill="1" applyProtection="1">
      <protection hidden="1"/>
    </xf>
    <xf numFmtId="0" fontId="10" fillId="6" borderId="0" xfId="6" applyFill="1" applyAlignment="1" applyProtection="1">
      <protection hidden="1"/>
    </xf>
    <xf numFmtId="3" fontId="7" fillId="6" borderId="0" xfId="12" applyNumberFormat="1" applyFill="1" applyProtection="1">
      <protection hidden="1"/>
    </xf>
    <xf numFmtId="3" fontId="7" fillId="8" borderId="0" xfId="12" applyNumberFormat="1" applyFill="1" applyProtection="1">
      <protection hidden="1"/>
    </xf>
    <xf numFmtId="0" fontId="0" fillId="6" borderId="0" xfId="0" applyFill="1"/>
    <xf numFmtId="0" fontId="23" fillId="6" borderId="0" xfId="0" applyFont="1" applyFill="1" applyAlignment="1" applyProtection="1">
      <alignment vertical="center"/>
      <protection hidden="1"/>
    </xf>
    <xf numFmtId="3" fontId="0" fillId="6" borderId="0" xfId="0" applyNumberFormat="1" applyFont="1" applyFill="1" applyProtection="1">
      <protection hidden="1"/>
    </xf>
    <xf numFmtId="0" fontId="24" fillId="6" borderId="34" xfId="0" applyFont="1" applyFill="1" applyBorder="1" applyAlignment="1" applyProtection="1">
      <alignment vertical="center"/>
      <protection hidden="1"/>
    </xf>
    <xf numFmtId="3" fontId="24" fillId="6" borderId="34" xfId="0" applyNumberFormat="1" applyFont="1" applyFill="1" applyBorder="1" applyAlignment="1" applyProtection="1">
      <alignment vertical="center"/>
      <protection hidden="1"/>
    </xf>
    <xf numFmtId="0" fontId="25" fillId="6" borderId="0" xfId="0" applyFont="1" applyFill="1" applyProtection="1">
      <protection hidden="1"/>
    </xf>
    <xf numFmtId="3" fontId="0" fillId="0" borderId="0" xfId="0" applyNumberFormat="1" applyFont="1" applyProtection="1">
      <protection hidden="1"/>
    </xf>
    <xf numFmtId="3" fontId="0" fillId="6" borderId="0" xfId="0" applyNumberFormat="1" applyFill="1"/>
    <xf numFmtId="0" fontId="6" fillId="3" borderId="1" xfId="3" applyBorder="1" applyAlignment="1" applyProtection="1">
      <alignment horizontal="center" vertical="center" wrapText="1"/>
      <protection hidden="1"/>
    </xf>
    <xf numFmtId="0" fontId="6" fillId="3" borderId="1" xfId="3" applyBorder="1" applyAlignment="1" applyProtection="1">
      <alignment horizontal="center" vertical="center"/>
      <protection hidden="1"/>
    </xf>
    <xf numFmtId="3" fontId="10" fillId="6" borderId="41" xfId="6" applyNumberFormat="1" applyFill="1" applyBorder="1" applyAlignment="1" applyProtection="1">
      <alignment horizontal="center" vertical="center"/>
      <protection hidden="1"/>
    </xf>
    <xf numFmtId="0" fontId="0" fillId="6" borderId="0" xfId="0" applyFill="1" applyAlignment="1">
      <alignment horizontal="center"/>
    </xf>
    <xf numFmtId="4" fontId="35" fillId="6" borderId="0" xfId="3" applyNumberFormat="1" applyFont="1" applyFill="1" applyBorder="1" applyAlignment="1" applyProtection="1">
      <alignment vertical="center" wrapText="1"/>
      <protection hidden="1"/>
    </xf>
    <xf numFmtId="0" fontId="0" fillId="6" borderId="0" xfId="0" applyFill="1" applyAlignment="1">
      <alignment horizontal="center" vertical="center"/>
    </xf>
    <xf numFmtId="0" fontId="6" fillId="13" borderId="1" xfId="0" applyFont="1" applyFill="1" applyBorder="1" applyAlignment="1" applyProtection="1">
      <alignment vertical="center" wrapText="1"/>
      <protection locked="0"/>
    </xf>
    <xf numFmtId="0" fontId="6" fillId="6" borderId="1" xfId="0" applyFont="1" applyFill="1" applyBorder="1" applyAlignment="1" applyProtection="1">
      <alignment vertical="center" wrapText="1"/>
      <protection locked="0"/>
    </xf>
    <xf numFmtId="0" fontId="0" fillId="6" borderId="1" xfId="0" applyFill="1" applyBorder="1" applyProtection="1">
      <protection hidden="1"/>
    </xf>
    <xf numFmtId="0" fontId="0" fillId="4" borderId="70" xfId="4" applyFont="1" applyBorder="1" applyAlignment="1" applyProtection="1">
      <alignment wrapText="1"/>
      <protection hidden="1"/>
    </xf>
    <xf numFmtId="3" fontId="7" fillId="6" borderId="23" xfId="16" applyAlignment="1">
      <alignment wrapText="1"/>
      <protection locked="0"/>
    </xf>
    <xf numFmtId="0" fontId="10" fillId="6" borderId="0" xfId="6" applyFill="1" applyProtection="1"/>
    <xf numFmtId="0" fontId="0" fillId="6" borderId="0" xfId="0" applyFill="1" applyProtection="1"/>
    <xf numFmtId="0" fontId="5" fillId="2" borderId="0" xfId="2" applyAlignment="1" applyProtection="1">
      <alignment wrapText="1"/>
    </xf>
    <xf numFmtId="0" fontId="5" fillId="2" borderId="0" xfId="2" applyProtection="1"/>
    <xf numFmtId="0" fontId="32" fillId="6" borderId="0" xfId="0" applyFont="1" applyFill="1" applyAlignment="1" applyProtection="1">
      <alignment horizontal="center"/>
    </xf>
    <xf numFmtId="0" fontId="0" fillId="6" borderId="0" xfId="0" applyFill="1" applyAlignment="1" applyProtection="1">
      <alignment wrapText="1"/>
    </xf>
    <xf numFmtId="0" fontId="7" fillId="6" borderId="0" xfId="0" applyFont="1" applyFill="1" applyProtection="1"/>
    <xf numFmtId="0" fontId="7" fillId="6" borderId="0" xfId="4" applyFont="1" applyFill="1" applyAlignment="1" applyProtection="1">
      <alignment horizontal="left"/>
    </xf>
    <xf numFmtId="0" fontId="7" fillId="6" borderId="0" xfId="0" applyFont="1" applyFill="1" applyAlignment="1" applyProtection="1">
      <alignment wrapText="1"/>
    </xf>
    <xf numFmtId="0" fontId="6" fillId="3" borderId="1" xfId="3" applyFont="1" applyBorder="1" applyAlignment="1" applyProtection="1">
      <alignment horizontal="center" vertical="center" wrapText="1"/>
    </xf>
    <xf numFmtId="0" fontId="6" fillId="3" borderId="1" xfId="3" applyFont="1" applyBorder="1" applyAlignment="1" applyProtection="1">
      <alignment horizontal="center" vertical="center"/>
    </xf>
    <xf numFmtId="3" fontId="7" fillId="6" borderId="25" xfId="16" applyBorder="1" applyAlignment="1" applyProtection="1">
      <alignment wrapText="1"/>
      <protection locked="0"/>
    </xf>
    <xf numFmtId="3" fontId="7" fillId="6" borderId="0" xfId="0" applyNumberFormat="1" applyFont="1" applyFill="1" applyProtection="1"/>
    <xf numFmtId="3" fontId="7" fillId="6" borderId="23" xfId="16" applyAlignment="1" applyProtection="1">
      <alignment wrapText="1"/>
      <protection locked="0"/>
    </xf>
    <xf numFmtId="3" fontId="7" fillId="6" borderId="75" xfId="16" applyBorder="1" applyAlignment="1" applyProtection="1">
      <alignment wrapText="1"/>
      <protection locked="0"/>
    </xf>
    <xf numFmtId="3" fontId="39" fillId="6" borderId="44" xfId="3" applyNumberFormat="1" applyFont="1" applyFill="1" applyBorder="1" applyAlignment="1" applyProtection="1">
      <alignment horizontal="right"/>
    </xf>
    <xf numFmtId="0" fontId="6" fillId="3" borderId="36" xfId="3" applyFont="1" applyBorder="1" applyAlignment="1" applyProtection="1">
      <alignment horizontal="left"/>
    </xf>
    <xf numFmtId="3" fontId="6" fillId="3" borderId="1" xfId="3" applyNumberFormat="1" applyFont="1" applyBorder="1" applyAlignment="1" applyProtection="1">
      <alignment horizontal="right"/>
    </xf>
    <xf numFmtId="3" fontId="7" fillId="6" borderId="78" xfId="16" applyBorder="1" applyAlignment="1" applyProtection="1">
      <alignment wrapText="1"/>
      <protection locked="0"/>
    </xf>
    <xf numFmtId="3" fontId="7" fillId="6" borderId="23" xfId="16" applyBorder="1" applyAlignment="1" applyProtection="1">
      <alignment wrapText="1"/>
      <protection locked="0"/>
    </xf>
    <xf numFmtId="4" fontId="35" fillId="6" borderId="0" xfId="3" applyNumberFormat="1" applyFont="1" applyFill="1" applyBorder="1" applyAlignment="1" applyProtection="1">
      <alignment vertical="center" wrapText="1"/>
    </xf>
    <xf numFmtId="0" fontId="36" fillId="6" borderId="1" xfId="0" applyFont="1" applyFill="1" applyBorder="1" applyAlignment="1" applyProtection="1">
      <alignment horizontal="center" vertical="center"/>
    </xf>
    <xf numFmtId="0" fontId="10" fillId="6" borderId="0" xfId="6" applyFill="1" applyAlignment="1" applyProtection="1">
      <alignment horizontal="center" vertical="center"/>
    </xf>
    <xf numFmtId="0" fontId="0" fillId="6" borderId="0" xfId="0" applyFill="1" applyBorder="1" applyAlignment="1" applyProtection="1">
      <alignment horizontal="left" wrapText="1" indent="3"/>
    </xf>
    <xf numFmtId="0" fontId="6" fillId="3" borderId="1" xfId="3" applyFont="1" applyBorder="1" applyAlignment="1" applyProtection="1">
      <alignment horizontal="center"/>
    </xf>
    <xf numFmtId="0" fontId="7" fillId="6" borderId="0" xfId="0" applyFont="1" applyFill="1" applyAlignment="1" applyProtection="1">
      <alignment vertical="center"/>
    </xf>
    <xf numFmtId="0" fontId="7" fillId="6" borderId="1" xfId="0" applyFont="1" applyFill="1" applyBorder="1" applyAlignment="1" applyProtection="1">
      <alignment vertical="center"/>
      <protection hidden="1"/>
    </xf>
    <xf numFmtId="0" fontId="7" fillId="6" borderId="1" xfId="0" applyFont="1" applyFill="1" applyBorder="1" applyProtection="1">
      <protection hidden="1"/>
    </xf>
    <xf numFmtId="3" fontId="7" fillId="6" borderId="0" xfId="4" applyNumberFormat="1" applyFont="1" applyFill="1" applyBorder="1" applyProtection="1">
      <protection hidden="1"/>
    </xf>
    <xf numFmtId="3" fontId="0" fillId="6" borderId="0" xfId="0" applyNumberFormat="1" applyFont="1" applyFill="1" applyBorder="1" applyProtection="1">
      <protection hidden="1"/>
    </xf>
    <xf numFmtId="0" fontId="7" fillId="6" borderId="2" xfId="0" applyFont="1" applyFill="1" applyBorder="1" applyProtection="1">
      <protection hidden="1"/>
    </xf>
    <xf numFmtId="0" fontId="7" fillId="6" borderId="0" xfId="0" applyFont="1" applyFill="1" applyBorder="1" applyAlignment="1" applyProtection="1">
      <alignment vertical="center"/>
      <protection hidden="1"/>
    </xf>
    <xf numFmtId="0" fontId="6" fillId="6" borderId="0" xfId="5" applyFont="1" applyFill="1" applyBorder="1" applyProtection="1">
      <protection hidden="1"/>
    </xf>
    <xf numFmtId="0" fontId="13" fillId="3" borderId="1" xfId="3" applyFont="1" applyBorder="1" applyProtection="1">
      <protection hidden="1"/>
    </xf>
    <xf numFmtId="3" fontId="13" fillId="3" borderId="1" xfId="3" applyNumberFormat="1" applyFont="1" applyBorder="1" applyProtection="1">
      <protection hidden="1"/>
    </xf>
    <xf numFmtId="0" fontId="0" fillId="6" borderId="0" xfId="0" applyFont="1" applyFill="1" applyBorder="1" applyAlignment="1" applyProtection="1">
      <alignment wrapText="1"/>
      <protection hidden="1"/>
    </xf>
    <xf numFmtId="0" fontId="6" fillId="3" borderId="1" xfId="3" applyBorder="1" applyProtection="1">
      <protection hidden="1"/>
    </xf>
    <xf numFmtId="0" fontId="11" fillId="2" borderId="0" xfId="2" applyFont="1" applyAlignment="1" applyProtection="1">
      <protection hidden="1"/>
    </xf>
    <xf numFmtId="0" fontId="7" fillId="6" borderId="46" xfId="0" applyFont="1" applyFill="1" applyBorder="1" applyProtection="1">
      <protection hidden="1"/>
    </xf>
    <xf numFmtId="0" fontId="7" fillId="4" borderId="36" xfId="4" applyBorder="1" applyProtection="1">
      <protection hidden="1"/>
    </xf>
    <xf numFmtId="0" fontId="0" fillId="6" borderId="36" xfId="0" applyFont="1" applyFill="1" applyBorder="1" applyProtection="1">
      <protection hidden="1"/>
    </xf>
    <xf numFmtId="0" fontId="0" fillId="6" borderId="46" xfId="0" applyFont="1" applyFill="1" applyBorder="1" applyProtection="1">
      <protection hidden="1"/>
    </xf>
    <xf numFmtId="0" fontId="7" fillId="4" borderId="36" xfId="4" applyBorder="1" applyAlignment="1" applyProtection="1">
      <alignment wrapText="1"/>
      <protection hidden="1"/>
    </xf>
    <xf numFmtId="0" fontId="0" fillId="12" borderId="36" xfId="0" applyFont="1" applyFill="1" applyBorder="1" applyProtection="1">
      <protection hidden="1"/>
    </xf>
    <xf numFmtId="0" fontId="7" fillId="12" borderId="36" xfId="4" applyFont="1" applyFill="1" applyBorder="1" applyProtection="1">
      <protection hidden="1"/>
    </xf>
    <xf numFmtId="0" fontId="7" fillId="6" borderId="36" xfId="4" applyFont="1" applyFill="1" applyBorder="1" applyAlignment="1" applyProtection="1">
      <alignment horizontal="left" indent="2"/>
      <protection hidden="1"/>
    </xf>
    <xf numFmtId="0" fontId="0" fillId="6" borderId="36" xfId="0" applyFont="1" applyFill="1" applyBorder="1" applyAlignment="1" applyProtection="1">
      <alignment horizontal="left" indent="4"/>
      <protection hidden="1"/>
    </xf>
    <xf numFmtId="3" fontId="7" fillId="6" borderId="31" xfId="4" applyNumberFormat="1" applyFill="1" applyBorder="1" applyProtection="1">
      <protection hidden="1"/>
    </xf>
    <xf numFmtId="3" fontId="6" fillId="3" borderId="1" xfId="3" applyNumberFormat="1" applyBorder="1" applyAlignment="1" applyProtection="1">
      <alignment horizontal="center" vertical="center" wrapText="1"/>
    </xf>
    <xf numFmtId="3" fontId="7" fillId="8" borderId="0" xfId="17">
      <alignment horizontal="right"/>
      <protection hidden="1"/>
    </xf>
    <xf numFmtId="3" fontId="7" fillId="8" borderId="81" xfId="17" applyBorder="1">
      <alignment horizontal="right"/>
      <protection hidden="1"/>
    </xf>
    <xf numFmtId="3" fontId="7" fillId="6" borderId="44" xfId="4" applyNumberFormat="1" applyFill="1" applyBorder="1" applyProtection="1">
      <protection hidden="1"/>
    </xf>
    <xf numFmtId="3" fontId="6" fillId="3" borderId="45" xfId="3" applyNumberFormat="1" applyBorder="1" applyProtection="1"/>
    <xf numFmtId="4" fontId="6" fillId="7" borderId="36" xfId="3" applyNumberFormat="1" applyFont="1" applyFill="1" applyBorder="1" applyAlignment="1" applyProtection="1">
      <alignment horizontal="left" wrapText="1"/>
    </xf>
    <xf numFmtId="3" fontId="6" fillId="3" borderId="37" xfId="3" applyNumberFormat="1" applyBorder="1" applyProtection="1"/>
    <xf numFmtId="3" fontId="6" fillId="3" borderId="1" xfId="3" applyNumberFormat="1" applyBorder="1" applyProtection="1"/>
    <xf numFmtId="0" fontId="7" fillId="4" borderId="46" xfId="4" applyBorder="1" applyProtection="1"/>
    <xf numFmtId="3" fontId="0" fillId="6" borderId="69" xfId="0" applyNumberFormat="1" applyFill="1" applyBorder="1" applyProtection="1"/>
    <xf numFmtId="0" fontId="10" fillId="6" borderId="0" xfId="6" applyFill="1" applyAlignment="1" applyProtection="1">
      <alignment wrapText="1"/>
    </xf>
    <xf numFmtId="0" fontId="34" fillId="2" borderId="0" xfId="2" applyFont="1" applyAlignment="1" applyProtection="1">
      <alignment vertical="center"/>
    </xf>
    <xf numFmtId="0" fontId="7" fillId="6" borderId="0" xfId="12" applyFont="1" applyFill="1" applyAlignment="1" applyProtection="1">
      <alignment wrapText="1"/>
      <protection hidden="1"/>
    </xf>
    <xf numFmtId="3" fontId="6" fillId="3" borderId="2" xfId="3" applyNumberFormat="1" applyBorder="1" applyAlignment="1" applyProtection="1">
      <alignment horizontal="center" vertical="center"/>
    </xf>
    <xf numFmtId="0" fontId="6" fillId="3" borderId="2" xfId="3" applyBorder="1" applyAlignment="1" applyProtection="1">
      <alignment horizontal="center" vertical="center" wrapText="1"/>
    </xf>
    <xf numFmtId="0" fontId="6" fillId="3" borderId="6" xfId="3" applyBorder="1" applyAlignment="1" applyProtection="1">
      <alignment horizontal="center" vertical="center" wrapText="1"/>
    </xf>
    <xf numFmtId="3" fontId="0" fillId="6" borderId="0" xfId="0" applyNumberFormat="1" applyFont="1" applyFill="1" applyBorder="1" applyAlignment="1" applyProtection="1">
      <alignment wrapText="1"/>
    </xf>
    <xf numFmtId="9" fontId="7" fillId="6" borderId="0" xfId="1" applyFont="1" applyFill="1" applyBorder="1" applyAlignment="1" applyProtection="1">
      <alignment horizontal="right" wrapText="1"/>
    </xf>
    <xf numFmtId="0" fontId="7" fillId="6" borderId="18" xfId="0" applyFont="1" applyFill="1" applyBorder="1" applyAlignment="1" applyProtection="1">
      <alignment horizontal="left" wrapText="1"/>
      <protection hidden="1"/>
    </xf>
    <xf numFmtId="0" fontId="7" fillId="6" borderId="0" xfId="0" applyFont="1" applyFill="1"/>
    <xf numFmtId="0" fontId="7" fillId="6" borderId="0" xfId="12" applyFont="1" applyFill="1" applyAlignment="1" applyProtection="1">
      <alignment horizontal="left"/>
      <protection hidden="1"/>
    </xf>
    <xf numFmtId="0" fontId="10" fillId="6" borderId="0" xfId="6" applyFill="1" applyAlignment="1" applyProtection="1"/>
    <xf numFmtId="0" fontId="7" fillId="6" borderId="0" xfId="0" applyFont="1" applyFill="1" applyAlignment="1" applyProtection="1"/>
    <xf numFmtId="0" fontId="7" fillId="4" borderId="0" xfId="4" applyFont="1" applyAlignment="1" applyProtection="1">
      <alignment wrapText="1"/>
      <protection hidden="1"/>
    </xf>
    <xf numFmtId="0" fontId="7" fillId="6" borderId="0" xfId="12" applyFill="1" applyAlignment="1" applyProtection="1">
      <alignment wrapText="1"/>
      <protection hidden="1"/>
    </xf>
    <xf numFmtId="0" fontId="7" fillId="6" borderId="0" xfId="12" applyFill="1"/>
    <xf numFmtId="4" fontId="7" fillId="6" borderId="0" xfId="0" applyNumberFormat="1" applyFont="1" applyFill="1" applyAlignment="1" applyProtection="1"/>
    <xf numFmtId="0" fontId="6" fillId="7" borderId="1" xfId="0" applyFont="1" applyFill="1" applyBorder="1" applyProtection="1"/>
    <xf numFmtId="3" fontId="6" fillId="7" borderId="1" xfId="0" applyNumberFormat="1" applyFont="1" applyFill="1" applyBorder="1" applyAlignment="1" applyProtection="1"/>
    <xf numFmtId="9" fontId="6" fillId="7" borderId="1" xfId="1" applyFont="1" applyFill="1" applyBorder="1" applyAlignment="1" applyProtection="1">
      <alignment horizontal="right" wrapText="1"/>
    </xf>
    <xf numFmtId="0" fontId="0" fillId="6" borderId="0" xfId="0" applyFont="1" applyFill="1" applyProtection="1"/>
    <xf numFmtId="0" fontId="31" fillId="6" borderId="0" xfId="0" applyFont="1" applyFill="1" applyProtection="1"/>
    <xf numFmtId="0" fontId="6" fillId="3" borderId="64" xfId="3" applyBorder="1" applyAlignment="1" applyProtection="1">
      <alignment horizontal="center" wrapText="1"/>
    </xf>
    <xf numFmtId="0" fontId="40" fillId="12" borderId="64" xfId="0" applyFont="1" applyFill="1" applyBorder="1" applyAlignment="1" applyProtection="1">
      <alignment horizontal="center" vertical="center" wrapText="1"/>
    </xf>
    <xf numFmtId="0" fontId="41" fillId="2" borderId="0" xfId="2" applyFont="1" applyAlignment="1" applyProtection="1"/>
    <xf numFmtId="0" fontId="0" fillId="6" borderId="0" xfId="12" applyFont="1" applyFill="1" applyAlignment="1" applyProtection="1">
      <alignment wrapText="1"/>
      <protection hidden="1"/>
    </xf>
    <xf numFmtId="0" fontId="0" fillId="6" borderId="0" xfId="0" applyFont="1" applyFill="1" applyAlignment="1" applyProtection="1"/>
    <xf numFmtId="9" fontId="7" fillId="6" borderId="0" xfId="18" applyFont="1" applyFill="1" applyBorder="1" applyAlignment="1" applyProtection="1">
      <alignment horizontal="right" wrapText="1"/>
    </xf>
    <xf numFmtId="9" fontId="6" fillId="7" borderId="1" xfId="18" applyFont="1" applyFill="1" applyBorder="1" applyAlignment="1" applyProtection="1">
      <alignment horizontal="right" wrapText="1"/>
    </xf>
    <xf numFmtId="0" fontId="7" fillId="6" borderId="0" xfId="0" applyFont="1" applyFill="1" applyAlignment="1" applyProtection="1">
      <alignment wrapText="1"/>
      <protection hidden="1"/>
    </xf>
    <xf numFmtId="0" fontId="0" fillId="6" borderId="0" xfId="0" applyFill="1" applyAlignment="1">
      <alignment vertical="center"/>
    </xf>
    <xf numFmtId="0" fontId="6" fillId="3" borderId="1" xfId="3" applyBorder="1" applyAlignment="1" applyProtection="1">
      <alignment horizontal="center" vertical="center" wrapText="1"/>
      <protection hidden="1"/>
    </xf>
    <xf numFmtId="0" fontId="6" fillId="3" borderId="2" xfId="3" applyBorder="1" applyAlignment="1" applyProtection="1">
      <alignment horizontal="center" vertical="center" wrapText="1"/>
      <protection hidden="1"/>
    </xf>
    <xf numFmtId="0" fontId="6" fillId="3" borderId="1" xfId="3" applyFont="1" applyBorder="1" applyAlignment="1" applyProtection="1">
      <alignment horizontal="center" vertical="center" wrapText="1"/>
    </xf>
    <xf numFmtId="0" fontId="31" fillId="6" borderId="0" xfId="0" applyFont="1" applyFill="1" applyAlignment="1" applyProtection="1">
      <alignment vertical="center" wrapText="1"/>
    </xf>
    <xf numFmtId="0" fontId="6" fillId="6" borderId="0" xfId="5" applyFont="1" applyFill="1" applyBorder="1" applyAlignment="1" applyProtection="1">
      <alignment horizontal="center" vertical="center" wrapText="1"/>
      <protection hidden="1"/>
    </xf>
    <xf numFmtId="0" fontId="34" fillId="2" borderId="0" xfId="2" applyFont="1" applyAlignment="1" applyProtection="1"/>
    <xf numFmtId="0" fontId="11" fillId="2" borderId="0" xfId="2" applyFont="1" applyAlignment="1" applyProtection="1"/>
    <xf numFmtId="0" fontId="0" fillId="6" borderId="85" xfId="0" applyFill="1" applyBorder="1" applyAlignment="1" applyProtection="1">
      <alignment vertical="center"/>
    </xf>
    <xf numFmtId="0" fontId="10" fillId="6" borderId="85" xfId="6" quotePrefix="1" applyFill="1" applyBorder="1" applyAlignment="1" applyProtection="1">
      <alignment horizontal="center" vertical="center"/>
    </xf>
    <xf numFmtId="0" fontId="0" fillId="6" borderId="18" xfId="12" applyFont="1" applyFill="1" applyBorder="1" applyAlignment="1" applyProtection="1">
      <alignment vertical="center" wrapText="1"/>
      <protection hidden="1"/>
    </xf>
    <xf numFmtId="3" fontId="0" fillId="6" borderId="0" xfId="0" applyNumberFormat="1" applyFill="1" applyAlignment="1" applyProtection="1">
      <alignment wrapText="1"/>
    </xf>
    <xf numFmtId="0" fontId="11" fillId="2" borderId="0" xfId="2" applyFont="1" applyAlignment="1" applyProtection="1">
      <alignment horizontal="left"/>
    </xf>
    <xf numFmtId="0" fontId="11" fillId="2" borderId="0" xfId="2" applyFont="1" applyAlignment="1" applyProtection="1">
      <alignment horizontal="center" wrapText="1"/>
    </xf>
    <xf numFmtId="0" fontId="5" fillId="2" borderId="0" xfId="2" applyAlignment="1" applyProtection="1">
      <alignment horizontal="center" wrapText="1"/>
    </xf>
    <xf numFmtId="0" fontId="12" fillId="6" borderId="0" xfId="0" applyFont="1" applyFill="1" applyAlignment="1" applyProtection="1">
      <alignment vertical="top" wrapText="1"/>
    </xf>
    <xf numFmtId="0" fontId="0" fillId="6" borderId="1" xfId="0" applyFill="1" applyBorder="1" applyProtection="1"/>
    <xf numFmtId="0" fontId="6" fillId="3" borderId="1" xfId="3" applyBorder="1" applyAlignment="1" applyProtection="1">
      <alignment horizontal="center"/>
    </xf>
    <xf numFmtId="0" fontId="6" fillId="3" borderId="1" xfId="3" applyBorder="1" applyAlignment="1" applyProtection="1">
      <alignment horizontal="center" wrapText="1"/>
    </xf>
    <xf numFmtId="0" fontId="7" fillId="4" borderId="14" xfId="4" applyBorder="1" applyAlignment="1" applyProtection="1">
      <alignment wrapText="1"/>
    </xf>
    <xf numFmtId="3" fontId="7" fillId="6" borderId="0" xfId="4" applyNumberFormat="1" applyFill="1" applyBorder="1" applyProtection="1"/>
    <xf numFmtId="9" fontId="7" fillId="6" borderId="0" xfId="4" applyNumberFormat="1" applyFill="1" applyBorder="1" applyProtection="1"/>
    <xf numFmtId="0" fontId="33" fillId="12" borderId="64" xfId="0" applyFont="1" applyFill="1" applyBorder="1" applyAlignment="1" applyProtection="1">
      <alignment horizontal="center"/>
    </xf>
    <xf numFmtId="0" fontId="7" fillId="4" borderId="35" xfId="4" applyBorder="1" applyAlignment="1" applyProtection="1">
      <alignment wrapText="1"/>
    </xf>
    <xf numFmtId="3" fontId="7" fillId="6" borderId="30" xfId="4" applyNumberFormat="1" applyFill="1" applyBorder="1" applyProtection="1"/>
    <xf numFmtId="9" fontId="7" fillId="6" borderId="0" xfId="4" applyNumberFormat="1" applyFill="1" applyBorder="1" applyAlignment="1" applyProtection="1">
      <alignment horizontal="right" wrapText="1"/>
    </xf>
    <xf numFmtId="0" fontId="0" fillId="6" borderId="35" xfId="0" applyFill="1" applyBorder="1" applyAlignment="1" applyProtection="1">
      <alignment horizontal="left" wrapText="1" indent="2"/>
    </xf>
    <xf numFmtId="3" fontId="0" fillId="6" borderId="0" xfId="0" applyNumberFormat="1" applyFill="1" applyBorder="1" applyProtection="1"/>
    <xf numFmtId="0" fontId="10" fillId="6" borderId="64" xfId="6" applyFill="1" applyBorder="1" applyAlignment="1" applyProtection="1">
      <alignment horizontal="center" vertical="center"/>
    </xf>
    <xf numFmtId="0" fontId="33" fillId="12" borderId="63" xfId="0" applyFont="1" applyFill="1" applyBorder="1" applyAlignment="1" applyProtection="1">
      <alignment horizontal="center"/>
    </xf>
    <xf numFmtId="3" fontId="0" fillId="6" borderId="35" xfId="0" applyNumberFormat="1" applyFill="1" applyBorder="1" applyAlignment="1" applyProtection="1">
      <alignment horizontal="left" wrapText="1" indent="2"/>
    </xf>
    <xf numFmtId="3" fontId="0" fillId="6" borderId="0" xfId="0" applyNumberFormat="1" applyFill="1" applyBorder="1" applyAlignment="1" applyProtection="1">
      <alignment vertical="center"/>
    </xf>
    <xf numFmtId="9" fontId="7" fillId="6" borderId="0" xfId="4" applyNumberFormat="1" applyFill="1" applyBorder="1" applyAlignment="1" applyProtection="1">
      <alignment vertical="center"/>
    </xf>
    <xf numFmtId="0" fontId="0" fillId="6" borderId="0" xfId="0" applyFill="1" applyAlignment="1" applyProtection="1">
      <alignment vertical="center"/>
    </xf>
    <xf numFmtId="0" fontId="0" fillId="4" borderId="70" xfId="4" applyFont="1" applyBorder="1" applyAlignment="1" applyProtection="1">
      <alignment wrapText="1"/>
    </xf>
    <xf numFmtId="3" fontId="6" fillId="7" borderId="1" xfId="3" applyNumberFormat="1" applyFont="1" applyFill="1" applyBorder="1" applyAlignment="1" applyProtection="1">
      <alignment wrapText="1"/>
    </xf>
    <xf numFmtId="3" fontId="6" fillId="7" borderId="1" xfId="3" applyNumberFormat="1" applyFont="1" applyFill="1" applyBorder="1" applyProtection="1"/>
    <xf numFmtId="9" fontId="6" fillId="7" borderId="1" xfId="1" applyFont="1" applyFill="1" applyBorder="1" applyProtection="1"/>
    <xf numFmtId="0" fontId="7" fillId="4" borderId="35" xfId="4" applyBorder="1" applyAlignment="1" applyProtection="1">
      <alignment vertical="center" wrapText="1"/>
    </xf>
    <xf numFmtId="3" fontId="7" fillId="6" borderId="0" xfId="4" applyNumberFormat="1" applyFill="1" applyBorder="1" applyAlignment="1" applyProtection="1">
      <alignment vertical="center"/>
    </xf>
    <xf numFmtId="0" fontId="0" fillId="4" borderId="35" xfId="4" applyFont="1" applyBorder="1" applyAlignment="1" applyProtection="1">
      <alignment wrapText="1"/>
    </xf>
    <xf numFmtId="0" fontId="6" fillId="3" borderId="63" xfId="3" applyBorder="1" applyAlignment="1" applyProtection="1">
      <alignment horizontal="center" wrapText="1"/>
    </xf>
    <xf numFmtId="0" fontId="33" fillId="12" borderId="64" xfId="0" applyFont="1" applyFill="1" applyBorder="1" applyAlignment="1" applyProtection="1">
      <alignment horizontal="center" vertical="center"/>
    </xf>
    <xf numFmtId="0" fontId="33" fillId="12" borderId="64" xfId="0" applyFont="1" applyFill="1" applyBorder="1" applyAlignment="1" applyProtection="1">
      <alignment horizontal="center" vertical="center" wrapText="1"/>
    </xf>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3" fontId="0" fillId="6" borderId="0" xfId="0" applyNumberFormat="1" applyFill="1" applyAlignment="1" applyProtection="1"/>
    <xf numFmtId="0" fontId="14" fillId="6" borderId="0" xfId="0" applyFont="1" applyFill="1" applyProtection="1"/>
    <xf numFmtId="0" fontId="6" fillId="3" borderId="1" xfId="3" applyBorder="1" applyAlignment="1" applyProtection="1"/>
    <xf numFmtId="0" fontId="39" fillId="14" borderId="1" xfId="3" applyFont="1" applyFill="1" applyBorder="1" applyAlignment="1" applyProtection="1">
      <alignment horizontal="left" indent="2"/>
    </xf>
    <xf numFmtId="3" fontId="0" fillId="4" borderId="0" xfId="4" applyNumberFormat="1" applyFont="1" applyProtection="1"/>
    <xf numFmtId="0" fontId="0" fillId="6" borderId="0" xfId="0" applyFill="1" applyAlignment="1" applyProtection="1">
      <alignment horizontal="left" indent="4"/>
    </xf>
    <xf numFmtId="3" fontId="7" fillId="4" borderId="0" xfId="4" applyNumberFormat="1" applyProtection="1"/>
    <xf numFmtId="3" fontId="0" fillId="6" borderId="0" xfId="0" applyNumberFormat="1" applyFill="1" applyAlignment="1" applyProtection="1">
      <alignment horizontal="left" indent="4"/>
    </xf>
    <xf numFmtId="0" fontId="6" fillId="3" borderId="1" xfId="3" applyBorder="1" applyAlignment="1" applyProtection="1">
      <alignment horizontal="center" vertical="center" wrapText="1"/>
    </xf>
    <xf numFmtId="3" fontId="0" fillId="6" borderId="0" xfId="0" applyNumberFormat="1" applyFill="1" applyBorder="1" applyAlignment="1" applyProtection="1">
      <alignment horizontal="right"/>
    </xf>
    <xf numFmtId="9" fontId="7" fillId="6" borderId="0" xfId="1" applyFont="1" applyFill="1" applyBorder="1" applyProtection="1"/>
    <xf numFmtId="3" fontId="6" fillId="3" borderId="1" xfId="3" applyNumberFormat="1" applyBorder="1" applyAlignment="1" applyProtection="1">
      <alignment horizontal="right" vertical="center" wrapText="1"/>
    </xf>
    <xf numFmtId="9" fontId="6" fillId="3" borderId="1" xfId="1" applyFont="1" applyFill="1" applyBorder="1" applyAlignment="1" applyProtection="1">
      <alignment horizontal="right" vertical="center" wrapText="1"/>
    </xf>
    <xf numFmtId="0" fontId="0" fillId="6" borderId="0" xfId="0" applyFill="1" applyAlignment="1" applyProtection="1"/>
    <xf numFmtId="0" fontId="0" fillId="4" borderId="0" xfId="4" applyFont="1" applyAlignment="1" applyProtection="1">
      <alignment horizontal="center"/>
    </xf>
    <xf numFmtId="0" fontId="6" fillId="3" borderId="15" xfId="3" applyBorder="1" applyAlignment="1" applyProtection="1">
      <alignment horizontal="center" vertical="center" wrapText="1"/>
    </xf>
    <xf numFmtId="0" fontId="6" fillId="3" borderId="43" xfId="3" applyBorder="1" applyAlignment="1" applyProtection="1">
      <alignment horizontal="center" vertical="center" wrapText="1"/>
    </xf>
    <xf numFmtId="3" fontId="7" fillId="6" borderId="0" xfId="4" applyNumberFormat="1" applyFill="1" applyProtection="1"/>
    <xf numFmtId="3" fontId="0" fillId="6" borderId="0" xfId="0" applyNumberFormat="1" applyFill="1" applyProtection="1"/>
    <xf numFmtId="3" fontId="6" fillId="3" borderId="15" xfId="3" applyNumberFormat="1" applyBorder="1" applyAlignment="1" applyProtection="1">
      <alignment horizontal="center" vertical="center" wrapText="1"/>
    </xf>
    <xf numFmtId="3" fontId="6" fillId="3" borderId="43" xfId="3" applyNumberFormat="1" applyBorder="1" applyAlignment="1" applyProtection="1">
      <alignment horizontal="center" vertical="center" wrapText="1"/>
    </xf>
    <xf numFmtId="3" fontId="6" fillId="3" borderId="24" xfId="3" applyNumberFormat="1" applyBorder="1" applyAlignment="1" applyProtection="1">
      <alignment horizontal="center" vertical="center" wrapText="1"/>
    </xf>
    <xf numFmtId="3" fontId="0" fillId="6" borderId="0" xfId="0" applyNumberFormat="1" applyFont="1" applyFill="1" applyProtection="1"/>
    <xf numFmtId="3" fontId="7" fillId="6" borderId="23" xfId="16" applyAlignment="1" applyProtection="1">
      <alignment vertical="center" wrapText="1"/>
      <protection locked="0"/>
    </xf>
    <xf numFmtId="0" fontId="7" fillId="6" borderId="0" xfId="12" applyFont="1" applyFill="1" applyProtection="1">
      <protection hidden="1"/>
    </xf>
    <xf numFmtId="3" fontId="6" fillId="3" borderId="1" xfId="15" applyNumberFormat="1" applyBorder="1" applyProtection="1">
      <protection hidden="1"/>
    </xf>
    <xf numFmtId="3" fontId="6" fillId="3" borderId="1" xfId="15" applyNumberFormat="1" applyBorder="1" applyAlignment="1" applyProtection="1">
      <alignment horizontal="center" vertical="center" wrapText="1"/>
      <protection hidden="1"/>
    </xf>
    <xf numFmtId="0" fontId="6" fillId="3" borderId="1" xfId="15" applyBorder="1" applyAlignment="1" applyProtection="1">
      <alignment horizontal="center" vertical="center" wrapText="1"/>
      <protection hidden="1"/>
    </xf>
    <xf numFmtId="3" fontId="7" fillId="4" borderId="0" xfId="14" applyNumberFormat="1" applyAlignment="1" applyProtection="1">
      <alignment wrapText="1"/>
      <protection hidden="1"/>
    </xf>
    <xf numFmtId="3" fontId="7" fillId="6" borderId="0" xfId="12" applyNumberFormat="1" applyFill="1" applyAlignment="1" applyProtection="1">
      <alignment wrapText="1"/>
      <protection hidden="1"/>
    </xf>
    <xf numFmtId="0" fontId="7" fillId="6" borderId="23" xfId="20" applyAlignment="1">
      <protection locked="0"/>
    </xf>
    <xf numFmtId="3" fontId="7" fillId="6" borderId="0" xfId="14" applyNumberFormat="1" applyFill="1" applyAlignment="1" applyProtection="1">
      <alignment wrapText="1"/>
      <protection hidden="1"/>
    </xf>
    <xf numFmtId="3" fontId="7" fillId="4" borderId="0" xfId="21" applyNumberFormat="1" applyAlignment="1" applyProtection="1">
      <alignment wrapText="1"/>
      <protection hidden="1"/>
    </xf>
    <xf numFmtId="0" fontId="7" fillId="6" borderId="0" xfId="12" applyFill="1" applyAlignment="1" applyProtection="1">
      <protection hidden="1"/>
    </xf>
    <xf numFmtId="0" fontId="7" fillId="6" borderId="0" xfId="12" applyFill="1" applyAlignment="1" applyProtection="1">
      <alignment horizontal="left"/>
      <protection hidden="1"/>
    </xf>
    <xf numFmtId="0" fontId="34" fillId="2" borderId="0" xfId="2" applyFont="1" applyAlignment="1" applyProtection="1">
      <alignment vertical="center"/>
      <protection hidden="1"/>
    </xf>
    <xf numFmtId="0" fontId="12" fillId="6" borderId="0" xfId="12" applyFont="1" applyFill="1" applyAlignment="1" applyProtection="1">
      <alignment vertical="top" wrapText="1"/>
      <protection hidden="1"/>
    </xf>
    <xf numFmtId="3" fontId="12" fillId="6" borderId="0" xfId="12" applyNumberFormat="1" applyFont="1" applyFill="1" applyAlignment="1" applyProtection="1">
      <alignment vertical="top" wrapText="1"/>
      <protection hidden="1"/>
    </xf>
    <xf numFmtId="3" fontId="7" fillId="6" borderId="0" xfId="12" applyNumberFormat="1" applyFont="1" applyFill="1" applyProtection="1">
      <protection hidden="1"/>
    </xf>
    <xf numFmtId="0" fontId="7" fillId="6" borderId="1" xfId="12" applyFont="1" applyFill="1" applyBorder="1" applyProtection="1">
      <protection hidden="1"/>
    </xf>
    <xf numFmtId="0" fontId="7" fillId="6" borderId="18" xfId="12" applyFont="1" applyFill="1" applyBorder="1" applyAlignment="1" applyProtection="1">
      <alignment vertical="center" wrapText="1"/>
      <protection hidden="1"/>
    </xf>
    <xf numFmtId="0" fontId="7" fillId="6" borderId="0" xfId="12" applyFont="1" applyFill="1" applyBorder="1" applyAlignment="1" applyProtection="1">
      <alignment vertical="center"/>
      <protection hidden="1"/>
    </xf>
    <xf numFmtId="3" fontId="17" fillId="6" borderId="0" xfId="22" applyNumberFormat="1" applyFill="1" applyBorder="1" applyAlignment="1" applyProtection="1">
      <alignment vertical="center"/>
      <protection hidden="1"/>
    </xf>
    <xf numFmtId="0" fontId="7" fillId="6" borderId="0" xfId="12" applyFont="1" applyFill="1" applyAlignment="1" applyProtection="1">
      <alignment vertical="center"/>
      <protection hidden="1"/>
    </xf>
    <xf numFmtId="0" fontId="6" fillId="3" borderId="1" xfId="15" applyBorder="1" applyAlignment="1" applyProtection="1">
      <alignment vertical="center" wrapText="1"/>
      <protection hidden="1"/>
    </xf>
    <xf numFmtId="9" fontId="7" fillId="6" borderId="1" xfId="4" applyNumberFormat="1" applyFont="1" applyFill="1" applyBorder="1" applyAlignment="1" applyProtection="1">
      <alignment horizontal="right" vertical="center" wrapText="1"/>
    </xf>
    <xf numFmtId="3" fontId="6" fillId="7" borderId="1" xfId="15" applyNumberFormat="1" applyFont="1" applyFill="1" applyBorder="1" applyAlignment="1" applyProtection="1">
      <alignment vertical="center"/>
      <protection hidden="1"/>
    </xf>
    <xf numFmtId="9" fontId="6" fillId="7" borderId="1" xfId="4" applyNumberFormat="1" applyFont="1" applyFill="1" applyBorder="1" applyAlignment="1" applyProtection="1">
      <alignment horizontal="right" vertical="center" wrapText="1"/>
    </xf>
    <xf numFmtId="9" fontId="6" fillId="7" borderId="1" xfId="15" applyNumberFormat="1" applyFont="1" applyFill="1" applyBorder="1" applyAlignment="1" applyProtection="1">
      <alignment horizontal="right" vertical="center" wrapText="1"/>
      <protection hidden="1"/>
    </xf>
    <xf numFmtId="0" fontId="6" fillId="7" borderId="1" xfId="12" applyFont="1" applyFill="1" applyBorder="1" applyAlignment="1" applyProtection="1">
      <alignment vertical="center"/>
      <protection hidden="1"/>
    </xf>
    <xf numFmtId="9" fontId="7" fillId="6" borderId="37" xfId="4" applyNumberFormat="1" applyFont="1" applyFill="1" applyBorder="1" applyAlignment="1" applyProtection="1">
      <alignment horizontal="right" vertical="center" wrapText="1"/>
    </xf>
    <xf numFmtId="9" fontId="7" fillId="6" borderId="4" xfId="4" applyNumberFormat="1" applyFont="1" applyFill="1" applyBorder="1" applyAlignment="1" applyProtection="1">
      <alignment horizontal="right" vertical="center" wrapText="1"/>
    </xf>
    <xf numFmtId="9" fontId="7" fillId="6" borderId="45" xfId="4" applyNumberFormat="1" applyFont="1" applyFill="1" applyBorder="1" applyAlignment="1" applyProtection="1">
      <alignment horizontal="right" vertical="center" wrapText="1"/>
    </xf>
    <xf numFmtId="9" fontId="7" fillId="6" borderId="68" xfId="4" applyNumberFormat="1" applyFont="1" applyFill="1" applyBorder="1" applyAlignment="1" applyProtection="1">
      <alignment horizontal="right" vertical="center" wrapText="1"/>
    </xf>
    <xf numFmtId="3" fontId="7" fillId="6" borderId="25" xfId="16" applyNumberFormat="1" applyBorder="1" applyAlignment="1" applyProtection="1">
      <alignment wrapText="1"/>
      <protection locked="0"/>
    </xf>
    <xf numFmtId="3" fontId="7" fillId="6" borderId="75" xfId="16" applyNumberFormat="1" applyBorder="1" applyAlignment="1" applyProtection="1">
      <alignment wrapText="1"/>
      <protection locked="0"/>
    </xf>
    <xf numFmtId="3" fontId="7" fillId="6" borderId="1" xfId="0" applyNumberFormat="1" applyFont="1" applyFill="1" applyBorder="1" applyProtection="1">
      <protection hidden="1"/>
    </xf>
    <xf numFmtId="3" fontId="7" fillId="6" borderId="1" xfId="0" applyNumberFormat="1" applyFont="1" applyFill="1" applyBorder="1" applyAlignment="1" applyProtection="1">
      <alignment vertical="center"/>
      <protection locked="0"/>
    </xf>
    <xf numFmtId="3" fontId="0" fillId="6" borderId="1" xfId="0" applyNumberFormat="1" applyFill="1" applyBorder="1" applyAlignment="1" applyProtection="1">
      <alignment wrapText="1"/>
      <protection hidden="1"/>
    </xf>
    <xf numFmtId="0" fontId="0" fillId="6" borderId="1" xfId="0" applyFill="1" applyBorder="1" applyAlignment="1" applyProtection="1">
      <alignment wrapText="1"/>
      <protection hidden="1"/>
    </xf>
    <xf numFmtId="3" fontId="0" fillId="6" borderId="1" xfId="0" applyNumberFormat="1" applyFill="1" applyBorder="1" applyProtection="1">
      <protection hidden="1"/>
    </xf>
    <xf numFmtId="0" fontId="0" fillId="6" borderId="1" xfId="0" applyFont="1" applyFill="1" applyBorder="1" applyAlignment="1" applyProtection="1">
      <alignment vertical="center" wrapText="1"/>
      <protection hidden="1"/>
    </xf>
    <xf numFmtId="0" fontId="7" fillId="6" borderId="1" xfId="0" applyFont="1" applyFill="1" applyBorder="1" applyAlignment="1" applyProtection="1">
      <alignment wrapText="1"/>
      <protection hidden="1"/>
    </xf>
    <xf numFmtId="3" fontId="0" fillId="6" borderId="1" xfId="0" applyNumberFormat="1" applyFill="1" applyBorder="1" applyAlignment="1">
      <alignment vertical="center"/>
    </xf>
    <xf numFmtId="9" fontId="7" fillId="6" borderId="1" xfId="4" applyNumberFormat="1" applyFill="1" applyBorder="1" applyAlignment="1" applyProtection="1">
      <alignment horizontal="right" vertical="center" wrapText="1"/>
    </xf>
    <xf numFmtId="0" fontId="40" fillId="12" borderId="63" xfId="0" applyFont="1" applyFill="1" applyBorder="1" applyAlignment="1" applyProtection="1">
      <alignment horizontal="center" vertical="center" wrapText="1"/>
    </xf>
    <xf numFmtId="0" fontId="0" fillId="6" borderId="0" xfId="0" applyFill="1" applyAlignment="1" applyProtection="1">
      <alignment horizontal="left" wrapText="1"/>
    </xf>
    <xf numFmtId="0" fontId="7" fillId="6" borderId="18" xfId="12" applyFont="1" applyFill="1" applyBorder="1" applyAlignment="1" applyProtection="1">
      <alignment horizontal="left" vertical="center" wrapText="1" indent="3"/>
      <protection hidden="1"/>
    </xf>
    <xf numFmtId="3" fontId="7" fillId="6" borderId="66" xfId="16" applyNumberFormat="1" applyBorder="1" applyAlignment="1" applyProtection="1">
      <alignment wrapText="1"/>
      <protection locked="0"/>
    </xf>
    <xf numFmtId="9" fontId="7" fillId="6" borderId="44" xfId="4" applyNumberFormat="1" applyFont="1" applyFill="1" applyBorder="1" applyAlignment="1" applyProtection="1">
      <alignment horizontal="right" vertical="center" wrapText="1"/>
    </xf>
    <xf numFmtId="9" fontId="7" fillId="6" borderId="67" xfId="4" applyNumberFormat="1" applyFont="1" applyFill="1" applyBorder="1" applyAlignment="1" applyProtection="1">
      <alignment horizontal="right" vertical="center" wrapText="1"/>
    </xf>
    <xf numFmtId="0" fontId="6" fillId="7" borderId="1" xfId="15" applyFont="1" applyFill="1" applyBorder="1" applyAlignment="1" applyProtection="1">
      <alignment horizontal="left" vertical="center"/>
      <protection hidden="1"/>
    </xf>
    <xf numFmtId="3" fontId="6" fillId="7" borderId="1" xfId="15" applyNumberFormat="1" applyFont="1" applyFill="1" applyBorder="1" applyAlignment="1" applyProtection="1">
      <alignment horizontal="right" vertical="center"/>
      <protection hidden="1"/>
    </xf>
    <xf numFmtId="0" fontId="10" fillId="6" borderId="0" xfId="6" quotePrefix="1" applyFill="1" applyAlignment="1" applyProtection="1">
      <alignment wrapText="1"/>
    </xf>
    <xf numFmtId="0" fontId="6" fillId="3" borderId="1" xfId="3" applyBorder="1" applyAlignment="1" applyProtection="1">
      <alignment horizontal="center" vertical="center"/>
    </xf>
    <xf numFmtId="0" fontId="7" fillId="6" borderId="1" xfId="0" applyFont="1" applyFill="1" applyBorder="1" applyProtection="1"/>
    <xf numFmtId="3" fontId="7" fillId="6" borderId="25" xfId="23" applyBorder="1" applyAlignment="1" applyProtection="1">
      <alignment wrapText="1"/>
      <protection locked="0"/>
    </xf>
    <xf numFmtId="9" fontId="7" fillId="6" borderId="67" xfId="4" applyNumberFormat="1" applyFill="1" applyBorder="1" applyAlignment="1" applyProtection="1">
      <alignment horizontal="right" vertical="center" wrapText="1"/>
    </xf>
    <xf numFmtId="3" fontId="5" fillId="6" borderId="0" xfId="7" applyNumberFormat="1" applyFont="1" applyFill="1" applyAlignment="1" applyProtection="1">
      <alignment vertical="center"/>
    </xf>
    <xf numFmtId="3" fontId="7" fillId="6" borderId="23" xfId="23" applyBorder="1" applyAlignment="1" applyProtection="1">
      <alignment wrapText="1"/>
      <protection locked="0"/>
    </xf>
    <xf numFmtId="9" fontId="7" fillId="6" borderId="45" xfId="4" applyNumberFormat="1" applyFill="1" applyBorder="1" applyAlignment="1" applyProtection="1">
      <alignment horizontal="right" vertical="center" wrapText="1"/>
    </xf>
    <xf numFmtId="0" fontId="0" fillId="14" borderId="36" xfId="0" applyFont="1" applyFill="1" applyBorder="1" applyAlignment="1" applyProtection="1">
      <alignment vertical="center" wrapText="1"/>
    </xf>
    <xf numFmtId="4" fontId="0" fillId="6" borderId="46" xfId="0" applyNumberFormat="1" applyFont="1" applyFill="1" applyBorder="1" applyAlignment="1" applyProtection="1">
      <alignment vertical="center" wrapText="1"/>
    </xf>
    <xf numFmtId="0" fontId="0" fillId="6" borderId="4" xfId="0" applyFont="1" applyFill="1" applyBorder="1" applyAlignment="1" applyProtection="1">
      <alignment vertical="center" wrapText="1"/>
    </xf>
    <xf numFmtId="9" fontId="7" fillId="6" borderId="0" xfId="4" applyNumberFormat="1" applyFont="1" applyFill="1" applyBorder="1" applyAlignment="1" applyProtection="1">
      <alignment horizontal="right" vertical="center" wrapText="1"/>
    </xf>
    <xf numFmtId="9" fontId="7" fillId="6" borderId="86" xfId="4" applyNumberFormat="1" applyFill="1" applyBorder="1" applyAlignment="1" applyProtection="1">
      <alignment horizontal="right" vertical="center" wrapText="1"/>
    </xf>
    <xf numFmtId="0" fontId="0" fillId="6" borderId="0" xfId="0" applyFill="1" applyBorder="1" applyAlignment="1" applyProtection="1">
      <alignment wrapText="1"/>
    </xf>
    <xf numFmtId="0" fontId="31" fillId="6" borderId="0" xfId="0" applyFont="1" applyFill="1" applyBorder="1" applyProtection="1"/>
    <xf numFmtId="0" fontId="11" fillId="2" borderId="0" xfId="2" applyFont="1" applyAlignment="1" applyProtection="1">
      <alignment wrapText="1"/>
    </xf>
    <xf numFmtId="0" fontId="6" fillId="3" borderId="38" xfId="3" applyBorder="1" applyAlignment="1" applyProtection="1">
      <alignment horizontal="center" vertical="center" wrapText="1"/>
    </xf>
    <xf numFmtId="0" fontId="6" fillId="3" borderId="11" xfId="3" applyBorder="1" applyAlignment="1" applyProtection="1">
      <alignment horizontal="center" vertical="center" wrapText="1"/>
    </xf>
    <xf numFmtId="0" fontId="6" fillId="3" borderId="40" xfId="3" applyBorder="1" applyAlignment="1" applyProtection="1">
      <alignment horizontal="center" vertical="center" wrapText="1"/>
    </xf>
    <xf numFmtId="10" fontId="0" fillId="6" borderId="0" xfId="18" applyNumberFormat="1" applyFont="1" applyFill="1" applyProtection="1">
      <protection hidden="1"/>
    </xf>
    <xf numFmtId="0" fontId="7" fillId="4" borderId="0" xfId="21" applyAlignment="1" applyProtection="1">
      <alignment wrapText="1"/>
      <protection hidden="1"/>
    </xf>
    <xf numFmtId="3" fontId="7" fillId="6" borderId="0" xfId="21" applyNumberFormat="1" applyFill="1" applyProtection="1">
      <protection hidden="1"/>
    </xf>
    <xf numFmtId="10" fontId="0" fillId="6" borderId="0" xfId="18" applyNumberFormat="1" applyFont="1" applyFill="1" applyAlignment="1" applyProtection="1">
      <alignment wrapText="1"/>
      <protection hidden="1"/>
    </xf>
    <xf numFmtId="0" fontId="7" fillId="6" borderId="0" xfId="21" applyFill="1" applyProtection="1">
      <protection hidden="1"/>
    </xf>
    <xf numFmtId="10" fontId="7" fillId="6" borderId="23" xfId="1" applyNumberFormat="1" applyFont="1" applyFill="1" applyBorder="1" applyAlignment="1" applyProtection="1">
      <alignment wrapText="1"/>
      <protection locked="0"/>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0" fontId="6" fillId="3" borderId="88" xfId="3" applyBorder="1" applyAlignment="1" applyProtection="1">
      <alignment horizontal="center" vertical="center"/>
    </xf>
    <xf numFmtId="0" fontId="6" fillId="3" borderId="6" xfId="3" applyBorder="1" applyAlignment="1" applyProtection="1">
      <alignment horizontal="center" vertical="center"/>
    </xf>
    <xf numFmtId="9" fontId="7" fillId="6" borderId="11" xfId="4" applyNumberFormat="1" applyFont="1" applyFill="1" applyBorder="1" applyAlignment="1" applyProtection="1">
      <alignment horizontal="right" vertical="center" wrapText="1"/>
    </xf>
    <xf numFmtId="9" fontId="7" fillId="6" borderId="92" xfId="4" applyNumberFormat="1" applyFill="1" applyBorder="1" applyAlignment="1" applyProtection="1">
      <alignment horizontal="right" vertical="center" wrapText="1"/>
    </xf>
    <xf numFmtId="3" fontId="7" fillId="6" borderId="23" xfId="23" applyAlignment="1" applyProtection="1">
      <alignment vertical="center" wrapText="1"/>
      <protection locked="0"/>
    </xf>
    <xf numFmtId="0" fontId="0" fillId="6" borderId="93" xfId="0" applyFill="1" applyBorder="1" applyProtection="1"/>
    <xf numFmtId="0" fontId="0" fillId="6" borderId="0" xfId="0" applyFill="1" applyBorder="1" applyProtection="1"/>
    <xf numFmtId="0" fontId="0" fillId="6" borderId="92" xfId="0" applyFill="1" applyBorder="1" applyProtection="1"/>
    <xf numFmtId="3" fontId="6" fillId="3" borderId="3" xfId="3" applyNumberFormat="1" applyBorder="1" applyAlignment="1" applyProtection="1">
      <alignment horizontal="right"/>
    </xf>
    <xf numFmtId="9" fontId="6" fillId="3" borderId="3" xfId="3" applyNumberFormat="1" applyBorder="1" applyAlignment="1" applyProtection="1">
      <alignment wrapText="1"/>
    </xf>
    <xf numFmtId="9" fontId="6" fillId="3" borderId="3" xfId="3" applyNumberFormat="1" applyBorder="1" applyProtection="1"/>
    <xf numFmtId="9" fontId="6" fillId="3" borderId="73" xfId="3" applyNumberFormat="1" applyBorder="1" applyProtection="1"/>
    <xf numFmtId="0" fontId="7" fillId="4" borderId="0" xfId="4" applyProtection="1"/>
    <xf numFmtId="0" fontId="22" fillId="6" borderId="0" xfId="0" applyFont="1" applyFill="1" applyAlignment="1" applyProtection="1">
      <alignment horizontal="right"/>
    </xf>
    <xf numFmtId="10" fontId="22" fillId="6" borderId="0" xfId="0" applyNumberFormat="1" applyFont="1" applyFill="1" applyAlignment="1" applyProtection="1">
      <alignment horizontal="right"/>
    </xf>
    <xf numFmtId="0" fontId="0" fillId="6" borderId="0" xfId="0" applyFill="1" applyAlignment="1" applyProtection="1">
      <alignment vertical="center" wrapText="1"/>
    </xf>
    <xf numFmtId="3" fontId="0" fillId="6" borderId="0" xfId="0" applyNumberFormat="1" applyFill="1" applyAlignment="1" applyProtection="1">
      <alignment vertical="center"/>
    </xf>
    <xf numFmtId="0" fontId="26" fillId="6" borderId="0" xfId="0" applyFont="1" applyFill="1" applyAlignment="1" applyProtection="1">
      <alignment horizontal="right"/>
    </xf>
    <xf numFmtId="3" fontId="26" fillId="6" borderId="0" xfId="0" applyNumberFormat="1" applyFont="1" applyFill="1" applyAlignment="1" applyProtection="1">
      <alignment vertical="center"/>
    </xf>
    <xf numFmtId="0" fontId="27" fillId="6" borderId="0" xfId="0" applyFont="1" applyFill="1" applyProtection="1"/>
    <xf numFmtId="9" fontId="0" fillId="6" borderId="0" xfId="0" applyNumberFormat="1" applyFill="1" applyProtection="1"/>
    <xf numFmtId="3" fontId="22" fillId="6" borderId="0" xfId="0" applyNumberFormat="1" applyFont="1" applyFill="1" applyProtection="1"/>
    <xf numFmtId="0" fontId="30" fillId="6" borderId="0" xfId="0" applyFont="1" applyFill="1" applyProtection="1"/>
    <xf numFmtId="3" fontId="6" fillId="3" borderId="2" xfId="3" applyNumberFormat="1" applyBorder="1" applyAlignment="1" applyProtection="1">
      <alignment horizontal="right" vertical="center"/>
    </xf>
    <xf numFmtId="0" fontId="7" fillId="6" borderId="0" xfId="4" applyFill="1" applyAlignment="1" applyProtection="1">
      <alignment horizontal="left"/>
    </xf>
    <xf numFmtId="0" fontId="6" fillId="3" borderId="1" xfId="3" applyBorder="1" applyAlignment="1" applyProtection="1">
      <alignment vertical="center" wrapText="1"/>
    </xf>
    <xf numFmtId="4" fontId="6" fillId="3" borderId="1" xfId="3" applyNumberFormat="1" applyBorder="1" applyAlignment="1" applyProtection="1">
      <alignment horizontal="center" vertical="center" wrapText="1"/>
    </xf>
    <xf numFmtId="3" fontId="6" fillId="3" borderId="7" xfId="3" applyNumberFormat="1" applyBorder="1" applyAlignment="1" applyProtection="1">
      <alignment horizontal="left" vertical="center" wrapText="1"/>
    </xf>
    <xf numFmtId="3" fontId="6" fillId="3" borderId="7" xfId="3" applyNumberFormat="1" applyBorder="1" applyAlignment="1" applyProtection="1">
      <alignment horizontal="right" vertical="center" wrapText="1"/>
    </xf>
    <xf numFmtId="9" fontId="6" fillId="3" borderId="0" xfId="3" applyNumberFormat="1" applyBorder="1" applyAlignment="1" applyProtection="1">
      <alignment horizontal="right" vertical="center" wrapText="1"/>
    </xf>
    <xf numFmtId="3" fontId="6" fillId="3" borderId="1" xfId="3" applyNumberFormat="1" applyBorder="1" applyAlignment="1" applyProtection="1">
      <alignment vertical="center" wrapText="1"/>
      <protection hidden="1"/>
    </xf>
    <xf numFmtId="3" fontId="6" fillId="3" borderId="1" xfId="3" applyNumberFormat="1" applyBorder="1" applyAlignment="1" applyProtection="1">
      <alignment vertical="center"/>
      <protection hidden="1"/>
    </xf>
    <xf numFmtId="9" fontId="6" fillId="3" borderId="1" xfId="3" applyNumberFormat="1" applyBorder="1" applyAlignment="1" applyProtection="1">
      <alignment horizontal="right" vertical="center" wrapText="1"/>
      <protection hidden="1"/>
    </xf>
    <xf numFmtId="3" fontId="6" fillId="3" borderId="39" xfId="3" applyNumberFormat="1" applyBorder="1" applyAlignment="1" applyProtection="1">
      <alignment horizontal="center" vertical="center"/>
      <protection hidden="1"/>
    </xf>
    <xf numFmtId="0" fontId="7" fillId="6" borderId="46" xfId="0" applyFont="1" applyFill="1" applyBorder="1" applyProtection="1"/>
    <xf numFmtId="0" fontId="7" fillId="6" borderId="46" xfId="0" applyFont="1" applyFill="1" applyBorder="1" applyAlignment="1" applyProtection="1">
      <alignment vertical="center"/>
    </xf>
    <xf numFmtId="3" fontId="7" fillId="6" borderId="23" xfId="23" applyBorder="1" applyAlignment="1" applyProtection="1">
      <alignment vertical="center" wrapText="1"/>
      <protection locked="0"/>
    </xf>
    <xf numFmtId="0" fontId="8" fillId="6" borderId="0" xfId="0" applyFont="1" applyFill="1" applyProtection="1"/>
    <xf numFmtId="0" fontId="0" fillId="6" borderId="18" xfId="12" applyFont="1" applyFill="1" applyBorder="1" applyAlignment="1" applyProtection="1">
      <alignment wrapText="1"/>
      <protection hidden="1"/>
    </xf>
    <xf numFmtId="3" fontId="7" fillId="6" borderId="0" xfId="12" applyNumberFormat="1" applyFont="1" applyFill="1" applyBorder="1" applyAlignment="1" applyProtection="1">
      <alignment vertical="center" wrapText="1"/>
      <protection hidden="1"/>
    </xf>
    <xf numFmtId="3" fontId="7" fillId="6" borderId="27" xfId="23" applyBorder="1" applyAlignment="1" applyProtection="1">
      <alignment wrapText="1"/>
      <protection locked="0"/>
    </xf>
    <xf numFmtId="0" fontId="6" fillId="3" borderId="1" xfId="3" applyBorder="1" applyAlignment="1" applyProtection="1">
      <alignment vertical="center" wrapText="1"/>
      <protection hidden="1"/>
    </xf>
    <xf numFmtId="3" fontId="7" fillId="6" borderId="0" xfId="4" applyNumberFormat="1" applyFill="1" applyBorder="1" applyAlignment="1" applyProtection="1">
      <alignment vertical="center"/>
      <protection hidden="1"/>
    </xf>
    <xf numFmtId="9" fontId="7" fillId="6" borderId="0" xfId="4" applyNumberFormat="1" applyFill="1" applyBorder="1" applyAlignment="1" applyProtection="1">
      <alignment horizontal="right" vertical="center" wrapText="1"/>
      <protection hidden="1"/>
    </xf>
    <xf numFmtId="9" fontId="7" fillId="6" borderId="0" xfId="4" applyNumberFormat="1" applyFont="1" applyFill="1" applyBorder="1" applyAlignment="1" applyProtection="1">
      <alignment horizontal="right" vertical="center" wrapText="1"/>
      <protection hidden="1"/>
    </xf>
    <xf numFmtId="0" fontId="7" fillId="6" borderId="45" xfId="0" applyFont="1" applyFill="1" applyBorder="1" applyProtection="1">
      <protection hidden="1"/>
    </xf>
    <xf numFmtId="0" fontId="7" fillId="6" borderId="45" xfId="0" applyFont="1" applyFill="1" applyBorder="1" applyAlignment="1" applyProtection="1">
      <alignment vertical="center"/>
      <protection hidden="1"/>
    </xf>
    <xf numFmtId="9" fontId="7" fillId="6" borderId="69" xfId="4" applyNumberFormat="1" applyFill="1" applyBorder="1" applyAlignment="1" applyProtection="1">
      <alignment horizontal="right" vertical="center" wrapText="1"/>
      <protection hidden="1"/>
    </xf>
    <xf numFmtId="0" fontId="0" fillId="6" borderId="1" xfId="12" applyFont="1" applyFill="1" applyBorder="1" applyAlignment="1" applyProtection="1">
      <alignment vertical="center" wrapText="1"/>
      <protection hidden="1"/>
    </xf>
    <xf numFmtId="3" fontId="7" fillId="6" borderId="23" xfId="16" applyNumberFormat="1" applyBorder="1" applyAlignment="1" applyProtection="1">
      <alignment wrapText="1"/>
      <protection locked="0"/>
    </xf>
    <xf numFmtId="3" fontId="7" fillId="6" borderId="0" xfId="12" applyNumberFormat="1" applyFont="1" applyFill="1" applyAlignment="1" applyProtection="1">
      <alignment vertical="center"/>
      <protection hidden="1"/>
    </xf>
    <xf numFmtId="0" fontId="0" fillId="6" borderId="36" xfId="0" applyFont="1" applyFill="1" applyBorder="1" applyAlignment="1" applyProtection="1">
      <alignment horizontal="left"/>
      <protection hidden="1"/>
    </xf>
    <xf numFmtId="3" fontId="7" fillId="6" borderId="23" xfId="23" applyAlignment="1" applyProtection="1">
      <alignment horizontal="right"/>
      <protection locked="0"/>
    </xf>
    <xf numFmtId="3" fontId="7" fillId="6" borderId="23" xfId="23" applyAlignment="1" applyProtection="1">
      <alignment horizontal="right" vertical="center"/>
      <protection locked="0"/>
    </xf>
    <xf numFmtId="3" fontId="6" fillId="7" borderId="1" xfId="3" applyNumberFormat="1" applyFont="1" applyFill="1" applyBorder="1" applyAlignment="1" applyProtection="1">
      <alignment vertical="center" wrapText="1"/>
    </xf>
    <xf numFmtId="3" fontId="6" fillId="7" borderId="1" xfId="3" applyNumberFormat="1" applyFont="1" applyFill="1" applyBorder="1" applyAlignment="1" applyProtection="1">
      <alignment vertical="center"/>
    </xf>
    <xf numFmtId="9" fontId="6" fillId="7" borderId="1" xfId="1" applyFont="1" applyFill="1" applyBorder="1" applyAlignment="1" applyProtection="1">
      <alignment vertical="center"/>
    </xf>
    <xf numFmtId="0" fontId="0" fillId="6" borderId="1" xfId="0" applyFont="1" applyFill="1" applyBorder="1" applyAlignment="1" applyProtection="1">
      <alignment vertical="center"/>
    </xf>
    <xf numFmtId="0" fontId="0" fillId="4" borderId="35" xfId="4" applyFont="1" applyBorder="1" applyAlignment="1" applyProtection="1">
      <alignment vertical="center" wrapText="1"/>
    </xf>
    <xf numFmtId="0" fontId="0" fillId="6" borderId="0" xfId="0" applyFont="1" applyFill="1" applyAlignment="1" applyProtection="1">
      <alignment vertical="center"/>
    </xf>
    <xf numFmtId="0" fontId="6" fillId="2" borderId="1" xfId="2" applyFont="1" applyBorder="1" applyProtection="1"/>
    <xf numFmtId="0" fontId="0" fillId="6" borderId="0" xfId="12" applyFont="1" applyFill="1" applyAlignment="1" applyProtection="1">
      <alignment vertical="center" wrapText="1"/>
      <protection hidden="1"/>
    </xf>
    <xf numFmtId="0" fontId="4" fillId="6" borderId="0" xfId="0" applyFont="1" applyFill="1" applyProtection="1"/>
    <xf numFmtId="3" fontId="7" fillId="6" borderId="23" xfId="23" applyAlignment="1" applyProtection="1">
      <alignment wrapText="1"/>
      <protection locked="0"/>
    </xf>
    <xf numFmtId="0" fontId="7" fillId="4" borderId="37" xfId="4" applyBorder="1" applyAlignment="1" applyProtection="1">
      <alignment wrapText="1"/>
    </xf>
    <xf numFmtId="3" fontId="7" fillId="6" borderId="0" xfId="4" applyNumberFormat="1" applyFill="1" applyBorder="1" applyAlignment="1" applyProtection="1">
      <alignment horizontal="right"/>
    </xf>
    <xf numFmtId="0" fontId="7" fillId="4" borderId="4" xfId="4" applyBorder="1" applyAlignment="1" applyProtection="1">
      <alignment wrapText="1"/>
    </xf>
    <xf numFmtId="0" fontId="0" fillId="6" borderId="0" xfId="0" applyFill="1" applyBorder="1" applyAlignment="1" applyProtection="1">
      <alignment horizontal="left" indent="3"/>
    </xf>
    <xf numFmtId="3" fontId="7" fillId="6" borderId="23" xfId="23" applyAlignment="1" applyProtection="1">
      <alignment horizontal="left" indent="3"/>
      <protection locked="0"/>
    </xf>
    <xf numFmtId="0" fontId="7" fillId="4" borderId="0" xfId="4" applyBorder="1" applyAlignment="1" applyProtection="1">
      <alignment wrapText="1"/>
    </xf>
    <xf numFmtId="0" fontId="0" fillId="6" borderId="37" xfId="0" applyFill="1" applyBorder="1" applyAlignment="1" applyProtection="1">
      <alignment horizontal="left" wrapText="1" indent="3"/>
    </xf>
    <xf numFmtId="0" fontId="0" fillId="4" borderId="4" xfId="4" applyFont="1" applyBorder="1" applyAlignment="1" applyProtection="1">
      <alignment wrapText="1"/>
    </xf>
    <xf numFmtId="4" fontId="6" fillId="7" borderId="67" xfId="3" applyNumberFormat="1" applyFont="1" applyFill="1" applyBorder="1" applyAlignment="1" applyProtection="1">
      <alignment wrapText="1"/>
    </xf>
    <xf numFmtId="3" fontId="6" fillId="7" borderId="29" xfId="3" applyNumberFormat="1" applyFont="1" applyFill="1" applyBorder="1" applyAlignment="1" applyProtection="1">
      <alignment horizontal="right"/>
    </xf>
    <xf numFmtId="3" fontId="6" fillId="7" borderId="32" xfId="3" applyNumberFormat="1" applyFont="1" applyFill="1" applyBorder="1" applyAlignment="1" applyProtection="1">
      <alignment horizontal="right"/>
    </xf>
    <xf numFmtId="4" fontId="6" fillId="7" borderId="45" xfId="3" applyNumberFormat="1" applyFont="1" applyFill="1" applyBorder="1" applyAlignment="1" applyProtection="1">
      <alignment wrapText="1"/>
    </xf>
    <xf numFmtId="3" fontId="6" fillId="7" borderId="1" xfId="3" applyNumberFormat="1" applyFont="1" applyFill="1" applyBorder="1" applyAlignment="1" applyProtection="1">
      <alignment horizontal="right"/>
    </xf>
    <xf numFmtId="3" fontId="6" fillId="7" borderId="36" xfId="3" applyNumberFormat="1" applyFont="1" applyFill="1" applyBorder="1" applyAlignment="1" applyProtection="1">
      <alignment horizontal="right"/>
    </xf>
    <xf numFmtId="4" fontId="6" fillId="7" borderId="68" xfId="3" applyNumberFormat="1" applyFont="1" applyFill="1" applyBorder="1" applyAlignment="1" applyProtection="1">
      <alignment wrapText="1"/>
    </xf>
    <xf numFmtId="3" fontId="6" fillId="7" borderId="2" xfId="3" applyNumberFormat="1" applyFont="1" applyFill="1" applyBorder="1" applyAlignment="1" applyProtection="1">
      <alignment horizontal="right"/>
    </xf>
    <xf numFmtId="3" fontId="6" fillId="7" borderId="6" xfId="3" applyNumberFormat="1" applyFont="1" applyFill="1" applyBorder="1" applyAlignment="1" applyProtection="1">
      <alignment horizontal="right"/>
    </xf>
    <xf numFmtId="3" fontId="13" fillId="3" borderId="1" xfId="3" applyNumberFormat="1" applyFont="1" applyBorder="1" applyAlignment="1" applyProtection="1">
      <alignment wrapText="1"/>
    </xf>
    <xf numFmtId="0" fontId="6" fillId="6" borderId="0" xfId="0" applyFont="1" applyFill="1" applyAlignment="1" applyProtection="1">
      <alignment horizontal="center" wrapText="1"/>
    </xf>
    <xf numFmtId="3" fontId="6" fillId="6" borderId="0" xfId="0" applyNumberFormat="1" applyFont="1" applyFill="1" applyAlignment="1" applyProtection="1">
      <alignment horizontal="center" wrapText="1"/>
    </xf>
    <xf numFmtId="3" fontId="6" fillId="6" borderId="0" xfId="0" applyNumberFormat="1" applyFont="1" applyFill="1" applyAlignment="1" applyProtection="1">
      <alignment horizontal="center" wrapText="1"/>
      <protection hidden="1"/>
    </xf>
    <xf numFmtId="3" fontId="6" fillId="6" borderId="0" xfId="0" applyNumberFormat="1" applyFont="1" applyFill="1" applyProtection="1"/>
    <xf numFmtId="3" fontId="6" fillId="6" borderId="0" xfId="0" applyNumberFormat="1" applyFont="1" applyFill="1" applyAlignment="1" applyProtection="1">
      <alignment horizontal="center" vertical="center" wrapText="1"/>
    </xf>
    <xf numFmtId="0" fontId="10" fillId="6" borderId="0" xfId="6" quotePrefix="1" applyFill="1" applyAlignment="1" applyProtection="1">
      <alignment horizontal="center" vertical="center"/>
    </xf>
    <xf numFmtId="0" fontId="32" fillId="6" borderId="0" xfId="0" applyFont="1" applyFill="1" applyAlignment="1" applyProtection="1">
      <alignment horizontal="center" wrapText="1"/>
    </xf>
    <xf numFmtId="0" fontId="6" fillId="3" borderId="1" xfId="3" applyFont="1" applyBorder="1" applyAlignment="1" applyProtection="1">
      <alignment horizontal="left" vertical="center" wrapText="1"/>
    </xf>
    <xf numFmtId="0" fontId="32" fillId="6" borderId="0" xfId="0" applyFont="1" applyFill="1" applyAlignment="1" applyProtection="1">
      <alignment horizontal="center" vertical="center"/>
    </xf>
    <xf numFmtId="0" fontId="0" fillId="14" borderId="0" xfId="0" applyFill="1" applyProtection="1"/>
    <xf numFmtId="3" fontId="7" fillId="6" borderId="23" xfId="23" applyAlignment="1">
      <alignment wrapText="1"/>
      <protection locked="0"/>
    </xf>
    <xf numFmtId="3" fontId="6" fillId="3" borderId="1" xfId="3" applyNumberFormat="1" applyFont="1" applyBorder="1" applyAlignment="1" applyProtection="1">
      <alignment horizontal="left"/>
    </xf>
    <xf numFmtId="3" fontId="6" fillId="3" borderId="1" xfId="3" applyNumberFormat="1" applyFont="1" applyBorder="1" applyAlignment="1" applyProtection="1">
      <alignment horizontal="right" vertical="center"/>
    </xf>
    <xf numFmtId="0" fontId="0" fillId="6" borderId="0" xfId="0" applyFill="1" applyAlignment="1" applyProtection="1">
      <alignment horizontal="center"/>
    </xf>
    <xf numFmtId="0" fontId="36" fillId="6" borderId="0" xfId="0" applyFont="1" applyFill="1" applyAlignment="1" applyProtection="1">
      <alignment horizontal="center" vertical="center"/>
    </xf>
    <xf numFmtId="0" fontId="0" fillId="6" borderId="0" xfId="0" applyFill="1" applyAlignment="1" applyProtection="1">
      <alignment horizontal="center" vertical="center"/>
    </xf>
    <xf numFmtId="4" fontId="6" fillId="3" borderId="1" xfId="3" applyNumberFormat="1" applyBorder="1" applyAlignment="1" applyProtection="1">
      <alignment vertical="center" wrapText="1"/>
    </xf>
    <xf numFmtId="0" fontId="10" fillId="6" borderId="0" xfId="6" applyFill="1" applyAlignment="1" applyProtection="1">
      <alignment horizontal="center"/>
    </xf>
    <xf numFmtId="4" fontId="6" fillId="7" borderId="36" xfId="3" applyNumberFormat="1" applyFont="1" applyFill="1" applyBorder="1" applyAlignment="1" applyProtection="1">
      <alignment horizontal="left" vertical="center" wrapText="1"/>
    </xf>
    <xf numFmtId="3" fontId="10" fillId="6" borderId="39" xfId="6" applyNumberFormat="1" applyFill="1" applyBorder="1" applyAlignment="1" applyProtection="1">
      <alignment horizontal="center" vertical="center"/>
    </xf>
    <xf numFmtId="9" fontId="7" fillId="6" borderId="0" xfId="4" applyNumberFormat="1" applyFill="1" applyBorder="1" applyAlignment="1" applyProtection="1">
      <alignment horizontal="right" vertical="center" wrapText="1"/>
    </xf>
    <xf numFmtId="0" fontId="6" fillId="3" borderId="3" xfId="3" applyBorder="1" applyAlignment="1" applyProtection="1">
      <alignment wrapText="1"/>
    </xf>
    <xf numFmtId="0" fontId="19" fillId="6" borderId="0" xfId="0" applyFont="1" applyFill="1" applyAlignment="1" applyProtection="1">
      <alignment horizontal="left" vertical="top" wrapText="1"/>
    </xf>
    <xf numFmtId="3" fontId="6" fillId="3" borderId="1" xfId="3" applyNumberFormat="1" applyBorder="1" applyAlignment="1" applyProtection="1">
      <alignment horizontal="left" vertical="center" wrapText="1"/>
    </xf>
    <xf numFmtId="9" fontId="6" fillId="3" borderId="1" xfId="3" applyNumberFormat="1" applyBorder="1" applyAlignment="1" applyProtection="1">
      <alignment horizontal="right" vertical="center" wrapText="1"/>
    </xf>
    <xf numFmtId="3" fontId="7" fillId="6" borderId="0" xfId="12" applyNumberFormat="1" applyFill="1" applyAlignment="1" applyProtection="1">
      <alignment vertical="center" wrapText="1"/>
      <protection hidden="1"/>
    </xf>
    <xf numFmtId="0" fontId="6" fillId="6" borderId="0" xfId="0" applyFont="1" applyFill="1" applyProtection="1"/>
    <xf numFmtId="0" fontId="11" fillId="2" borderId="0" xfId="13" applyFont="1" applyAlignment="1" applyProtection="1">
      <protection hidden="1"/>
    </xf>
    <xf numFmtId="3" fontId="6" fillId="3" borderId="1" xfId="3" applyNumberFormat="1" applyFont="1" applyBorder="1" applyAlignment="1" applyProtection="1">
      <alignment horizontal="left" wrapText="1"/>
    </xf>
    <xf numFmtId="0" fontId="43" fillId="6" borderId="0" xfId="6" applyFont="1" applyFill="1" applyAlignment="1" applyProtection="1"/>
    <xf numFmtId="0" fontId="6" fillId="2" borderId="0" xfId="13" applyFont="1" applyAlignment="1" applyProtection="1"/>
    <xf numFmtId="0" fontId="7" fillId="6" borderId="0" xfId="12" applyFont="1" applyFill="1" applyProtection="1"/>
    <xf numFmtId="0" fontId="7" fillId="6" borderId="0" xfId="12" applyFont="1" applyFill="1" applyBorder="1" applyProtection="1"/>
    <xf numFmtId="0" fontId="6" fillId="3" borderId="0" xfId="15" applyFont="1" applyBorder="1" applyAlignment="1" applyProtection="1">
      <alignment horizontal="center"/>
    </xf>
    <xf numFmtId="0" fontId="39" fillId="6" borderId="0" xfId="12" applyFont="1" applyFill="1" applyBorder="1" applyAlignment="1" applyProtection="1">
      <alignment horizontal="left" wrapText="1"/>
    </xf>
    <xf numFmtId="3" fontId="7" fillId="6" borderId="23" xfId="23" applyFont="1" applyBorder="1" applyAlignment="1" applyProtection="1">
      <alignment wrapText="1"/>
      <protection locked="0"/>
    </xf>
    <xf numFmtId="0" fontId="6" fillId="3" borderId="0" xfId="15" applyFont="1" applyBorder="1" applyAlignment="1" applyProtection="1">
      <alignment horizontal="left" vertical="center" wrapText="1"/>
    </xf>
    <xf numFmtId="3" fontId="6" fillId="3" borderId="0" xfId="15" applyNumberFormat="1" applyFont="1" applyBorder="1" applyAlignment="1" applyProtection="1">
      <alignment horizontal="right" vertical="center" wrapText="1"/>
    </xf>
    <xf numFmtId="0" fontId="44" fillId="6" borderId="0" xfId="12" applyFont="1" applyFill="1" applyBorder="1" applyAlignment="1" applyProtection="1">
      <alignment horizontal="center" vertical="center" wrapText="1"/>
    </xf>
    <xf numFmtId="4" fontId="39" fillId="6" borderId="0" xfId="12" applyNumberFormat="1" applyFont="1" applyFill="1" applyBorder="1" applyAlignment="1" applyProtection="1">
      <alignment horizontal="center"/>
    </xf>
    <xf numFmtId="0" fontId="39" fillId="6" borderId="0" xfId="12" applyFont="1" applyFill="1" applyProtection="1"/>
    <xf numFmtId="0" fontId="45" fillId="6" borderId="0" xfId="12" applyFont="1" applyFill="1" applyBorder="1" applyProtection="1"/>
    <xf numFmtId="4" fontId="39" fillId="6" borderId="0" xfId="12" applyNumberFormat="1" applyFont="1" applyFill="1" applyBorder="1" applyProtection="1"/>
    <xf numFmtId="0" fontId="39" fillId="6" borderId="51" xfId="12" applyFont="1" applyFill="1" applyBorder="1" applyProtection="1"/>
    <xf numFmtId="4" fontId="39" fillId="6" borderId="61" xfId="12" applyNumberFormat="1" applyFont="1" applyFill="1" applyBorder="1" applyProtection="1"/>
    <xf numFmtId="0" fontId="39" fillId="6" borderId="52" xfId="12" applyFont="1" applyFill="1" applyBorder="1" applyProtection="1"/>
    <xf numFmtId="4" fontId="39" fillId="6" borderId="53" xfId="12" applyNumberFormat="1" applyFont="1" applyFill="1" applyBorder="1" applyProtection="1"/>
    <xf numFmtId="0" fontId="39" fillId="6" borderId="54" xfId="12" applyFont="1" applyFill="1" applyBorder="1" applyProtection="1"/>
    <xf numFmtId="4" fontId="39" fillId="6" borderId="56" xfId="12" applyNumberFormat="1" applyFont="1" applyFill="1" applyBorder="1" applyProtection="1"/>
    <xf numFmtId="0" fontId="45" fillId="6" borderId="51" xfId="12" applyFont="1" applyFill="1" applyBorder="1" applyProtection="1"/>
    <xf numFmtId="0" fontId="7" fillId="11" borderId="47" xfId="12" applyFont="1" applyFill="1" applyBorder="1" applyAlignment="1" applyProtection="1">
      <alignment horizontal="center"/>
    </xf>
    <xf numFmtId="0" fontId="7" fillId="11" borderId="50" xfId="12" applyFont="1" applyFill="1" applyBorder="1" applyAlignment="1" applyProtection="1">
      <alignment horizontal="center"/>
    </xf>
    <xf numFmtId="0" fontId="45" fillId="6" borderId="52" xfId="12" applyFont="1" applyFill="1" applyBorder="1" applyProtection="1"/>
    <xf numFmtId="0" fontId="7" fillId="6" borderId="57" xfId="12" applyFont="1" applyFill="1" applyBorder="1" applyProtection="1"/>
    <xf numFmtId="0" fontId="6" fillId="3" borderId="59" xfId="15" applyFont="1" applyBorder="1" applyAlignment="1" applyProtection="1">
      <alignment horizontal="center"/>
    </xf>
    <xf numFmtId="0" fontId="6" fillId="3" borderId="7" xfId="15" applyFont="1" applyBorder="1" applyAlignment="1" applyProtection="1">
      <alignment horizontal="center"/>
    </xf>
    <xf numFmtId="0" fontId="6" fillId="3" borderId="60" xfId="15" applyFont="1" applyBorder="1" applyAlignment="1" applyProtection="1">
      <alignment horizontal="center"/>
    </xf>
    <xf numFmtId="0" fontId="7" fillId="6" borderId="53" xfId="12" applyFont="1" applyFill="1" applyBorder="1" applyProtection="1"/>
    <xf numFmtId="4" fontId="39" fillId="6" borderId="57" xfId="12" applyNumberFormat="1" applyFont="1" applyFill="1" applyBorder="1" applyProtection="1"/>
    <xf numFmtId="4" fontId="39" fillId="6" borderId="52" xfId="12" applyNumberFormat="1" applyFont="1" applyFill="1" applyBorder="1" applyProtection="1"/>
    <xf numFmtId="0" fontId="39" fillId="6" borderId="53" xfId="12" applyFont="1" applyFill="1" applyBorder="1" applyProtection="1"/>
    <xf numFmtId="4" fontId="7" fillId="6" borderId="53" xfId="12" applyNumberFormat="1" applyFont="1" applyFill="1" applyBorder="1" applyProtection="1"/>
    <xf numFmtId="3" fontId="7" fillId="8" borderId="52" xfId="12" applyNumberFormat="1" applyFont="1" applyFill="1" applyBorder="1" applyProtection="1"/>
    <xf numFmtId="3" fontId="7" fillId="8" borderId="0" xfId="12" applyNumberFormat="1" applyFont="1" applyFill="1" applyBorder="1" applyProtection="1"/>
    <xf numFmtId="0" fontId="39" fillId="6" borderId="0" xfId="12" applyFont="1" applyFill="1" applyBorder="1" applyProtection="1"/>
    <xf numFmtId="4" fontId="39" fillId="6" borderId="58" xfId="12" applyNumberFormat="1" applyFont="1" applyFill="1" applyBorder="1" applyProtection="1"/>
    <xf numFmtId="3" fontId="7" fillId="8" borderId="54" xfId="12" applyNumberFormat="1" applyFont="1" applyFill="1" applyBorder="1" applyProtection="1"/>
    <xf numFmtId="3" fontId="7" fillId="8" borderId="55" xfId="12" applyNumberFormat="1" applyFont="1" applyFill="1" applyBorder="1" applyProtection="1"/>
    <xf numFmtId="4" fontId="39" fillId="6" borderId="55" xfId="12" applyNumberFormat="1" applyFont="1" applyFill="1" applyBorder="1" applyAlignment="1" applyProtection="1">
      <alignment horizontal="center"/>
    </xf>
    <xf numFmtId="4" fontId="39" fillId="6" borderId="55" xfId="12" applyNumberFormat="1" applyFont="1" applyFill="1" applyBorder="1" applyProtection="1"/>
    <xf numFmtId="0" fontId="39" fillId="6" borderId="55" xfId="12" applyFont="1" applyFill="1" applyBorder="1" applyProtection="1"/>
    <xf numFmtId="0" fontId="7" fillId="6" borderId="56" xfId="12" applyFont="1" applyFill="1" applyBorder="1" applyProtection="1"/>
    <xf numFmtId="4" fontId="7" fillId="6" borderId="56" xfId="12" applyNumberFormat="1" applyFont="1" applyFill="1" applyBorder="1" applyProtection="1"/>
    <xf numFmtId="0" fontId="6" fillId="7" borderId="0" xfId="12" applyFont="1" applyFill="1" applyBorder="1" applyProtection="1"/>
    <xf numFmtId="4" fontId="6" fillId="7" borderId="0" xfId="12" applyNumberFormat="1" applyFont="1" applyFill="1" applyBorder="1" applyProtection="1"/>
    <xf numFmtId="0" fontId="39" fillId="6" borderId="0" xfId="12" applyFont="1" applyFill="1" applyBorder="1" applyAlignment="1" applyProtection="1">
      <alignment horizontal="center" vertical="center" wrapText="1"/>
    </xf>
    <xf numFmtId="4" fontId="39" fillId="6" borderId="0" xfId="12" applyNumberFormat="1" applyFont="1" applyFill="1" applyBorder="1" applyAlignment="1" applyProtection="1">
      <alignment horizontal="center" vertical="center" wrapText="1"/>
    </xf>
    <xf numFmtId="4" fontId="45" fillId="6" borderId="0" xfId="12" applyNumberFormat="1" applyFont="1" applyFill="1" applyBorder="1" applyProtection="1"/>
    <xf numFmtId="3" fontId="45" fillId="6" borderId="0" xfId="12" applyNumberFormat="1" applyFont="1" applyFill="1" applyBorder="1" applyProtection="1"/>
    <xf numFmtId="0" fontId="45" fillId="6" borderId="0" xfId="12" applyFont="1" applyFill="1" applyAlignment="1" applyProtection="1">
      <alignment horizontal="center"/>
    </xf>
    <xf numFmtId="0" fontId="6" fillId="3" borderId="37" xfId="15" applyFont="1" applyBorder="1" applyAlignment="1" applyProtection="1">
      <alignment horizontal="center"/>
    </xf>
    <xf numFmtId="0" fontId="7" fillId="6" borderId="0" xfId="12" applyFont="1" applyFill="1" applyAlignment="1" applyProtection="1">
      <alignment horizontal="center"/>
    </xf>
    <xf numFmtId="0" fontId="6" fillId="3" borderId="37" xfId="15" applyFont="1" applyBorder="1" applyProtection="1"/>
    <xf numFmtId="3" fontId="7" fillId="8" borderId="0" xfId="12" applyNumberFormat="1" applyFont="1" applyFill="1" applyProtection="1"/>
    <xf numFmtId="3" fontId="7" fillId="4" borderId="0" xfId="14" applyNumberFormat="1" applyFont="1" applyProtection="1"/>
    <xf numFmtId="3" fontId="7" fillId="6" borderId="0" xfId="12" applyNumberFormat="1" applyFont="1" applyFill="1" applyProtection="1"/>
    <xf numFmtId="0" fontId="35" fillId="6" borderId="0" xfId="12" quotePrefix="1" applyFont="1" applyFill="1" applyProtection="1"/>
    <xf numFmtId="4" fontId="39" fillId="6" borderId="0" xfId="12" applyNumberFormat="1" applyFont="1" applyFill="1" applyProtection="1"/>
    <xf numFmtId="0" fontId="6" fillId="3" borderId="9" xfId="3" applyBorder="1" applyAlignment="1" applyProtection="1">
      <alignment horizontal="center" vertical="center" wrapText="1"/>
    </xf>
    <xf numFmtId="0" fontId="7" fillId="4" borderId="1" xfId="4" applyBorder="1" applyAlignment="1" applyProtection="1">
      <alignment wrapText="1"/>
    </xf>
    <xf numFmtId="0" fontId="7" fillId="4" borderId="1" xfId="4" applyBorder="1" applyProtection="1"/>
    <xf numFmtId="3" fontId="0" fillId="6" borderId="0" xfId="4" applyNumberFormat="1" applyFont="1" applyFill="1" applyBorder="1" applyProtection="1"/>
    <xf numFmtId="9" fontId="7" fillId="6" borderId="69" xfId="1" applyFont="1" applyFill="1" applyBorder="1" applyProtection="1"/>
    <xf numFmtId="3" fontId="7" fillId="4" borderId="39" xfId="4" applyNumberFormat="1" applyBorder="1" applyProtection="1"/>
    <xf numFmtId="0" fontId="0" fillId="6" borderId="36" xfId="0" applyFill="1" applyBorder="1" applyProtection="1"/>
    <xf numFmtId="3" fontId="0" fillId="6" borderId="39" xfId="0" applyNumberFormat="1" applyFill="1" applyBorder="1" applyProtection="1"/>
    <xf numFmtId="3" fontId="10" fillId="6" borderId="39" xfId="6" applyNumberFormat="1" applyFill="1" applyBorder="1" applyAlignment="1" applyProtection="1">
      <alignment horizontal="center"/>
    </xf>
    <xf numFmtId="0" fontId="6" fillId="3" borderId="1" xfId="3" applyBorder="1" applyAlignment="1" applyProtection="1">
      <alignment wrapText="1"/>
    </xf>
    <xf numFmtId="0" fontId="6" fillId="3" borderId="1" xfId="3" applyBorder="1" applyProtection="1"/>
    <xf numFmtId="3" fontId="6" fillId="3" borderId="22" xfId="3" applyNumberFormat="1" applyBorder="1" applyProtection="1"/>
    <xf numFmtId="9" fontId="6" fillId="3" borderId="22" xfId="1" applyFont="1" applyFill="1" applyBorder="1" applyProtection="1"/>
    <xf numFmtId="9" fontId="6" fillId="3" borderId="94" xfId="1" applyFont="1" applyFill="1" applyBorder="1" applyProtection="1"/>
    <xf numFmtId="3" fontId="6" fillId="3" borderId="39" xfId="3" applyNumberFormat="1" applyBorder="1" applyProtection="1"/>
    <xf numFmtId="3" fontId="6" fillId="3" borderId="39" xfId="3" applyNumberFormat="1" applyBorder="1" applyAlignment="1" applyProtection="1">
      <alignment horizontal="center" vertical="center" wrapText="1"/>
    </xf>
    <xf numFmtId="3" fontId="10" fillId="4" borderId="39" xfId="6" applyNumberFormat="1" applyFill="1" applyBorder="1" applyAlignment="1" applyProtection="1">
      <alignment horizontal="center"/>
    </xf>
    <xf numFmtId="0" fontId="0" fillId="6" borderId="1" xfId="0" applyFill="1" applyBorder="1" applyAlignment="1" applyProtection="1">
      <alignment wrapText="1"/>
    </xf>
    <xf numFmtId="9" fontId="6" fillId="3" borderId="1" xfId="1" applyFont="1" applyFill="1" applyBorder="1" applyProtection="1"/>
    <xf numFmtId="0" fontId="0" fillId="6" borderId="46" xfId="0" applyFill="1" applyBorder="1" applyAlignment="1" applyProtection="1">
      <alignment wrapText="1"/>
    </xf>
    <xf numFmtId="0" fontId="6" fillId="3" borderId="29" xfId="3" applyBorder="1" applyAlignment="1" applyProtection="1">
      <alignment horizontal="center" vertical="center" wrapText="1"/>
    </xf>
    <xf numFmtId="0" fontId="6" fillId="3" borderId="29" xfId="3" applyBorder="1" applyAlignment="1" applyProtection="1">
      <alignment horizontal="center" vertical="center"/>
    </xf>
    <xf numFmtId="0" fontId="6" fillId="3" borderId="32" xfId="3" applyBorder="1" applyAlignment="1" applyProtection="1">
      <alignment horizontal="center" vertical="center" wrapText="1"/>
    </xf>
    <xf numFmtId="0" fontId="0" fillId="4" borderId="1" xfId="4" applyFont="1" applyBorder="1" applyAlignment="1" applyProtection="1">
      <alignment wrapText="1"/>
    </xf>
    <xf numFmtId="3" fontId="6" fillId="3" borderId="3" xfId="3" applyNumberFormat="1" applyBorder="1" applyProtection="1"/>
    <xf numFmtId="9" fontId="6" fillId="3" borderId="3" xfId="1" applyFont="1" applyFill="1" applyBorder="1" applyProtection="1"/>
    <xf numFmtId="9" fontId="6" fillId="3" borderId="5" xfId="1" applyFont="1" applyFill="1" applyBorder="1" applyProtection="1"/>
    <xf numFmtId="3" fontId="6" fillId="3" borderId="36" xfId="3" applyNumberFormat="1" applyBorder="1" applyProtection="1"/>
    <xf numFmtId="0" fontId="6" fillId="3" borderId="95" xfId="3" applyBorder="1" applyAlignment="1" applyProtection="1">
      <alignment wrapText="1"/>
    </xf>
    <xf numFmtId="3" fontId="6" fillId="3" borderId="95" xfId="3" applyNumberFormat="1" applyBorder="1" applyProtection="1"/>
    <xf numFmtId="3" fontId="6" fillId="3" borderId="96" xfId="3" applyNumberFormat="1" applyBorder="1" applyProtection="1"/>
    <xf numFmtId="0" fontId="0" fillId="6" borderId="18" xfId="0" applyFill="1" applyBorder="1" applyAlignment="1" applyProtection="1">
      <alignment wrapText="1"/>
    </xf>
    <xf numFmtId="0" fontId="7" fillId="4" borderId="18" xfId="4" applyBorder="1" applyAlignment="1" applyProtection="1">
      <alignment wrapText="1"/>
    </xf>
    <xf numFmtId="3" fontId="7" fillId="6" borderId="0" xfId="4" applyNumberFormat="1" applyFill="1" applyBorder="1" applyAlignment="1" applyProtection="1">
      <alignment wrapText="1"/>
    </xf>
    <xf numFmtId="0" fontId="0" fillId="4" borderId="18" xfId="4" applyFont="1" applyBorder="1" applyAlignment="1" applyProtection="1">
      <alignment wrapText="1"/>
    </xf>
    <xf numFmtId="0" fontId="6" fillId="3" borderId="28" xfId="3" applyBorder="1" applyAlignment="1" applyProtection="1">
      <alignment wrapText="1"/>
    </xf>
    <xf numFmtId="3" fontId="0" fillId="6" borderId="46" xfId="0" applyNumberFormat="1" applyFill="1" applyBorder="1" applyProtection="1"/>
    <xf numFmtId="0" fontId="0" fillId="6" borderId="46" xfId="0" applyFill="1" applyBorder="1" applyProtection="1"/>
    <xf numFmtId="3" fontId="6" fillId="3" borderId="67" xfId="3" applyNumberFormat="1" applyBorder="1" applyAlignment="1" applyProtection="1">
      <alignment wrapText="1"/>
    </xf>
    <xf numFmtId="3" fontId="6" fillId="3" borderId="3" xfId="3" applyNumberFormat="1" applyBorder="1" applyAlignment="1" applyProtection="1">
      <alignment wrapText="1"/>
    </xf>
    <xf numFmtId="3" fontId="6" fillId="3" borderId="5" xfId="3" applyNumberFormat="1" applyBorder="1" applyAlignment="1" applyProtection="1">
      <alignment wrapText="1"/>
    </xf>
    <xf numFmtId="0" fontId="6" fillId="3" borderId="45" xfId="3" applyBorder="1" applyAlignment="1" applyProtection="1">
      <alignment wrapText="1"/>
    </xf>
    <xf numFmtId="0" fontId="6" fillId="3" borderId="68" xfId="3" applyBorder="1" applyAlignment="1" applyProtection="1">
      <alignment wrapText="1"/>
    </xf>
    <xf numFmtId="3" fontId="6" fillId="3" borderId="2" xfId="3" applyNumberFormat="1" applyBorder="1" applyProtection="1"/>
    <xf numFmtId="3" fontId="6" fillId="3" borderId="6" xfId="3" applyNumberFormat="1" applyBorder="1" applyProtection="1"/>
    <xf numFmtId="10" fontId="0" fillId="6" borderId="0" xfId="0" applyNumberFormat="1" applyFill="1" applyProtection="1"/>
    <xf numFmtId="0" fontId="20" fillId="6" borderId="0" xfId="0" applyFont="1" applyFill="1" applyAlignment="1" applyProtection="1">
      <alignment horizontal="left" vertical="top" wrapText="1"/>
    </xf>
    <xf numFmtId="3" fontId="20" fillId="6" borderId="0" xfId="0" applyNumberFormat="1" applyFont="1" applyFill="1" applyAlignment="1" applyProtection="1">
      <alignment horizontal="right" vertical="top" wrapText="1"/>
    </xf>
    <xf numFmtId="10" fontId="20" fillId="6" borderId="0" xfId="1" applyNumberFormat="1" applyFont="1" applyFill="1" applyAlignment="1" applyProtection="1">
      <alignment horizontal="right" vertical="top" wrapText="1"/>
    </xf>
    <xf numFmtId="0" fontId="0" fillId="6" borderId="0" xfId="0" applyFill="1" applyBorder="1" applyAlignment="1" applyProtection="1">
      <alignment horizontal="left" vertical="center" wrapText="1"/>
    </xf>
    <xf numFmtId="0" fontId="15" fillId="6" borderId="0" xfId="0" applyFont="1" applyFill="1" applyBorder="1" applyAlignment="1" applyProtection="1">
      <alignment horizontal="center" vertical="center"/>
    </xf>
    <xf numFmtId="0" fontId="0" fillId="6" borderId="0" xfId="0" applyFill="1" applyBorder="1" applyAlignment="1" applyProtection="1">
      <alignment horizontal="left" vertical="center"/>
    </xf>
    <xf numFmtId="0" fontId="19" fillId="6" borderId="0" xfId="0" applyFont="1" applyFill="1" applyAlignment="1" applyProtection="1">
      <alignment horizontal="left" vertical="center" wrapText="1"/>
    </xf>
    <xf numFmtId="10" fontId="0" fillId="6" borderId="0" xfId="0" applyNumberFormat="1" applyFill="1" applyAlignment="1" applyProtection="1">
      <alignment vertical="center"/>
    </xf>
    <xf numFmtId="0" fontId="6" fillId="3" borderId="1" xfId="3" applyFont="1" applyBorder="1" applyAlignment="1" applyProtection="1">
      <alignment vertical="center" wrapText="1"/>
    </xf>
    <xf numFmtId="3" fontId="6" fillId="7" borderId="18" xfId="3" applyNumberFormat="1" applyFont="1" applyFill="1" applyBorder="1" applyAlignment="1" applyProtection="1">
      <alignment wrapText="1"/>
      <protection hidden="1"/>
    </xf>
    <xf numFmtId="3" fontId="0" fillId="6" borderId="18" xfId="0" applyNumberFormat="1" applyFont="1" applyFill="1" applyBorder="1" applyAlignment="1" applyProtection="1">
      <alignment horizontal="left" wrapText="1" indent="2"/>
      <protection hidden="1"/>
    </xf>
    <xf numFmtId="0" fontId="7" fillId="6" borderId="18" xfId="0" applyFont="1" applyFill="1" applyBorder="1" applyAlignment="1" applyProtection="1">
      <alignment horizontal="left" wrapText="1" indent="2"/>
      <protection hidden="1"/>
    </xf>
    <xf numFmtId="0" fontId="7" fillId="6" borderId="36" xfId="0" applyFont="1" applyFill="1" applyBorder="1" applyAlignment="1" applyProtection="1">
      <alignment horizontal="left" wrapText="1" indent="2"/>
      <protection hidden="1"/>
    </xf>
    <xf numFmtId="0" fontId="6" fillId="3" borderId="1" xfId="3" applyBorder="1" applyAlignment="1" applyProtection="1">
      <alignment horizontal="center" vertical="center" wrapText="1"/>
    </xf>
    <xf numFmtId="0" fontId="6" fillId="3" borderId="45" xfId="3" applyBorder="1" applyAlignment="1" applyProtection="1">
      <alignment horizontal="center" vertical="center" wrapText="1"/>
    </xf>
    <xf numFmtId="3" fontId="6" fillId="3" borderId="1" xfId="3" applyNumberFormat="1" applyBorder="1" applyAlignment="1" applyProtection="1">
      <alignment horizontal="center" vertical="center" wrapText="1"/>
    </xf>
    <xf numFmtId="0" fontId="6" fillId="3" borderId="1" xfId="3" applyBorder="1" applyAlignment="1" applyProtection="1">
      <alignment horizontal="left" vertical="center"/>
    </xf>
    <xf numFmtId="0" fontId="6" fillId="3" borderId="1" xfId="3" applyBorder="1" applyAlignment="1" applyProtection="1">
      <alignment horizontal="left" vertical="center"/>
    </xf>
    <xf numFmtId="3" fontId="7" fillId="16" borderId="23" xfId="23" applyFill="1" applyBorder="1" applyAlignment="1" applyProtection="1">
      <alignment wrapText="1"/>
      <protection locked="0"/>
    </xf>
    <xf numFmtId="0" fontId="0" fillId="6" borderId="85" xfId="0" applyFont="1" applyFill="1" applyBorder="1" applyAlignment="1" applyProtection="1">
      <alignment horizontal="left" vertical="center" wrapText="1"/>
    </xf>
    <xf numFmtId="0" fontId="0" fillId="6" borderId="85" xfId="0" applyFill="1" applyBorder="1" applyAlignment="1" applyProtection="1">
      <alignment horizontal="left" vertical="center" wrapText="1"/>
    </xf>
    <xf numFmtId="3" fontId="39" fillId="14" borderId="7" xfId="3" applyNumberFormat="1" applyFont="1" applyFill="1" applyBorder="1" applyAlignment="1" applyProtection="1">
      <alignment horizontal="right"/>
    </xf>
    <xf numFmtId="3" fontId="39" fillId="14" borderId="3" xfId="3" applyNumberFormat="1" applyFont="1" applyFill="1" applyBorder="1" applyAlignment="1" applyProtection="1">
      <alignment horizontal="right"/>
    </xf>
    <xf numFmtId="3" fontId="39" fillId="16" borderId="5" xfId="3" applyNumberFormat="1" applyFont="1" applyFill="1" applyBorder="1" applyAlignment="1" applyProtection="1">
      <alignment horizontal="right"/>
    </xf>
    <xf numFmtId="3" fontId="39" fillId="16" borderId="44" xfId="3" applyNumberFormat="1" applyFont="1" applyFill="1" applyBorder="1" applyAlignment="1" applyProtection="1">
      <alignment horizontal="right"/>
    </xf>
    <xf numFmtId="0" fontId="0" fillId="6" borderId="0" xfId="0" applyFont="1" applyFill="1" applyBorder="1" applyAlignment="1" applyProtection="1">
      <alignment vertical="center" wrapText="1"/>
      <protection hidden="1"/>
    </xf>
    <xf numFmtId="3" fontId="10" fillId="6" borderId="0" xfId="6" applyNumberFormat="1" applyFill="1" applyBorder="1" applyAlignment="1" applyProtection="1">
      <alignment horizontal="center" vertical="center"/>
      <protection hidden="1"/>
    </xf>
    <xf numFmtId="3" fontId="0" fillId="14" borderId="0" xfId="0" applyNumberFormat="1" applyFont="1" applyFill="1" applyBorder="1" applyAlignment="1" applyProtection="1">
      <alignment wrapText="1"/>
    </xf>
    <xf numFmtId="9" fontId="7" fillId="14" borderId="0" xfId="1" applyFont="1" applyFill="1" applyBorder="1" applyAlignment="1" applyProtection="1">
      <alignment horizontal="right" wrapText="1"/>
    </xf>
    <xf numFmtId="3" fontId="7" fillId="14" borderId="0" xfId="0" applyNumberFormat="1" applyFont="1" applyFill="1" applyProtection="1"/>
    <xf numFmtId="0" fontId="7" fillId="17" borderId="0" xfId="4" applyFont="1" applyFill="1" applyAlignment="1" applyProtection="1">
      <alignment wrapText="1"/>
      <protection hidden="1"/>
    </xf>
    <xf numFmtId="4" fontId="7" fillId="17" borderId="0" xfId="0" applyNumberFormat="1" applyFont="1" applyFill="1" applyProtection="1"/>
    <xf numFmtId="9" fontId="7" fillId="17" borderId="0" xfId="1" applyFont="1" applyFill="1" applyBorder="1" applyAlignment="1" applyProtection="1">
      <alignment horizontal="right" wrapText="1"/>
    </xf>
    <xf numFmtId="0" fontId="7" fillId="14" borderId="0" xfId="4" applyFont="1" applyFill="1" applyAlignment="1" applyProtection="1">
      <alignment wrapText="1"/>
      <protection hidden="1"/>
    </xf>
    <xf numFmtId="9" fontId="7" fillId="14" borderId="0" xfId="18" applyFont="1" applyFill="1" applyBorder="1" applyAlignment="1" applyProtection="1">
      <alignment horizontal="right" wrapText="1"/>
    </xf>
    <xf numFmtId="0" fontId="0" fillId="4" borderId="0" xfId="4" applyFont="1" applyAlignment="1" applyProtection="1">
      <alignment wrapText="1"/>
      <protection hidden="1"/>
    </xf>
    <xf numFmtId="3" fontId="7" fillId="6" borderId="23" xfId="23" applyNumberFormat="1" applyBorder="1" applyAlignment="1" applyProtection="1">
      <alignment wrapText="1"/>
      <protection locked="0"/>
    </xf>
    <xf numFmtId="0" fontId="6" fillId="3" borderId="7" xfId="3" applyBorder="1" applyAlignment="1" applyProtection="1">
      <alignment horizontal="center"/>
    </xf>
    <xf numFmtId="0" fontId="0" fillId="4" borderId="0" xfId="4" applyFont="1" applyProtection="1"/>
    <xf numFmtId="0" fontId="6" fillId="3" borderId="0" xfId="3" applyBorder="1" applyProtection="1"/>
    <xf numFmtId="0" fontId="0" fillId="17" borderId="0" xfId="4" applyFont="1" applyFill="1" applyAlignment="1" applyProtection="1">
      <alignment wrapText="1"/>
    </xf>
    <xf numFmtId="0" fontId="7" fillId="17" borderId="0" xfId="4" applyFill="1" applyProtection="1"/>
    <xf numFmtId="0" fontId="7" fillId="17" borderId="0" xfId="4" applyFill="1" applyAlignment="1" applyProtection="1">
      <alignment wrapText="1"/>
    </xf>
    <xf numFmtId="0" fontId="6" fillId="6" borderId="0" xfId="3" applyFill="1" applyBorder="1" applyAlignment="1" applyProtection="1">
      <alignment wrapText="1"/>
    </xf>
    <xf numFmtId="0" fontId="6" fillId="6" borderId="0" xfId="3" applyFill="1" applyBorder="1" applyProtection="1"/>
    <xf numFmtId="3" fontId="6" fillId="6" borderId="0" xfId="3" applyNumberFormat="1" applyFill="1" applyBorder="1" applyProtection="1"/>
    <xf numFmtId="9" fontId="6" fillId="6" borderId="0" xfId="1" applyFont="1" applyFill="1" applyBorder="1" applyProtection="1"/>
    <xf numFmtId="0" fontId="11" fillId="6" borderId="0" xfId="2" applyFont="1" applyFill="1" applyAlignment="1" applyProtection="1">
      <alignment horizontal="left" wrapText="1"/>
      <protection hidden="1"/>
    </xf>
    <xf numFmtId="0" fontId="8" fillId="6" borderId="0" xfId="0" applyFont="1" applyFill="1" applyBorder="1" applyAlignment="1" applyProtection="1">
      <alignment horizontal="right"/>
      <protection hidden="1"/>
    </xf>
    <xf numFmtId="0" fontId="7" fillId="6" borderId="0" xfId="4" applyFill="1" applyBorder="1" applyAlignment="1" applyProtection="1">
      <alignment horizontal="center"/>
      <protection hidden="1"/>
    </xf>
    <xf numFmtId="0" fontId="11" fillId="6" borderId="0" xfId="2" applyFont="1" applyFill="1" applyAlignment="1" applyProtection="1">
      <alignment horizontal="center" wrapText="1"/>
      <protection hidden="1"/>
    </xf>
    <xf numFmtId="0" fontId="0" fillId="6" borderId="18" xfId="0" applyFill="1" applyBorder="1" applyProtection="1">
      <protection hidden="1"/>
    </xf>
    <xf numFmtId="0" fontId="39" fillId="6" borderId="85" xfId="0" applyFont="1" applyFill="1" applyBorder="1" applyAlignment="1" applyProtection="1">
      <alignment horizontal="left" vertical="center" wrapText="1"/>
    </xf>
    <xf numFmtId="0" fontId="10" fillId="6" borderId="0" xfId="6" applyFill="1" applyAlignment="1" applyProtection="1">
      <alignment horizontal="left"/>
      <protection hidden="1"/>
    </xf>
    <xf numFmtId="0" fontId="0" fillId="6" borderId="0" xfId="0" applyFill="1" applyAlignment="1" applyProtection="1">
      <alignment horizontal="left" wrapText="1"/>
      <protection hidden="1"/>
    </xf>
    <xf numFmtId="0" fontId="0" fillId="6" borderId="0" xfId="0" applyFill="1" applyAlignment="1">
      <alignment horizontal="left"/>
    </xf>
    <xf numFmtId="0" fontId="39" fillId="6" borderId="0" xfId="0" applyFont="1" applyFill="1" applyAlignment="1">
      <alignment wrapText="1"/>
    </xf>
    <xf numFmtId="0" fontId="39" fillId="6" borderId="85" xfId="0" applyFont="1" applyFill="1" applyBorder="1" applyAlignment="1" applyProtection="1">
      <alignment vertical="center" wrapText="1"/>
    </xf>
    <xf numFmtId="0" fontId="39" fillId="0" borderId="85" xfId="0" applyFont="1" applyFill="1" applyBorder="1" applyAlignment="1" applyProtection="1">
      <alignment horizontal="left" vertical="center" wrapText="1"/>
    </xf>
    <xf numFmtId="0" fontId="39" fillId="6" borderId="0" xfId="0" applyFont="1" applyFill="1"/>
    <xf numFmtId="0" fontId="10" fillId="6" borderId="0" xfId="6" applyFill="1" applyAlignment="1" applyProtection="1">
      <alignment horizontal="center"/>
      <protection hidden="1"/>
    </xf>
    <xf numFmtId="0" fontId="0" fillId="6" borderId="0" xfId="0" applyFill="1" applyAlignment="1" applyProtection="1">
      <alignment horizontal="center" wrapText="1"/>
      <protection hidden="1"/>
    </xf>
    <xf numFmtId="0" fontId="39" fillId="6" borderId="85" xfId="0" applyFont="1" applyFill="1" applyBorder="1" applyAlignment="1" applyProtection="1">
      <alignment horizontal="center" vertical="center" wrapText="1"/>
    </xf>
    <xf numFmtId="0" fontId="11" fillId="6" borderId="0" xfId="2" applyFont="1" applyFill="1" applyBorder="1" applyAlignment="1" applyProtection="1">
      <alignment horizontal="left" wrapText="1"/>
      <protection hidden="1"/>
    </xf>
    <xf numFmtId="0" fontId="6" fillId="3" borderId="1" xfId="3" applyFont="1" applyBorder="1" applyAlignment="1" applyProtection="1">
      <alignment horizontal="center" vertical="center" wrapText="1"/>
    </xf>
    <xf numFmtId="0" fontId="31" fillId="6" borderId="0" xfId="0" applyFont="1" applyFill="1" applyAlignment="1" applyProtection="1">
      <alignment horizontal="left" vertical="top" wrapText="1"/>
    </xf>
    <xf numFmtId="0" fontId="19" fillId="6" borderId="0" xfId="0" applyFont="1" applyFill="1" applyAlignment="1" applyProtection="1">
      <alignment horizontal="left" vertical="top" wrapText="1"/>
    </xf>
    <xf numFmtId="0" fontId="0" fillId="0" borderId="0" xfId="0" applyFill="1" applyProtection="1">
      <protection hidden="1"/>
    </xf>
    <xf numFmtId="0" fontId="6" fillId="3" borderId="1" xfId="3" applyFont="1" applyBorder="1" applyAlignment="1" applyProtection="1">
      <alignment horizontal="center" vertical="center" wrapText="1"/>
    </xf>
    <xf numFmtId="0" fontId="19" fillId="6" borderId="0" xfId="0" applyFont="1" applyFill="1" applyAlignment="1" applyProtection="1">
      <alignment horizontal="left" vertical="top" wrapText="1"/>
    </xf>
    <xf numFmtId="9" fontId="0" fillId="6" borderId="0" xfId="1" applyFont="1" applyFill="1" applyProtection="1"/>
    <xf numFmtId="0" fontId="10" fillId="6" borderId="0" xfId="6" quotePrefix="1" applyFill="1" applyBorder="1" applyAlignment="1" applyProtection="1">
      <alignment horizontal="center" vertical="center"/>
    </xf>
    <xf numFmtId="0" fontId="7" fillId="6" borderId="1" xfId="12" applyFont="1" applyFill="1" applyBorder="1" applyAlignment="1">
      <alignment vertical="center"/>
    </xf>
    <xf numFmtId="0" fontId="6" fillId="3" borderId="45" xfId="3" applyFont="1" applyBorder="1" applyAlignment="1" applyProtection="1">
      <alignment vertical="center" wrapText="1"/>
    </xf>
    <xf numFmtId="3" fontId="6" fillId="7" borderId="0" xfId="3" applyNumberFormat="1" applyFont="1" applyFill="1" applyBorder="1" applyAlignment="1" applyProtection="1">
      <alignment wrapText="1"/>
      <protection hidden="1"/>
    </xf>
    <xf numFmtId="0" fontId="7" fillId="4" borderId="4" xfId="4" applyFont="1" applyBorder="1" applyAlignment="1" applyProtection="1">
      <alignment wrapText="1"/>
      <protection hidden="1"/>
    </xf>
    <xf numFmtId="3" fontId="0" fillId="6" borderId="0" xfId="0" applyNumberFormat="1" applyFont="1" applyFill="1" applyBorder="1" applyAlignment="1" applyProtection="1">
      <alignment horizontal="left" wrapText="1" indent="2"/>
      <protection hidden="1"/>
    </xf>
    <xf numFmtId="0" fontId="7" fillId="6" borderId="0" xfId="0" applyFont="1" applyFill="1" applyBorder="1" applyAlignment="1" applyProtection="1">
      <alignment horizontal="left" wrapText="1" indent="2"/>
      <protection hidden="1"/>
    </xf>
    <xf numFmtId="0" fontId="7" fillId="4" borderId="37" xfId="4" applyFont="1" applyBorder="1" applyAlignment="1" applyProtection="1">
      <alignment wrapText="1"/>
      <protection hidden="1"/>
    </xf>
    <xf numFmtId="3" fontId="6" fillId="7" borderId="37" xfId="3" applyNumberFormat="1" applyFont="1" applyFill="1" applyBorder="1" applyAlignment="1" applyProtection="1">
      <alignment wrapText="1"/>
      <protection hidden="1"/>
    </xf>
    <xf numFmtId="0" fontId="7" fillId="6" borderId="37" xfId="0" applyFont="1" applyFill="1" applyBorder="1" applyAlignment="1" applyProtection="1">
      <alignment horizontal="left" wrapText="1" indent="2"/>
      <protection hidden="1"/>
    </xf>
    <xf numFmtId="4" fontId="6" fillId="3" borderId="37" xfId="3" applyNumberFormat="1" applyFont="1" applyBorder="1" applyAlignment="1" applyProtection="1">
      <alignment wrapText="1"/>
      <protection hidden="1"/>
    </xf>
    <xf numFmtId="0" fontId="0" fillId="4" borderId="4" xfId="4" applyFont="1" applyBorder="1" applyAlignment="1" applyProtection="1">
      <alignment wrapText="1"/>
      <protection hidden="1"/>
    </xf>
    <xf numFmtId="0" fontId="0" fillId="6" borderId="69" xfId="0" applyFill="1" applyBorder="1" applyProtection="1"/>
    <xf numFmtId="0" fontId="0" fillId="6" borderId="69" xfId="0" applyFill="1" applyBorder="1" applyAlignment="1" applyProtection="1">
      <alignment vertical="center"/>
    </xf>
    <xf numFmtId="0" fontId="7" fillId="6" borderId="69" xfId="0" applyFont="1" applyFill="1" applyBorder="1" applyProtection="1"/>
    <xf numFmtId="14" fontId="7" fillId="6" borderId="23" xfId="23" applyNumberFormat="1" applyAlignment="1" applyProtection="1">
      <alignment horizontal="right"/>
      <protection locked="0"/>
    </xf>
    <xf numFmtId="9" fontId="7" fillId="6" borderId="23" xfId="1" applyFont="1" applyFill="1" applyBorder="1" applyAlignment="1" applyProtection="1">
      <alignment wrapText="1"/>
      <protection locked="0"/>
    </xf>
    <xf numFmtId="0" fontId="0" fillId="6" borderId="85" xfId="0" applyFont="1" applyFill="1" applyBorder="1" applyAlignment="1" applyProtection="1">
      <alignment vertical="center" wrapText="1"/>
    </xf>
    <xf numFmtId="10" fontId="7" fillId="16" borderId="23" xfId="1" applyNumberFormat="1" applyFont="1" applyFill="1" applyBorder="1" applyAlignment="1" applyProtection="1">
      <alignment wrapText="1"/>
      <protection locked="0"/>
    </xf>
    <xf numFmtId="3" fontId="0" fillId="6" borderId="23" xfId="0" applyNumberFormat="1" applyFill="1" applyBorder="1" applyProtection="1"/>
    <xf numFmtId="0" fontId="9" fillId="6" borderId="0" xfId="0" applyFont="1" applyFill="1" applyProtection="1"/>
    <xf numFmtId="3" fontId="6" fillId="6" borderId="23" xfId="0" applyNumberFormat="1" applyFont="1" applyFill="1" applyBorder="1" applyProtection="1"/>
    <xf numFmtId="0" fontId="8" fillId="4" borderId="20" xfId="4" applyFont="1" applyBorder="1" applyAlignment="1" applyProtection="1">
      <alignment wrapText="1"/>
      <protection hidden="1"/>
    </xf>
    <xf numFmtId="3" fontId="8" fillId="6" borderId="0" xfId="0" applyNumberFormat="1" applyFont="1" applyFill="1" applyBorder="1" applyAlignment="1" applyProtection="1">
      <alignment wrapText="1"/>
    </xf>
    <xf numFmtId="9" fontId="8" fillId="6" borderId="0" xfId="1" applyFont="1" applyFill="1" applyBorder="1" applyAlignment="1" applyProtection="1">
      <alignment horizontal="right" wrapText="1"/>
    </xf>
    <xf numFmtId="0" fontId="13" fillId="7" borderId="1" xfId="0" applyFont="1" applyFill="1" applyBorder="1" applyProtection="1"/>
    <xf numFmtId="3" fontId="13" fillId="7" borderId="1" xfId="0" applyNumberFormat="1" applyFont="1" applyFill="1" applyBorder="1" applyAlignment="1" applyProtection="1">
      <alignment wrapText="1"/>
    </xf>
    <xf numFmtId="9" fontId="13" fillId="7" borderId="1" xfId="1" applyFont="1" applyFill="1" applyBorder="1" applyAlignment="1" applyProtection="1">
      <alignment horizontal="right" wrapText="1"/>
    </xf>
    <xf numFmtId="3" fontId="0" fillId="6" borderId="0" xfId="0" applyNumberFormat="1" applyFill="1" applyBorder="1" applyAlignment="1" applyProtection="1">
      <alignment wrapText="1"/>
      <protection hidden="1"/>
    </xf>
    <xf numFmtId="3" fontId="6" fillId="3" borderId="1" xfId="3" applyNumberFormat="1" applyBorder="1" applyAlignment="1" applyProtection="1"/>
    <xf numFmtId="3" fontId="7" fillId="6" borderId="97" xfId="23" applyFont="1" applyBorder="1" applyAlignment="1" applyProtection="1">
      <alignment wrapText="1"/>
      <protection locked="0"/>
    </xf>
    <xf numFmtId="0" fontId="0" fillId="14" borderId="1" xfId="0" applyFill="1" applyBorder="1" applyProtection="1"/>
    <xf numFmtId="0" fontId="0" fillId="14" borderId="36" xfId="0" applyFill="1" applyBorder="1" applyProtection="1"/>
    <xf numFmtId="3" fontId="13" fillId="7" borderId="18" xfId="3" applyNumberFormat="1" applyFont="1" applyFill="1" applyBorder="1" applyAlignment="1" applyProtection="1">
      <alignment wrapText="1"/>
      <protection hidden="1"/>
    </xf>
    <xf numFmtId="3" fontId="8" fillId="6" borderId="0" xfId="0" applyNumberFormat="1" applyFont="1" applyFill="1" applyProtection="1"/>
    <xf numFmtId="9" fontId="8" fillId="6" borderId="0" xfId="18" applyFont="1" applyFill="1" applyBorder="1" applyAlignment="1" applyProtection="1">
      <alignment horizontal="right" wrapText="1"/>
    </xf>
    <xf numFmtId="0" fontId="8" fillId="4" borderId="70" xfId="4" applyFont="1" applyBorder="1" applyAlignment="1" applyProtection="1">
      <alignment wrapText="1"/>
      <protection hidden="1"/>
    </xf>
    <xf numFmtId="0" fontId="8" fillId="4" borderId="35" xfId="4" applyFont="1" applyBorder="1" applyAlignment="1" applyProtection="1">
      <alignment wrapText="1"/>
      <protection hidden="1"/>
    </xf>
    <xf numFmtId="0" fontId="8" fillId="4" borderId="36" xfId="4" applyFont="1" applyBorder="1" applyAlignment="1" applyProtection="1">
      <alignment wrapText="1"/>
      <protection hidden="1"/>
    </xf>
    <xf numFmtId="3" fontId="13" fillId="7" borderId="36" xfId="3" applyNumberFormat="1" applyFont="1" applyFill="1" applyBorder="1" applyAlignment="1" applyProtection="1">
      <alignment wrapText="1"/>
      <protection hidden="1"/>
    </xf>
    <xf numFmtId="4" fontId="13" fillId="3" borderId="36" xfId="3" applyNumberFormat="1" applyFont="1" applyBorder="1" applyAlignment="1" applyProtection="1">
      <alignment wrapText="1"/>
      <protection hidden="1"/>
    </xf>
    <xf numFmtId="0" fontId="11" fillId="2" borderId="22" xfId="2" applyFont="1" applyBorder="1" applyAlignment="1" applyProtection="1"/>
    <xf numFmtId="0" fontId="0" fillId="6" borderId="1" xfId="0" applyFont="1" applyFill="1" applyBorder="1" applyAlignment="1" applyProtection="1">
      <alignment wrapText="1"/>
      <protection hidden="1"/>
    </xf>
    <xf numFmtId="0" fontId="0" fillId="6" borderId="36" xfId="0" applyFont="1" applyFill="1" applyBorder="1" applyAlignment="1" applyProtection="1">
      <alignment wrapText="1"/>
      <protection hidden="1"/>
    </xf>
    <xf numFmtId="0" fontId="17" fillId="6" borderId="0" xfId="7" applyFill="1" applyAlignment="1" applyProtection="1">
      <alignment vertical="top" wrapText="1"/>
    </xf>
    <xf numFmtId="0" fontId="5" fillId="20" borderId="1" xfId="24" applyFont="1" applyFill="1" applyBorder="1" applyAlignment="1">
      <alignment horizontal="center" vertical="center"/>
    </xf>
    <xf numFmtId="0" fontId="0" fillId="6" borderId="85" xfId="0" applyFont="1" applyFill="1" applyBorder="1" applyAlignment="1" applyProtection="1">
      <alignment vertical="center" wrapText="1"/>
    </xf>
    <xf numFmtId="0" fontId="0" fillId="6" borderId="85" xfId="0" applyFont="1" applyFill="1" applyBorder="1" applyAlignment="1" applyProtection="1">
      <alignment wrapText="1"/>
    </xf>
    <xf numFmtId="0" fontId="5" fillId="2" borderId="0" xfId="2" applyAlignment="1" applyProtection="1">
      <alignment horizontal="center" wrapText="1"/>
      <protection hidden="1"/>
    </xf>
    <xf numFmtId="0" fontId="5" fillId="2" borderId="8" xfId="2" applyBorder="1" applyAlignment="1" applyProtection="1">
      <alignment horizontal="left" wrapText="1"/>
      <protection hidden="1"/>
    </xf>
    <xf numFmtId="0" fontId="5" fillId="2" borderId="11" xfId="2" applyBorder="1" applyAlignment="1" applyProtection="1">
      <alignment horizontal="left" wrapText="1"/>
      <protection hidden="1"/>
    </xf>
    <xf numFmtId="0" fontId="5" fillId="2" borderId="9" xfId="2" applyBorder="1" applyAlignment="1" applyProtection="1">
      <alignment horizontal="left" wrapText="1"/>
      <protection hidden="1"/>
    </xf>
    <xf numFmtId="0" fontId="7" fillId="4" borderId="0" xfId="4" applyBorder="1" applyAlignment="1" applyProtection="1">
      <alignment horizontal="center"/>
      <protection hidden="1"/>
    </xf>
    <xf numFmtId="0" fontId="7" fillId="4" borderId="13" xfId="4" applyBorder="1" applyAlignment="1" applyProtection="1">
      <alignment horizontal="center"/>
      <protection hidden="1"/>
    </xf>
    <xf numFmtId="0" fontId="7" fillId="4" borderId="22" xfId="4" applyBorder="1" applyAlignment="1" applyProtection="1">
      <alignment horizontal="center"/>
      <protection hidden="1"/>
    </xf>
    <xf numFmtId="0" fontId="7" fillId="4" borderId="10" xfId="4" applyBorder="1" applyAlignment="1" applyProtection="1">
      <alignment horizontal="center"/>
      <protection hidden="1"/>
    </xf>
    <xf numFmtId="0" fontId="0" fillId="6" borderId="15" xfId="2" applyFont="1" applyFill="1" applyBorder="1" applyAlignment="1" applyProtection="1">
      <alignment horizontal="left" vertical="center" wrapText="1"/>
      <protection hidden="1"/>
    </xf>
    <xf numFmtId="0" fontId="0" fillId="6" borderId="16" xfId="2" applyFont="1" applyFill="1" applyBorder="1" applyAlignment="1" applyProtection="1">
      <alignment horizontal="left" vertical="center" wrapText="1"/>
      <protection hidden="1"/>
    </xf>
    <xf numFmtId="0" fontId="8" fillId="6" borderId="17" xfId="2" applyFont="1" applyFill="1" applyBorder="1" applyAlignment="1" applyProtection="1">
      <alignment horizontal="left" vertical="center" wrapText="1"/>
      <protection hidden="1"/>
    </xf>
    <xf numFmtId="4" fontId="37" fillId="6" borderId="15" xfId="3" applyNumberFormat="1" applyFont="1" applyFill="1" applyBorder="1" applyAlignment="1" applyProtection="1">
      <alignment horizontal="center" vertical="center" wrapText="1"/>
    </xf>
    <xf numFmtId="4" fontId="37" fillId="6" borderId="16" xfId="3" applyNumberFormat="1" applyFont="1" applyFill="1" applyBorder="1" applyAlignment="1" applyProtection="1">
      <alignment horizontal="center" vertical="center" wrapText="1"/>
    </xf>
    <xf numFmtId="4" fontId="37" fillId="6" borderId="17" xfId="3" applyNumberFormat="1" applyFont="1" applyFill="1" applyBorder="1" applyAlignment="1" applyProtection="1">
      <alignment horizontal="center" vertical="center" wrapText="1"/>
    </xf>
    <xf numFmtId="0" fontId="31" fillId="6" borderId="0" xfId="0" applyFont="1" applyFill="1" applyAlignment="1" applyProtection="1">
      <alignment horizontal="left" vertical="center" wrapText="1"/>
    </xf>
    <xf numFmtId="0" fontId="31" fillId="6" borderId="0" xfId="0" applyFont="1" applyFill="1" applyAlignment="1" applyProtection="1">
      <alignment vertical="top" wrapText="1"/>
    </xf>
    <xf numFmtId="0" fontId="0" fillId="4" borderId="1" xfId="4" applyFont="1" applyBorder="1" applyAlignment="1" applyProtection="1">
      <alignment horizontal="center" vertical="center" wrapText="1"/>
    </xf>
    <xf numFmtId="0" fontId="7" fillId="4" borderId="1" xfId="4" applyBorder="1" applyAlignment="1" applyProtection="1">
      <alignment horizontal="center" vertical="center" wrapText="1"/>
    </xf>
    <xf numFmtId="0" fontId="0" fillId="4" borderId="0" xfId="4" applyFont="1" applyBorder="1" applyAlignment="1" applyProtection="1">
      <alignment horizontal="center" vertical="center" wrapText="1"/>
    </xf>
    <xf numFmtId="0" fontId="7" fillId="4" borderId="0" xfId="4" applyBorder="1" applyAlignment="1" applyProtection="1">
      <alignment horizontal="center" vertical="center" wrapText="1"/>
    </xf>
    <xf numFmtId="0" fontId="6" fillId="3" borderId="1" xfId="3" applyBorder="1" applyAlignment="1" applyProtection="1">
      <alignment horizontal="center" vertical="center" wrapText="1"/>
    </xf>
    <xf numFmtId="0" fontId="6" fillId="3" borderId="2" xfId="3" applyBorder="1" applyAlignment="1" applyProtection="1">
      <alignment horizontal="center" vertical="center" wrapText="1"/>
    </xf>
    <xf numFmtId="0" fontId="6" fillId="3" borderId="7" xfId="3" applyBorder="1" applyAlignment="1" applyProtection="1">
      <alignment horizontal="center" vertical="center" wrapText="1"/>
    </xf>
    <xf numFmtId="0" fontId="6" fillId="3" borderId="3" xfId="3" applyBorder="1" applyAlignment="1" applyProtection="1">
      <alignment horizontal="center" vertical="center" wrapText="1"/>
    </xf>
    <xf numFmtId="0" fontId="6" fillId="3" borderId="45" xfId="3" applyBorder="1" applyAlignment="1" applyProtection="1">
      <alignment horizontal="center" vertical="center" wrapText="1"/>
    </xf>
    <xf numFmtId="0" fontId="6" fillId="3" borderId="1" xfId="3" applyBorder="1" applyAlignment="1" applyProtection="1">
      <alignment horizontal="center"/>
    </xf>
    <xf numFmtId="0" fontId="6" fillId="3" borderId="36" xfId="3" applyBorder="1" applyAlignment="1" applyProtection="1">
      <alignment horizontal="center"/>
    </xf>
    <xf numFmtId="0" fontId="6" fillId="3" borderId="36" xfId="3" applyBorder="1" applyAlignment="1" applyProtection="1">
      <alignment horizontal="center" wrapText="1"/>
    </xf>
    <xf numFmtId="0" fontId="6" fillId="3" borderId="6" xfId="3" applyBorder="1" applyAlignment="1" applyProtection="1">
      <alignment horizontal="center" wrapText="1"/>
    </xf>
    <xf numFmtId="3" fontId="0" fillId="6" borderId="71" xfId="23" applyFont="1" applyBorder="1" applyAlignment="1" applyProtection="1">
      <alignment horizontal="left" vertical="top" wrapText="1"/>
      <protection locked="0"/>
    </xf>
    <xf numFmtId="3" fontId="0" fillId="6" borderId="30" xfId="23" applyFont="1" applyBorder="1" applyAlignment="1" applyProtection="1">
      <alignment horizontal="left" vertical="top" wrapText="1"/>
      <protection locked="0"/>
    </xf>
    <xf numFmtId="3" fontId="0" fillId="6" borderId="72" xfId="23" applyFont="1" applyBorder="1" applyAlignment="1" applyProtection="1">
      <alignment horizontal="left" vertical="top" wrapText="1"/>
      <protection locked="0"/>
    </xf>
    <xf numFmtId="0" fontId="10" fillId="6" borderId="65" xfId="6" quotePrefix="1" applyFill="1" applyBorder="1" applyAlignment="1" applyProtection="1">
      <alignment horizontal="center" vertical="center"/>
    </xf>
    <xf numFmtId="0" fontId="10" fillId="6" borderId="62" xfId="6" quotePrefix="1" applyFill="1" applyBorder="1" applyAlignment="1" applyProtection="1">
      <alignment horizontal="center" vertical="center"/>
    </xf>
    <xf numFmtId="0" fontId="10" fillId="6" borderId="63" xfId="6" quotePrefix="1" applyFill="1" applyBorder="1" applyAlignment="1" applyProtection="1">
      <alignment horizontal="center" vertical="center"/>
    </xf>
    <xf numFmtId="0" fontId="6" fillId="3" borderId="1" xfId="3" applyFont="1" applyBorder="1" applyAlignment="1" applyProtection="1">
      <alignment horizontal="center" vertical="center" wrapText="1"/>
    </xf>
    <xf numFmtId="0" fontId="6" fillId="3" borderId="2" xfId="3" applyFont="1" applyBorder="1" applyAlignment="1" applyProtection="1">
      <alignment horizontal="center" vertical="center" wrapText="1"/>
    </xf>
    <xf numFmtId="0" fontId="10" fillId="6" borderId="65" xfId="6" applyFill="1" applyBorder="1" applyAlignment="1" applyProtection="1">
      <alignment horizontal="center" vertical="center"/>
    </xf>
    <xf numFmtId="0" fontId="10" fillId="6" borderId="62" xfId="6" applyFill="1" applyBorder="1" applyAlignment="1" applyProtection="1">
      <alignment horizontal="center" vertical="center"/>
    </xf>
    <xf numFmtId="0" fontId="10" fillId="6" borderId="63" xfId="6" applyFill="1" applyBorder="1" applyAlignment="1" applyProtection="1">
      <alignment horizontal="center" vertical="center"/>
    </xf>
    <xf numFmtId="0" fontId="6" fillId="3" borderId="18" xfId="3" applyBorder="1" applyAlignment="1" applyProtection="1">
      <alignment horizontal="center" wrapText="1"/>
    </xf>
    <xf numFmtId="0" fontId="6" fillId="3" borderId="0" xfId="3" applyBorder="1" applyAlignment="1" applyProtection="1">
      <alignment horizontal="center" wrapText="1"/>
    </xf>
    <xf numFmtId="0" fontId="7" fillId="4" borderId="0" xfId="4" applyFont="1" applyAlignment="1" applyProtection="1"/>
    <xf numFmtId="0" fontId="6" fillId="3" borderId="1" xfId="3" applyFont="1" applyBorder="1" applyAlignment="1" applyProtection="1">
      <alignment horizontal="center" vertical="center"/>
    </xf>
    <xf numFmtId="3" fontId="7" fillId="6" borderId="74" xfId="16" applyBorder="1" applyAlignment="1" applyProtection="1">
      <alignment horizontal="left" wrapText="1"/>
      <protection locked="0"/>
    </xf>
    <xf numFmtId="3" fontId="7" fillId="6" borderId="72" xfId="16" applyBorder="1" applyAlignment="1" applyProtection="1">
      <alignment horizontal="left" wrapText="1"/>
      <protection locked="0"/>
    </xf>
    <xf numFmtId="3" fontId="7" fillId="15" borderId="74" xfId="23" applyFill="1" applyBorder="1" applyAlignment="1" applyProtection="1">
      <alignment horizontal="left" wrapText="1"/>
      <protection locked="0"/>
    </xf>
    <xf numFmtId="3" fontId="7" fillId="15" borderId="72" xfId="23" applyFill="1" applyBorder="1" applyAlignment="1" applyProtection="1">
      <alignment horizontal="left" wrapText="1"/>
      <protection locked="0"/>
    </xf>
    <xf numFmtId="0" fontId="0" fillId="4" borderId="46" xfId="14" applyFont="1" applyBorder="1" applyAlignment="1" applyProtection="1">
      <alignment horizontal="left"/>
    </xf>
    <xf numFmtId="0" fontId="7" fillId="4" borderId="69" xfId="14" applyBorder="1" applyAlignment="1" applyProtection="1">
      <alignment horizontal="left"/>
    </xf>
    <xf numFmtId="0" fontId="6" fillId="3" borderId="36" xfId="3" applyFont="1" applyBorder="1" applyAlignment="1" applyProtection="1">
      <alignment horizontal="left"/>
    </xf>
    <xf numFmtId="0" fontId="6" fillId="3" borderId="45" xfId="3" applyFont="1" applyBorder="1" applyAlignment="1" applyProtection="1">
      <alignment horizontal="left"/>
    </xf>
    <xf numFmtId="0" fontId="0" fillId="4" borderId="5" xfId="14" applyFont="1" applyBorder="1" applyAlignment="1" applyProtection="1">
      <alignment horizontal="left"/>
    </xf>
    <xf numFmtId="0" fontId="7" fillId="4" borderId="67" xfId="14" applyBorder="1" applyAlignment="1" applyProtection="1">
      <alignment horizontal="left"/>
    </xf>
    <xf numFmtId="0" fontId="6" fillId="3" borderId="36" xfId="3" applyFont="1" applyBorder="1" applyAlignment="1" applyProtection="1">
      <alignment horizontal="left" wrapText="1"/>
    </xf>
    <xf numFmtId="0" fontId="6" fillId="3" borderId="45" xfId="3" applyFont="1" applyBorder="1" applyAlignment="1" applyProtection="1">
      <alignment horizontal="left" wrapText="1"/>
    </xf>
    <xf numFmtId="3" fontId="0" fillId="6" borderId="76" xfId="16" applyFont="1" applyBorder="1" applyAlignment="1" applyProtection="1">
      <alignment horizontal="left" wrapText="1"/>
      <protection locked="0"/>
    </xf>
    <xf numFmtId="3" fontId="7" fillId="6" borderId="77" xfId="16" applyBorder="1" applyAlignment="1" applyProtection="1">
      <alignment horizontal="left" wrapText="1"/>
      <protection locked="0"/>
    </xf>
    <xf numFmtId="3" fontId="0" fillId="6" borderId="74" xfId="16" applyFont="1" applyBorder="1" applyAlignment="1" applyProtection="1">
      <alignment horizontal="left" wrapText="1"/>
      <protection locked="0"/>
    </xf>
    <xf numFmtId="3" fontId="0" fillId="6" borderId="79" xfId="16" applyFont="1" applyBorder="1" applyAlignment="1" applyProtection="1">
      <alignment horizontal="left" wrapText="1"/>
      <protection locked="0"/>
    </xf>
    <xf numFmtId="3" fontId="7" fillId="6" borderId="80" xfId="16" applyBorder="1" applyAlignment="1" applyProtection="1">
      <alignment horizontal="left" wrapText="1"/>
      <protection locked="0"/>
    </xf>
    <xf numFmtId="0" fontId="7" fillId="4" borderId="0" xfId="4" applyFont="1" applyAlignment="1" applyProtection="1">
      <alignment horizontal="left"/>
    </xf>
    <xf numFmtId="3" fontId="6" fillId="3" borderId="45" xfId="3" applyNumberFormat="1" applyFont="1" applyBorder="1" applyAlignment="1" applyProtection="1">
      <alignment horizontal="left"/>
    </xf>
    <xf numFmtId="0" fontId="7" fillId="6" borderId="0" xfId="0" applyFont="1" applyFill="1" applyBorder="1" applyAlignment="1" applyProtection="1">
      <alignment horizontal="left"/>
    </xf>
    <xf numFmtId="0" fontId="7" fillId="6" borderId="0" xfId="0" applyFont="1" applyFill="1" applyBorder="1" applyAlignment="1">
      <alignment horizontal="left" wrapText="1"/>
    </xf>
    <xf numFmtId="0" fontId="7" fillId="6" borderId="0" xfId="0" applyFont="1" applyFill="1" applyAlignment="1">
      <alignment horizontal="left" wrapText="1"/>
    </xf>
    <xf numFmtId="0" fontId="0" fillId="6"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34" fillId="2" borderId="0" xfId="2" applyFont="1" applyAlignment="1" applyProtection="1">
      <alignment horizontal="left" vertical="top" wrapText="1"/>
    </xf>
    <xf numFmtId="3" fontId="6" fillId="3" borderId="0" xfId="3" applyNumberFormat="1" applyBorder="1" applyAlignment="1" applyProtection="1">
      <alignment horizontal="center" vertical="center" wrapText="1"/>
      <protection hidden="1"/>
    </xf>
    <xf numFmtId="4" fontId="31" fillId="6" borderId="36" xfId="0" applyNumberFormat="1" applyFont="1" applyFill="1" applyBorder="1" applyAlignment="1" applyProtection="1">
      <alignment horizontal="left" vertical="center" wrapText="1"/>
    </xf>
    <xf numFmtId="4" fontId="31" fillId="6" borderId="45" xfId="0" applyNumberFormat="1" applyFont="1" applyFill="1" applyBorder="1" applyAlignment="1" applyProtection="1">
      <alignment horizontal="left" vertical="center" wrapText="1"/>
    </xf>
    <xf numFmtId="0" fontId="6" fillId="3" borderId="2" xfId="3" applyBorder="1" applyAlignment="1" applyProtection="1">
      <alignment horizontal="left" vertical="center"/>
      <protection hidden="1"/>
    </xf>
    <xf numFmtId="0" fontId="6" fillId="3" borderId="3" xfId="3" applyBorder="1" applyAlignment="1" applyProtection="1">
      <alignment horizontal="left" vertical="center"/>
      <protection hidden="1"/>
    </xf>
    <xf numFmtId="3" fontId="6" fillId="3" borderId="6" xfId="3" applyNumberFormat="1" applyBorder="1" applyAlignment="1" applyProtection="1">
      <alignment horizontal="center" vertical="center"/>
      <protection hidden="1"/>
    </xf>
    <xf numFmtId="3" fontId="6" fillId="3" borderId="5" xfId="3" applyNumberFormat="1" applyBorder="1" applyAlignment="1" applyProtection="1">
      <alignment horizontal="center" vertical="center"/>
      <protection hidden="1"/>
    </xf>
    <xf numFmtId="0" fontId="7" fillId="4" borderId="2" xfId="4" applyBorder="1" applyAlignment="1" applyProtection="1">
      <alignment horizontal="center" vertical="center" wrapText="1"/>
    </xf>
    <xf numFmtId="3" fontId="6" fillId="3" borderId="1" xfId="3" applyNumberFormat="1" applyBorder="1" applyAlignment="1" applyProtection="1">
      <alignment horizontal="center" vertical="center" wrapText="1"/>
    </xf>
    <xf numFmtId="0" fontId="7" fillId="4" borderId="36" xfId="4" applyBorder="1" applyAlignment="1" applyProtection="1">
      <alignment horizontal="center" vertical="center" wrapText="1"/>
    </xf>
    <xf numFmtId="0" fontId="7" fillId="4" borderId="37" xfId="4" applyBorder="1" applyAlignment="1" applyProtection="1">
      <alignment horizontal="center" vertical="center" wrapText="1"/>
    </xf>
    <xf numFmtId="0" fontId="7" fillId="4" borderId="45" xfId="4" applyBorder="1" applyAlignment="1" applyProtection="1">
      <alignment horizontal="center" vertical="center" wrapText="1"/>
    </xf>
    <xf numFmtId="4" fontId="31" fillId="6" borderId="37" xfId="0" applyNumberFormat="1" applyFont="1" applyFill="1" applyBorder="1" applyAlignment="1" applyProtection="1">
      <alignment horizontal="left" vertical="center" wrapText="1"/>
    </xf>
    <xf numFmtId="0" fontId="6" fillId="3" borderId="1" xfId="3" applyBorder="1" applyAlignment="1" applyProtection="1">
      <alignment horizontal="left" vertical="center"/>
    </xf>
    <xf numFmtId="3" fontId="6" fillId="3" borderId="36" xfId="3" applyNumberFormat="1" applyBorder="1" applyAlignment="1" applyProtection="1">
      <alignment horizontal="center" vertical="center" wrapText="1"/>
    </xf>
    <xf numFmtId="3" fontId="6" fillId="3" borderId="45" xfId="3" applyNumberFormat="1" applyBorder="1" applyAlignment="1" applyProtection="1">
      <alignment horizontal="center" vertical="center" wrapText="1"/>
    </xf>
    <xf numFmtId="3" fontId="6" fillId="3" borderId="2" xfId="3" applyNumberFormat="1" applyBorder="1" applyAlignment="1" applyProtection="1">
      <alignment horizontal="center" vertical="center" wrapText="1"/>
    </xf>
    <xf numFmtId="3" fontId="6" fillId="3" borderId="3" xfId="3" applyNumberFormat="1" applyBorder="1" applyAlignment="1" applyProtection="1">
      <alignment horizontal="center" vertical="center" wrapText="1"/>
    </xf>
    <xf numFmtId="0" fontId="6" fillId="3" borderId="3" xfId="3" applyBorder="1" applyAlignment="1" applyProtection="1">
      <alignment horizontal="center"/>
    </xf>
    <xf numFmtId="0" fontId="6" fillId="3" borderId="5" xfId="3" applyBorder="1" applyAlignment="1" applyProtection="1">
      <alignment horizontal="center"/>
    </xf>
    <xf numFmtId="3" fontId="6" fillId="3" borderId="7" xfId="3" applyNumberFormat="1" applyBorder="1" applyAlignment="1" applyProtection="1">
      <alignment horizontal="center" vertical="center"/>
    </xf>
    <xf numFmtId="3" fontId="0" fillId="6" borderId="23" xfId="16" applyFont="1" applyAlignment="1" applyProtection="1">
      <alignment horizontal="left" vertical="top" wrapText="1"/>
      <protection locked="0"/>
    </xf>
    <xf numFmtId="3" fontId="7" fillId="6" borderId="23" xfId="16" applyAlignment="1" applyProtection="1">
      <alignment horizontal="left" vertical="top" wrapText="1"/>
      <protection locked="0"/>
    </xf>
    <xf numFmtId="0" fontId="31" fillId="6" borderId="0" xfId="0" applyFont="1" applyFill="1" applyAlignment="1" applyProtection="1">
      <alignment vertical="center" wrapText="1"/>
    </xf>
    <xf numFmtId="0" fontId="6" fillId="3" borderId="82" xfId="3" applyBorder="1" applyAlignment="1" applyProtection="1">
      <alignment horizontal="center" wrapText="1"/>
    </xf>
    <xf numFmtId="0" fontId="6" fillId="3" borderId="83" xfId="3" applyBorder="1" applyAlignment="1" applyProtection="1">
      <alignment horizontal="center" wrapText="1"/>
    </xf>
    <xf numFmtId="0" fontId="6" fillId="3" borderId="84" xfId="3" applyBorder="1" applyAlignment="1" applyProtection="1">
      <alignment horizontal="center" wrapText="1"/>
    </xf>
    <xf numFmtId="0" fontId="6" fillId="3" borderId="39" xfId="3" applyBorder="1" applyAlignment="1" applyProtection="1">
      <alignment horizontal="center" vertical="center" wrapText="1"/>
      <protection hidden="1"/>
    </xf>
    <xf numFmtId="0" fontId="6" fillId="6" borderId="0" xfId="5" applyFont="1" applyFill="1" applyBorder="1" applyAlignment="1" applyProtection="1">
      <alignment horizontal="center" vertical="center" wrapText="1"/>
      <protection hidden="1"/>
    </xf>
    <xf numFmtId="0" fontId="6" fillId="3" borderId="1" xfId="3" applyBorder="1" applyAlignment="1" applyProtection="1">
      <alignment horizontal="center" vertical="center" wrapText="1"/>
      <protection hidden="1"/>
    </xf>
    <xf numFmtId="0" fontId="6" fillId="3" borderId="37" xfId="15" applyBorder="1" applyAlignment="1" applyProtection="1">
      <alignment horizontal="left" vertical="center"/>
      <protection hidden="1"/>
    </xf>
    <xf numFmtId="0" fontId="6" fillId="3" borderId="4" xfId="15" applyBorder="1" applyAlignment="1" applyProtection="1">
      <alignment horizontal="left" vertical="center"/>
      <protection hidden="1"/>
    </xf>
    <xf numFmtId="0" fontId="6" fillId="3" borderId="44" xfId="15" applyBorder="1" applyAlignment="1" applyProtection="1">
      <alignment horizontal="left" vertical="center"/>
      <protection hidden="1"/>
    </xf>
    <xf numFmtId="3" fontId="42" fillId="4" borderId="5" xfId="21" applyNumberFormat="1" applyFont="1" applyBorder="1" applyAlignment="1" applyProtection="1">
      <alignment horizontal="center"/>
      <protection hidden="1"/>
    </xf>
    <xf numFmtId="3" fontId="42" fillId="4" borderId="44" xfId="21" applyNumberFormat="1" applyFont="1" applyBorder="1" applyAlignment="1" applyProtection="1">
      <alignment horizontal="center"/>
      <protection hidden="1"/>
    </xf>
    <xf numFmtId="0" fontId="6" fillId="3" borderId="38" xfId="3" applyBorder="1" applyAlignment="1" applyProtection="1">
      <alignment horizontal="center" vertical="center" wrapText="1"/>
      <protection hidden="1"/>
    </xf>
    <xf numFmtId="0" fontId="6" fillId="3" borderId="12" xfId="3" applyBorder="1" applyAlignment="1" applyProtection="1">
      <alignment horizontal="center" vertical="center" wrapText="1"/>
      <protection hidden="1"/>
    </xf>
    <xf numFmtId="0" fontId="6" fillId="3" borderId="32" xfId="3" applyBorder="1" applyAlignment="1" applyProtection="1">
      <alignment horizontal="center" vertical="center" wrapText="1"/>
      <protection hidden="1"/>
    </xf>
    <xf numFmtId="0" fontId="6" fillId="3" borderId="33" xfId="3" applyBorder="1" applyAlignment="1" applyProtection="1">
      <alignment horizontal="center" vertical="center" wrapText="1"/>
      <protection hidden="1"/>
    </xf>
    <xf numFmtId="0" fontId="6" fillId="3" borderId="26" xfId="3" applyBorder="1" applyAlignment="1" applyProtection="1">
      <alignment horizontal="center" vertical="center" wrapText="1"/>
      <protection hidden="1"/>
    </xf>
    <xf numFmtId="0" fontId="11" fillId="2" borderId="0" xfId="2" applyFont="1" applyAlignment="1" applyProtection="1">
      <alignment horizontal="left" wrapText="1"/>
      <protection hidden="1"/>
    </xf>
    <xf numFmtId="3" fontId="0" fillId="6" borderId="25" xfId="16" applyFont="1" applyBorder="1" applyAlignment="1" applyProtection="1">
      <alignment horizontal="left" vertical="top" wrapText="1"/>
      <protection locked="0"/>
    </xf>
    <xf numFmtId="3" fontId="7" fillId="6" borderId="25" xfId="16" applyBorder="1" applyAlignment="1" applyProtection="1">
      <alignment horizontal="left" vertical="top" wrapText="1"/>
      <protection locked="0"/>
    </xf>
    <xf numFmtId="0" fontId="6" fillId="3" borderId="15" xfId="3" applyBorder="1" applyAlignment="1" applyProtection="1">
      <alignment horizontal="center" wrapText="1"/>
    </xf>
    <xf numFmtId="0" fontId="6" fillId="3" borderId="16" xfId="3" applyBorder="1" applyAlignment="1" applyProtection="1">
      <alignment horizontal="center" wrapText="1"/>
    </xf>
    <xf numFmtId="3" fontId="0" fillId="6" borderId="25" xfId="23" applyFont="1" applyBorder="1" applyAlignment="1" applyProtection="1">
      <alignment horizontal="left" vertical="top" wrapText="1"/>
      <protection locked="0"/>
    </xf>
    <xf numFmtId="3" fontId="7" fillId="6" borderId="25" xfId="23" applyBorder="1" applyAlignment="1" applyProtection="1">
      <alignment horizontal="left" vertical="top" wrapText="1"/>
      <protection locked="0"/>
    </xf>
    <xf numFmtId="0" fontId="7" fillId="17" borderId="44" xfId="4" applyFill="1" applyBorder="1" applyAlignment="1" applyProtection="1">
      <alignment horizontal="center" vertical="top" wrapText="1"/>
    </xf>
    <xf numFmtId="0" fontId="6" fillId="3" borderId="88" xfId="3" applyBorder="1" applyAlignment="1" applyProtection="1">
      <alignment horizontal="center" vertical="center" wrapText="1"/>
    </xf>
    <xf numFmtId="0" fontId="6" fillId="3" borderId="89" xfId="3" applyBorder="1" applyAlignment="1" applyProtection="1">
      <alignment horizontal="center" vertical="center" wrapText="1"/>
    </xf>
    <xf numFmtId="0" fontId="6" fillId="3" borderId="90" xfId="3" applyBorder="1" applyAlignment="1" applyProtection="1">
      <alignment horizontal="center" vertical="center" wrapText="1"/>
    </xf>
    <xf numFmtId="0" fontId="6" fillId="3" borderId="87" xfId="3" applyBorder="1" applyAlignment="1" applyProtection="1">
      <alignment horizontal="center" vertical="center" wrapText="1"/>
    </xf>
    <xf numFmtId="0" fontId="6" fillId="3" borderId="91" xfId="3" applyBorder="1" applyAlignment="1" applyProtection="1">
      <alignment horizontal="center" vertical="center" wrapText="1"/>
    </xf>
    <xf numFmtId="0" fontId="11" fillId="2" borderId="0" xfId="2" applyFont="1" applyAlignment="1" applyProtection="1">
      <alignment horizontal="left" vertical="center" wrapText="1"/>
    </xf>
    <xf numFmtId="0" fontId="7" fillId="4" borderId="0" xfId="4" applyAlignment="1" applyProtection="1">
      <alignment horizontal="left"/>
    </xf>
    <xf numFmtId="0" fontId="31" fillId="6" borderId="0" xfId="0" applyFont="1" applyFill="1" applyAlignment="1" applyProtection="1">
      <alignment horizontal="left" vertical="top" wrapText="1"/>
    </xf>
    <xf numFmtId="0" fontId="0" fillId="17" borderId="1" xfId="4" applyFont="1" applyFill="1" applyBorder="1" applyAlignment="1" applyProtection="1">
      <alignment horizontal="center" vertical="top" wrapText="1"/>
      <protection hidden="1"/>
    </xf>
    <xf numFmtId="0" fontId="11" fillId="2" borderId="0" xfId="2" applyFont="1" applyAlignment="1" applyProtection="1">
      <alignment horizontal="left" wrapText="1"/>
    </xf>
    <xf numFmtId="0" fontId="11" fillId="2" borderId="0" xfId="2" applyFont="1" applyAlignment="1" applyProtection="1">
      <alignment wrapText="1"/>
    </xf>
    <xf numFmtId="0" fontId="0" fillId="4" borderId="0" xfId="4" applyFont="1" applyAlignment="1" applyProtection="1">
      <alignment horizontal="left"/>
    </xf>
    <xf numFmtId="0" fontId="6" fillId="5" borderId="0" xfId="5" applyFont="1" applyAlignment="1" applyProtection="1">
      <alignment horizontal="center" vertical="center" textRotation="90"/>
      <protection hidden="1"/>
    </xf>
    <xf numFmtId="3" fontId="6" fillId="3" borderId="37" xfId="3" applyNumberFormat="1" applyBorder="1" applyAlignment="1" applyProtection="1">
      <alignment horizontal="center" vertical="center" wrapText="1"/>
    </xf>
    <xf numFmtId="0" fontId="5" fillId="5" borderId="0" xfId="5" applyAlignment="1" applyProtection="1">
      <alignment horizontal="center" vertical="center" textRotation="90"/>
      <protection hidden="1"/>
    </xf>
    <xf numFmtId="0" fontId="7" fillId="17" borderId="0" xfId="4" applyFill="1" applyAlignment="1" applyProtection="1">
      <alignment horizontal="center"/>
    </xf>
    <xf numFmtId="0" fontId="7" fillId="4" borderId="0" xfId="14" applyFont="1" applyAlignment="1" applyProtection="1">
      <alignment horizontal="center" wrapText="1"/>
    </xf>
    <xf numFmtId="0" fontId="35" fillId="6" borderId="0" xfId="12" applyFont="1" applyFill="1" applyBorder="1" applyAlignment="1" applyProtection="1">
      <alignment horizontal="center"/>
    </xf>
    <xf numFmtId="0" fontId="39" fillId="11" borderId="48" xfId="12" applyFont="1" applyFill="1" applyBorder="1" applyAlignment="1" applyProtection="1">
      <alignment horizontal="center"/>
    </xf>
    <xf numFmtId="0" fontId="39" fillId="11" borderId="50" xfId="12" applyFont="1" applyFill="1" applyBorder="1" applyAlignment="1" applyProtection="1">
      <alignment horizontal="center"/>
    </xf>
    <xf numFmtId="0" fontId="7" fillId="11" borderId="48" xfId="12" applyFont="1" applyFill="1" applyBorder="1" applyAlignment="1" applyProtection="1">
      <alignment horizontal="center"/>
    </xf>
    <xf numFmtId="0" fontId="7" fillId="11" borderId="49" xfId="12" applyFont="1" applyFill="1" applyBorder="1" applyAlignment="1" applyProtection="1">
      <alignment horizontal="center"/>
    </xf>
    <xf numFmtId="0" fontId="7" fillId="11" borderId="50" xfId="12" applyFont="1" applyFill="1" applyBorder="1" applyAlignment="1" applyProtection="1">
      <alignment horizontal="center"/>
    </xf>
    <xf numFmtId="0" fontId="45" fillId="6" borderId="0" xfId="12" applyFont="1" applyFill="1" applyAlignment="1" applyProtection="1">
      <alignment horizontal="center"/>
    </xf>
    <xf numFmtId="3" fontId="10" fillId="6" borderId="41" xfId="6" quotePrefix="1" applyNumberFormat="1" applyFill="1" applyBorder="1" applyAlignment="1" applyProtection="1">
      <alignment horizontal="center" vertical="center"/>
    </xf>
    <xf numFmtId="3" fontId="10" fillId="6" borderId="42" xfId="6" applyNumberFormat="1" applyFill="1" applyBorder="1" applyAlignment="1" applyProtection="1">
      <alignment horizontal="center" vertical="center"/>
    </xf>
    <xf numFmtId="0" fontId="0" fillId="4" borderId="1" xfId="4" applyFont="1" applyBorder="1" applyAlignment="1" applyProtection="1">
      <alignment horizontal="center" wrapText="1"/>
    </xf>
    <xf numFmtId="0" fontId="7" fillId="4" borderId="1" xfId="4" applyBorder="1" applyAlignment="1" applyProtection="1">
      <alignment horizontal="center" wrapText="1"/>
    </xf>
    <xf numFmtId="3" fontId="6" fillId="3" borderId="6" xfId="3" applyNumberFormat="1" applyBorder="1" applyAlignment="1" applyProtection="1">
      <alignment horizontal="right" wrapText="1"/>
    </xf>
    <xf numFmtId="0" fontId="6" fillId="3" borderId="68" xfId="3" applyBorder="1" applyAlignment="1" applyProtection="1">
      <alignment horizontal="right" wrapText="1"/>
    </xf>
    <xf numFmtId="3" fontId="6" fillId="3" borderId="36" xfId="3" applyNumberFormat="1" applyBorder="1" applyAlignment="1" applyProtection="1">
      <alignment horizontal="right" wrapText="1"/>
    </xf>
    <xf numFmtId="0" fontId="6" fillId="3" borderId="45" xfId="3" applyBorder="1" applyAlignment="1" applyProtection="1">
      <alignment horizontal="right" wrapText="1"/>
    </xf>
    <xf numFmtId="0" fontId="0" fillId="17" borderId="0" xfId="4" applyFont="1" applyFill="1" applyAlignment="1" applyProtection="1">
      <alignment horizontal="center" wrapText="1"/>
    </xf>
    <xf numFmtId="0" fontId="5" fillId="3" borderId="0" xfId="3" applyFont="1" applyAlignment="1" applyProtection="1">
      <alignment horizontal="left" vertical="top" wrapText="1"/>
    </xf>
    <xf numFmtId="0" fontId="5" fillId="19" borderId="2" xfId="24" applyFont="1" applyFill="1" applyBorder="1" applyAlignment="1" applyProtection="1">
      <alignment horizontal="center" vertical="center" wrapText="1"/>
      <protection hidden="1"/>
    </xf>
    <xf numFmtId="0" fontId="5" fillId="19" borderId="7" xfId="24" applyFont="1" applyFill="1" applyBorder="1" applyAlignment="1" applyProtection="1">
      <alignment horizontal="center" vertical="center" wrapText="1"/>
      <protection hidden="1"/>
    </xf>
    <xf numFmtId="0" fontId="5" fillId="19" borderId="3" xfId="24" applyFont="1" applyFill="1" applyBorder="1" applyAlignment="1" applyProtection="1">
      <alignment horizontal="center" vertical="center" wrapText="1"/>
      <protection hidden="1"/>
    </xf>
    <xf numFmtId="0" fontId="5" fillId="20" borderId="1" xfId="24" applyFont="1" applyFill="1" applyBorder="1" applyAlignment="1" applyProtection="1">
      <alignment horizontal="center" vertical="center" wrapText="1"/>
      <protection hidden="1"/>
    </xf>
    <xf numFmtId="0" fontId="5" fillId="19" borderId="1" xfId="24" applyFont="1" applyFill="1" applyBorder="1" applyAlignment="1">
      <alignment horizontal="center" vertical="center"/>
    </xf>
    <xf numFmtId="0" fontId="5" fillId="20" borderId="1" xfId="24" applyFont="1" applyFill="1" applyBorder="1" applyAlignment="1">
      <alignment horizontal="center" vertical="center"/>
    </xf>
    <xf numFmtId="0" fontId="7" fillId="17" borderId="0" xfId="4" applyFill="1" applyAlignment="1" applyProtection="1">
      <alignment horizontal="center" wrapText="1"/>
    </xf>
    <xf numFmtId="0" fontId="7" fillId="4" borderId="0" xfId="4" applyAlignment="1" applyProtection="1">
      <alignment horizontal="center" wrapText="1"/>
    </xf>
    <xf numFmtId="0" fontId="0" fillId="17" borderId="44" xfId="4" applyFont="1" applyFill="1" applyBorder="1" applyAlignment="1" applyProtection="1">
      <alignment horizontal="center" vertical="center" wrapText="1"/>
    </xf>
    <xf numFmtId="4" fontId="6" fillId="3" borderId="36" xfId="3" applyNumberFormat="1" applyBorder="1" applyAlignment="1" applyProtection="1">
      <alignment horizontal="center" vertical="center" wrapText="1"/>
    </xf>
    <xf numFmtId="4" fontId="6" fillId="3" borderId="45" xfId="3" applyNumberFormat="1" applyBorder="1" applyAlignment="1" applyProtection="1">
      <alignment horizontal="center" vertical="center" wrapText="1"/>
    </xf>
  </cellXfs>
  <cellStyles count="25">
    <cellStyle name="20 % - Accent2" xfId="4" builtinId="34" customBuiltin="1"/>
    <cellStyle name="20 % - Accent2 2" xfId="14"/>
    <cellStyle name="20% - Accent2 2" xfId="21"/>
    <cellStyle name="20% - Accent4 2" xfId="19"/>
    <cellStyle name="40 % - Accent2" xfId="24" builtinId="35"/>
    <cellStyle name="Accent1" xfId="2" builtinId="29"/>
    <cellStyle name="Accent1 2" xfId="13"/>
    <cellStyle name="Accent2" xfId="3" builtinId="33" customBuiltin="1"/>
    <cellStyle name="Accent2 2" xfId="15"/>
    <cellStyle name="Accent4" xfId="5" builtinId="41"/>
    <cellStyle name="Lien hypertexte" xfId="6" builtinId="8"/>
    <cellStyle name="Neutre" xfId="7" builtinId="28"/>
    <cellStyle name="Neutre 2" xfId="22"/>
    <cellStyle name="Normal" xfId="0" builtinId="0" customBuiltin="1"/>
    <cellStyle name="Normal 2" xfId="12"/>
    <cellStyle name="Normal 200" xfId="10"/>
    <cellStyle name="Normal 3" xfId="11"/>
    <cellStyle name="Percent 2" xfId="18"/>
    <cellStyle name="Pourcentage" xfId="1" builtinId="5"/>
    <cellStyle name="Standaard 3" xfId="9"/>
    <cellStyle name="Standaard_Balans IL-Glob. PLAU" xfId="8"/>
    <cellStyle name="Style 1" xfId="16"/>
    <cellStyle name="Style 1 2" xfId="20"/>
    <cellStyle name="Style 1 3" xfId="23"/>
    <cellStyle name="Style 2" xfId="17"/>
  </cellStyles>
  <dxfs count="2796">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ont>
        <b/>
        <i val="0"/>
        <color rgb="FF00B050"/>
      </font>
    </dxf>
    <dxf>
      <font>
        <color rgb="FFFF0000"/>
      </font>
    </dxf>
    <dxf>
      <font>
        <b/>
        <i val="0"/>
        <color rgb="FF00B050"/>
      </font>
    </dxf>
    <dxf>
      <font>
        <color rgb="FFFF0000"/>
      </font>
    </dxf>
    <dxf>
      <font>
        <color theme="0"/>
      </font>
      <fill>
        <patternFill>
          <bgColor rgb="FFFF0000"/>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ill>
        <patternFill>
          <bgColor theme="0" tint="-4.9989318521683403E-2"/>
        </patternFill>
      </fill>
    </dxf>
    <dxf>
      <fill>
        <patternFill patternType="solid">
          <bgColor theme="0" tint="-4.9989318521683403E-2"/>
        </patternFill>
      </fill>
    </dxf>
    <dxf>
      <font>
        <color theme="0"/>
      </font>
      <fill>
        <patternFill>
          <bgColor rgb="FF92D050"/>
        </patternFill>
      </fill>
    </dxf>
    <dxf>
      <font>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color rgb="FF92D050"/>
      </font>
    </dxf>
    <dxf>
      <font>
        <b/>
        <i/>
        <color rgb="FFFF0000"/>
      </font>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919721</xdr:colOff>
      <xdr:row>5</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P91"/>
  <sheetViews>
    <sheetView topLeftCell="A34" zoomScaleNormal="100" workbookViewId="0">
      <selection activeCell="B49" sqref="B49"/>
    </sheetView>
  </sheetViews>
  <sheetFormatPr baseColWidth="10" defaultColWidth="9.1640625" defaultRowHeight="13.5" x14ac:dyDescent="0.3"/>
  <cols>
    <col min="1" max="1" width="1.6640625" style="1" customWidth="1"/>
    <col min="2" max="2" width="34.33203125" style="1" customWidth="1"/>
    <col min="3" max="3" width="35.5" style="1" customWidth="1"/>
    <col min="4" max="4" width="16.33203125" style="1" customWidth="1"/>
    <col min="5" max="16384" width="9.1640625" style="1"/>
  </cols>
  <sheetData>
    <row r="7" spans="2:10" ht="30.6" customHeight="1" x14ac:dyDescent="0.3">
      <c r="B7" s="645" t="s">
        <v>906</v>
      </c>
      <c r="C7" s="645"/>
      <c r="D7" s="645"/>
      <c r="E7" s="645"/>
      <c r="F7" s="645"/>
      <c r="G7" s="645"/>
      <c r="H7" s="645"/>
      <c r="I7" s="645"/>
      <c r="J7" s="645"/>
    </row>
    <row r="9" spans="2:10" ht="15" x14ac:dyDescent="0.3">
      <c r="B9" s="645" t="s">
        <v>132</v>
      </c>
      <c r="C9" s="645"/>
      <c r="D9" s="645"/>
      <c r="E9" s="645"/>
      <c r="F9" s="645"/>
      <c r="G9" s="645"/>
      <c r="H9" s="645"/>
      <c r="I9" s="645"/>
      <c r="J9" s="645"/>
    </row>
    <row r="11" spans="2:10" x14ac:dyDescent="0.3">
      <c r="B11" s="1" t="s">
        <v>122</v>
      </c>
      <c r="C11" s="362"/>
    </row>
    <row r="12" spans="2:10" x14ac:dyDescent="0.3">
      <c r="B12" s="1" t="s">
        <v>123</v>
      </c>
      <c r="C12" s="362"/>
      <c r="E12" s="9"/>
    </row>
    <row r="13" spans="2:10" x14ac:dyDescent="0.3">
      <c r="B13" s="1" t="s">
        <v>382</v>
      </c>
      <c r="C13" s="362"/>
      <c r="E13" s="9"/>
    </row>
    <row r="14" spans="2:10" ht="14.25" thickBot="1" x14ac:dyDescent="0.35"/>
    <row r="15" spans="2:10" ht="28.9" customHeight="1" x14ac:dyDescent="0.3">
      <c r="B15" s="646" t="s">
        <v>124</v>
      </c>
      <c r="C15" s="647"/>
      <c r="D15" s="647"/>
      <c r="E15" s="647"/>
      <c r="F15" s="647"/>
      <c r="G15" s="647"/>
      <c r="H15" s="647"/>
      <c r="I15" s="647"/>
      <c r="J15" s="648"/>
    </row>
    <row r="16" spans="2:10" x14ac:dyDescent="0.3">
      <c r="B16" s="10" t="s">
        <v>125</v>
      </c>
      <c r="C16" s="649"/>
      <c r="D16" s="649"/>
      <c r="E16" s="649"/>
      <c r="F16" s="649"/>
      <c r="G16" s="649"/>
      <c r="H16" s="649"/>
      <c r="I16" s="649"/>
      <c r="J16" s="650"/>
    </row>
    <row r="17" spans="2:10" x14ac:dyDescent="0.3">
      <c r="B17" s="10" t="s">
        <v>126</v>
      </c>
      <c r="C17" s="649"/>
      <c r="D17" s="649"/>
      <c r="E17" s="649"/>
      <c r="F17" s="649"/>
      <c r="G17" s="649"/>
      <c r="H17" s="649"/>
      <c r="I17" s="649"/>
      <c r="J17" s="650"/>
    </row>
    <row r="18" spans="2:10" x14ac:dyDescent="0.3">
      <c r="B18" s="10" t="s">
        <v>127</v>
      </c>
      <c r="C18" s="649"/>
      <c r="D18" s="649"/>
      <c r="E18" s="649"/>
      <c r="F18" s="649"/>
      <c r="G18" s="649"/>
      <c r="H18" s="649"/>
      <c r="I18" s="649"/>
      <c r="J18" s="650"/>
    </row>
    <row r="19" spans="2:10" x14ac:dyDescent="0.3">
      <c r="B19" s="10" t="s">
        <v>128</v>
      </c>
      <c r="C19" s="649"/>
      <c r="D19" s="649"/>
      <c r="E19" s="649"/>
      <c r="F19" s="649"/>
      <c r="G19" s="649"/>
      <c r="H19" s="649"/>
      <c r="I19" s="649"/>
      <c r="J19" s="650"/>
    </row>
    <row r="20" spans="2:10" x14ac:dyDescent="0.3">
      <c r="B20" s="10"/>
      <c r="C20" s="8"/>
      <c r="D20" s="8"/>
      <c r="E20" s="8"/>
      <c r="F20" s="8"/>
      <c r="G20" s="8"/>
      <c r="H20" s="8"/>
      <c r="I20" s="8"/>
      <c r="J20" s="11"/>
    </row>
    <row r="21" spans="2:10" x14ac:dyDescent="0.3">
      <c r="B21" s="10" t="s">
        <v>129</v>
      </c>
      <c r="C21" s="649"/>
      <c r="D21" s="649"/>
      <c r="E21" s="649"/>
      <c r="F21" s="649"/>
      <c r="G21" s="649"/>
      <c r="H21" s="649"/>
      <c r="I21" s="649"/>
      <c r="J21" s="650"/>
    </row>
    <row r="22" spans="2:10" x14ac:dyDescent="0.3">
      <c r="B22" s="10" t="s">
        <v>130</v>
      </c>
      <c r="C22" s="649"/>
      <c r="D22" s="649"/>
      <c r="E22" s="649"/>
      <c r="F22" s="649"/>
      <c r="G22" s="649"/>
      <c r="H22" s="649"/>
      <c r="I22" s="649"/>
      <c r="J22" s="650"/>
    </row>
    <row r="23" spans="2:10" ht="14.25" thickBot="1" x14ac:dyDescent="0.35">
      <c r="B23" s="12" t="s">
        <v>131</v>
      </c>
      <c r="C23" s="651"/>
      <c r="D23" s="651"/>
      <c r="E23" s="651"/>
      <c r="F23" s="651"/>
      <c r="G23" s="651"/>
      <c r="H23" s="651"/>
      <c r="I23" s="651"/>
      <c r="J23" s="652"/>
    </row>
    <row r="24" spans="2:10" x14ac:dyDescent="0.3">
      <c r="B24" s="574"/>
      <c r="C24" s="575"/>
      <c r="D24" s="575"/>
      <c r="E24" s="575"/>
      <c r="F24" s="575"/>
      <c r="G24" s="575"/>
      <c r="H24" s="575"/>
      <c r="I24" s="575"/>
      <c r="J24" s="575"/>
    </row>
    <row r="25" spans="2:10" x14ac:dyDescent="0.3">
      <c r="B25" s="593" t="s">
        <v>866</v>
      </c>
      <c r="C25" s="575"/>
      <c r="D25" s="612"/>
      <c r="E25" s="575"/>
      <c r="F25" s="575"/>
      <c r="G25" s="575"/>
      <c r="H25" s="575"/>
      <c r="I25" s="575"/>
      <c r="J25" s="575"/>
    </row>
    <row r="26" spans="2:10" x14ac:dyDescent="0.3">
      <c r="B26" s="574"/>
      <c r="C26" s="575"/>
      <c r="D26" s="575"/>
      <c r="E26" s="575"/>
      <c r="F26" s="575"/>
      <c r="G26" s="575"/>
      <c r="H26" s="575"/>
      <c r="I26" s="575"/>
      <c r="J26" s="575"/>
    </row>
    <row r="27" spans="2:10" x14ac:dyDescent="0.3">
      <c r="B27" s="574"/>
      <c r="C27" s="575"/>
      <c r="D27" s="575"/>
      <c r="E27" s="575"/>
      <c r="F27" s="575"/>
      <c r="G27" s="575"/>
      <c r="H27" s="575"/>
      <c r="I27" s="575"/>
      <c r="J27" s="575"/>
    </row>
    <row r="29" spans="2:10" ht="15" x14ac:dyDescent="0.3">
      <c r="B29" s="645" t="s">
        <v>114</v>
      </c>
      <c r="C29" s="645"/>
      <c r="D29" s="645"/>
      <c r="E29" s="645"/>
      <c r="F29" s="645"/>
      <c r="G29" s="645"/>
      <c r="H29" s="645"/>
      <c r="I29" s="645"/>
      <c r="J29" s="645"/>
    </row>
    <row r="31" spans="2:10" x14ac:dyDescent="0.3">
      <c r="B31" s="77"/>
      <c r="C31" s="370">
        <v>2016</v>
      </c>
      <c r="D31" s="370">
        <f t="shared" ref="D31:J31" si="0">C31+1</f>
        <v>2017</v>
      </c>
      <c r="E31" s="370">
        <f t="shared" si="0"/>
        <v>2018</v>
      </c>
      <c r="F31" s="370">
        <f t="shared" si="0"/>
        <v>2019</v>
      </c>
      <c r="G31" s="370">
        <f t="shared" si="0"/>
        <v>2020</v>
      </c>
      <c r="H31" s="370">
        <f t="shared" si="0"/>
        <v>2021</v>
      </c>
      <c r="I31" s="370">
        <f t="shared" si="0"/>
        <v>2022</v>
      </c>
      <c r="J31" s="370">
        <f t="shared" si="0"/>
        <v>2023</v>
      </c>
    </row>
    <row r="32" spans="2:10" x14ac:dyDescent="0.3">
      <c r="B32" s="77" t="s">
        <v>558</v>
      </c>
      <c r="C32" s="307"/>
      <c r="D32" s="307"/>
      <c r="E32" s="307"/>
      <c r="F32" s="307"/>
      <c r="G32" s="307"/>
      <c r="H32" s="307"/>
      <c r="I32" s="307"/>
      <c r="J32" s="307"/>
    </row>
    <row r="33" spans="2:10" x14ac:dyDescent="0.3">
      <c r="B33" s="77" t="s">
        <v>728</v>
      </c>
      <c r="C33" s="615"/>
      <c r="D33" s="615"/>
      <c r="E33" s="615"/>
      <c r="F33" s="615"/>
      <c r="G33" s="307"/>
      <c r="H33" s="307"/>
      <c r="I33" s="307"/>
      <c r="J33" s="307"/>
    </row>
    <row r="34" spans="2:10" x14ac:dyDescent="0.3">
      <c r="B34" s="77" t="s">
        <v>729</v>
      </c>
      <c r="C34" s="615"/>
      <c r="D34" s="615"/>
      <c r="E34" s="615"/>
      <c r="F34" s="307"/>
      <c r="G34" s="307"/>
      <c r="H34" s="307"/>
      <c r="I34" s="307"/>
      <c r="J34" s="307"/>
    </row>
    <row r="35" spans="2:10" ht="27" x14ac:dyDescent="0.3">
      <c r="B35" s="81" t="s">
        <v>732</v>
      </c>
      <c r="C35" s="544"/>
      <c r="D35" s="544"/>
      <c r="E35" s="544"/>
      <c r="F35" s="289"/>
      <c r="G35" s="289"/>
      <c r="H35" s="289"/>
      <c r="I35" s="289"/>
      <c r="J35" s="289"/>
    </row>
    <row r="36" spans="2:10" x14ac:dyDescent="0.3">
      <c r="B36" s="371" t="s">
        <v>730</v>
      </c>
      <c r="C36" s="544"/>
      <c r="D36" s="544"/>
      <c r="E36" s="544"/>
      <c r="F36" s="289"/>
      <c r="G36" s="289"/>
      <c r="H36" s="289"/>
      <c r="I36" s="289"/>
      <c r="J36" s="289"/>
    </row>
    <row r="37" spans="2:10" x14ac:dyDescent="0.3">
      <c r="B37" s="81" t="s">
        <v>731</v>
      </c>
      <c r="C37" s="544"/>
      <c r="D37" s="544"/>
      <c r="E37" s="544"/>
      <c r="F37" s="289"/>
      <c r="G37" s="289"/>
      <c r="H37" s="289"/>
      <c r="I37" s="289"/>
      <c r="J37" s="289"/>
    </row>
    <row r="39" spans="2:10" ht="15" x14ac:dyDescent="0.3">
      <c r="B39" s="645" t="s">
        <v>1</v>
      </c>
      <c r="C39" s="645"/>
      <c r="D39" s="645"/>
      <c r="E39" s="645"/>
      <c r="F39" s="645"/>
      <c r="G39" s="645"/>
      <c r="H39" s="645"/>
      <c r="I39" s="645"/>
      <c r="J39" s="645"/>
    </row>
    <row r="41" spans="2:10" x14ac:dyDescent="0.3">
      <c r="B41" s="616"/>
      <c r="C41" s="617" t="s">
        <v>133</v>
      </c>
    </row>
    <row r="42" spans="2:10" x14ac:dyDescent="0.3">
      <c r="B42" s="618" t="s">
        <v>914</v>
      </c>
      <c r="C42" s="617" t="s">
        <v>915</v>
      </c>
    </row>
    <row r="44" spans="2:10" ht="15" x14ac:dyDescent="0.3">
      <c r="B44" s="645" t="s">
        <v>0</v>
      </c>
      <c r="C44" s="645"/>
      <c r="D44" s="645"/>
      <c r="E44" s="645"/>
      <c r="F44" s="645"/>
      <c r="G44" s="645"/>
      <c r="H44" s="645"/>
      <c r="I44" s="645"/>
      <c r="J44" s="645"/>
    </row>
    <row r="46" spans="2:10" s="77" customFormat="1" ht="31.5" customHeight="1" x14ac:dyDescent="0.3">
      <c r="B46" s="172" t="s">
        <v>955</v>
      </c>
      <c r="C46" s="643" t="s">
        <v>559</v>
      </c>
      <c r="D46" s="643"/>
      <c r="E46" s="643"/>
      <c r="F46" s="643"/>
      <c r="G46" s="643"/>
      <c r="H46" s="643"/>
      <c r="I46" s="643"/>
      <c r="J46" s="173" t="s">
        <v>733</v>
      </c>
    </row>
    <row r="47" spans="2:10" s="77" customFormat="1" ht="27" customHeight="1" x14ac:dyDescent="0.3">
      <c r="B47" s="172" t="s">
        <v>956</v>
      </c>
      <c r="C47" s="643" t="s">
        <v>735</v>
      </c>
      <c r="D47" s="643"/>
      <c r="E47" s="643"/>
      <c r="F47" s="643"/>
      <c r="G47" s="643"/>
      <c r="H47" s="643"/>
      <c r="I47" s="643"/>
      <c r="J47" s="173" t="s">
        <v>734</v>
      </c>
    </row>
    <row r="48" spans="2:10" s="77" customFormat="1" ht="27" customHeight="1" x14ac:dyDescent="0.3">
      <c r="B48" s="172" t="s">
        <v>957</v>
      </c>
      <c r="C48" s="643" t="s">
        <v>737</v>
      </c>
      <c r="D48" s="643"/>
      <c r="E48" s="643"/>
      <c r="F48" s="643"/>
      <c r="G48" s="643"/>
      <c r="H48" s="643"/>
      <c r="I48" s="643"/>
      <c r="J48" s="173" t="s">
        <v>736</v>
      </c>
    </row>
    <row r="49" spans="2:10" ht="28.9" customHeight="1" x14ac:dyDescent="0.3">
      <c r="B49" s="172" t="s">
        <v>615</v>
      </c>
      <c r="C49" s="643" t="s">
        <v>648</v>
      </c>
      <c r="D49" s="643"/>
      <c r="E49" s="643"/>
      <c r="F49" s="643"/>
      <c r="G49" s="643"/>
      <c r="H49" s="643"/>
      <c r="I49" s="643"/>
      <c r="J49" s="173" t="s">
        <v>615</v>
      </c>
    </row>
    <row r="50" spans="2:10" ht="28.9" customHeight="1" x14ac:dyDescent="0.3">
      <c r="B50" s="172" t="s">
        <v>616</v>
      </c>
      <c r="C50" s="643" t="s">
        <v>788</v>
      </c>
      <c r="D50" s="643"/>
      <c r="E50" s="643"/>
      <c r="F50" s="643"/>
      <c r="G50" s="643"/>
      <c r="H50" s="643"/>
      <c r="I50" s="643"/>
      <c r="J50" s="173" t="s">
        <v>616</v>
      </c>
    </row>
    <row r="51" spans="2:10" s="77" customFormat="1" ht="28.9" customHeight="1" x14ac:dyDescent="0.3">
      <c r="B51" s="172" t="s">
        <v>479</v>
      </c>
      <c r="C51" s="643" t="s">
        <v>790</v>
      </c>
      <c r="D51" s="643"/>
      <c r="E51" s="643"/>
      <c r="F51" s="643"/>
      <c r="G51" s="643"/>
      <c r="H51" s="643"/>
      <c r="I51" s="643"/>
      <c r="J51" s="173" t="s">
        <v>479</v>
      </c>
    </row>
    <row r="52" spans="2:10" s="77" customFormat="1" ht="28.9" customHeight="1" x14ac:dyDescent="0.3">
      <c r="B52" s="172" t="s">
        <v>516</v>
      </c>
      <c r="C52" s="643" t="s">
        <v>500</v>
      </c>
      <c r="D52" s="643"/>
      <c r="E52" s="643"/>
      <c r="F52" s="643"/>
      <c r="G52" s="643"/>
      <c r="H52" s="643"/>
      <c r="I52" s="643"/>
      <c r="J52" s="173" t="s">
        <v>516</v>
      </c>
    </row>
    <row r="53" spans="2:10" s="197" customFormat="1" ht="28.9" customHeight="1" x14ac:dyDescent="0.3">
      <c r="B53" s="172" t="s">
        <v>696</v>
      </c>
      <c r="C53" s="643" t="s">
        <v>789</v>
      </c>
      <c r="D53" s="643"/>
      <c r="E53" s="643"/>
      <c r="F53" s="643"/>
      <c r="G53" s="643"/>
      <c r="H53" s="643"/>
      <c r="I53" s="643"/>
      <c r="J53" s="597" t="s">
        <v>696</v>
      </c>
    </row>
    <row r="54" spans="2:10" s="77" customFormat="1" ht="28.9" customHeight="1" x14ac:dyDescent="0.3">
      <c r="B54" s="172" t="s">
        <v>378</v>
      </c>
      <c r="C54" s="643" t="s">
        <v>337</v>
      </c>
      <c r="D54" s="643"/>
      <c r="E54" s="643"/>
      <c r="F54" s="643"/>
      <c r="G54" s="643"/>
      <c r="H54" s="643"/>
      <c r="I54" s="643"/>
      <c r="J54" s="173" t="s">
        <v>378</v>
      </c>
    </row>
    <row r="55" spans="2:10" s="77" customFormat="1" ht="28.9" customHeight="1" x14ac:dyDescent="0.3">
      <c r="B55" s="172" t="s">
        <v>384</v>
      </c>
      <c r="C55" s="643" t="s">
        <v>795</v>
      </c>
      <c r="D55" s="643"/>
      <c r="E55" s="643"/>
      <c r="F55" s="643"/>
      <c r="G55" s="643"/>
      <c r="H55" s="643"/>
      <c r="I55" s="643"/>
      <c r="J55" s="173" t="s">
        <v>384</v>
      </c>
    </row>
    <row r="56" spans="2:10" s="77" customFormat="1" ht="28.9" customHeight="1" x14ac:dyDescent="0.3">
      <c r="B56" s="172" t="s">
        <v>308</v>
      </c>
      <c r="C56" s="643" t="s">
        <v>588</v>
      </c>
      <c r="D56" s="643"/>
      <c r="E56" s="643"/>
      <c r="F56" s="643"/>
      <c r="G56" s="643"/>
      <c r="H56" s="643"/>
      <c r="I56" s="643"/>
      <c r="J56" s="173" t="s">
        <v>308</v>
      </c>
    </row>
    <row r="57" spans="2:10" s="77" customFormat="1" ht="28.9" customHeight="1" x14ac:dyDescent="0.3">
      <c r="B57" s="172" t="s">
        <v>309</v>
      </c>
      <c r="C57" s="643" t="s">
        <v>587</v>
      </c>
      <c r="D57" s="643"/>
      <c r="E57" s="643"/>
      <c r="F57" s="643"/>
      <c r="G57" s="643"/>
      <c r="H57" s="643"/>
      <c r="I57" s="643"/>
      <c r="J57" s="173" t="s">
        <v>309</v>
      </c>
    </row>
    <row r="58" spans="2:10" s="77" customFormat="1" ht="28.9" customHeight="1" x14ac:dyDescent="0.3">
      <c r="B58" s="172" t="s">
        <v>310</v>
      </c>
      <c r="C58" s="643" t="s">
        <v>595</v>
      </c>
      <c r="D58" s="643"/>
      <c r="E58" s="643"/>
      <c r="F58" s="643"/>
      <c r="G58" s="643"/>
      <c r="H58" s="643"/>
      <c r="I58" s="643"/>
      <c r="J58" s="173" t="s">
        <v>310</v>
      </c>
    </row>
    <row r="59" spans="2:10" s="77" customFormat="1" ht="28.9" customHeight="1" x14ac:dyDescent="0.3">
      <c r="B59" s="172" t="s">
        <v>311</v>
      </c>
      <c r="C59" s="643" t="s">
        <v>589</v>
      </c>
      <c r="D59" s="643"/>
      <c r="E59" s="643"/>
      <c r="F59" s="643"/>
      <c r="G59" s="643"/>
      <c r="H59" s="643"/>
      <c r="I59" s="643"/>
      <c r="J59" s="173" t="s">
        <v>311</v>
      </c>
    </row>
    <row r="60" spans="2:10" s="77" customFormat="1" ht="28.9" customHeight="1" x14ac:dyDescent="0.3">
      <c r="B60" s="172" t="s">
        <v>312</v>
      </c>
      <c r="C60" s="643" t="s">
        <v>590</v>
      </c>
      <c r="D60" s="643"/>
      <c r="E60" s="643"/>
      <c r="F60" s="643"/>
      <c r="G60" s="643"/>
      <c r="H60" s="643"/>
      <c r="I60" s="643"/>
      <c r="J60" s="173" t="s">
        <v>312</v>
      </c>
    </row>
    <row r="61" spans="2:10" s="77" customFormat="1" ht="28.9" customHeight="1" x14ac:dyDescent="0.3">
      <c r="B61" s="172" t="s">
        <v>313</v>
      </c>
      <c r="C61" s="643" t="s">
        <v>591</v>
      </c>
      <c r="D61" s="643"/>
      <c r="E61" s="643"/>
      <c r="F61" s="643"/>
      <c r="G61" s="643"/>
      <c r="H61" s="643"/>
      <c r="I61" s="643"/>
      <c r="J61" s="173" t="s">
        <v>313</v>
      </c>
    </row>
    <row r="62" spans="2:10" s="77" customFormat="1" ht="28.9" customHeight="1" x14ac:dyDescent="0.3">
      <c r="B62" s="172" t="s">
        <v>314</v>
      </c>
      <c r="C62" s="643" t="s">
        <v>909</v>
      </c>
      <c r="D62" s="643"/>
      <c r="E62" s="643"/>
      <c r="F62" s="643"/>
      <c r="G62" s="643"/>
      <c r="H62" s="643"/>
      <c r="I62" s="643"/>
      <c r="J62" s="173" t="s">
        <v>780</v>
      </c>
    </row>
    <row r="63" spans="2:10" s="77" customFormat="1" ht="28.9" customHeight="1" x14ac:dyDescent="0.3">
      <c r="B63" s="172" t="s">
        <v>383</v>
      </c>
      <c r="C63" s="643" t="s">
        <v>796</v>
      </c>
      <c r="D63" s="643"/>
      <c r="E63" s="643"/>
      <c r="F63" s="643"/>
      <c r="G63" s="643"/>
      <c r="H63" s="643"/>
      <c r="I63" s="643"/>
      <c r="J63" s="173" t="s">
        <v>383</v>
      </c>
    </row>
    <row r="64" spans="2:10" s="77" customFormat="1" ht="28.9" customHeight="1" x14ac:dyDescent="0.3">
      <c r="B64" s="172" t="s">
        <v>617</v>
      </c>
      <c r="C64" s="643" t="s">
        <v>797</v>
      </c>
      <c r="D64" s="643"/>
      <c r="E64" s="643"/>
      <c r="F64" s="643"/>
      <c r="G64" s="643"/>
      <c r="H64" s="643"/>
      <c r="I64" s="643"/>
      <c r="J64" s="173" t="s">
        <v>617</v>
      </c>
    </row>
    <row r="65" spans="2:10" s="77" customFormat="1" ht="28.9" customHeight="1" x14ac:dyDescent="0.3">
      <c r="B65" s="172" t="s">
        <v>618</v>
      </c>
      <c r="C65" s="643" t="s">
        <v>798</v>
      </c>
      <c r="D65" s="643"/>
      <c r="E65" s="643"/>
      <c r="F65" s="643"/>
      <c r="G65" s="643"/>
      <c r="H65" s="643"/>
      <c r="I65" s="643"/>
      <c r="J65" s="173" t="s">
        <v>618</v>
      </c>
    </row>
    <row r="66" spans="2:10" s="77" customFormat="1" ht="28.9" customHeight="1" x14ac:dyDescent="0.3">
      <c r="B66" s="172" t="s">
        <v>619</v>
      </c>
      <c r="C66" s="643" t="s">
        <v>799</v>
      </c>
      <c r="D66" s="643"/>
      <c r="E66" s="643"/>
      <c r="F66" s="643"/>
      <c r="G66" s="643"/>
      <c r="H66" s="643"/>
      <c r="I66" s="643"/>
      <c r="J66" s="173" t="s">
        <v>619</v>
      </c>
    </row>
    <row r="67" spans="2:10" s="77" customFormat="1" ht="28.9" customHeight="1" x14ac:dyDescent="0.3">
      <c r="B67" s="172" t="s">
        <v>620</v>
      </c>
      <c r="C67" s="643" t="s">
        <v>621</v>
      </c>
      <c r="D67" s="643"/>
      <c r="E67" s="643"/>
      <c r="F67" s="643"/>
      <c r="G67" s="643"/>
      <c r="H67" s="643"/>
      <c r="I67" s="643"/>
      <c r="J67" s="173" t="s">
        <v>620</v>
      </c>
    </row>
    <row r="68" spans="2:10" s="77" customFormat="1" ht="28.9" customHeight="1" x14ac:dyDescent="0.3">
      <c r="B68" s="172" t="s">
        <v>622</v>
      </c>
      <c r="C68" s="643" t="s">
        <v>800</v>
      </c>
      <c r="D68" s="643"/>
      <c r="E68" s="643"/>
      <c r="F68" s="643"/>
      <c r="G68" s="643"/>
      <c r="H68" s="643"/>
      <c r="I68" s="643"/>
      <c r="J68" s="173" t="s">
        <v>622</v>
      </c>
    </row>
    <row r="69" spans="2:10" s="77" customFormat="1" ht="28.9" customHeight="1" x14ac:dyDescent="0.3">
      <c r="B69" s="172" t="s">
        <v>623</v>
      </c>
      <c r="C69" s="643" t="s">
        <v>801</v>
      </c>
      <c r="D69" s="643"/>
      <c r="E69" s="643"/>
      <c r="F69" s="643"/>
      <c r="G69" s="643"/>
      <c r="H69" s="643"/>
      <c r="I69" s="643"/>
      <c r="J69" s="173" t="s">
        <v>623</v>
      </c>
    </row>
    <row r="70" spans="2:10" s="77" customFormat="1" ht="28.9" customHeight="1" x14ac:dyDescent="0.3">
      <c r="B70" s="172" t="s">
        <v>624</v>
      </c>
      <c r="C70" s="643" t="s">
        <v>823</v>
      </c>
      <c r="D70" s="643"/>
      <c r="E70" s="643"/>
      <c r="F70" s="643"/>
      <c r="G70" s="643"/>
      <c r="H70" s="643"/>
      <c r="I70" s="643"/>
      <c r="J70" s="173" t="s">
        <v>624</v>
      </c>
    </row>
    <row r="71" spans="2:10" s="77" customFormat="1" ht="28.9" customHeight="1" x14ac:dyDescent="0.3">
      <c r="B71" s="172" t="s">
        <v>625</v>
      </c>
      <c r="C71" s="643" t="s">
        <v>649</v>
      </c>
      <c r="D71" s="643"/>
      <c r="E71" s="643"/>
      <c r="F71" s="643"/>
      <c r="G71" s="643"/>
      <c r="H71" s="643"/>
      <c r="I71" s="643"/>
      <c r="J71" s="173" t="s">
        <v>625</v>
      </c>
    </row>
    <row r="72" spans="2:10" s="77" customFormat="1" ht="37.15" customHeight="1" x14ac:dyDescent="0.3">
      <c r="B72" s="172" t="s">
        <v>626</v>
      </c>
      <c r="C72" s="643" t="s">
        <v>806</v>
      </c>
      <c r="D72" s="643"/>
      <c r="E72" s="643"/>
      <c r="F72" s="643"/>
      <c r="G72" s="643"/>
      <c r="H72" s="643"/>
      <c r="I72" s="643"/>
      <c r="J72" s="173" t="s">
        <v>626</v>
      </c>
    </row>
    <row r="73" spans="2:10" s="77" customFormat="1" ht="28.9" customHeight="1" x14ac:dyDescent="0.3">
      <c r="B73" s="172" t="s">
        <v>627</v>
      </c>
      <c r="C73" s="643" t="s">
        <v>802</v>
      </c>
      <c r="D73" s="643"/>
      <c r="E73" s="643"/>
      <c r="F73" s="643"/>
      <c r="G73" s="643"/>
      <c r="H73" s="643"/>
      <c r="I73" s="643"/>
      <c r="J73" s="173" t="s">
        <v>627</v>
      </c>
    </row>
    <row r="74" spans="2:10" s="77" customFormat="1" ht="28.9" customHeight="1" x14ac:dyDescent="0.3">
      <c r="B74" s="172" t="s">
        <v>628</v>
      </c>
      <c r="C74" s="643" t="s">
        <v>803</v>
      </c>
      <c r="D74" s="643"/>
      <c r="E74" s="643"/>
      <c r="F74" s="643"/>
      <c r="G74" s="643"/>
      <c r="H74" s="643"/>
      <c r="I74" s="643"/>
      <c r="J74" s="173" t="s">
        <v>628</v>
      </c>
    </row>
    <row r="75" spans="2:10" s="77" customFormat="1" ht="28.9" customHeight="1" x14ac:dyDescent="0.3">
      <c r="B75" s="172" t="s">
        <v>629</v>
      </c>
      <c r="C75" s="643" t="s">
        <v>651</v>
      </c>
      <c r="D75" s="643"/>
      <c r="E75" s="643"/>
      <c r="F75" s="643"/>
      <c r="G75" s="643"/>
      <c r="H75" s="643"/>
      <c r="I75" s="643"/>
      <c r="J75" s="173" t="s">
        <v>629</v>
      </c>
    </row>
    <row r="76" spans="2:10" s="77" customFormat="1" ht="28.9" customHeight="1" x14ac:dyDescent="0.3">
      <c r="B76" s="172" t="s">
        <v>630</v>
      </c>
      <c r="C76" s="643" t="s">
        <v>804</v>
      </c>
      <c r="D76" s="643"/>
      <c r="E76" s="643"/>
      <c r="F76" s="643"/>
      <c r="G76" s="643"/>
      <c r="H76" s="643"/>
      <c r="I76" s="643"/>
      <c r="J76" s="173" t="s">
        <v>630</v>
      </c>
    </row>
    <row r="77" spans="2:10" s="77" customFormat="1" ht="28.9" customHeight="1" x14ac:dyDescent="0.3">
      <c r="B77" s="172" t="s">
        <v>631</v>
      </c>
      <c r="C77" s="643" t="s">
        <v>632</v>
      </c>
      <c r="D77" s="643"/>
      <c r="E77" s="643"/>
      <c r="F77" s="643"/>
      <c r="G77" s="643"/>
      <c r="H77" s="643"/>
      <c r="I77" s="643"/>
      <c r="J77" s="173" t="s">
        <v>631</v>
      </c>
    </row>
    <row r="78" spans="2:10" s="77" customFormat="1" ht="28.9" customHeight="1" x14ac:dyDescent="0.3">
      <c r="B78" s="172" t="s">
        <v>633</v>
      </c>
      <c r="C78" s="644" t="s">
        <v>831</v>
      </c>
      <c r="D78" s="644"/>
      <c r="E78" s="644"/>
      <c r="F78" s="644"/>
      <c r="G78" s="644"/>
      <c r="H78" s="644"/>
      <c r="I78" s="644"/>
      <c r="J78" s="173" t="s">
        <v>633</v>
      </c>
    </row>
    <row r="79" spans="2:10" s="77" customFormat="1" ht="28.9" customHeight="1" x14ac:dyDescent="0.3">
      <c r="B79" s="172" t="s">
        <v>650</v>
      </c>
      <c r="C79" s="643" t="s">
        <v>910</v>
      </c>
      <c r="D79" s="643"/>
      <c r="E79" s="643"/>
      <c r="F79" s="643"/>
      <c r="G79" s="643"/>
      <c r="H79" s="643"/>
      <c r="I79" s="643"/>
      <c r="J79" s="173" t="s">
        <v>780</v>
      </c>
    </row>
    <row r="80" spans="2:10" s="77" customFormat="1" ht="28.9" customHeight="1" x14ac:dyDescent="0.3">
      <c r="B80" s="172" t="s">
        <v>634</v>
      </c>
      <c r="C80" s="614" t="s">
        <v>95</v>
      </c>
      <c r="D80" s="614"/>
      <c r="E80" s="614"/>
      <c r="F80" s="614"/>
      <c r="G80" s="614"/>
      <c r="H80" s="614"/>
      <c r="I80" s="614"/>
      <c r="J80" s="173" t="s">
        <v>634</v>
      </c>
    </row>
    <row r="81" spans="2:16" s="77" customFormat="1" ht="28.9" customHeight="1" x14ac:dyDescent="0.3">
      <c r="B81" s="172" t="s">
        <v>635</v>
      </c>
      <c r="C81" s="643" t="s">
        <v>636</v>
      </c>
      <c r="D81" s="643"/>
      <c r="E81" s="643"/>
      <c r="F81" s="643"/>
      <c r="G81" s="643"/>
      <c r="H81" s="643"/>
      <c r="I81" s="643"/>
      <c r="J81" s="173" t="s">
        <v>635</v>
      </c>
    </row>
    <row r="82" spans="2:16" s="77" customFormat="1" ht="28.9" customHeight="1" x14ac:dyDescent="0.3">
      <c r="B82" s="172" t="s">
        <v>637</v>
      </c>
      <c r="C82" s="643" t="s">
        <v>638</v>
      </c>
      <c r="D82" s="643"/>
      <c r="E82" s="643"/>
      <c r="F82" s="643"/>
      <c r="G82" s="643"/>
      <c r="H82" s="643"/>
      <c r="I82" s="643"/>
      <c r="J82" s="173" t="s">
        <v>637</v>
      </c>
    </row>
    <row r="83" spans="2:16" s="77" customFormat="1" ht="28.9" customHeight="1" x14ac:dyDescent="0.3">
      <c r="B83" s="172" t="s">
        <v>697</v>
      </c>
      <c r="C83" s="643" t="s">
        <v>838</v>
      </c>
      <c r="D83" s="643"/>
      <c r="E83" s="643"/>
      <c r="F83" s="643"/>
      <c r="G83" s="643"/>
      <c r="H83" s="643"/>
      <c r="I83" s="643"/>
      <c r="J83" s="597" t="s">
        <v>697</v>
      </c>
      <c r="P83" s="361"/>
    </row>
    <row r="84" spans="2:16" s="77" customFormat="1" ht="28.9" customHeight="1" x14ac:dyDescent="0.3">
      <c r="B84" s="172" t="s">
        <v>639</v>
      </c>
      <c r="C84" s="643" t="s">
        <v>805</v>
      </c>
      <c r="D84" s="643"/>
      <c r="E84" s="643"/>
      <c r="F84" s="643"/>
      <c r="G84" s="643"/>
      <c r="H84" s="643"/>
      <c r="I84" s="643"/>
      <c r="J84" s="173" t="s">
        <v>639</v>
      </c>
    </row>
    <row r="85" spans="2:16" s="77" customFormat="1" ht="28.9" customHeight="1" x14ac:dyDescent="0.3">
      <c r="B85" s="172" t="s">
        <v>640</v>
      </c>
      <c r="C85" s="643" t="s">
        <v>641</v>
      </c>
      <c r="D85" s="643"/>
      <c r="E85" s="643"/>
      <c r="F85" s="643"/>
      <c r="G85" s="643"/>
      <c r="H85" s="643"/>
      <c r="I85" s="643"/>
      <c r="J85" s="173" t="s">
        <v>640</v>
      </c>
    </row>
    <row r="86" spans="2:16" s="77" customFormat="1" ht="28.9" customHeight="1" x14ac:dyDescent="0.3">
      <c r="B86" s="172" t="s">
        <v>642</v>
      </c>
      <c r="C86" s="643" t="s">
        <v>643</v>
      </c>
      <c r="D86" s="643"/>
      <c r="E86" s="643"/>
      <c r="F86" s="643"/>
      <c r="G86" s="643"/>
      <c r="H86" s="643"/>
      <c r="I86" s="643"/>
      <c r="J86" s="173" t="s">
        <v>642</v>
      </c>
    </row>
    <row r="87" spans="2:16" ht="28.9" customHeight="1" x14ac:dyDescent="0.3">
      <c r="B87" s="172" t="s">
        <v>216</v>
      </c>
      <c r="C87" s="643" t="s">
        <v>217</v>
      </c>
      <c r="D87" s="643"/>
      <c r="E87" s="643"/>
      <c r="F87" s="643"/>
      <c r="G87" s="643"/>
      <c r="H87" s="643"/>
      <c r="I87" s="643"/>
      <c r="J87" s="173" t="s">
        <v>216</v>
      </c>
    </row>
    <row r="88" spans="2:16" ht="28.9" customHeight="1" x14ac:dyDescent="0.3">
      <c r="B88" s="172" t="s">
        <v>245</v>
      </c>
      <c r="C88" s="643" t="s">
        <v>644</v>
      </c>
      <c r="D88" s="643"/>
      <c r="E88" s="643"/>
      <c r="F88" s="643"/>
      <c r="G88" s="643"/>
      <c r="H88" s="643"/>
      <c r="I88" s="643"/>
      <c r="J88" s="173" t="s">
        <v>245</v>
      </c>
    </row>
    <row r="89" spans="2:16" ht="28.9" customHeight="1" x14ac:dyDescent="0.3">
      <c r="B89" s="172" t="s">
        <v>246</v>
      </c>
      <c r="C89" s="643" t="s">
        <v>645</v>
      </c>
      <c r="D89" s="643"/>
      <c r="E89" s="643"/>
      <c r="F89" s="643"/>
      <c r="G89" s="643"/>
      <c r="H89" s="643"/>
      <c r="I89" s="643"/>
      <c r="J89" s="173" t="s">
        <v>246</v>
      </c>
    </row>
    <row r="90" spans="2:16" ht="28.9" customHeight="1" x14ac:dyDescent="0.3">
      <c r="B90" s="172" t="s">
        <v>646</v>
      </c>
      <c r="C90" s="643" t="s">
        <v>907</v>
      </c>
      <c r="D90" s="643"/>
      <c r="E90" s="643"/>
      <c r="F90" s="643"/>
      <c r="G90" s="643"/>
      <c r="H90" s="643"/>
      <c r="I90" s="643"/>
      <c r="J90" s="173" t="s">
        <v>646</v>
      </c>
    </row>
    <row r="91" spans="2:16" ht="28.9" customHeight="1" x14ac:dyDescent="0.3">
      <c r="B91" s="172" t="s">
        <v>647</v>
      </c>
      <c r="C91" s="643" t="s">
        <v>908</v>
      </c>
      <c r="D91" s="643"/>
      <c r="E91" s="643"/>
      <c r="F91" s="643"/>
      <c r="G91" s="643"/>
      <c r="H91" s="643"/>
      <c r="I91" s="643"/>
      <c r="J91" s="173" t="s">
        <v>647</v>
      </c>
    </row>
  </sheetData>
  <mergeCells count="58">
    <mergeCell ref="C46:I46"/>
    <mergeCell ref="C47:I47"/>
    <mergeCell ref="C48:I48"/>
    <mergeCell ref="C22:J22"/>
    <mergeCell ref="C23:J23"/>
    <mergeCell ref="B39:J39"/>
    <mergeCell ref="B7:J7"/>
    <mergeCell ref="B44:J44"/>
    <mergeCell ref="B29:J29"/>
    <mergeCell ref="B9:J9"/>
    <mergeCell ref="B15:J15"/>
    <mergeCell ref="C16:J16"/>
    <mergeCell ref="C17:J17"/>
    <mergeCell ref="C18:J18"/>
    <mergeCell ref="C19:J19"/>
    <mergeCell ref="C21:J21"/>
    <mergeCell ref="C49:I49"/>
    <mergeCell ref="C50:I50"/>
    <mergeCell ref="C51:I51"/>
    <mergeCell ref="C52:I52"/>
    <mergeCell ref="C54:I54"/>
    <mergeCell ref="C53:I53"/>
    <mergeCell ref="C55:I55"/>
    <mergeCell ref="C56:I56"/>
    <mergeCell ref="C57:I57"/>
    <mergeCell ref="C58:I58"/>
    <mergeCell ref="C59:I59"/>
    <mergeCell ref="C60:I60"/>
    <mergeCell ref="C61:I61"/>
    <mergeCell ref="C62:I62"/>
    <mergeCell ref="C63:I63"/>
    <mergeCell ref="C64:I64"/>
    <mergeCell ref="C65:I65"/>
    <mergeCell ref="C66:I66"/>
    <mergeCell ref="C67:I67"/>
    <mergeCell ref="C68:I68"/>
    <mergeCell ref="C69:I69"/>
    <mergeCell ref="C70:I70"/>
    <mergeCell ref="C72:I72"/>
    <mergeCell ref="C73:I73"/>
    <mergeCell ref="C74:I74"/>
    <mergeCell ref="C75:I75"/>
    <mergeCell ref="C88:I88"/>
    <mergeCell ref="C89:I89"/>
    <mergeCell ref="C90:I90"/>
    <mergeCell ref="C91:I91"/>
    <mergeCell ref="C71:I71"/>
    <mergeCell ref="C83:I83"/>
    <mergeCell ref="C82:I82"/>
    <mergeCell ref="C84:I84"/>
    <mergeCell ref="C85:I85"/>
    <mergeCell ref="C86:I86"/>
    <mergeCell ref="C87:I87"/>
    <mergeCell ref="C76:I76"/>
    <mergeCell ref="C77:I77"/>
    <mergeCell ref="C78:I78"/>
    <mergeCell ref="C79:I79"/>
    <mergeCell ref="C81:I81"/>
  </mergeCells>
  <conditionalFormatting sqref="C32:J32">
    <cfRule type="containsText" dxfId="2795" priority="15" operator="containsText" text="ntitulé">
      <formula>NOT(ISERROR(SEARCH("ntitulé",C32)))</formula>
    </cfRule>
    <cfRule type="containsBlanks" dxfId="2794" priority="16">
      <formula>LEN(TRIM(C32))=0</formula>
    </cfRule>
  </conditionalFormatting>
  <conditionalFormatting sqref="C32:J32">
    <cfRule type="containsText" dxfId="2793" priority="14" operator="containsText" text="libre">
      <formula>NOT(ISERROR(SEARCH("libre",C32)))</formula>
    </cfRule>
  </conditionalFormatting>
  <conditionalFormatting sqref="C33:J37">
    <cfRule type="containsText" dxfId="2792" priority="12" operator="containsText" text="ntitulé">
      <formula>NOT(ISERROR(SEARCH("ntitulé",C33)))</formula>
    </cfRule>
    <cfRule type="containsBlanks" dxfId="2791" priority="13">
      <formula>LEN(TRIM(C33))=0</formula>
    </cfRule>
  </conditionalFormatting>
  <conditionalFormatting sqref="C33:J37">
    <cfRule type="containsText" dxfId="2790" priority="11" operator="containsText" text="libre">
      <formula>NOT(ISERROR(SEARCH("libre",C33)))</formula>
    </cfRule>
  </conditionalFormatting>
  <conditionalFormatting sqref="C11">
    <cfRule type="containsText" dxfId="2789" priority="9" operator="containsText" text="ntitulé">
      <formula>NOT(ISERROR(SEARCH("ntitulé",C11)))</formula>
    </cfRule>
    <cfRule type="containsBlanks" dxfId="2788" priority="10">
      <formula>LEN(TRIM(C11))=0</formula>
    </cfRule>
  </conditionalFormatting>
  <conditionalFormatting sqref="C12">
    <cfRule type="containsText" dxfId="2787" priority="7" operator="containsText" text="ntitulé">
      <formula>NOT(ISERROR(SEARCH("ntitulé",C12)))</formula>
    </cfRule>
    <cfRule type="containsBlanks" dxfId="2786" priority="8">
      <formula>LEN(TRIM(C12))=0</formula>
    </cfRule>
  </conditionalFormatting>
  <conditionalFormatting sqref="C13">
    <cfRule type="containsText" dxfId="2785" priority="5" operator="containsText" text="ntitulé">
      <formula>NOT(ISERROR(SEARCH("ntitulé",C13)))</formula>
    </cfRule>
    <cfRule type="containsBlanks" dxfId="2784" priority="6">
      <formula>LEN(TRIM(C13))=0</formula>
    </cfRule>
  </conditionalFormatting>
  <conditionalFormatting sqref="D25">
    <cfRule type="containsText" dxfId="2783" priority="3" operator="containsText" text="ntitulé">
      <formula>NOT(ISERROR(SEARCH("ntitulé",D25)))</formula>
    </cfRule>
    <cfRule type="containsBlanks" dxfId="2782" priority="4">
      <formula>LEN(TRIM(D25))=0</formula>
    </cfRule>
  </conditionalFormatting>
  <conditionalFormatting sqref="B41:B42">
    <cfRule type="containsText" dxfId="2781" priority="1" operator="containsText" text="ntitulé">
      <formula>NOT(ISERROR(SEARCH("ntitulé",B41)))</formula>
    </cfRule>
    <cfRule type="containsBlanks" dxfId="2780" priority="2">
      <formula>LEN(TRIM(B41))=0</formula>
    </cfRule>
  </conditionalFormatting>
  <hyperlinks>
    <hyperlink ref="J46" location="TABa!A1" display="TABa!A1"/>
    <hyperlink ref="J47" location="TABb!A1" display="TABb!A1"/>
    <hyperlink ref="J48" location="TABc!A1" display="TABc!A1"/>
    <hyperlink ref="J49" location="'TAB1'!A1" display="'TAB1'!A1"/>
    <hyperlink ref="J50" location="'TAB2'!A1" display="'TAB2'!A1"/>
    <hyperlink ref="J51" location="TAB2.1!A1" display="TAB2.1!A1"/>
    <hyperlink ref="J52" location="TAB2.2!A1" display="TAB2.2!A1"/>
    <hyperlink ref="J53" location="TAB2.3!A1" display="TAB2.3!A1"/>
    <hyperlink ref="J54" location="'TAB3'!A1" display="'TAB3'!A1"/>
    <hyperlink ref="J55" location="'TAB4'!A1" display="'TAB4'!A1"/>
    <hyperlink ref="J56" location="TAB4.1!A1" display="TAB4.1!A1"/>
    <hyperlink ref="J57" location="TAB4.2!A1" display="TAB4.2!A1"/>
    <hyperlink ref="J58" location="TAB4.3!A1" display="TAB4.3!A1"/>
    <hyperlink ref="J59" location="TAB4.4!A1" display="TAB4.4!A1"/>
    <hyperlink ref="J60" location="TAB4.5!A1" display="TAB4.5!A1"/>
    <hyperlink ref="J61" location="TAB4.6!A1" display="TAB4.6!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0" location="TAB5.7!A1" display="TAB5.7!A1"/>
    <hyperlink ref="J71" location="TAB5.8!A1" display="TAB5.8!A1"/>
    <hyperlink ref="J72" location="TAB5.9!A1" display="TAB5.9!A1"/>
    <hyperlink ref="J73" location="TAB5.10!A1" display="TAB5.10!A1"/>
    <hyperlink ref="J74" location="TAB5.11!A1" display="TAB5.11!A1"/>
    <hyperlink ref="J75" location="TAB5.12!A1" display="TAB5.12!A1"/>
    <hyperlink ref="J76" location="TAB5.13!A1" display="TAB5.13!A1"/>
    <hyperlink ref="J77" location="TAB5.14!A1" display="TAB5.14!A1"/>
    <hyperlink ref="J78" location="TAB5.15!A1" display="TAB5.15!A1"/>
    <hyperlink ref="J80" location="'TAB6'!A1" display="'TAB6'!A1"/>
    <hyperlink ref="J81" location="TAB6.1!A1" display="TAB6.1!A1"/>
    <hyperlink ref="J82" location="TAB6.2!A1" display="TAB6.2!A1"/>
    <hyperlink ref="J83" location="TAB6.3!A1" display="TAB6.3!A1"/>
    <hyperlink ref="J84" location="'TAB7'!A1" display="'TAB7'!A1"/>
    <hyperlink ref="J85" location="'TAB8'!A1" display="'TAB8'!A1"/>
    <hyperlink ref="J86" location="'TAB9'!A1" display="'TAB9'!A1"/>
    <hyperlink ref="J87" location="TAB9.1!A1" display="TAB9.1!A1"/>
    <hyperlink ref="J88" location="TAB9.2!A1" display="TAB9.2!A1"/>
    <hyperlink ref="J89" location="TAB9.3!A1" display="TAB9.3!A1"/>
    <hyperlink ref="J90" location="'TAB10'!A1" display="'TAB10'!A1"/>
    <hyperlink ref="J91" location="TAB10.1!A1" display="TAB10.1!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98" zoomScaleNormal="98" workbookViewId="0">
      <selection activeCell="K24" sqref="K24"/>
    </sheetView>
  </sheetViews>
  <sheetFormatPr baseColWidth="10" defaultColWidth="9.1640625" defaultRowHeight="13.5" x14ac:dyDescent="0.3"/>
  <cols>
    <col min="1" max="1" width="67.1640625" style="2" bestFit="1" customWidth="1"/>
    <col min="2" max="2" width="18" style="7" customWidth="1"/>
    <col min="3" max="3" width="3" style="2" customWidth="1"/>
    <col min="4" max="4" width="56.5" style="2" customWidth="1"/>
    <col min="5" max="5" width="16.6640625" style="7" customWidth="1"/>
    <col min="6" max="8" width="23.1640625" style="7" customWidth="1"/>
    <col min="9" max="9" width="16.6640625" style="2" customWidth="1"/>
    <col min="10" max="10" width="9.1640625" style="2"/>
    <col min="11" max="11" width="14.5" style="2" customWidth="1"/>
    <col min="12" max="16384" width="9.1640625" style="2"/>
  </cols>
  <sheetData>
    <row r="1" spans="1:11" ht="15" x14ac:dyDescent="0.3">
      <c r="A1" s="21" t="s">
        <v>160</v>
      </c>
    </row>
    <row r="3" spans="1:11" ht="25.15" customHeight="1" x14ac:dyDescent="0.35">
      <c r="A3" s="113" t="str">
        <f>TAB00!B54&amp;" : "&amp;TAB00!C54</f>
        <v>TAB3 : Classification des coûts OSP réels de l'année 2015</v>
      </c>
      <c r="B3" s="113"/>
      <c r="C3" s="113"/>
      <c r="D3" s="113"/>
      <c r="E3" s="113"/>
      <c r="F3" s="113"/>
      <c r="G3" s="113"/>
      <c r="H3" s="113"/>
      <c r="I3" s="113"/>
    </row>
    <row r="5" spans="1:11" s="102" customFormat="1" ht="31.15" customHeight="1" x14ac:dyDescent="0.3">
      <c r="A5" s="715"/>
      <c r="B5" s="716"/>
      <c r="D5" s="715"/>
      <c r="E5" s="726"/>
      <c r="F5" s="726"/>
      <c r="G5" s="726"/>
      <c r="H5" s="726"/>
      <c r="I5" s="716"/>
    </row>
    <row r="6" spans="1:11" s="103" customFormat="1" ht="26.45" customHeight="1" x14ac:dyDescent="0.3">
      <c r="A6" s="721" t="str">
        <f>'TAB1'!A6:B6</f>
        <v>Rapport ex-post 2015</v>
      </c>
      <c r="B6" s="721"/>
      <c r="C6" s="82"/>
      <c r="D6" s="723" t="str">
        <f>'TAB1'!D6:H6</f>
        <v>Proposition Revenu Autorisé 2019-2023</v>
      </c>
      <c r="E6" s="724"/>
      <c r="F6" s="724"/>
      <c r="G6" s="724"/>
      <c r="H6" s="724"/>
      <c r="I6" s="725"/>
      <c r="K6" s="106"/>
    </row>
    <row r="7" spans="1:11" s="20" customFormat="1" ht="12" customHeight="1" x14ac:dyDescent="0.3">
      <c r="A7" s="717" t="s">
        <v>2</v>
      </c>
      <c r="B7" s="719" t="s">
        <v>61</v>
      </c>
      <c r="C7" s="107"/>
      <c r="D7" s="727" t="s">
        <v>2</v>
      </c>
      <c r="E7" s="722" t="s">
        <v>137</v>
      </c>
      <c r="F7" s="728" t="s">
        <v>55</v>
      </c>
      <c r="G7" s="729"/>
      <c r="H7" s="730" t="s">
        <v>586</v>
      </c>
      <c r="I7" s="722" t="s">
        <v>54</v>
      </c>
      <c r="K7" s="714" t="s">
        <v>807</v>
      </c>
    </row>
    <row r="8" spans="1:11" s="20" customFormat="1" ht="27" x14ac:dyDescent="0.3">
      <c r="A8" s="718"/>
      <c r="B8" s="720"/>
      <c r="C8" s="107"/>
      <c r="D8" s="727"/>
      <c r="E8" s="722"/>
      <c r="F8" s="124" t="s">
        <v>584</v>
      </c>
      <c r="G8" s="124" t="s">
        <v>585</v>
      </c>
      <c r="H8" s="731"/>
      <c r="I8" s="722"/>
      <c r="K8" s="714"/>
    </row>
    <row r="9" spans="1:11" x14ac:dyDescent="0.3">
      <c r="A9" s="114"/>
      <c r="B9" s="4"/>
      <c r="C9" s="14"/>
      <c r="D9" s="14"/>
      <c r="E9" s="46"/>
      <c r="F9" s="4"/>
      <c r="G9" s="4"/>
      <c r="H9" s="4"/>
      <c r="I9" s="46"/>
      <c r="K9" s="17"/>
    </row>
    <row r="10" spans="1:11" x14ac:dyDescent="0.3">
      <c r="A10" s="115" t="s">
        <v>62</v>
      </c>
      <c r="B10" s="104">
        <f>SUM(B11:B19)</f>
        <v>0</v>
      </c>
      <c r="C10" s="14"/>
      <c r="D10" s="8" t="s">
        <v>96</v>
      </c>
      <c r="E10" s="123">
        <f>SUM(E11:E16)</f>
        <v>0</v>
      </c>
      <c r="F10" s="123">
        <f>SUM(F11:F16)</f>
        <v>0</v>
      </c>
      <c r="G10" s="123">
        <f>SUM(G11:G16)</f>
        <v>0</v>
      </c>
      <c r="H10" s="123">
        <f>SUM(H11:H16)</f>
        <v>0</v>
      </c>
      <c r="I10" s="17">
        <f t="shared" ref="I10:I16" si="0">SUM(E10:H10)</f>
        <v>0</v>
      </c>
      <c r="K10" s="17"/>
    </row>
    <row r="11" spans="1:11" ht="15" x14ac:dyDescent="0.3">
      <c r="A11" s="117" t="s">
        <v>63</v>
      </c>
      <c r="B11" s="95"/>
      <c r="C11" s="51">
        <v>1</v>
      </c>
      <c r="D11" s="111" t="str">
        <f>TAB00!C56</f>
        <v>Charges nettes liées à la gestion des compteurs à budget</v>
      </c>
      <c r="E11" s="95"/>
      <c r="F11" s="95"/>
      <c r="G11" s="95"/>
      <c r="H11" s="95"/>
      <c r="I11" s="17">
        <f t="shared" si="0"/>
        <v>0</v>
      </c>
      <c r="K11" s="29" t="s">
        <v>308</v>
      </c>
    </row>
    <row r="12" spans="1:11" ht="15" x14ac:dyDescent="0.3">
      <c r="A12" s="117" t="s">
        <v>64</v>
      </c>
      <c r="B12" s="95"/>
      <c r="C12" s="51">
        <v>2</v>
      </c>
      <c r="D12" s="111" t="str">
        <f>TAB00!C57</f>
        <v>Charges nettes liées au rechargement des compteurs à budget</v>
      </c>
      <c r="E12" s="95"/>
      <c r="F12" s="95"/>
      <c r="G12" s="95"/>
      <c r="H12" s="95"/>
      <c r="I12" s="17">
        <f t="shared" si="0"/>
        <v>0</v>
      </c>
      <c r="K12" s="29" t="s">
        <v>309</v>
      </c>
    </row>
    <row r="13" spans="1:11" ht="15" x14ac:dyDescent="0.3">
      <c r="A13" s="117" t="s">
        <v>65</v>
      </c>
      <c r="B13" s="95"/>
      <c r="C13" s="51">
        <v>1</v>
      </c>
      <c r="D13" s="111" t="str">
        <f>TAB00!C58</f>
        <v>Charges nettes liées à la gestion de la clientèle propre</v>
      </c>
      <c r="E13" s="95"/>
      <c r="F13" s="95"/>
      <c r="G13" s="95"/>
      <c r="H13" s="95"/>
      <c r="I13" s="17">
        <f t="shared" si="0"/>
        <v>0</v>
      </c>
      <c r="K13" s="29" t="s">
        <v>310</v>
      </c>
    </row>
    <row r="14" spans="1:11" ht="15" x14ac:dyDescent="0.3">
      <c r="A14" s="117" t="s">
        <v>66</v>
      </c>
      <c r="B14" s="95"/>
      <c r="C14" s="51">
        <v>1</v>
      </c>
      <c r="D14" s="111" t="str">
        <f>TAB00!C59</f>
        <v>Charges nettes liées à la gestion des MOZA et EOC</v>
      </c>
      <c r="E14" s="95"/>
      <c r="F14" s="95"/>
      <c r="G14" s="95"/>
      <c r="H14" s="95"/>
      <c r="I14" s="17">
        <f t="shared" si="0"/>
        <v>0</v>
      </c>
      <c r="K14" s="29" t="s">
        <v>311</v>
      </c>
    </row>
    <row r="15" spans="1:11" ht="15" x14ac:dyDescent="0.3">
      <c r="A15" s="117" t="s">
        <v>67</v>
      </c>
      <c r="B15" s="95"/>
      <c r="C15" s="51">
        <v>1</v>
      </c>
      <c r="D15" s="111" t="str">
        <f>TAB00!C60</f>
        <v>Charges nettes liées à la promotion des énergies renouvelables</v>
      </c>
      <c r="E15" s="95"/>
      <c r="F15" s="95"/>
      <c r="G15" s="95"/>
      <c r="H15" s="95"/>
      <c r="I15" s="17">
        <f t="shared" si="0"/>
        <v>0</v>
      </c>
      <c r="K15" s="29" t="s">
        <v>312</v>
      </c>
    </row>
    <row r="16" spans="1:11" ht="15" x14ac:dyDescent="0.3">
      <c r="A16" s="117" t="s">
        <v>68</v>
      </c>
      <c r="B16" s="95"/>
      <c r="C16" s="51">
        <v>1</v>
      </c>
      <c r="D16" s="111" t="str">
        <f>TAB00!C61</f>
        <v>Charges nettes liées à l'éclairage public</v>
      </c>
      <c r="E16" s="95"/>
      <c r="F16" s="95"/>
      <c r="G16" s="95"/>
      <c r="H16" s="95"/>
      <c r="I16" s="17">
        <f t="shared" si="0"/>
        <v>0</v>
      </c>
      <c r="K16" s="29" t="s">
        <v>313</v>
      </c>
    </row>
    <row r="17" spans="1:11" x14ac:dyDescent="0.3">
      <c r="A17" s="116" t="s">
        <v>69</v>
      </c>
      <c r="B17" s="95"/>
      <c r="C17" s="51">
        <v>1</v>
      </c>
      <c r="D17" s="15"/>
      <c r="E17" s="16"/>
      <c r="F17" s="16"/>
      <c r="G17" s="16"/>
      <c r="H17" s="16"/>
      <c r="I17" s="17"/>
    </row>
    <row r="18" spans="1:11" x14ac:dyDescent="0.3">
      <c r="A18" s="116" t="s">
        <v>583</v>
      </c>
      <c r="B18" s="95"/>
      <c r="C18" s="51"/>
      <c r="D18" s="8" t="s">
        <v>97</v>
      </c>
      <c r="E18" s="16">
        <f>SUM(E19:E26)</f>
        <v>0</v>
      </c>
      <c r="F18" s="16">
        <f>SUM(F19:F26)</f>
        <v>0</v>
      </c>
      <c r="G18" s="16">
        <f>SUM(G19:G26)</f>
        <v>0</v>
      </c>
      <c r="H18" s="16">
        <f>SUM(H19:H26)</f>
        <v>0</v>
      </c>
      <c r="I18" s="17">
        <f t="shared" ref="I18:I26" si="1">SUM(E18:H18)</f>
        <v>0</v>
      </c>
    </row>
    <row r="19" spans="1:11" ht="40.5" x14ac:dyDescent="0.3">
      <c r="A19" s="116" t="s">
        <v>95</v>
      </c>
      <c r="B19" s="95"/>
      <c r="C19" s="51"/>
      <c r="D19" s="640" t="str">
        <f>TAB00!C72</f>
        <v>Charges émanant de factures d’achat d'électricité émises par un fournisseur commercial pour l'alimentation de la clientèle propre du GRD</v>
      </c>
      <c r="E19" s="95"/>
      <c r="F19" s="95"/>
      <c r="G19" s="95"/>
      <c r="H19" s="95"/>
      <c r="I19" s="17">
        <f t="shared" si="1"/>
        <v>0</v>
      </c>
      <c r="K19" s="411" t="s">
        <v>626</v>
      </c>
    </row>
    <row r="20" spans="1:11" ht="27" x14ac:dyDescent="0.3">
      <c r="A20" s="116"/>
      <c r="B20" s="4"/>
      <c r="C20" s="51">
        <v>3</v>
      </c>
      <c r="D20" s="640" t="str">
        <f>TAB00!C73</f>
        <v>Charges de distribution supportées par le GRD pour l'alimentation de clientèle propre</v>
      </c>
      <c r="E20" s="95"/>
      <c r="F20" s="95"/>
      <c r="G20" s="95"/>
      <c r="H20" s="95"/>
      <c r="I20" s="17">
        <f t="shared" si="1"/>
        <v>0</v>
      </c>
      <c r="K20" s="411" t="s">
        <v>627</v>
      </c>
    </row>
    <row r="21" spans="1:11" ht="27" x14ac:dyDescent="0.3">
      <c r="A21" s="115" t="s">
        <v>70</v>
      </c>
      <c r="B21" s="104">
        <f>SUM(B22:B23,B32)</f>
        <v>0</v>
      </c>
      <c r="C21" s="51"/>
      <c r="D21" s="640" t="str">
        <f>TAB00!C74</f>
        <v>Charges de transport supportées par le GRD pour l'alimentation de clientèle propre</v>
      </c>
      <c r="E21" s="95"/>
      <c r="F21" s="95"/>
      <c r="G21" s="95"/>
      <c r="H21" s="95"/>
      <c r="I21" s="17">
        <f t="shared" si="1"/>
        <v>0</v>
      </c>
      <c r="K21" s="411" t="s">
        <v>628</v>
      </c>
    </row>
    <row r="22" spans="1:11" ht="40.5" x14ac:dyDescent="0.3">
      <c r="A22" s="119" t="s">
        <v>71</v>
      </c>
      <c r="B22" s="95"/>
      <c r="C22" s="51"/>
      <c r="D22" s="640" t="str">
        <f>TAB00!C75</f>
        <v xml:space="preserve">Produits issus de la facturation de la fourniture d’électricité à la clientèle propre du gestionnaire de réseau de distribution ainsi que le montant de la compensation versée par la CREG </v>
      </c>
      <c r="E22" s="95"/>
      <c r="F22" s="95"/>
      <c r="G22" s="95"/>
      <c r="H22" s="95"/>
      <c r="I22" s="17">
        <f t="shared" si="1"/>
        <v>0</v>
      </c>
      <c r="K22" s="411" t="s">
        <v>629</v>
      </c>
    </row>
    <row r="23" spans="1:11" ht="15" x14ac:dyDescent="0.3">
      <c r="A23" s="120" t="s">
        <v>72</v>
      </c>
      <c r="B23" s="104">
        <f>SUM(B24,B29,B31)</f>
        <v>0</v>
      </c>
      <c r="C23" s="51">
        <v>7</v>
      </c>
      <c r="D23" s="640" t="str">
        <f>TAB00!C76</f>
        <v xml:space="preserve">Charges d’achat des certificats verts </v>
      </c>
      <c r="E23" s="95"/>
      <c r="F23" s="95"/>
      <c r="G23" s="95"/>
      <c r="H23" s="95"/>
      <c r="I23" s="17">
        <f t="shared" ref="I23" si="2">SUM(E23:H23)</f>
        <v>0</v>
      </c>
      <c r="K23" s="411" t="s">
        <v>630</v>
      </c>
    </row>
    <row r="24" spans="1:11" ht="15" x14ac:dyDescent="0.3">
      <c r="A24" s="121" t="s">
        <v>73</v>
      </c>
      <c r="B24" s="104">
        <f>SUM(B25:B28)</f>
        <v>0</v>
      </c>
      <c r="C24" s="51">
        <v>8</v>
      </c>
      <c r="D24" s="640" t="str">
        <f>TAB00!C77</f>
        <v>Primes « Qualiwatt » versées aux utilisateurs de réseau</v>
      </c>
      <c r="E24" s="95"/>
      <c r="F24" s="95"/>
      <c r="G24" s="95"/>
      <c r="H24" s="95"/>
      <c r="I24" s="17">
        <f t="shared" si="1"/>
        <v>0</v>
      </c>
      <c r="K24" s="411" t="s">
        <v>631</v>
      </c>
    </row>
    <row r="25" spans="1:11" ht="27" x14ac:dyDescent="0.3">
      <c r="A25" s="122" t="s">
        <v>74</v>
      </c>
      <c r="B25" s="95"/>
      <c r="C25" s="51">
        <v>8</v>
      </c>
      <c r="D25" s="640" t="str">
        <f>TAB00!C66</f>
        <v xml:space="preserve">Charges émanant de factures émises par la société FeReSO dans le cadre du processus de réconciliation </v>
      </c>
      <c r="E25" s="289"/>
      <c r="F25" s="289"/>
      <c r="G25" s="289"/>
      <c r="H25" s="289"/>
      <c r="I25" s="47">
        <f t="shared" si="1"/>
        <v>0</v>
      </c>
      <c r="J25" s="82"/>
      <c r="K25" s="411" t="s">
        <v>619</v>
      </c>
    </row>
    <row r="26" spans="1:11" ht="27" x14ac:dyDescent="0.3">
      <c r="A26" s="122" t="s">
        <v>75</v>
      </c>
      <c r="B26" s="95"/>
      <c r="C26" s="51">
        <v>9</v>
      </c>
      <c r="D26" s="639" t="str">
        <f>TAB00!C78</f>
        <v xml:space="preserve">Indemnités versées aux fournisseurs d’électricité résultant du retard de placement des compteurs à budget </v>
      </c>
      <c r="E26" s="126"/>
      <c r="F26" s="126"/>
      <c r="G26" s="126"/>
      <c r="H26" s="126"/>
      <c r="I26" s="17">
        <f t="shared" si="1"/>
        <v>0</v>
      </c>
      <c r="K26" s="411" t="s">
        <v>633</v>
      </c>
    </row>
    <row r="27" spans="1:11" x14ac:dyDescent="0.3">
      <c r="A27" s="122" t="s">
        <v>76</v>
      </c>
      <c r="B27" s="95"/>
      <c r="C27" s="51"/>
      <c r="D27" s="15"/>
      <c r="E27" s="17"/>
      <c r="F27" s="16"/>
      <c r="G27" s="16"/>
      <c r="H27" s="127"/>
      <c r="I27" s="17"/>
    </row>
    <row r="28" spans="1:11" x14ac:dyDescent="0.3">
      <c r="A28" s="122" t="s">
        <v>77</v>
      </c>
      <c r="B28" s="95"/>
      <c r="C28" s="51">
        <v>7</v>
      </c>
      <c r="D28" s="112" t="s">
        <v>115</v>
      </c>
      <c r="E28" s="40">
        <f>SUM(E10,E18)</f>
        <v>0</v>
      </c>
      <c r="F28" s="40">
        <f>SUM(F10,F18)</f>
        <v>0</v>
      </c>
      <c r="G28" s="40">
        <f>SUM(G10,G18)</f>
        <v>0</v>
      </c>
      <c r="H28" s="40">
        <f>SUM(H10,H18)</f>
        <v>0</v>
      </c>
      <c r="I28" s="40">
        <f>SUM(I10,I18)</f>
        <v>0</v>
      </c>
    </row>
    <row r="29" spans="1:11" x14ac:dyDescent="0.3">
      <c r="A29" s="121" t="s">
        <v>78</v>
      </c>
      <c r="B29" s="104">
        <f>SUM(B30)</f>
        <v>0</v>
      </c>
      <c r="C29" s="108">
        <v>7</v>
      </c>
      <c r="D29" s="132" t="s">
        <v>593</v>
      </c>
      <c r="E29" s="95"/>
      <c r="F29" s="95"/>
      <c r="G29" s="95"/>
      <c r="H29" s="95"/>
      <c r="I29" s="133">
        <f>SUM(E29:H29)</f>
        <v>0</v>
      </c>
    </row>
    <row r="30" spans="1:11" x14ac:dyDescent="0.3">
      <c r="A30" s="122" t="s">
        <v>580</v>
      </c>
      <c r="B30" s="95"/>
      <c r="C30" s="108"/>
      <c r="D30" s="112" t="s">
        <v>358</v>
      </c>
      <c r="E30" s="40">
        <f>SUM(E28:E29)</f>
        <v>0</v>
      </c>
      <c r="F30" s="40">
        <f>SUM(F28:F29)</f>
        <v>0</v>
      </c>
      <c r="G30" s="40">
        <f>SUM(G28:G29)</f>
        <v>0</v>
      </c>
      <c r="H30" s="40">
        <f>SUM(H28:H29)</f>
        <v>0</v>
      </c>
      <c r="I30" s="40">
        <f>SUM(I28:I29)</f>
        <v>0</v>
      </c>
    </row>
    <row r="31" spans="1:11" x14ac:dyDescent="0.3">
      <c r="A31" s="121" t="s">
        <v>581</v>
      </c>
      <c r="B31" s="95"/>
      <c r="C31" s="108">
        <v>7</v>
      </c>
      <c r="D31" s="92" t="s">
        <v>592</v>
      </c>
      <c r="E31" s="93"/>
      <c r="F31" s="93"/>
      <c r="G31" s="93"/>
      <c r="H31" s="93"/>
      <c r="I31" s="128">
        <f>B54</f>
        <v>0</v>
      </c>
    </row>
    <row r="32" spans="1:11" ht="40.5" x14ac:dyDescent="0.3">
      <c r="A32" s="120" t="s">
        <v>582</v>
      </c>
      <c r="B32" s="95"/>
      <c r="C32" s="51"/>
      <c r="D32" s="129" t="s">
        <v>594</v>
      </c>
      <c r="E32" s="93"/>
      <c r="F32" s="93"/>
      <c r="G32" s="93"/>
      <c r="H32" s="130"/>
      <c r="I32" s="131">
        <f>I30-I31</f>
        <v>0</v>
      </c>
    </row>
    <row r="33" spans="1:8" x14ac:dyDescent="0.3">
      <c r="A33" s="116"/>
      <c r="B33" s="105"/>
      <c r="C33" s="51"/>
      <c r="E33" s="2"/>
      <c r="F33" s="2"/>
      <c r="G33" s="2"/>
      <c r="H33" s="2"/>
    </row>
    <row r="34" spans="1:8" x14ac:dyDescent="0.3">
      <c r="A34" s="118" t="s">
        <v>79</v>
      </c>
      <c r="B34" s="104">
        <f>SUM(B35:B36)</f>
        <v>0</v>
      </c>
      <c r="C34" s="51">
        <v>4</v>
      </c>
      <c r="E34" s="2"/>
      <c r="F34" s="2"/>
      <c r="G34" s="2"/>
      <c r="H34" s="2"/>
    </row>
    <row r="35" spans="1:8" ht="15" x14ac:dyDescent="0.3">
      <c r="A35" s="116" t="s">
        <v>80</v>
      </c>
      <c r="B35" s="95"/>
      <c r="C35" s="51">
        <v>4</v>
      </c>
      <c r="D35" s="551"/>
      <c r="E35" s="552"/>
      <c r="F35" s="14"/>
      <c r="G35" s="2"/>
      <c r="H35" s="2"/>
    </row>
    <row r="36" spans="1:8" ht="15" x14ac:dyDescent="0.3">
      <c r="A36" s="116" t="s">
        <v>81</v>
      </c>
      <c r="B36" s="95"/>
      <c r="C36" s="51"/>
      <c r="D36" s="551"/>
      <c r="E36" s="552"/>
      <c r="F36" s="14"/>
      <c r="G36" s="2"/>
      <c r="H36" s="2"/>
    </row>
    <row r="37" spans="1:8" ht="15" x14ac:dyDescent="0.3">
      <c r="A37" s="116"/>
      <c r="B37" s="105"/>
      <c r="C37" s="51"/>
      <c r="D37" s="551"/>
      <c r="E37" s="552"/>
      <c r="F37" s="14"/>
      <c r="G37" s="2"/>
      <c r="H37" s="2"/>
    </row>
    <row r="38" spans="1:8" ht="15" x14ac:dyDescent="0.3">
      <c r="A38" s="115" t="s">
        <v>82</v>
      </c>
      <c r="B38" s="104">
        <f>SUM(B39:B42)</f>
        <v>0</v>
      </c>
      <c r="C38" s="51">
        <v>5</v>
      </c>
      <c r="D38" s="551"/>
      <c r="E38" s="552"/>
      <c r="F38" s="14"/>
      <c r="G38" s="2"/>
      <c r="H38" s="2"/>
    </row>
    <row r="39" spans="1:8" ht="15" x14ac:dyDescent="0.3">
      <c r="A39" s="116" t="s">
        <v>83</v>
      </c>
      <c r="B39" s="95"/>
      <c r="C39" s="51">
        <v>5</v>
      </c>
      <c r="D39" s="551"/>
      <c r="E39" s="552"/>
      <c r="F39" s="14"/>
      <c r="G39" s="2"/>
      <c r="H39" s="2"/>
    </row>
    <row r="40" spans="1:8" ht="15" x14ac:dyDescent="0.3">
      <c r="A40" s="116" t="s">
        <v>84</v>
      </c>
      <c r="B40" s="95"/>
      <c r="C40" s="51">
        <v>5</v>
      </c>
      <c r="D40" s="551"/>
      <c r="E40" s="552"/>
      <c r="F40" s="4"/>
    </row>
    <row r="41" spans="1:8" ht="15" x14ac:dyDescent="0.3">
      <c r="A41" s="116" t="s">
        <v>85</v>
      </c>
      <c r="B41" s="95"/>
      <c r="C41" s="51">
        <v>10</v>
      </c>
      <c r="D41" s="551"/>
      <c r="E41" s="552"/>
      <c r="F41" s="4"/>
    </row>
    <row r="42" spans="1:8" ht="15" x14ac:dyDescent="0.3">
      <c r="A42" s="116" t="s">
        <v>387</v>
      </c>
      <c r="B42" s="95"/>
      <c r="C42" s="51"/>
      <c r="D42" s="551"/>
      <c r="E42" s="552"/>
      <c r="F42" s="4"/>
    </row>
    <row r="43" spans="1:8" x14ac:dyDescent="0.3">
      <c r="A43" s="116"/>
      <c r="B43" s="105"/>
      <c r="C43" s="51"/>
      <c r="D43" s="14"/>
      <c r="E43" s="4"/>
      <c r="F43" s="4"/>
    </row>
    <row r="44" spans="1:8" x14ac:dyDescent="0.3">
      <c r="A44" s="115" t="s">
        <v>86</v>
      </c>
      <c r="B44" s="104">
        <f>SUM(B45:B51)</f>
        <v>0</v>
      </c>
      <c r="C44" s="51">
        <v>6</v>
      </c>
      <c r="D44" s="14"/>
      <c r="E44" s="4"/>
      <c r="F44" s="4"/>
    </row>
    <row r="45" spans="1:8" x14ac:dyDescent="0.3">
      <c r="A45" s="116" t="s">
        <v>87</v>
      </c>
      <c r="B45" s="95"/>
      <c r="C45" s="51">
        <v>6</v>
      </c>
      <c r="D45" s="14"/>
      <c r="E45" s="4"/>
      <c r="F45" s="4"/>
    </row>
    <row r="46" spans="1:8" x14ac:dyDescent="0.3">
      <c r="A46" s="116" t="s">
        <v>88</v>
      </c>
      <c r="B46" s="95"/>
      <c r="C46" s="51">
        <v>6</v>
      </c>
      <c r="D46" s="14"/>
      <c r="E46" s="4"/>
      <c r="F46" s="4"/>
    </row>
    <row r="47" spans="1:8" x14ac:dyDescent="0.3">
      <c r="A47" s="116" t="s">
        <v>89</v>
      </c>
      <c r="B47" s="95"/>
      <c r="C47" s="51">
        <v>6</v>
      </c>
      <c r="D47" s="14"/>
      <c r="E47" s="4"/>
      <c r="F47" s="4"/>
    </row>
    <row r="48" spans="1:8" x14ac:dyDescent="0.3">
      <c r="A48" s="116" t="s">
        <v>90</v>
      </c>
      <c r="B48" s="95"/>
      <c r="C48" s="51">
        <v>6</v>
      </c>
    </row>
    <row r="49" spans="1:3" x14ac:dyDescent="0.3">
      <c r="A49" s="116" t="s">
        <v>91</v>
      </c>
      <c r="B49" s="95"/>
      <c r="C49" s="51">
        <v>6</v>
      </c>
    </row>
    <row r="50" spans="1:3" x14ac:dyDescent="0.3">
      <c r="A50" s="117" t="s">
        <v>92</v>
      </c>
      <c r="B50" s="95"/>
      <c r="C50" s="51">
        <v>6</v>
      </c>
    </row>
    <row r="51" spans="1:3" x14ac:dyDescent="0.3">
      <c r="A51" s="117" t="s">
        <v>93</v>
      </c>
      <c r="B51" s="95"/>
      <c r="C51" s="51"/>
    </row>
    <row r="52" spans="1:3" x14ac:dyDescent="0.3">
      <c r="A52" s="114"/>
      <c r="B52" s="105"/>
      <c r="C52" s="51"/>
    </row>
    <row r="53" spans="1:3" x14ac:dyDescent="0.3">
      <c r="A53" s="114"/>
      <c r="B53" s="105"/>
      <c r="C53" s="51"/>
    </row>
    <row r="54" spans="1:3" x14ac:dyDescent="0.3">
      <c r="A54" s="109" t="s">
        <v>54</v>
      </c>
      <c r="B54" s="110">
        <f>SUM(B44,B38,B34,B21,B10)</f>
        <v>0</v>
      </c>
    </row>
  </sheetData>
  <mergeCells count="12">
    <mergeCell ref="K7:K8"/>
    <mergeCell ref="A5:B5"/>
    <mergeCell ref="A7:A8"/>
    <mergeCell ref="B7:B8"/>
    <mergeCell ref="A6:B6"/>
    <mergeCell ref="E7:E8"/>
    <mergeCell ref="D6:I6"/>
    <mergeCell ref="D5:I5"/>
    <mergeCell ref="I7:I8"/>
    <mergeCell ref="D7:D8"/>
    <mergeCell ref="F7:G7"/>
    <mergeCell ref="H7:H8"/>
  </mergeCells>
  <conditionalFormatting sqref="H33">
    <cfRule type="cellIs" dxfId="2520" priority="59" operator="equal">
      <formula>"O"</formula>
    </cfRule>
    <cfRule type="cellIs" dxfId="2519" priority="60" operator="equal">
      <formula>"P"</formula>
    </cfRule>
  </conditionalFormatting>
  <conditionalFormatting sqref="F34:G34">
    <cfRule type="expression" dxfId="2518" priority="58">
      <formula>D34="Veuillez confirmer la déduction de l'exhaustivité des frais non-récurrents."</formula>
    </cfRule>
  </conditionalFormatting>
  <conditionalFormatting sqref="H34">
    <cfRule type="cellIs" dxfId="2517" priority="56" operator="equal">
      <formula>"O"</formula>
    </cfRule>
    <cfRule type="cellIs" dxfId="2516" priority="57" operator="equal">
      <formula>"P"</formula>
    </cfRule>
  </conditionalFormatting>
  <conditionalFormatting sqref="H35">
    <cfRule type="cellIs" dxfId="2515" priority="53" operator="equal">
      <formula>"O"</formula>
    </cfRule>
    <cfRule type="cellIs" dxfId="2514" priority="54" operator="equal">
      <formula>"P"</formula>
    </cfRule>
  </conditionalFormatting>
  <conditionalFormatting sqref="F35:G35">
    <cfRule type="expression" dxfId="2513" priority="52">
      <formula>D35="Veuillez confirmer l'exhaustivité de la séparation des frais fixes et des frais variables pour chaque OSP."</formula>
    </cfRule>
  </conditionalFormatting>
  <conditionalFormatting sqref="B11:B16 E22:H22 E24:H24">
    <cfRule type="containsText" dxfId="2512" priority="50" operator="containsText" text="ntitulé">
      <formula>NOT(ISERROR(SEARCH("ntitulé",B11)))</formula>
    </cfRule>
    <cfRule type="containsBlanks" dxfId="2511" priority="51">
      <formula>LEN(TRIM(B11))=0</formula>
    </cfRule>
  </conditionalFormatting>
  <conditionalFormatting sqref="B11:B16 E22:H22 E24:H24">
    <cfRule type="containsText" dxfId="2510" priority="49" operator="containsText" text="libre">
      <formula>NOT(ISERROR(SEARCH("libre",B11)))</formula>
    </cfRule>
  </conditionalFormatting>
  <conditionalFormatting sqref="B22">
    <cfRule type="containsText" dxfId="2509" priority="47" operator="containsText" text="ntitulé">
      <formula>NOT(ISERROR(SEARCH("ntitulé",B22)))</formula>
    </cfRule>
    <cfRule type="containsBlanks" dxfId="2508" priority="48">
      <formula>LEN(TRIM(B22))=0</formula>
    </cfRule>
  </conditionalFormatting>
  <conditionalFormatting sqref="B22">
    <cfRule type="containsText" dxfId="2507" priority="46" operator="containsText" text="libre">
      <formula>NOT(ISERROR(SEARCH("libre",B22)))</formula>
    </cfRule>
  </conditionalFormatting>
  <conditionalFormatting sqref="B25:B28">
    <cfRule type="containsText" dxfId="2506" priority="44" operator="containsText" text="ntitulé">
      <formula>NOT(ISERROR(SEARCH("ntitulé",B25)))</formula>
    </cfRule>
    <cfRule type="containsBlanks" dxfId="2505" priority="45">
      <formula>LEN(TRIM(B25))=0</formula>
    </cfRule>
  </conditionalFormatting>
  <conditionalFormatting sqref="B25:B28">
    <cfRule type="containsText" dxfId="2504" priority="43" operator="containsText" text="libre">
      <formula>NOT(ISERROR(SEARCH("libre",B25)))</formula>
    </cfRule>
  </conditionalFormatting>
  <conditionalFormatting sqref="B30:B31">
    <cfRule type="containsText" dxfId="2503" priority="41" operator="containsText" text="ntitulé">
      <formula>NOT(ISERROR(SEARCH("ntitulé",B30)))</formula>
    </cfRule>
    <cfRule type="containsBlanks" dxfId="2502" priority="42">
      <formula>LEN(TRIM(B30))=0</formula>
    </cfRule>
  </conditionalFormatting>
  <conditionalFormatting sqref="B30:B31">
    <cfRule type="containsText" dxfId="2501" priority="40" operator="containsText" text="libre">
      <formula>NOT(ISERROR(SEARCH("libre",B30)))</formula>
    </cfRule>
  </conditionalFormatting>
  <conditionalFormatting sqref="E11:H16">
    <cfRule type="containsText" dxfId="2500" priority="38" operator="containsText" text="ntitulé">
      <formula>NOT(ISERROR(SEARCH("ntitulé",E11)))</formula>
    </cfRule>
    <cfRule type="containsBlanks" dxfId="2499" priority="39">
      <formula>LEN(TRIM(E11))=0</formula>
    </cfRule>
  </conditionalFormatting>
  <conditionalFormatting sqref="E11:H16">
    <cfRule type="containsText" dxfId="2498" priority="37" operator="containsText" text="libre">
      <formula>NOT(ISERROR(SEARCH("libre",E11)))</formula>
    </cfRule>
  </conditionalFormatting>
  <conditionalFormatting sqref="E19:H19">
    <cfRule type="containsText" dxfId="2497" priority="35" operator="containsText" text="ntitulé">
      <formula>NOT(ISERROR(SEARCH("ntitulé",E19)))</formula>
    </cfRule>
    <cfRule type="containsBlanks" dxfId="2496" priority="36">
      <formula>LEN(TRIM(E19))=0</formula>
    </cfRule>
  </conditionalFormatting>
  <conditionalFormatting sqref="E19:H19">
    <cfRule type="containsText" dxfId="2495" priority="34" operator="containsText" text="libre">
      <formula>NOT(ISERROR(SEARCH("libre",E19)))</formula>
    </cfRule>
  </conditionalFormatting>
  <conditionalFormatting sqref="E20:H20">
    <cfRule type="containsText" dxfId="2494" priority="32" operator="containsText" text="ntitulé">
      <formula>NOT(ISERROR(SEARCH("ntitulé",E20)))</formula>
    </cfRule>
    <cfRule type="containsBlanks" dxfId="2493" priority="33">
      <formula>LEN(TRIM(E20))=0</formula>
    </cfRule>
  </conditionalFormatting>
  <conditionalFormatting sqref="E20:H20">
    <cfRule type="containsText" dxfId="2492" priority="31" operator="containsText" text="libre">
      <formula>NOT(ISERROR(SEARCH("libre",E20)))</formula>
    </cfRule>
  </conditionalFormatting>
  <conditionalFormatting sqref="E21:H21">
    <cfRule type="containsText" dxfId="2491" priority="29" operator="containsText" text="ntitulé">
      <formula>NOT(ISERROR(SEARCH("ntitulé",E21)))</formula>
    </cfRule>
    <cfRule type="containsBlanks" dxfId="2490" priority="30">
      <formula>LEN(TRIM(E21))=0</formula>
    </cfRule>
  </conditionalFormatting>
  <conditionalFormatting sqref="E21:H21">
    <cfRule type="containsText" dxfId="2489" priority="28" operator="containsText" text="libre">
      <formula>NOT(ISERROR(SEARCH("libre",E21)))</formula>
    </cfRule>
  </conditionalFormatting>
  <conditionalFormatting sqref="B32">
    <cfRule type="containsText" dxfId="2488" priority="22" operator="containsText" text="libre">
      <formula>NOT(ISERROR(SEARCH("libre",B32)))</formula>
    </cfRule>
  </conditionalFormatting>
  <conditionalFormatting sqref="B32">
    <cfRule type="containsText" dxfId="2487" priority="23" operator="containsText" text="ntitulé">
      <formula>NOT(ISERROR(SEARCH("ntitulé",B32)))</formula>
    </cfRule>
    <cfRule type="containsBlanks" dxfId="2486" priority="24">
      <formula>LEN(TRIM(B32))=0</formula>
    </cfRule>
  </conditionalFormatting>
  <conditionalFormatting sqref="B17:B19">
    <cfRule type="containsText" dxfId="2485" priority="20" operator="containsText" text="ntitulé">
      <formula>NOT(ISERROR(SEARCH("ntitulé",B17)))</formula>
    </cfRule>
    <cfRule type="containsBlanks" dxfId="2484" priority="21">
      <formula>LEN(TRIM(B17))=0</formula>
    </cfRule>
  </conditionalFormatting>
  <conditionalFormatting sqref="B17:B19">
    <cfRule type="containsText" dxfId="2483" priority="19" operator="containsText" text="libre">
      <formula>NOT(ISERROR(SEARCH("libre",B17)))</formula>
    </cfRule>
  </conditionalFormatting>
  <conditionalFormatting sqref="B39:B42 B35:B36">
    <cfRule type="containsText" dxfId="2482" priority="17" operator="containsText" text="ntitulé">
      <formula>NOT(ISERROR(SEARCH("ntitulé",B35)))</formula>
    </cfRule>
    <cfRule type="containsBlanks" dxfId="2481" priority="18">
      <formula>LEN(TRIM(B35))=0</formula>
    </cfRule>
  </conditionalFormatting>
  <conditionalFormatting sqref="B39:B42 B35:B36">
    <cfRule type="containsText" dxfId="2480" priority="16" operator="containsText" text="libre">
      <formula>NOT(ISERROR(SEARCH("libre",B35)))</formula>
    </cfRule>
  </conditionalFormatting>
  <conditionalFormatting sqref="B45:B51">
    <cfRule type="containsText" dxfId="2479" priority="14" operator="containsText" text="ntitulé">
      <formula>NOT(ISERROR(SEARCH("ntitulé",B45)))</formula>
    </cfRule>
    <cfRule type="containsBlanks" dxfId="2478" priority="15">
      <formula>LEN(TRIM(B45))=0</formula>
    </cfRule>
  </conditionalFormatting>
  <conditionalFormatting sqref="B45:B51">
    <cfRule type="containsText" dxfId="2477" priority="13" operator="containsText" text="libre">
      <formula>NOT(ISERROR(SEARCH("libre",B45)))</formula>
    </cfRule>
  </conditionalFormatting>
  <conditionalFormatting sqref="E29:H29">
    <cfRule type="containsText" dxfId="2476" priority="10" operator="containsText" text="libre">
      <formula>NOT(ISERROR(SEARCH("libre",E29)))</formula>
    </cfRule>
  </conditionalFormatting>
  <conditionalFormatting sqref="E29:H29">
    <cfRule type="containsText" dxfId="2475" priority="11" operator="containsText" text="ntitulé">
      <formula>NOT(ISERROR(SEARCH("ntitulé",E29)))</formula>
    </cfRule>
    <cfRule type="containsBlanks" dxfId="2474" priority="12">
      <formula>LEN(TRIM(E29))=0</formula>
    </cfRule>
  </conditionalFormatting>
  <conditionalFormatting sqref="E25:H25">
    <cfRule type="containsText" dxfId="2473" priority="4" operator="containsText" text="libre">
      <formula>NOT(ISERROR(SEARCH("libre",E25)))</formula>
    </cfRule>
  </conditionalFormatting>
  <conditionalFormatting sqref="E25:H25">
    <cfRule type="containsText" dxfId="2472" priority="5" operator="containsText" text="ntitulé">
      <formula>NOT(ISERROR(SEARCH("ntitulé",E25)))</formula>
    </cfRule>
    <cfRule type="containsBlanks" dxfId="2471" priority="6">
      <formula>LEN(TRIM(E25))=0</formula>
    </cfRule>
  </conditionalFormatting>
  <conditionalFormatting sqref="E23:H23">
    <cfRule type="containsText" dxfId="2470" priority="2" operator="containsText" text="ntitulé">
      <formula>NOT(ISERROR(SEARCH("ntitulé",E23)))</formula>
    </cfRule>
    <cfRule type="containsBlanks" dxfId="2469" priority="3">
      <formula>LEN(TRIM(E23))=0</formula>
    </cfRule>
  </conditionalFormatting>
  <conditionalFormatting sqref="E23:H23">
    <cfRule type="containsText" dxfId="2468" priority="1" operator="containsText" text="libre">
      <formula>NOT(ISERROR(SEARCH("libre",E23)))</formula>
    </cfRule>
  </conditionalFormatting>
  <hyperlinks>
    <hyperlink ref="A1" location="TAB00!A1" display="Retour page de garde"/>
    <hyperlink ref="K11" location="TAB4.1!A1" display="TAB4.1!A1"/>
    <hyperlink ref="K12" location="TAB4.2!A1" display="TAB4.2"/>
    <hyperlink ref="K13" location="TAB4.3!A1" display="TAB4.3!A1"/>
    <hyperlink ref="K14" location="TAB4.4!A1" display="TAB4.4!A1"/>
    <hyperlink ref="K15" location="TAB4.5!A1" display="TAB4.5!A1"/>
    <hyperlink ref="K16" location="TAB4.6!A1" display="TAB4.6"/>
    <hyperlink ref="K25" location="TAB5.3!A1" display="TAB5.3!A1"/>
    <hyperlink ref="K26" location="TAB5.15!A1" display="TAB5.15!A1"/>
    <hyperlink ref="K19" location="TAB5.9!A1" display="TAB5.9"/>
    <hyperlink ref="K20" location="TAB5.10!A1" display="TAB5.10"/>
    <hyperlink ref="K21" location="TAB5.11!A1" display="TAB5.11"/>
    <hyperlink ref="K22" location="TAB5.12!A1" display="TAB5.12!A1"/>
    <hyperlink ref="K24" location="TAB5.14!A1" display="TAB5.14!A1"/>
    <hyperlink ref="K23" location="TAB5.13!A1" display="TAB5.13!A1"/>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A41" sqref="A41:R41"/>
    </sheetView>
  </sheetViews>
  <sheetFormatPr baseColWidth="10" defaultColWidth="9.1640625" defaultRowHeight="13.5" x14ac:dyDescent="0.3"/>
  <cols>
    <col min="1" max="1" width="61.5" style="82" customWidth="1"/>
    <col min="2" max="2" width="16.6640625" style="88" customWidth="1"/>
    <col min="3" max="3" width="16.6640625" style="82" customWidth="1"/>
    <col min="4" max="4" width="10.6640625" style="82" customWidth="1"/>
    <col min="5" max="5" width="16.6640625" style="82" customWidth="1"/>
    <col min="6" max="6" width="10.6640625" style="88" customWidth="1"/>
    <col min="7" max="7" width="16.6640625" style="88" customWidth="1"/>
    <col min="8" max="8" width="10.6640625" style="88" customWidth="1"/>
    <col min="9" max="9" width="16.6640625" style="88" customWidth="1"/>
    <col min="10" max="10" width="10.6640625" style="82" customWidth="1"/>
    <col min="11" max="11" width="16.6640625" style="82" customWidth="1"/>
    <col min="12" max="12" width="10.6640625" style="82" customWidth="1"/>
    <col min="13" max="13" width="16.6640625" style="82" customWidth="1"/>
    <col min="14" max="14" width="10.6640625" style="82" customWidth="1"/>
    <col min="15" max="15" width="16.6640625" style="82" customWidth="1"/>
    <col min="16" max="16" width="10.6640625" style="82" customWidth="1"/>
    <col min="17" max="17" width="16.6640625" style="82" customWidth="1"/>
    <col min="18" max="18" width="10.6640625" style="82" customWidth="1"/>
    <col min="19" max="16384" width="9.1640625" style="82"/>
  </cols>
  <sheetData>
    <row r="1" spans="1:18" ht="15" x14ac:dyDescent="0.3">
      <c r="A1" s="134" t="s">
        <v>160</v>
      </c>
    </row>
    <row r="3" spans="1:18" ht="21" x14ac:dyDescent="0.35">
      <c r="A3" s="113" t="str">
        <f>TAB00!B55&amp;" : "&amp;TAB00!C55</f>
        <v>TAB4 : Synthèse des charges nettes contrôlables relatives aux obligations de service public</v>
      </c>
      <c r="B3" s="135"/>
      <c r="C3" s="135"/>
      <c r="D3" s="135"/>
      <c r="E3" s="135"/>
      <c r="F3" s="135"/>
      <c r="G3" s="135"/>
      <c r="H3" s="135"/>
      <c r="I3" s="135"/>
      <c r="J3" s="135"/>
      <c r="K3" s="135"/>
      <c r="L3" s="135"/>
      <c r="M3" s="135"/>
      <c r="N3" s="135"/>
      <c r="O3" s="135"/>
      <c r="P3" s="135"/>
      <c r="Q3" s="135"/>
      <c r="R3" s="135"/>
    </row>
    <row r="5" spans="1:18" x14ac:dyDescent="0.3">
      <c r="B5" s="734" t="s">
        <v>112</v>
      </c>
      <c r="C5" s="732" t="s">
        <v>140</v>
      </c>
      <c r="D5" s="732"/>
      <c r="E5" s="732" t="s">
        <v>307</v>
      </c>
      <c r="F5" s="732"/>
      <c r="G5" s="732" t="s">
        <v>327</v>
      </c>
      <c r="H5" s="732"/>
      <c r="I5" s="732" t="s">
        <v>306</v>
      </c>
      <c r="J5" s="733"/>
      <c r="K5" s="732" t="s">
        <v>302</v>
      </c>
      <c r="L5" s="733"/>
      <c r="M5" s="732" t="s">
        <v>303</v>
      </c>
      <c r="N5" s="733"/>
      <c r="O5" s="732" t="s">
        <v>304</v>
      </c>
      <c r="P5" s="733"/>
      <c r="Q5" s="732" t="s">
        <v>305</v>
      </c>
      <c r="R5" s="733"/>
    </row>
    <row r="6" spans="1:18" ht="27" x14ac:dyDescent="0.3">
      <c r="A6" s="136"/>
      <c r="B6" s="734"/>
      <c r="C6" s="137" t="s">
        <v>117</v>
      </c>
      <c r="D6" s="138" t="s">
        <v>110</v>
      </c>
      <c r="E6" s="137" t="s">
        <v>117</v>
      </c>
      <c r="F6" s="138" t="s">
        <v>110</v>
      </c>
      <c r="G6" s="137" t="s">
        <v>117</v>
      </c>
      <c r="H6" s="138" t="s">
        <v>110</v>
      </c>
      <c r="I6" s="137" t="s">
        <v>117</v>
      </c>
      <c r="J6" s="139" t="s">
        <v>110</v>
      </c>
      <c r="K6" s="137" t="s">
        <v>117</v>
      </c>
      <c r="L6" s="139" t="s">
        <v>110</v>
      </c>
      <c r="M6" s="137" t="s">
        <v>117</v>
      </c>
      <c r="N6" s="139" t="s">
        <v>110</v>
      </c>
      <c r="O6" s="137" t="s">
        <v>117</v>
      </c>
      <c r="P6" s="139" t="s">
        <v>110</v>
      </c>
      <c r="Q6" s="137" t="s">
        <v>117</v>
      </c>
      <c r="R6" s="139" t="s">
        <v>110</v>
      </c>
    </row>
    <row r="7" spans="1:18" x14ac:dyDescent="0.3">
      <c r="A7" s="619" t="s">
        <v>57</v>
      </c>
      <c r="B7" s="620">
        <f>SUM(B8:B9,B12)</f>
        <v>0</v>
      </c>
      <c r="C7" s="620">
        <f>SUM(C8:C9,C12)</f>
        <v>0</v>
      </c>
      <c r="D7" s="621">
        <f>IF(AND(ROUND(B7,0)=0,C7&gt;B7),"INF",IF(AND(ROUND(B7,0)=0,ROUND(C7,0)=0),0,(C7-B7)/B7))</f>
        <v>0</v>
      </c>
      <c r="E7" s="620">
        <f>SUM(E8:E9,E12)</f>
        <v>0</v>
      </c>
      <c r="F7" s="621">
        <f>IF(AND(ROUND(C7,0)=0,E7&gt;C7),"INF",IF(AND(ROUND(C7,0)=0,ROUND(E7,0)=0),0,(E7-C7)/C7))</f>
        <v>0</v>
      </c>
      <c r="G7" s="620">
        <f>SUM(G8:G9,G12)</f>
        <v>0</v>
      </c>
      <c r="H7" s="621">
        <f>IF(AND(ROUND(E7,0)=0,G7&gt;E7),"INF",IF(AND(ROUND(E7,0)=0,ROUND(G7,0)=0),0,(G7-E7)/E7))</f>
        <v>0</v>
      </c>
      <c r="I7" s="620">
        <f>SUM(I8:I9,I12)</f>
        <v>0</v>
      </c>
      <c r="J7" s="621">
        <f>IF(AND(ROUND(G7,0)=0,I7&gt;G7),"INF",IF(AND(ROUND(G7,0)=0,ROUND(I7,0)=0),0,(I7-G7)/G7))</f>
        <v>0</v>
      </c>
      <c r="K7" s="620">
        <f>SUM(K8:K9,K12)</f>
        <v>0</v>
      </c>
      <c r="L7" s="621">
        <f>IF(AND(ROUND(I7,0)=0,K7&gt;I7),"INF",IF(AND(ROUND(I7,0)=0,ROUND(K7,0)=0),0,(K7-I7)/I7))</f>
        <v>0</v>
      </c>
      <c r="M7" s="620">
        <f>SUM(M8:M9,M12)</f>
        <v>0</v>
      </c>
      <c r="N7" s="621">
        <f>IF(AND(ROUND(K7,0)=0,M7&gt;K7),"INF",IF(AND(ROUND(K7,0)=0,ROUND(M7,0)=0),0,(M7-K7)/K7))</f>
        <v>0</v>
      </c>
      <c r="O7" s="620">
        <f>SUM(O8:O9,O12)</f>
        <v>0</v>
      </c>
      <c r="P7" s="621">
        <f>IF(AND(ROUND(M7,0)=0,O7&gt;M7),"INF",IF(AND(ROUND(M7,0)=0,ROUND(O7,0)=0),0,(O7-M7)/M7))</f>
        <v>0</v>
      </c>
      <c r="Q7" s="620">
        <f>SUM(Q8:Q9,Q12)</f>
        <v>0</v>
      </c>
      <c r="R7" s="621">
        <f>IF(AND(ROUND(O7,0)=0,Q7&gt;O7),"INF",IF(AND(ROUND(O7,0)=0,ROUND(Q7,0)=0),0,(Q7-O7)/O7))</f>
        <v>0</v>
      </c>
    </row>
    <row r="8" spans="1:18" x14ac:dyDescent="0.3">
      <c r="A8" s="142" t="s">
        <v>596</v>
      </c>
      <c r="B8" s="140">
        <f>TAB4.1!B$27</f>
        <v>0</v>
      </c>
      <c r="C8" s="140">
        <f>TAB4.1!C$27</f>
        <v>0</v>
      </c>
      <c r="D8" s="141">
        <f t="shared" ref="D8:D39" si="0">IF(AND(ROUND(B8,0)=0,C8&gt;B8),"INF",IF(AND(ROUND(B8,0)=0,ROUND(C8,0)=0),0,(C8-B8)/B8))</f>
        <v>0</v>
      </c>
      <c r="E8" s="140">
        <f>TAB4.1!E$27</f>
        <v>0</v>
      </c>
      <c r="F8" s="141">
        <f t="shared" ref="F8:F39" si="1">IF(AND(ROUND(C8,0)=0,E8&gt;C8),"INF",IF(AND(ROUND(C8,0)=0,ROUND(E8,0)=0),0,(E8-C8)/C8))</f>
        <v>0</v>
      </c>
      <c r="G8" s="140">
        <f>TAB4.1!G$27</f>
        <v>0</v>
      </c>
      <c r="H8" s="141">
        <f t="shared" ref="H8:H39" si="2">IF(AND(ROUND(E8,0)=0,G8&gt;E8),"INF",IF(AND(ROUND(E8,0)=0,ROUND(G8,0)=0),0,(G8-E8)/E8))</f>
        <v>0</v>
      </c>
      <c r="I8" s="140">
        <f>TAB4.1!I$27</f>
        <v>0</v>
      </c>
      <c r="J8" s="141">
        <f t="shared" ref="J8:J39" si="3">IF(AND(ROUND(G8,0)=0,I8&gt;G8),"INF",IF(AND(ROUND(G8,0)=0,ROUND(I8,0)=0),0,(I8-G8)/G8))</f>
        <v>0</v>
      </c>
      <c r="K8" s="140">
        <f>TAB4.1!K$27</f>
        <v>0</v>
      </c>
      <c r="L8" s="141">
        <f t="shared" ref="L8:L39" si="4">IF(AND(ROUND(I8,0)=0,K8&gt;I8),"INF",IF(AND(ROUND(I8,0)=0,ROUND(K8,0)=0),0,(K8-I8)/I8))</f>
        <v>0</v>
      </c>
      <c r="M8" s="140">
        <f>TAB4.1!M$27</f>
        <v>0</v>
      </c>
      <c r="N8" s="141">
        <f t="shared" ref="N8:N39" si="5">IF(AND(ROUND(K8,0)=0,M8&gt;K8),"INF",IF(AND(ROUND(K8,0)=0,ROUND(M8,0)=0),0,(M8-K8)/K8))</f>
        <v>0</v>
      </c>
      <c r="O8" s="140">
        <f>TAB4.1!O$27</f>
        <v>0</v>
      </c>
      <c r="P8" s="141">
        <f t="shared" ref="P8:P39" si="6">IF(AND(ROUND(M8,0)=0,O8&gt;M8),"INF",IF(AND(ROUND(M8,0)=0,ROUND(O8,0)=0),0,(O8-M8)/M8))</f>
        <v>0</v>
      </c>
      <c r="Q8" s="140">
        <f>TAB4.1!Q$27</f>
        <v>0</v>
      </c>
      <c r="R8" s="141">
        <f t="shared" ref="R8:R39" si="7">IF(AND(ROUND(O8,0)=0,Q8&gt;O8),"INF",IF(AND(ROUND(O8,0)=0,ROUND(Q8,0)=0),0,(Q8-O8)/O8))</f>
        <v>0</v>
      </c>
    </row>
    <row r="9" spans="1:18" x14ac:dyDescent="0.3">
      <c r="A9" s="142" t="s">
        <v>597</v>
      </c>
      <c r="B9" s="140">
        <f>TAB4.1!B$9</f>
        <v>0</v>
      </c>
      <c r="C9" s="140">
        <f>TAB4.1!C$9</f>
        <v>0</v>
      </c>
      <c r="D9" s="141">
        <f t="shared" si="0"/>
        <v>0</v>
      </c>
      <c r="E9" s="140">
        <f>TAB4.1!E$9</f>
        <v>0</v>
      </c>
      <c r="F9" s="141">
        <f t="shared" si="1"/>
        <v>0</v>
      </c>
      <c r="G9" s="140">
        <f>TAB4.1!G$9</f>
        <v>0</v>
      </c>
      <c r="H9" s="141">
        <f t="shared" si="2"/>
        <v>0</v>
      </c>
      <c r="I9" s="140">
        <f>TAB4.1!I$9</f>
        <v>0</v>
      </c>
      <c r="J9" s="141">
        <f t="shared" si="3"/>
        <v>0</v>
      </c>
      <c r="K9" s="140">
        <f>TAB4.1!K$9</f>
        <v>0</v>
      </c>
      <c r="L9" s="141">
        <f t="shared" si="4"/>
        <v>0</v>
      </c>
      <c r="M9" s="140">
        <f>TAB4.1!M$9</f>
        <v>0</v>
      </c>
      <c r="N9" s="141">
        <f t="shared" si="5"/>
        <v>0</v>
      </c>
      <c r="O9" s="140">
        <f>TAB4.1!O$9</f>
        <v>0</v>
      </c>
      <c r="P9" s="141">
        <f t="shared" si="6"/>
        <v>0</v>
      </c>
      <c r="Q9" s="140">
        <f>TAB4.1!Q$9</f>
        <v>0</v>
      </c>
      <c r="R9" s="141">
        <f t="shared" si="7"/>
        <v>0</v>
      </c>
    </row>
    <row r="10" spans="1:18" x14ac:dyDescent="0.3">
      <c r="A10" s="142" t="s">
        <v>118</v>
      </c>
      <c r="B10" s="140">
        <f>TAB4.1!B$23</f>
        <v>0</v>
      </c>
      <c r="C10" s="140">
        <f>TAB4.1!C$23</f>
        <v>0</v>
      </c>
      <c r="D10" s="141">
        <f t="shared" si="0"/>
        <v>0</v>
      </c>
      <c r="E10" s="140">
        <f>TAB4.1!E$23</f>
        <v>0</v>
      </c>
      <c r="F10" s="141">
        <f t="shared" si="1"/>
        <v>0</v>
      </c>
      <c r="G10" s="140">
        <f>TAB4.1!G$23</f>
        <v>0</v>
      </c>
      <c r="H10" s="141">
        <f t="shared" si="2"/>
        <v>0</v>
      </c>
      <c r="I10" s="140">
        <f>TAB4.1!I$23</f>
        <v>0</v>
      </c>
      <c r="J10" s="141">
        <f t="shared" si="3"/>
        <v>0</v>
      </c>
      <c r="K10" s="140">
        <f>TAB4.1!K$23</f>
        <v>0</v>
      </c>
      <c r="L10" s="141">
        <f t="shared" si="4"/>
        <v>0</v>
      </c>
      <c r="M10" s="140">
        <f>TAB4.1!M$23</f>
        <v>0</v>
      </c>
      <c r="N10" s="141">
        <f t="shared" si="5"/>
        <v>0</v>
      </c>
      <c r="O10" s="140">
        <f>TAB4.1!O$23</f>
        <v>0</v>
      </c>
      <c r="P10" s="141">
        <f t="shared" si="6"/>
        <v>0</v>
      </c>
      <c r="Q10" s="140">
        <f>TAB4.1!Q$23</f>
        <v>0</v>
      </c>
      <c r="R10" s="141">
        <f t="shared" si="7"/>
        <v>0</v>
      </c>
    </row>
    <row r="11" spans="1:18" x14ac:dyDescent="0.3">
      <c r="A11" s="142" t="s">
        <v>116</v>
      </c>
      <c r="B11" s="140">
        <f>TAB4.1!B$25</f>
        <v>0</v>
      </c>
      <c r="C11" s="140">
        <f>TAB4.1!C$25</f>
        <v>0</v>
      </c>
      <c r="D11" s="141">
        <f t="shared" si="0"/>
        <v>0</v>
      </c>
      <c r="E11" s="140">
        <f>TAB4.1!E$25</f>
        <v>0</v>
      </c>
      <c r="F11" s="141">
        <f t="shared" si="1"/>
        <v>0</v>
      </c>
      <c r="G11" s="140">
        <f>TAB4.1!G$25</f>
        <v>0</v>
      </c>
      <c r="H11" s="141">
        <f t="shared" si="2"/>
        <v>0</v>
      </c>
      <c r="I11" s="140">
        <f>TAB4.1!I$25</f>
        <v>0</v>
      </c>
      <c r="J11" s="141">
        <f t="shared" si="3"/>
        <v>0</v>
      </c>
      <c r="K11" s="140">
        <f>TAB4.1!K$25</f>
        <v>0</v>
      </c>
      <c r="L11" s="141">
        <f t="shared" si="4"/>
        <v>0</v>
      </c>
      <c r="M11" s="140">
        <f>TAB4.1!M$25</f>
        <v>0</v>
      </c>
      <c r="N11" s="141">
        <f t="shared" si="5"/>
        <v>0</v>
      </c>
      <c r="O11" s="140">
        <f>TAB4.1!O$25</f>
        <v>0</v>
      </c>
      <c r="P11" s="141">
        <f t="shared" si="6"/>
        <v>0</v>
      </c>
      <c r="Q11" s="140">
        <f>TAB4.1!Q$25</f>
        <v>0</v>
      </c>
      <c r="R11" s="141">
        <f t="shared" si="7"/>
        <v>0</v>
      </c>
    </row>
    <row r="12" spans="1:18" x14ac:dyDescent="0.3">
      <c r="A12" s="142" t="s">
        <v>586</v>
      </c>
      <c r="B12" s="140">
        <f>TAB4.1!B$41</f>
        <v>0</v>
      </c>
      <c r="C12" s="140">
        <f>TAB4.1!C$41</f>
        <v>0</v>
      </c>
      <c r="D12" s="141">
        <f t="shared" si="0"/>
        <v>0</v>
      </c>
      <c r="E12" s="140">
        <f>TAB4.1!E$41</f>
        <v>0</v>
      </c>
      <c r="F12" s="141">
        <f t="shared" si="1"/>
        <v>0</v>
      </c>
      <c r="G12" s="140">
        <f>TAB4.1!G$41</f>
        <v>0</v>
      </c>
      <c r="H12" s="141">
        <f t="shared" si="2"/>
        <v>0</v>
      </c>
      <c r="I12" s="140">
        <f>TAB4.1!I$41</f>
        <v>0</v>
      </c>
      <c r="J12" s="141">
        <f t="shared" si="3"/>
        <v>0</v>
      </c>
      <c r="K12" s="140">
        <f>TAB4.1!K$41</f>
        <v>0</v>
      </c>
      <c r="L12" s="141">
        <f t="shared" si="4"/>
        <v>0</v>
      </c>
      <c r="M12" s="140">
        <f>TAB4.1!M$41</f>
        <v>0</v>
      </c>
      <c r="N12" s="141">
        <f t="shared" si="5"/>
        <v>0</v>
      </c>
      <c r="O12" s="140">
        <f>TAB4.1!O$41</f>
        <v>0</v>
      </c>
      <c r="P12" s="141">
        <f t="shared" si="6"/>
        <v>0</v>
      </c>
      <c r="Q12" s="140">
        <f>TAB4.1!Q$41</f>
        <v>0</v>
      </c>
      <c r="R12" s="141">
        <f t="shared" si="7"/>
        <v>0</v>
      </c>
    </row>
    <row r="13" spans="1:18" x14ac:dyDescent="0.3">
      <c r="A13" s="619" t="s">
        <v>56</v>
      </c>
      <c r="B13" s="620">
        <f>SUM(B14:B15,B18)</f>
        <v>0</v>
      </c>
      <c r="C13" s="620">
        <f>SUM(C14:C15,C18)</f>
        <v>0</v>
      </c>
      <c r="D13" s="621">
        <f t="shared" si="0"/>
        <v>0</v>
      </c>
      <c r="E13" s="620">
        <f>SUM(E14:E15,E18)</f>
        <v>0</v>
      </c>
      <c r="F13" s="621">
        <f t="shared" si="1"/>
        <v>0</v>
      </c>
      <c r="G13" s="620">
        <f>SUM(G14:G15,G18)</f>
        <v>0</v>
      </c>
      <c r="H13" s="621">
        <f t="shared" si="2"/>
        <v>0</v>
      </c>
      <c r="I13" s="620">
        <f>SUM(I14:I15,I18)</f>
        <v>0</v>
      </c>
      <c r="J13" s="621">
        <f t="shared" si="3"/>
        <v>0</v>
      </c>
      <c r="K13" s="620">
        <f>SUM(K14:K15,K18)</f>
        <v>0</v>
      </c>
      <c r="L13" s="621">
        <f t="shared" si="4"/>
        <v>0</v>
      </c>
      <c r="M13" s="620">
        <f>SUM(M14:M15,M18)</f>
        <v>0</v>
      </c>
      <c r="N13" s="621">
        <f t="shared" si="5"/>
        <v>0</v>
      </c>
      <c r="O13" s="620">
        <f>SUM(O14:O15,O18)</f>
        <v>0</v>
      </c>
      <c r="P13" s="621">
        <f t="shared" si="6"/>
        <v>0</v>
      </c>
      <c r="Q13" s="620">
        <f>SUM(Q14:Q15,Q18)</f>
        <v>0</v>
      </c>
      <c r="R13" s="621">
        <f t="shared" si="7"/>
        <v>0</v>
      </c>
    </row>
    <row r="14" spans="1:18" x14ac:dyDescent="0.3">
      <c r="A14" s="142" t="s">
        <v>596</v>
      </c>
      <c r="B14" s="140">
        <f>TAB4.2!B$27</f>
        <v>0</v>
      </c>
      <c r="C14" s="140">
        <f>TAB4.2!C$27</f>
        <v>0</v>
      </c>
      <c r="D14" s="141">
        <f t="shared" si="0"/>
        <v>0</v>
      </c>
      <c r="E14" s="140">
        <f>TAB4.2!E$27</f>
        <v>0</v>
      </c>
      <c r="F14" s="141">
        <f t="shared" si="1"/>
        <v>0</v>
      </c>
      <c r="G14" s="140">
        <f>TAB4.2!G$27</f>
        <v>0</v>
      </c>
      <c r="H14" s="141">
        <f t="shared" si="2"/>
        <v>0</v>
      </c>
      <c r="I14" s="140">
        <f>TAB4.2!I$27</f>
        <v>0</v>
      </c>
      <c r="J14" s="141">
        <f t="shared" si="3"/>
        <v>0</v>
      </c>
      <c r="K14" s="140">
        <f>TAB4.2!K$27</f>
        <v>0</v>
      </c>
      <c r="L14" s="141">
        <f t="shared" si="4"/>
        <v>0</v>
      </c>
      <c r="M14" s="140">
        <f>TAB4.2!M$27</f>
        <v>0</v>
      </c>
      <c r="N14" s="141">
        <f t="shared" si="5"/>
        <v>0</v>
      </c>
      <c r="O14" s="140">
        <f>TAB4.2!O$27</f>
        <v>0</v>
      </c>
      <c r="P14" s="141">
        <f t="shared" si="6"/>
        <v>0</v>
      </c>
      <c r="Q14" s="140">
        <f>TAB4.2!Q$27</f>
        <v>0</v>
      </c>
      <c r="R14" s="141">
        <f t="shared" si="7"/>
        <v>0</v>
      </c>
    </row>
    <row r="15" spans="1:18" x14ac:dyDescent="0.3">
      <c r="A15" s="142" t="s">
        <v>597</v>
      </c>
      <c r="B15" s="140">
        <f>TAB4.2!B$9</f>
        <v>0</v>
      </c>
      <c r="C15" s="140">
        <f>TAB4.2!C$9</f>
        <v>0</v>
      </c>
      <c r="D15" s="141">
        <f t="shared" si="0"/>
        <v>0</v>
      </c>
      <c r="E15" s="140">
        <f>TAB4.2!E$9</f>
        <v>0</v>
      </c>
      <c r="F15" s="141">
        <f t="shared" si="1"/>
        <v>0</v>
      </c>
      <c r="G15" s="140">
        <f>TAB4.2!G$9</f>
        <v>0</v>
      </c>
      <c r="H15" s="141">
        <f t="shared" si="2"/>
        <v>0</v>
      </c>
      <c r="I15" s="140">
        <f>TAB4.2!I$9</f>
        <v>0</v>
      </c>
      <c r="J15" s="141">
        <f t="shared" si="3"/>
        <v>0</v>
      </c>
      <c r="K15" s="140">
        <f>TAB4.2!K$9</f>
        <v>0</v>
      </c>
      <c r="L15" s="141">
        <f t="shared" si="4"/>
        <v>0</v>
      </c>
      <c r="M15" s="140">
        <f>TAB4.2!M$9</f>
        <v>0</v>
      </c>
      <c r="N15" s="141">
        <f t="shared" si="5"/>
        <v>0</v>
      </c>
      <c r="O15" s="140">
        <f>TAB4.2!O$9</f>
        <v>0</v>
      </c>
      <c r="P15" s="141">
        <f t="shared" si="6"/>
        <v>0</v>
      </c>
      <c r="Q15" s="140">
        <f>TAB4.2!Q$9</f>
        <v>0</v>
      </c>
      <c r="R15" s="141">
        <f t="shared" si="7"/>
        <v>0</v>
      </c>
    </row>
    <row r="16" spans="1:18" ht="27" x14ac:dyDescent="0.3">
      <c r="A16" s="142" t="s">
        <v>113</v>
      </c>
      <c r="B16" s="140">
        <f>TAB4.2!B$23</f>
        <v>0</v>
      </c>
      <c r="C16" s="140">
        <f>TAB4.2!C$23</f>
        <v>0</v>
      </c>
      <c r="D16" s="141">
        <f t="shared" si="0"/>
        <v>0</v>
      </c>
      <c r="E16" s="140">
        <f>TAB4.2!E$23</f>
        <v>0</v>
      </c>
      <c r="F16" s="141">
        <f t="shared" si="1"/>
        <v>0</v>
      </c>
      <c r="G16" s="140">
        <f>TAB4.2!G$23</f>
        <v>0</v>
      </c>
      <c r="H16" s="141">
        <f t="shared" si="2"/>
        <v>0</v>
      </c>
      <c r="I16" s="140">
        <f>TAB4.2!I$23</f>
        <v>0</v>
      </c>
      <c r="J16" s="141">
        <f t="shared" si="3"/>
        <v>0</v>
      </c>
      <c r="K16" s="140">
        <f>TAB4.2!K$23</f>
        <v>0</v>
      </c>
      <c r="L16" s="141">
        <f t="shared" si="4"/>
        <v>0</v>
      </c>
      <c r="M16" s="140">
        <f>TAB4.2!M$23</f>
        <v>0</v>
      </c>
      <c r="N16" s="141">
        <f t="shared" si="5"/>
        <v>0</v>
      </c>
      <c r="O16" s="140">
        <f>TAB4.2!O$23</f>
        <v>0</v>
      </c>
      <c r="P16" s="141">
        <f t="shared" si="6"/>
        <v>0</v>
      </c>
      <c r="Q16" s="140">
        <f>TAB4.2!Q$23</f>
        <v>0</v>
      </c>
      <c r="R16" s="141">
        <f t="shared" si="7"/>
        <v>0</v>
      </c>
    </row>
    <row r="17" spans="1:18" x14ac:dyDescent="0.3">
      <c r="A17" s="142" t="s">
        <v>116</v>
      </c>
      <c r="B17" s="140">
        <f>TAB4.2!B$25</f>
        <v>0</v>
      </c>
      <c r="C17" s="140">
        <f>TAB4.2!C$25</f>
        <v>0</v>
      </c>
      <c r="D17" s="141">
        <f t="shared" si="0"/>
        <v>0</v>
      </c>
      <c r="E17" s="140">
        <f>TAB4.2!E$25</f>
        <v>0</v>
      </c>
      <c r="F17" s="141">
        <f t="shared" si="1"/>
        <v>0</v>
      </c>
      <c r="G17" s="140">
        <f>TAB4.2!G$25</f>
        <v>0</v>
      </c>
      <c r="H17" s="141">
        <f t="shared" si="2"/>
        <v>0</v>
      </c>
      <c r="I17" s="140">
        <f>TAB4.2!I$25</f>
        <v>0</v>
      </c>
      <c r="J17" s="141">
        <f t="shared" si="3"/>
        <v>0</v>
      </c>
      <c r="K17" s="140">
        <f>TAB4.2!K$25</f>
        <v>0</v>
      </c>
      <c r="L17" s="141">
        <f t="shared" si="4"/>
        <v>0</v>
      </c>
      <c r="M17" s="140">
        <f>TAB4.2!M$25</f>
        <v>0</v>
      </c>
      <c r="N17" s="141">
        <f t="shared" si="5"/>
        <v>0</v>
      </c>
      <c r="O17" s="140">
        <f>TAB4.2!O$25</f>
        <v>0</v>
      </c>
      <c r="P17" s="141">
        <f t="shared" si="6"/>
        <v>0</v>
      </c>
      <c r="Q17" s="140">
        <f>TAB4.2!Q$25</f>
        <v>0</v>
      </c>
      <c r="R17" s="141">
        <f t="shared" si="7"/>
        <v>0</v>
      </c>
    </row>
    <row r="18" spans="1:18" x14ac:dyDescent="0.3">
      <c r="A18" s="142" t="s">
        <v>586</v>
      </c>
      <c r="B18" s="140">
        <f>TAB4.2!B$41</f>
        <v>0</v>
      </c>
      <c r="C18" s="140">
        <f>TAB4.2!C$41</f>
        <v>0</v>
      </c>
      <c r="D18" s="141">
        <f t="shared" si="0"/>
        <v>0</v>
      </c>
      <c r="E18" s="140">
        <f>TAB4.2!E$41</f>
        <v>0</v>
      </c>
      <c r="F18" s="141">
        <f t="shared" si="1"/>
        <v>0</v>
      </c>
      <c r="G18" s="140">
        <f>TAB4.2!G$41</f>
        <v>0</v>
      </c>
      <c r="H18" s="141">
        <f t="shared" si="2"/>
        <v>0</v>
      </c>
      <c r="I18" s="140">
        <f>TAB4.2!I$41</f>
        <v>0</v>
      </c>
      <c r="J18" s="141">
        <f t="shared" si="3"/>
        <v>0</v>
      </c>
      <c r="K18" s="140">
        <f>TAB4.2!K$41</f>
        <v>0</v>
      </c>
      <c r="L18" s="141">
        <f t="shared" si="4"/>
        <v>0</v>
      </c>
      <c r="M18" s="140">
        <f>TAB4.2!M$41</f>
        <v>0</v>
      </c>
      <c r="N18" s="141">
        <f t="shared" si="5"/>
        <v>0</v>
      </c>
      <c r="O18" s="140">
        <f>TAB4.2!O$41</f>
        <v>0</v>
      </c>
      <c r="P18" s="141">
        <f t="shared" si="6"/>
        <v>0</v>
      </c>
      <c r="Q18" s="140">
        <f>TAB4.2!Q$41</f>
        <v>0</v>
      </c>
      <c r="R18" s="141">
        <f t="shared" si="7"/>
        <v>0</v>
      </c>
    </row>
    <row r="19" spans="1:18" x14ac:dyDescent="0.3">
      <c r="A19" s="619" t="s">
        <v>58</v>
      </c>
      <c r="B19" s="620">
        <f>SUM(B20:B21,B24)</f>
        <v>0</v>
      </c>
      <c r="C19" s="620">
        <f>SUM(C20:C21,C24)</f>
        <v>0</v>
      </c>
      <c r="D19" s="621">
        <f t="shared" si="0"/>
        <v>0</v>
      </c>
      <c r="E19" s="620">
        <f>SUM(E20:E21,E24)</f>
        <v>0</v>
      </c>
      <c r="F19" s="621">
        <f t="shared" si="1"/>
        <v>0</v>
      </c>
      <c r="G19" s="620">
        <f>SUM(G20:G21,G24)</f>
        <v>0</v>
      </c>
      <c r="H19" s="621">
        <f t="shared" si="2"/>
        <v>0</v>
      </c>
      <c r="I19" s="620">
        <f>SUM(I20:I21,I24)</f>
        <v>0</v>
      </c>
      <c r="J19" s="621">
        <f t="shared" si="3"/>
        <v>0</v>
      </c>
      <c r="K19" s="620">
        <f>SUM(K20:K21,K24)</f>
        <v>0</v>
      </c>
      <c r="L19" s="621">
        <f t="shared" si="4"/>
        <v>0</v>
      </c>
      <c r="M19" s="620">
        <f>SUM(M20:M21,M24)</f>
        <v>0</v>
      </c>
      <c r="N19" s="621">
        <f t="shared" si="5"/>
        <v>0</v>
      </c>
      <c r="O19" s="620">
        <f>SUM(O20:O21,O24)</f>
        <v>0</v>
      </c>
      <c r="P19" s="621">
        <f t="shared" si="6"/>
        <v>0</v>
      </c>
      <c r="Q19" s="620">
        <f>SUM(Q20:Q21,Q24)</f>
        <v>0</v>
      </c>
      <c r="R19" s="621">
        <f t="shared" si="7"/>
        <v>0</v>
      </c>
    </row>
    <row r="20" spans="1:18" x14ac:dyDescent="0.3">
      <c r="A20" s="142" t="s">
        <v>596</v>
      </c>
      <c r="B20" s="140">
        <f>TAB4.3!B$27</f>
        <v>0</v>
      </c>
      <c r="C20" s="140">
        <f>TAB4.3!C$27</f>
        <v>0</v>
      </c>
      <c r="D20" s="141">
        <f t="shared" si="0"/>
        <v>0</v>
      </c>
      <c r="E20" s="140">
        <f>TAB4.3!E$27</f>
        <v>0</v>
      </c>
      <c r="F20" s="141">
        <f t="shared" si="1"/>
        <v>0</v>
      </c>
      <c r="G20" s="140">
        <f>TAB4.3!G$27</f>
        <v>0</v>
      </c>
      <c r="H20" s="141">
        <f t="shared" si="2"/>
        <v>0</v>
      </c>
      <c r="I20" s="140">
        <f>TAB4.3!I$27</f>
        <v>0</v>
      </c>
      <c r="J20" s="141">
        <f t="shared" si="3"/>
        <v>0</v>
      </c>
      <c r="K20" s="140">
        <f>TAB4.3!K$27</f>
        <v>0</v>
      </c>
      <c r="L20" s="141">
        <f t="shared" si="4"/>
        <v>0</v>
      </c>
      <c r="M20" s="140">
        <f>TAB4.3!M$27</f>
        <v>0</v>
      </c>
      <c r="N20" s="141">
        <f t="shared" si="5"/>
        <v>0</v>
      </c>
      <c r="O20" s="140">
        <f>TAB4.3!O$27</f>
        <v>0</v>
      </c>
      <c r="P20" s="141">
        <f t="shared" si="6"/>
        <v>0</v>
      </c>
      <c r="Q20" s="140">
        <f>TAB4.3!Q$27</f>
        <v>0</v>
      </c>
      <c r="R20" s="141">
        <f t="shared" si="7"/>
        <v>0</v>
      </c>
    </row>
    <row r="21" spans="1:18" x14ac:dyDescent="0.3">
      <c r="A21" s="142" t="s">
        <v>597</v>
      </c>
      <c r="B21" s="140">
        <f>TAB4.3!B$9</f>
        <v>0</v>
      </c>
      <c r="C21" s="140">
        <f>TAB4.3!C$9</f>
        <v>0</v>
      </c>
      <c r="D21" s="141">
        <f t="shared" si="0"/>
        <v>0</v>
      </c>
      <c r="E21" s="140">
        <f>TAB4.3!E$9</f>
        <v>0</v>
      </c>
      <c r="F21" s="141">
        <f t="shared" si="1"/>
        <v>0</v>
      </c>
      <c r="G21" s="140">
        <f>TAB4.3!G$9</f>
        <v>0</v>
      </c>
      <c r="H21" s="141">
        <f t="shared" si="2"/>
        <v>0</v>
      </c>
      <c r="I21" s="140">
        <f>TAB4.3!I$9</f>
        <v>0</v>
      </c>
      <c r="J21" s="141">
        <f t="shared" si="3"/>
        <v>0</v>
      </c>
      <c r="K21" s="140">
        <f>TAB4.3!K$9</f>
        <v>0</v>
      </c>
      <c r="L21" s="141">
        <f t="shared" si="4"/>
        <v>0</v>
      </c>
      <c r="M21" s="140">
        <f>TAB4.3!M$9</f>
        <v>0</v>
      </c>
      <c r="N21" s="141">
        <f t="shared" si="5"/>
        <v>0</v>
      </c>
      <c r="O21" s="140">
        <f>TAB4.3!O$9</f>
        <v>0</v>
      </c>
      <c r="P21" s="141">
        <f t="shared" si="6"/>
        <v>0</v>
      </c>
      <c r="Q21" s="140">
        <f>TAB4.3!Q$9</f>
        <v>0</v>
      </c>
      <c r="R21" s="141">
        <f t="shared" si="7"/>
        <v>0</v>
      </c>
    </row>
    <row r="22" spans="1:18" x14ac:dyDescent="0.3">
      <c r="A22" s="142" t="s">
        <v>119</v>
      </c>
      <c r="B22" s="140">
        <f>TAB4.3!B$23</f>
        <v>0</v>
      </c>
      <c r="C22" s="140">
        <f>TAB4.3!C$23</f>
        <v>0</v>
      </c>
      <c r="D22" s="141">
        <f t="shared" si="0"/>
        <v>0</v>
      </c>
      <c r="E22" s="140">
        <f>TAB4.3!E$23</f>
        <v>0</v>
      </c>
      <c r="F22" s="141">
        <f t="shared" si="1"/>
        <v>0</v>
      </c>
      <c r="G22" s="140">
        <f>TAB4.3!G$23</f>
        <v>0</v>
      </c>
      <c r="H22" s="141">
        <f t="shared" si="2"/>
        <v>0</v>
      </c>
      <c r="I22" s="140">
        <f>TAB4.3!I$23</f>
        <v>0</v>
      </c>
      <c r="J22" s="141">
        <f t="shared" si="3"/>
        <v>0</v>
      </c>
      <c r="K22" s="140">
        <f>TAB4.3!K$23</f>
        <v>0</v>
      </c>
      <c r="L22" s="141">
        <f t="shared" si="4"/>
        <v>0</v>
      </c>
      <c r="M22" s="140">
        <f>TAB4.3!M$23</f>
        <v>0</v>
      </c>
      <c r="N22" s="141">
        <f t="shared" si="5"/>
        <v>0</v>
      </c>
      <c r="O22" s="140">
        <f>TAB4.3!O$23</f>
        <v>0</v>
      </c>
      <c r="P22" s="141">
        <f t="shared" si="6"/>
        <v>0</v>
      </c>
      <c r="Q22" s="140">
        <f>TAB4.3!Q$23</f>
        <v>0</v>
      </c>
      <c r="R22" s="141">
        <f t="shared" si="7"/>
        <v>0</v>
      </c>
    </row>
    <row r="23" spans="1:18" x14ac:dyDescent="0.3">
      <c r="A23" s="142" t="s">
        <v>116</v>
      </c>
      <c r="B23" s="140">
        <f>TAB4.3!B$25</f>
        <v>0</v>
      </c>
      <c r="C23" s="140">
        <f>TAB4.3!C$25</f>
        <v>0</v>
      </c>
      <c r="D23" s="141">
        <f t="shared" si="0"/>
        <v>0</v>
      </c>
      <c r="E23" s="140">
        <f>TAB4.3!E$25</f>
        <v>0</v>
      </c>
      <c r="F23" s="141">
        <f t="shared" si="1"/>
        <v>0</v>
      </c>
      <c r="G23" s="140">
        <f>TAB4.3!G$25</f>
        <v>0</v>
      </c>
      <c r="H23" s="141">
        <f t="shared" si="2"/>
        <v>0</v>
      </c>
      <c r="I23" s="140">
        <f>TAB4.3!I$25</f>
        <v>0</v>
      </c>
      <c r="J23" s="141">
        <f t="shared" si="3"/>
        <v>0</v>
      </c>
      <c r="K23" s="140">
        <f>TAB4.3!K$25</f>
        <v>0</v>
      </c>
      <c r="L23" s="141">
        <f t="shared" si="4"/>
        <v>0</v>
      </c>
      <c r="M23" s="140">
        <f>TAB4.3!M$25</f>
        <v>0</v>
      </c>
      <c r="N23" s="141">
        <f t="shared" si="5"/>
        <v>0</v>
      </c>
      <c r="O23" s="140">
        <f>TAB4.3!O$25</f>
        <v>0</v>
      </c>
      <c r="P23" s="141">
        <f t="shared" si="6"/>
        <v>0</v>
      </c>
      <c r="Q23" s="140">
        <f>TAB4.3!Q$25</f>
        <v>0</v>
      </c>
      <c r="R23" s="141">
        <f t="shared" si="7"/>
        <v>0</v>
      </c>
    </row>
    <row r="24" spans="1:18" x14ac:dyDescent="0.3">
      <c r="A24" s="142" t="s">
        <v>586</v>
      </c>
      <c r="B24" s="140">
        <f>TAB4.3!B$41</f>
        <v>0</v>
      </c>
      <c r="C24" s="140">
        <f>TAB4.3!C$41</f>
        <v>0</v>
      </c>
      <c r="D24" s="141">
        <f t="shared" si="0"/>
        <v>0</v>
      </c>
      <c r="E24" s="140">
        <f>TAB4.3!E$41</f>
        <v>0</v>
      </c>
      <c r="F24" s="141">
        <f t="shared" si="1"/>
        <v>0</v>
      </c>
      <c r="G24" s="140">
        <f>TAB4.3!G$41</f>
        <v>0</v>
      </c>
      <c r="H24" s="141">
        <f t="shared" si="2"/>
        <v>0</v>
      </c>
      <c r="I24" s="140">
        <f>TAB4.3!I$41</f>
        <v>0</v>
      </c>
      <c r="J24" s="141">
        <f t="shared" si="3"/>
        <v>0</v>
      </c>
      <c r="K24" s="140">
        <f>TAB4.3!K$41</f>
        <v>0</v>
      </c>
      <c r="L24" s="141">
        <f t="shared" si="4"/>
        <v>0</v>
      </c>
      <c r="M24" s="140">
        <f>TAB4.3!M$41</f>
        <v>0</v>
      </c>
      <c r="N24" s="141">
        <f t="shared" si="5"/>
        <v>0</v>
      </c>
      <c r="O24" s="140">
        <f>TAB4.3!O$41</f>
        <v>0</v>
      </c>
      <c r="P24" s="141">
        <f t="shared" si="6"/>
        <v>0</v>
      </c>
      <c r="Q24" s="140">
        <f>TAB4.3!Q$41</f>
        <v>0</v>
      </c>
      <c r="R24" s="141">
        <f t="shared" si="7"/>
        <v>0</v>
      </c>
    </row>
    <row r="25" spans="1:18" x14ac:dyDescent="0.3">
      <c r="A25" s="619" t="s">
        <v>59</v>
      </c>
      <c r="B25" s="620">
        <f>SUM(B26:B27,B30)</f>
        <v>0</v>
      </c>
      <c r="C25" s="620">
        <f>SUM(C26:C27,C30)</f>
        <v>0</v>
      </c>
      <c r="D25" s="621">
        <f t="shared" si="0"/>
        <v>0</v>
      </c>
      <c r="E25" s="620">
        <f>SUM(E26:E27,E30)</f>
        <v>0</v>
      </c>
      <c r="F25" s="621">
        <f t="shared" si="1"/>
        <v>0</v>
      </c>
      <c r="G25" s="620">
        <f>SUM(G26:G27,G30)</f>
        <v>0</v>
      </c>
      <c r="H25" s="621">
        <f t="shared" si="2"/>
        <v>0</v>
      </c>
      <c r="I25" s="620">
        <f>SUM(I26:I27,I30)</f>
        <v>0</v>
      </c>
      <c r="J25" s="621">
        <f t="shared" si="3"/>
        <v>0</v>
      </c>
      <c r="K25" s="620">
        <f>SUM(K26:K27,K30)</f>
        <v>0</v>
      </c>
      <c r="L25" s="621">
        <f t="shared" si="4"/>
        <v>0</v>
      </c>
      <c r="M25" s="620">
        <f>SUM(M26:M27,M30)</f>
        <v>0</v>
      </c>
      <c r="N25" s="621">
        <f t="shared" si="5"/>
        <v>0</v>
      </c>
      <c r="O25" s="620">
        <f>SUM(O26:O27,O30)</f>
        <v>0</v>
      </c>
      <c r="P25" s="621">
        <f t="shared" si="6"/>
        <v>0</v>
      </c>
      <c r="Q25" s="620">
        <f>SUM(Q26:Q27,Q30)</f>
        <v>0</v>
      </c>
      <c r="R25" s="621">
        <f t="shared" si="7"/>
        <v>0</v>
      </c>
    </row>
    <row r="26" spans="1:18" x14ac:dyDescent="0.3">
      <c r="A26" s="142" t="s">
        <v>596</v>
      </c>
      <c r="B26" s="140">
        <f>TAB4.4!B$27</f>
        <v>0</v>
      </c>
      <c r="C26" s="140">
        <f>TAB4.4!C$27</f>
        <v>0</v>
      </c>
      <c r="D26" s="141">
        <f t="shared" si="0"/>
        <v>0</v>
      </c>
      <c r="E26" s="140">
        <f>TAB4.4!E$27</f>
        <v>0</v>
      </c>
      <c r="F26" s="141">
        <f t="shared" si="1"/>
        <v>0</v>
      </c>
      <c r="G26" s="140">
        <f>TAB4.4!G$27</f>
        <v>0</v>
      </c>
      <c r="H26" s="141">
        <f t="shared" si="2"/>
        <v>0</v>
      </c>
      <c r="I26" s="140">
        <f>TAB4.4!I$27</f>
        <v>0</v>
      </c>
      <c r="J26" s="141">
        <f t="shared" si="3"/>
        <v>0</v>
      </c>
      <c r="K26" s="140">
        <f>TAB4.4!K$27</f>
        <v>0</v>
      </c>
      <c r="L26" s="141">
        <f t="shared" si="4"/>
        <v>0</v>
      </c>
      <c r="M26" s="140">
        <f>TAB4.4!M$27</f>
        <v>0</v>
      </c>
      <c r="N26" s="141">
        <f t="shared" si="5"/>
        <v>0</v>
      </c>
      <c r="O26" s="140">
        <f>TAB4.4!O$27</f>
        <v>0</v>
      </c>
      <c r="P26" s="141">
        <f t="shared" si="6"/>
        <v>0</v>
      </c>
      <c r="Q26" s="140">
        <f>TAB4.4!Q$27</f>
        <v>0</v>
      </c>
      <c r="R26" s="141">
        <f t="shared" si="7"/>
        <v>0</v>
      </c>
    </row>
    <row r="27" spans="1:18" x14ac:dyDescent="0.3">
      <c r="A27" s="142" t="s">
        <v>597</v>
      </c>
      <c r="B27" s="140">
        <f>TAB4.4!B$9</f>
        <v>0</v>
      </c>
      <c r="C27" s="140">
        <f>TAB4.4!C$9</f>
        <v>0</v>
      </c>
      <c r="D27" s="141">
        <f t="shared" si="0"/>
        <v>0</v>
      </c>
      <c r="E27" s="140">
        <f>TAB4.4!E$9</f>
        <v>0</v>
      </c>
      <c r="F27" s="141">
        <f t="shared" si="1"/>
        <v>0</v>
      </c>
      <c r="G27" s="140">
        <f>TAB4.4!G$9</f>
        <v>0</v>
      </c>
      <c r="H27" s="141">
        <f t="shared" si="2"/>
        <v>0</v>
      </c>
      <c r="I27" s="140">
        <f>TAB4.4!I$9</f>
        <v>0</v>
      </c>
      <c r="J27" s="141">
        <f t="shared" si="3"/>
        <v>0</v>
      </c>
      <c r="K27" s="140">
        <f>TAB4.4!K$9</f>
        <v>0</v>
      </c>
      <c r="L27" s="141">
        <f t="shared" si="4"/>
        <v>0</v>
      </c>
      <c r="M27" s="140">
        <f>TAB4.4!M$9</f>
        <v>0</v>
      </c>
      <c r="N27" s="141">
        <f t="shared" si="5"/>
        <v>0</v>
      </c>
      <c r="O27" s="140">
        <f>TAB4.4!O$9</f>
        <v>0</v>
      </c>
      <c r="P27" s="141">
        <f t="shared" si="6"/>
        <v>0</v>
      </c>
      <c r="Q27" s="140">
        <f>TAB4.4!Q$9</f>
        <v>0</v>
      </c>
      <c r="R27" s="141">
        <f t="shared" si="7"/>
        <v>0</v>
      </c>
    </row>
    <row r="28" spans="1:18" x14ac:dyDescent="0.3">
      <c r="A28" s="142" t="s">
        <v>120</v>
      </c>
      <c r="B28" s="140">
        <f>TAB4.4!B$23</f>
        <v>0</v>
      </c>
      <c r="C28" s="140">
        <f>TAB4.4!C$23</f>
        <v>0</v>
      </c>
      <c r="D28" s="141">
        <f t="shared" si="0"/>
        <v>0</v>
      </c>
      <c r="E28" s="140">
        <f>TAB4.4!E$23</f>
        <v>0</v>
      </c>
      <c r="F28" s="141">
        <f t="shared" si="1"/>
        <v>0</v>
      </c>
      <c r="G28" s="140">
        <f>TAB4.4!G$23</f>
        <v>0</v>
      </c>
      <c r="H28" s="141">
        <f t="shared" si="2"/>
        <v>0</v>
      </c>
      <c r="I28" s="140">
        <f>TAB4.4!I$23</f>
        <v>0</v>
      </c>
      <c r="J28" s="141">
        <f t="shared" si="3"/>
        <v>0</v>
      </c>
      <c r="K28" s="140">
        <f>TAB4.4!K$23</f>
        <v>0</v>
      </c>
      <c r="L28" s="141">
        <f t="shared" si="4"/>
        <v>0</v>
      </c>
      <c r="M28" s="140">
        <f>TAB4.4!M$23</f>
        <v>0</v>
      </c>
      <c r="N28" s="141">
        <f t="shared" si="5"/>
        <v>0</v>
      </c>
      <c r="O28" s="140">
        <f>TAB4.4!O$23</f>
        <v>0</v>
      </c>
      <c r="P28" s="141">
        <f t="shared" si="6"/>
        <v>0</v>
      </c>
      <c r="Q28" s="140">
        <f>TAB4.4!Q$23</f>
        <v>0</v>
      </c>
      <c r="R28" s="141">
        <f t="shared" si="7"/>
        <v>0</v>
      </c>
    </row>
    <row r="29" spans="1:18" x14ac:dyDescent="0.3">
      <c r="A29" s="142" t="s">
        <v>116</v>
      </c>
      <c r="B29" s="140">
        <f>TAB4.4!B$25</f>
        <v>0</v>
      </c>
      <c r="C29" s="140">
        <f>TAB4.4!C$25</f>
        <v>0</v>
      </c>
      <c r="D29" s="141">
        <f t="shared" si="0"/>
        <v>0</v>
      </c>
      <c r="E29" s="140">
        <f>TAB4.4!E$25</f>
        <v>0</v>
      </c>
      <c r="F29" s="141">
        <f t="shared" si="1"/>
        <v>0</v>
      </c>
      <c r="G29" s="140">
        <f>TAB4.4!G$25</f>
        <v>0</v>
      </c>
      <c r="H29" s="141">
        <f t="shared" si="2"/>
        <v>0</v>
      </c>
      <c r="I29" s="140">
        <f>TAB4.4!I$25</f>
        <v>0</v>
      </c>
      <c r="J29" s="141">
        <f t="shared" si="3"/>
        <v>0</v>
      </c>
      <c r="K29" s="140">
        <f>TAB4.4!K$25</f>
        <v>0</v>
      </c>
      <c r="L29" s="141">
        <f t="shared" si="4"/>
        <v>0</v>
      </c>
      <c r="M29" s="140">
        <f>TAB4.4!M$25</f>
        <v>0</v>
      </c>
      <c r="N29" s="141">
        <f t="shared" si="5"/>
        <v>0</v>
      </c>
      <c r="O29" s="140">
        <f>TAB4.4!O$25</f>
        <v>0</v>
      </c>
      <c r="P29" s="141">
        <f t="shared" si="6"/>
        <v>0</v>
      </c>
      <c r="Q29" s="140">
        <f>TAB4.4!Q$25</f>
        <v>0</v>
      </c>
      <c r="R29" s="141">
        <f t="shared" si="7"/>
        <v>0</v>
      </c>
    </row>
    <row r="30" spans="1:18" x14ac:dyDescent="0.3">
      <c r="A30" s="142" t="s">
        <v>586</v>
      </c>
      <c r="B30" s="140">
        <f>TAB4.4!B$41</f>
        <v>0</v>
      </c>
      <c r="C30" s="140">
        <f>TAB4.4!C$41</f>
        <v>0</v>
      </c>
      <c r="D30" s="141">
        <f t="shared" si="0"/>
        <v>0</v>
      </c>
      <c r="E30" s="140">
        <f>TAB4.4!E$41</f>
        <v>0</v>
      </c>
      <c r="F30" s="141">
        <f t="shared" si="1"/>
        <v>0</v>
      </c>
      <c r="G30" s="140">
        <f>TAB4.4!G$41</f>
        <v>0</v>
      </c>
      <c r="H30" s="141">
        <f t="shared" si="2"/>
        <v>0</v>
      </c>
      <c r="I30" s="140">
        <f>TAB4.4!I$41</f>
        <v>0</v>
      </c>
      <c r="J30" s="141">
        <f t="shared" si="3"/>
        <v>0</v>
      </c>
      <c r="K30" s="140">
        <f>TAB4.4!K$41</f>
        <v>0</v>
      </c>
      <c r="L30" s="141">
        <f t="shared" si="4"/>
        <v>0</v>
      </c>
      <c r="M30" s="140">
        <f>TAB4.4!M$41</f>
        <v>0</v>
      </c>
      <c r="N30" s="141">
        <f t="shared" si="5"/>
        <v>0</v>
      </c>
      <c r="O30" s="140">
        <f>TAB4.4!O$41</f>
        <v>0</v>
      </c>
      <c r="P30" s="141">
        <f t="shared" si="6"/>
        <v>0</v>
      </c>
      <c r="Q30" s="140">
        <f>TAB4.4!Q$41</f>
        <v>0</v>
      </c>
      <c r="R30" s="141">
        <f t="shared" si="7"/>
        <v>0</v>
      </c>
    </row>
    <row r="31" spans="1:18" x14ac:dyDescent="0.3">
      <c r="A31" s="619" t="s">
        <v>579</v>
      </c>
      <c r="B31" s="620">
        <f>SUM(B32:B33,B36)</f>
        <v>0</v>
      </c>
      <c r="C31" s="620">
        <f>SUM(C32:C33,C36)</f>
        <v>0</v>
      </c>
      <c r="D31" s="621">
        <f t="shared" si="0"/>
        <v>0</v>
      </c>
      <c r="E31" s="620">
        <f>SUM(E32:E33,E36)</f>
        <v>0</v>
      </c>
      <c r="F31" s="621">
        <f t="shared" si="1"/>
        <v>0</v>
      </c>
      <c r="G31" s="620">
        <f>SUM(G32:G33,G36)</f>
        <v>0</v>
      </c>
      <c r="H31" s="621">
        <f t="shared" si="2"/>
        <v>0</v>
      </c>
      <c r="I31" s="620">
        <f>SUM(I32:I33,I36)</f>
        <v>0</v>
      </c>
      <c r="J31" s="621">
        <f t="shared" si="3"/>
        <v>0</v>
      </c>
      <c r="K31" s="620">
        <f>SUM(K32:K33,K36)</f>
        <v>0</v>
      </c>
      <c r="L31" s="621">
        <f t="shared" si="4"/>
        <v>0</v>
      </c>
      <c r="M31" s="620">
        <f>SUM(M32:M33,M36)</f>
        <v>0</v>
      </c>
      <c r="N31" s="621">
        <f t="shared" si="5"/>
        <v>0</v>
      </c>
      <c r="O31" s="620">
        <f>SUM(O32:O33,O36)</f>
        <v>0</v>
      </c>
      <c r="P31" s="621">
        <f t="shared" si="6"/>
        <v>0</v>
      </c>
      <c r="Q31" s="620">
        <f>SUM(Q32:Q33,Q36)</f>
        <v>0</v>
      </c>
      <c r="R31" s="621">
        <f t="shared" si="7"/>
        <v>0</v>
      </c>
    </row>
    <row r="32" spans="1:18" x14ac:dyDescent="0.3">
      <c r="A32" s="142" t="s">
        <v>596</v>
      </c>
      <c r="B32" s="140">
        <f>TAB4.5!B$27</f>
        <v>0</v>
      </c>
      <c r="C32" s="140">
        <f>TAB4.5!C$27</f>
        <v>0</v>
      </c>
      <c r="D32" s="141">
        <f t="shared" si="0"/>
        <v>0</v>
      </c>
      <c r="E32" s="140">
        <f>TAB4.5!E$27</f>
        <v>0</v>
      </c>
      <c r="F32" s="141">
        <f t="shared" si="1"/>
        <v>0</v>
      </c>
      <c r="G32" s="140">
        <f>TAB4.5!G$27</f>
        <v>0</v>
      </c>
      <c r="H32" s="141">
        <f t="shared" si="2"/>
        <v>0</v>
      </c>
      <c r="I32" s="140">
        <f>TAB4.5!I$27</f>
        <v>0</v>
      </c>
      <c r="J32" s="141">
        <f t="shared" si="3"/>
        <v>0</v>
      </c>
      <c r="K32" s="140">
        <f>TAB4.5!K$27</f>
        <v>0</v>
      </c>
      <c r="L32" s="141">
        <f t="shared" si="4"/>
        <v>0</v>
      </c>
      <c r="M32" s="140">
        <f>TAB4.5!M$27</f>
        <v>0</v>
      </c>
      <c r="N32" s="141">
        <f t="shared" si="5"/>
        <v>0</v>
      </c>
      <c r="O32" s="140">
        <f>TAB4.5!O$27</f>
        <v>0</v>
      </c>
      <c r="P32" s="141">
        <f t="shared" si="6"/>
        <v>0</v>
      </c>
      <c r="Q32" s="140">
        <f>TAB4.5!Q$27</f>
        <v>0</v>
      </c>
      <c r="R32" s="141">
        <f t="shared" si="7"/>
        <v>0</v>
      </c>
    </row>
    <row r="33" spans="1:18" x14ac:dyDescent="0.3">
      <c r="A33" s="142" t="s">
        <v>597</v>
      </c>
      <c r="B33" s="140">
        <f>TAB4.5!B$9</f>
        <v>0</v>
      </c>
      <c r="C33" s="140">
        <f>TAB4.5!C$9</f>
        <v>0</v>
      </c>
      <c r="D33" s="141">
        <f t="shared" si="0"/>
        <v>0</v>
      </c>
      <c r="E33" s="140">
        <f>TAB4.5!E$9</f>
        <v>0</v>
      </c>
      <c r="F33" s="141">
        <f t="shared" si="1"/>
        <v>0</v>
      </c>
      <c r="G33" s="140">
        <f>TAB4.5!G$9</f>
        <v>0</v>
      </c>
      <c r="H33" s="141">
        <f t="shared" si="2"/>
        <v>0</v>
      </c>
      <c r="I33" s="140">
        <f>TAB4.5!I$9</f>
        <v>0</v>
      </c>
      <c r="J33" s="141">
        <f t="shared" si="3"/>
        <v>0</v>
      </c>
      <c r="K33" s="140">
        <f>TAB4.5!K$9</f>
        <v>0</v>
      </c>
      <c r="L33" s="141">
        <f t="shared" si="4"/>
        <v>0</v>
      </c>
      <c r="M33" s="140">
        <f>TAB4.5!M$9</f>
        <v>0</v>
      </c>
      <c r="N33" s="141">
        <f t="shared" si="5"/>
        <v>0</v>
      </c>
      <c r="O33" s="140">
        <f>TAB4.5!O$9</f>
        <v>0</v>
      </c>
      <c r="P33" s="141">
        <f t="shared" si="6"/>
        <v>0</v>
      </c>
      <c r="Q33" s="140">
        <f>TAB4.5!Q$9</f>
        <v>0</v>
      </c>
      <c r="R33" s="141">
        <f t="shared" si="7"/>
        <v>0</v>
      </c>
    </row>
    <row r="34" spans="1:18" x14ac:dyDescent="0.3">
      <c r="A34" s="142" t="s">
        <v>121</v>
      </c>
      <c r="B34" s="140">
        <f>TAB4.5!B$23</f>
        <v>0</v>
      </c>
      <c r="C34" s="140">
        <f>TAB4.5!C$23</f>
        <v>0</v>
      </c>
      <c r="D34" s="141">
        <f t="shared" si="0"/>
        <v>0</v>
      </c>
      <c r="E34" s="140">
        <f>TAB4.5!E$23</f>
        <v>0</v>
      </c>
      <c r="F34" s="141">
        <f t="shared" si="1"/>
        <v>0</v>
      </c>
      <c r="G34" s="140">
        <f>TAB4.5!G$23</f>
        <v>0</v>
      </c>
      <c r="H34" s="141">
        <f t="shared" si="2"/>
        <v>0</v>
      </c>
      <c r="I34" s="140">
        <f>TAB4.5!I$23</f>
        <v>0</v>
      </c>
      <c r="J34" s="141">
        <f t="shared" si="3"/>
        <v>0</v>
      </c>
      <c r="K34" s="140">
        <f>TAB4.5!K$23</f>
        <v>0</v>
      </c>
      <c r="L34" s="141">
        <f t="shared" si="4"/>
        <v>0</v>
      </c>
      <c r="M34" s="140">
        <f>TAB4.5!M$23</f>
        <v>0</v>
      </c>
      <c r="N34" s="141">
        <f t="shared" si="5"/>
        <v>0</v>
      </c>
      <c r="O34" s="140">
        <f>TAB4.5!O$23</f>
        <v>0</v>
      </c>
      <c r="P34" s="141">
        <f t="shared" si="6"/>
        <v>0</v>
      </c>
      <c r="Q34" s="140">
        <f>TAB4.5!Q$23</f>
        <v>0</v>
      </c>
      <c r="R34" s="141">
        <f t="shared" si="7"/>
        <v>0</v>
      </c>
    </row>
    <row r="35" spans="1:18" x14ac:dyDescent="0.3">
      <c r="A35" s="142" t="s">
        <v>116</v>
      </c>
      <c r="B35" s="140">
        <f>TAB4.5!B$25</f>
        <v>0</v>
      </c>
      <c r="C35" s="140">
        <f>TAB4.5!C$25</f>
        <v>0</v>
      </c>
      <c r="D35" s="141">
        <f t="shared" si="0"/>
        <v>0</v>
      </c>
      <c r="E35" s="140">
        <f>TAB4.5!E$25</f>
        <v>0</v>
      </c>
      <c r="F35" s="141">
        <f t="shared" si="1"/>
        <v>0</v>
      </c>
      <c r="G35" s="140">
        <f>TAB4.5!G$25</f>
        <v>0</v>
      </c>
      <c r="H35" s="141">
        <f t="shared" si="2"/>
        <v>0</v>
      </c>
      <c r="I35" s="140">
        <f>TAB4.5!I$25</f>
        <v>0</v>
      </c>
      <c r="J35" s="141">
        <f t="shared" si="3"/>
        <v>0</v>
      </c>
      <c r="K35" s="140">
        <f>TAB4.5!K$25</f>
        <v>0</v>
      </c>
      <c r="L35" s="141">
        <f t="shared" si="4"/>
        <v>0</v>
      </c>
      <c r="M35" s="140">
        <f>TAB4.5!M$25</f>
        <v>0</v>
      </c>
      <c r="N35" s="141">
        <f t="shared" si="5"/>
        <v>0</v>
      </c>
      <c r="O35" s="140">
        <f>TAB4.5!O$25</f>
        <v>0</v>
      </c>
      <c r="P35" s="141">
        <f t="shared" si="6"/>
        <v>0</v>
      </c>
      <c r="Q35" s="140">
        <f>TAB4.5!Q$25</f>
        <v>0</v>
      </c>
      <c r="R35" s="141">
        <f t="shared" si="7"/>
        <v>0</v>
      </c>
    </row>
    <row r="36" spans="1:18" x14ac:dyDescent="0.3">
      <c r="A36" s="142" t="s">
        <v>586</v>
      </c>
      <c r="B36" s="140">
        <f>TAB4.5!B$41</f>
        <v>0</v>
      </c>
      <c r="C36" s="140">
        <f>TAB4.5!C$41</f>
        <v>0</v>
      </c>
      <c r="D36" s="141">
        <f t="shared" si="0"/>
        <v>0</v>
      </c>
      <c r="E36" s="140">
        <f>TAB4.5!E$41</f>
        <v>0</v>
      </c>
      <c r="F36" s="141">
        <f t="shared" si="1"/>
        <v>0</v>
      </c>
      <c r="G36" s="140">
        <f>TAB4.5!G$41</f>
        <v>0</v>
      </c>
      <c r="H36" s="141">
        <f t="shared" si="2"/>
        <v>0</v>
      </c>
      <c r="I36" s="140">
        <f>TAB4.5!I$41</f>
        <v>0</v>
      </c>
      <c r="J36" s="141">
        <f t="shared" si="3"/>
        <v>0</v>
      </c>
      <c r="K36" s="140">
        <f>TAB4.5!K$41</f>
        <v>0</v>
      </c>
      <c r="L36" s="141">
        <f t="shared" si="4"/>
        <v>0</v>
      </c>
      <c r="M36" s="140">
        <f>TAB4.5!M$41</f>
        <v>0</v>
      </c>
      <c r="N36" s="141">
        <f t="shared" si="5"/>
        <v>0</v>
      </c>
      <c r="O36" s="140">
        <f>TAB4.5!O$41</f>
        <v>0</v>
      </c>
      <c r="P36" s="141">
        <f t="shared" si="6"/>
        <v>0</v>
      </c>
      <c r="Q36" s="140">
        <f>TAB4.5!Q$41</f>
        <v>0</v>
      </c>
      <c r="R36" s="141">
        <f t="shared" si="7"/>
        <v>0</v>
      </c>
    </row>
    <row r="37" spans="1:18" x14ac:dyDescent="0.3">
      <c r="A37" s="619" t="s">
        <v>86</v>
      </c>
      <c r="B37" s="620">
        <f>SUM(B38:B39)</f>
        <v>0</v>
      </c>
      <c r="C37" s="620">
        <f>SUM(C38:C39)</f>
        <v>0</v>
      </c>
      <c r="D37" s="621">
        <f t="shared" si="0"/>
        <v>0</v>
      </c>
      <c r="E37" s="620">
        <f>SUM(E38:E39)</f>
        <v>0</v>
      </c>
      <c r="F37" s="621">
        <f t="shared" si="1"/>
        <v>0</v>
      </c>
      <c r="G37" s="620">
        <f>SUM(G38:G39)</f>
        <v>0</v>
      </c>
      <c r="H37" s="621">
        <f t="shared" si="2"/>
        <v>0</v>
      </c>
      <c r="I37" s="620">
        <f>SUM(I38:I39)</f>
        <v>0</v>
      </c>
      <c r="J37" s="621">
        <f t="shared" si="3"/>
        <v>0</v>
      </c>
      <c r="K37" s="620">
        <f>SUM(K38:K39)</f>
        <v>0</v>
      </c>
      <c r="L37" s="621">
        <f t="shared" si="4"/>
        <v>0</v>
      </c>
      <c r="M37" s="620">
        <f>SUM(M38:M39)</f>
        <v>0</v>
      </c>
      <c r="N37" s="621">
        <f t="shared" si="5"/>
        <v>0</v>
      </c>
      <c r="O37" s="620">
        <f>SUM(O38:O39)</f>
        <v>0</v>
      </c>
      <c r="P37" s="621">
        <f t="shared" si="6"/>
        <v>0</v>
      </c>
      <c r="Q37" s="620">
        <f>SUM(Q38:Q39)</f>
        <v>0</v>
      </c>
      <c r="R37" s="621">
        <f t="shared" si="7"/>
        <v>0</v>
      </c>
    </row>
    <row r="38" spans="1:18" x14ac:dyDescent="0.3">
      <c r="A38" s="142" t="s">
        <v>596</v>
      </c>
      <c r="B38" s="140">
        <f>TAB4.6!B$9</f>
        <v>0</v>
      </c>
      <c r="C38" s="140">
        <f>TAB4.6!C$9</f>
        <v>0</v>
      </c>
      <c r="D38" s="141">
        <f t="shared" si="0"/>
        <v>0</v>
      </c>
      <c r="E38" s="140">
        <f>TAB4.6!E$9</f>
        <v>0</v>
      </c>
      <c r="F38" s="141">
        <f t="shared" si="1"/>
        <v>0</v>
      </c>
      <c r="G38" s="140">
        <f>TAB4.6!G$9</f>
        <v>0</v>
      </c>
      <c r="H38" s="141">
        <f t="shared" si="2"/>
        <v>0</v>
      </c>
      <c r="I38" s="140">
        <f>TAB4.6!I$9</f>
        <v>0</v>
      </c>
      <c r="J38" s="141">
        <f t="shared" si="3"/>
        <v>0</v>
      </c>
      <c r="K38" s="140">
        <f>TAB4.6!K$9</f>
        <v>0</v>
      </c>
      <c r="L38" s="141">
        <f t="shared" si="4"/>
        <v>0</v>
      </c>
      <c r="M38" s="140">
        <f>TAB4.6!M$9</f>
        <v>0</v>
      </c>
      <c r="N38" s="141">
        <f t="shared" si="5"/>
        <v>0</v>
      </c>
      <c r="O38" s="140">
        <f>TAB4.6!O$9</f>
        <v>0</v>
      </c>
      <c r="P38" s="141">
        <f t="shared" si="6"/>
        <v>0</v>
      </c>
      <c r="Q38" s="140">
        <f>TAB4.6!Q$9</f>
        <v>0</v>
      </c>
      <c r="R38" s="141">
        <f t="shared" si="7"/>
        <v>0</v>
      </c>
    </row>
    <row r="39" spans="1:18" x14ac:dyDescent="0.3">
      <c r="A39" s="142" t="s">
        <v>586</v>
      </c>
      <c r="B39" s="140">
        <f>TAB4.6!B$23</f>
        <v>0</v>
      </c>
      <c r="C39" s="140">
        <f>TAB4.6!C$23</f>
        <v>0</v>
      </c>
      <c r="D39" s="141">
        <f t="shared" si="0"/>
        <v>0</v>
      </c>
      <c r="E39" s="140">
        <f>TAB4.6!E$23</f>
        <v>0</v>
      </c>
      <c r="F39" s="141">
        <f t="shared" si="1"/>
        <v>0</v>
      </c>
      <c r="G39" s="140">
        <f>TAB4.6!G$23</f>
        <v>0</v>
      </c>
      <c r="H39" s="141">
        <f t="shared" si="2"/>
        <v>0</v>
      </c>
      <c r="I39" s="140">
        <f>TAB4.6!I$23</f>
        <v>0</v>
      </c>
      <c r="J39" s="141">
        <f t="shared" si="3"/>
        <v>0</v>
      </c>
      <c r="K39" s="140">
        <f>TAB4.6!K$23</f>
        <v>0</v>
      </c>
      <c r="L39" s="141">
        <f t="shared" si="4"/>
        <v>0</v>
      </c>
      <c r="M39" s="140">
        <f>TAB4.6!M$23</f>
        <v>0</v>
      </c>
      <c r="N39" s="141">
        <f t="shared" si="5"/>
        <v>0</v>
      </c>
      <c r="O39" s="140">
        <f>TAB4.6!O$23</f>
        <v>0</v>
      </c>
      <c r="P39" s="141">
        <f t="shared" si="6"/>
        <v>0</v>
      </c>
      <c r="Q39" s="140">
        <f>TAB4.6!Q$23</f>
        <v>0</v>
      </c>
      <c r="R39" s="141">
        <f t="shared" si="7"/>
        <v>0</v>
      </c>
    </row>
    <row r="40" spans="1:18" x14ac:dyDescent="0.3">
      <c r="A40" s="143"/>
      <c r="B40" s="144"/>
      <c r="C40" s="136"/>
    </row>
    <row r="41" spans="1:18" x14ac:dyDescent="0.3">
      <c r="A41" s="622" t="s">
        <v>614</v>
      </c>
      <c r="B41" s="623">
        <f>SUM(B7,B13,B19,B25,B31,B37)</f>
        <v>0</v>
      </c>
      <c r="C41" s="623">
        <f>SUM(C7,C13,C19,C25,C31,C37)</f>
        <v>0</v>
      </c>
      <c r="D41" s="624">
        <f>IF(AND(ROUND(B41,0)=0,C41&gt;B41),"INF",IF(AND(ROUND(B41,0)=0,ROUND(C41,0)=0),0,(C41-B41)/B41))</f>
        <v>0</v>
      </c>
      <c r="E41" s="623">
        <f>SUM(E7,E13,E19,E25,E31,E37)</f>
        <v>0</v>
      </c>
      <c r="F41" s="624">
        <f>IF(AND(ROUND(C41,0)=0,E41&gt;C41),"INF",IF(AND(ROUND(C41,0)=0,ROUND(E41,0)=0),0,(E41-C41)/C41))</f>
        <v>0</v>
      </c>
      <c r="G41" s="623">
        <f>SUM(G7,G13,G19,G25,G31,G37)</f>
        <v>0</v>
      </c>
      <c r="H41" s="624">
        <f>IF(AND(ROUND(E41,0)=0,G41&gt;E41),"INF",IF(AND(ROUND(E41,0)=0,ROUND(G41,0)=0),0,(G41-E41)/E41))</f>
        <v>0</v>
      </c>
      <c r="I41" s="623">
        <f>SUM(I7,I13,I19,I25,I31,I37)</f>
        <v>0</v>
      </c>
      <c r="J41" s="624">
        <f>IF(AND(ROUND(G41,0)=0,I41&gt;G41),"INF",IF(AND(ROUND(G41,0)=0,ROUND(I41,0)=0),0,(I41-G41)/G41))</f>
        <v>0</v>
      </c>
      <c r="K41" s="623">
        <f>SUM(K7,K13,K19,K25,K31,K37)</f>
        <v>0</v>
      </c>
      <c r="L41" s="624">
        <f>IF(AND(ROUND(I41,0)=0,K41&gt;I41),"INF",IF(AND(ROUND(I41,0)=0,ROUND(K41,0)=0),0,(K41-I41)/I41))</f>
        <v>0</v>
      </c>
      <c r="M41" s="623">
        <f>SUM(M7,M13,M19,M25,M31,M37)</f>
        <v>0</v>
      </c>
      <c r="N41" s="624">
        <f>IF(AND(ROUND(K41,0)=0,M41&gt;K41),"INF",IF(AND(ROUND(K41,0)=0,ROUND(M41,0)=0),0,(M41-K41)/K41))</f>
        <v>0</v>
      </c>
      <c r="O41" s="623">
        <f>SUM(O7,O13,O19,O25,O31,O37)</f>
        <v>0</v>
      </c>
      <c r="P41" s="624">
        <f>IF(AND(ROUND(M41,0)=0,O41&gt;M41),"INF",IF(AND(ROUND(M41,0)=0,ROUND(O41,0)=0),0,(O41-M41)/M41))</f>
        <v>0</v>
      </c>
      <c r="Q41" s="623">
        <f>SUM(Q7,Q13,Q19,Q25,Q31,Q37)</f>
        <v>0</v>
      </c>
      <c r="R41" s="624">
        <f>IF(AND(ROUND(O41,0)=0,Q41&gt;O41),"INF",IF(AND(ROUND(O41,0)=0,ROUND(Q41,0)=0),0,(Q41-O41)/O41))</f>
        <v>0</v>
      </c>
    </row>
  </sheetData>
  <mergeCells count="9">
    <mergeCell ref="M5:N5"/>
    <mergeCell ref="O5:P5"/>
    <mergeCell ref="Q5:R5"/>
    <mergeCell ref="B5:B6"/>
    <mergeCell ref="C5:D5"/>
    <mergeCell ref="E5:F5"/>
    <mergeCell ref="G5:H5"/>
    <mergeCell ref="I5:J5"/>
    <mergeCell ref="K5:L5"/>
  </mergeCells>
  <hyperlinks>
    <hyperlink ref="A1" location="TAB00!A1" display="Retour page de gar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opLeftCell="A22" zoomScaleNormal="100" workbookViewId="0">
      <selection activeCell="A47" sqref="A4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TAB00!B56&amp;" : "&amp;TAB00!C56</f>
        <v>TAB4.1 : Charges nettes liées à la gestion des compteurs à budget</v>
      </c>
      <c r="B3" s="170"/>
      <c r="C3" s="170"/>
      <c r="D3" s="170"/>
      <c r="E3" s="170"/>
      <c r="F3" s="170"/>
      <c r="G3" s="170"/>
      <c r="H3" s="170"/>
      <c r="I3" s="170"/>
      <c r="J3" s="170"/>
      <c r="K3" s="170"/>
      <c r="L3" s="170"/>
      <c r="M3" s="170"/>
      <c r="N3" s="170"/>
      <c r="O3" s="170"/>
      <c r="P3" s="170"/>
      <c r="Q3" s="170"/>
      <c r="R3" s="170"/>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147" t="s">
        <v>597</v>
      </c>
      <c r="B9" s="553">
        <f>SUM(B10:B21)</f>
        <v>0</v>
      </c>
      <c r="C9" s="553">
        <f>SUM(C10:C21)</f>
        <v>0</v>
      </c>
      <c r="D9" s="554">
        <f>IF(AND(ROUND(B9,0)=0,C9&gt;B9),"INF",IF(AND(ROUND(B9,0)=0,ROUND(C9,0)=0),0,(C9-B9)/B9))</f>
        <v>0</v>
      </c>
      <c r="E9" s="553">
        <f>SUM(E10:E21)</f>
        <v>0</v>
      </c>
      <c r="F9" s="554">
        <f>IF(AND(ROUND(C9,0)=0,E9&gt;C9),"INF",IF(AND(ROUND(C9,0)=0,ROUND(E9,0)=0),0,(E9-C9)/C9))</f>
        <v>0</v>
      </c>
      <c r="G9" s="553">
        <f>SUM(G10:G21)</f>
        <v>0</v>
      </c>
      <c r="H9" s="554">
        <f>IF(AND(ROUND(E9,0)=0,G9&gt;E9),"INF",IF(AND(ROUND(E9,0)=0,ROUND(G9,0)=0),0,(G9-E9)/E9))</f>
        <v>0</v>
      </c>
      <c r="I9" s="553">
        <f>SUM(I10:I21)</f>
        <v>0</v>
      </c>
      <c r="J9" s="554">
        <f>IF(AND(ROUND(G9,0)=0,I9&gt;G9),"INF",IF(AND(ROUND(G9,0)=0,ROUND(I9,0)=0),0,(I9-G9)/G9))</f>
        <v>0</v>
      </c>
      <c r="K9" s="553">
        <f>K25*K23</f>
        <v>0</v>
      </c>
      <c r="L9" s="554">
        <f>IF(AND(ROUND(I9,0)=0,K9&gt;I9),"INF",IF(AND(ROUND(I9,0)=0,ROUND(K9,0)=0),0,(K9-I9)/I9))</f>
        <v>0</v>
      </c>
      <c r="M9" s="553">
        <f>M25*M23</f>
        <v>0</v>
      </c>
      <c r="N9" s="554">
        <f>IF(AND(ROUND(K9,0)=0,M9&gt;K9),"INF",IF(AND(ROUND(K9,0)=0,ROUND(M9,0)=0),0,(M9-K9)/K9))</f>
        <v>0</v>
      </c>
      <c r="O9" s="553">
        <f>O25*O23</f>
        <v>0</v>
      </c>
      <c r="P9" s="554">
        <f>IF(AND(ROUND(M9,0)=0,O9&gt;M9),"INF",IF(AND(ROUND(M9,0)=0,ROUND(O9,0)=0),0,(O9-M9)/M9))</f>
        <v>0</v>
      </c>
      <c r="Q9" s="553">
        <f>Q25*Q23</f>
        <v>0</v>
      </c>
      <c r="R9" s="554">
        <f>IF(AND(ROUND(O9,0)=0,Q9&gt;O9),"INF",IF(AND(ROUND(O9,0)=0,ROUND(Q9,0)=0),0,(Q9-O9)/O9))</f>
        <v>0</v>
      </c>
    </row>
    <row r="10" spans="1:18" x14ac:dyDescent="0.3">
      <c r="A10" s="136" t="s">
        <v>598</v>
      </c>
      <c r="B10" s="95"/>
      <c r="C10" s="95"/>
      <c r="D10" s="141">
        <f t="shared" ref="D10:D21" si="0">IF(AND(ROUND(B10,0)=0,C10&gt;B10),"INF",IF(AND(ROUND(B10,0)=0,ROUND(C10,0)=0),0,(C10-B10)/B10))</f>
        <v>0</v>
      </c>
      <c r="E10" s="95"/>
      <c r="F10" s="141">
        <f t="shared" ref="F10:J21" si="1">IF(AND(ROUND(C10,0)=0,E10&gt;C10),"INF",IF(AND(ROUND(C10,0)=0,ROUND(E10,0)=0),0,(E10-C10)/C10))</f>
        <v>0</v>
      </c>
      <c r="G10" s="95"/>
      <c r="H10" s="141">
        <f t="shared" si="1"/>
        <v>0</v>
      </c>
      <c r="I10" s="95"/>
      <c r="J10" s="141">
        <f t="shared" si="1"/>
        <v>0</v>
      </c>
      <c r="K10" s="125"/>
      <c r="L10" s="125"/>
      <c r="M10" s="125"/>
      <c r="N10" s="125"/>
      <c r="O10" s="125"/>
      <c r="P10" s="125"/>
      <c r="Q10" s="125"/>
      <c r="R10" s="125"/>
    </row>
    <row r="11" spans="1:18" x14ac:dyDescent="0.3">
      <c r="A11" s="148" t="s">
        <v>599</v>
      </c>
      <c r="B11" s="95"/>
      <c r="C11" s="95"/>
      <c r="D11" s="141">
        <f t="shared" si="0"/>
        <v>0</v>
      </c>
      <c r="E11" s="95"/>
      <c r="F11" s="141">
        <f t="shared" si="1"/>
        <v>0</v>
      </c>
      <c r="G11" s="95"/>
      <c r="H11" s="141">
        <f t="shared" si="1"/>
        <v>0</v>
      </c>
      <c r="I11" s="95"/>
      <c r="J11" s="141">
        <f t="shared" si="1"/>
        <v>0</v>
      </c>
      <c r="K11" s="125"/>
      <c r="L11" s="125"/>
      <c r="M11" s="125"/>
      <c r="N11" s="125"/>
      <c r="O11" s="125"/>
      <c r="P11" s="125"/>
      <c r="Q11" s="125"/>
      <c r="R11" s="125"/>
    </row>
    <row r="12" spans="1:18" x14ac:dyDescent="0.3">
      <c r="A12" s="75" t="s">
        <v>468</v>
      </c>
      <c r="B12" s="95"/>
      <c r="C12" s="95"/>
      <c r="D12" s="141">
        <f t="shared" si="0"/>
        <v>0</v>
      </c>
      <c r="E12" s="95"/>
      <c r="F12" s="141">
        <f t="shared" si="1"/>
        <v>0</v>
      </c>
      <c r="G12" s="95"/>
      <c r="H12" s="141">
        <f t="shared" si="1"/>
        <v>0</v>
      </c>
      <c r="I12" s="95"/>
      <c r="J12" s="141">
        <f t="shared" si="1"/>
        <v>0</v>
      </c>
      <c r="K12" s="125"/>
      <c r="L12" s="125"/>
      <c r="M12" s="125"/>
      <c r="N12" s="125"/>
      <c r="O12" s="125"/>
      <c r="P12" s="125"/>
      <c r="Q12" s="125"/>
      <c r="R12" s="125"/>
    </row>
    <row r="13" spans="1:18" x14ac:dyDescent="0.3">
      <c r="A13" s="75" t="s">
        <v>468</v>
      </c>
      <c r="B13" s="95"/>
      <c r="C13" s="95"/>
      <c r="D13" s="141">
        <f t="shared" si="0"/>
        <v>0</v>
      </c>
      <c r="E13" s="95"/>
      <c r="F13" s="141">
        <f t="shared" si="1"/>
        <v>0</v>
      </c>
      <c r="G13" s="95"/>
      <c r="H13" s="141">
        <f t="shared" si="1"/>
        <v>0</v>
      </c>
      <c r="I13" s="95"/>
      <c r="J13" s="141">
        <f t="shared" si="1"/>
        <v>0</v>
      </c>
      <c r="K13" s="125"/>
      <c r="L13" s="125"/>
      <c r="M13" s="125"/>
      <c r="N13" s="125"/>
      <c r="O13" s="125"/>
      <c r="P13" s="125"/>
      <c r="Q13" s="125"/>
      <c r="R13" s="125"/>
    </row>
    <row r="14" spans="1:18" x14ac:dyDescent="0.3">
      <c r="A14" s="75" t="s">
        <v>468</v>
      </c>
      <c r="B14" s="95"/>
      <c r="C14" s="95"/>
      <c r="D14" s="141">
        <f t="shared" si="0"/>
        <v>0</v>
      </c>
      <c r="E14" s="95"/>
      <c r="F14" s="141">
        <f t="shared" si="1"/>
        <v>0</v>
      </c>
      <c r="G14" s="95"/>
      <c r="H14" s="141">
        <f t="shared" si="1"/>
        <v>0</v>
      </c>
      <c r="I14" s="95"/>
      <c r="J14" s="141">
        <f t="shared" si="1"/>
        <v>0</v>
      </c>
      <c r="K14" s="125"/>
      <c r="L14" s="125"/>
      <c r="M14" s="125"/>
      <c r="N14" s="125"/>
      <c r="O14" s="125"/>
      <c r="P14" s="125"/>
      <c r="Q14" s="125"/>
      <c r="R14" s="125"/>
    </row>
    <row r="15" spans="1:18" x14ac:dyDescent="0.3">
      <c r="A15" s="75" t="s">
        <v>468</v>
      </c>
      <c r="B15" s="95"/>
      <c r="C15" s="95"/>
      <c r="D15" s="141">
        <f t="shared" si="0"/>
        <v>0</v>
      </c>
      <c r="E15" s="95"/>
      <c r="F15" s="141">
        <f t="shared" si="1"/>
        <v>0</v>
      </c>
      <c r="G15" s="95"/>
      <c r="H15" s="141">
        <f t="shared" si="1"/>
        <v>0</v>
      </c>
      <c r="I15" s="95"/>
      <c r="J15" s="141">
        <f t="shared" si="1"/>
        <v>0</v>
      </c>
      <c r="K15" s="125"/>
      <c r="L15" s="125"/>
      <c r="M15" s="125"/>
      <c r="N15" s="125"/>
      <c r="O15" s="125"/>
      <c r="P15" s="125"/>
      <c r="Q15" s="125"/>
      <c r="R15" s="125"/>
    </row>
    <row r="16" spans="1:18" x14ac:dyDescent="0.3">
      <c r="A16" s="75" t="s">
        <v>468</v>
      </c>
      <c r="B16" s="95"/>
      <c r="C16" s="95"/>
      <c r="D16" s="141">
        <f t="shared" si="0"/>
        <v>0</v>
      </c>
      <c r="E16" s="95"/>
      <c r="F16" s="141">
        <f t="shared" si="1"/>
        <v>0</v>
      </c>
      <c r="G16" s="95"/>
      <c r="H16" s="141">
        <f t="shared" si="1"/>
        <v>0</v>
      </c>
      <c r="I16" s="95"/>
      <c r="J16" s="141">
        <f t="shared" si="1"/>
        <v>0</v>
      </c>
      <c r="K16" s="125"/>
      <c r="L16" s="125"/>
      <c r="M16" s="125"/>
      <c r="N16" s="125"/>
      <c r="O16" s="125"/>
      <c r="P16" s="125"/>
      <c r="Q16" s="125"/>
      <c r="R16" s="125"/>
    </row>
    <row r="17" spans="1:18" x14ac:dyDescent="0.3">
      <c r="A17" s="75" t="s">
        <v>468</v>
      </c>
      <c r="B17" s="95"/>
      <c r="C17" s="95"/>
      <c r="D17" s="141">
        <f t="shared" si="0"/>
        <v>0</v>
      </c>
      <c r="E17" s="95"/>
      <c r="F17" s="141">
        <f t="shared" si="1"/>
        <v>0</v>
      </c>
      <c r="G17" s="95"/>
      <c r="H17" s="141">
        <f t="shared" si="1"/>
        <v>0</v>
      </c>
      <c r="I17" s="95"/>
      <c r="J17" s="141">
        <f t="shared" si="1"/>
        <v>0</v>
      </c>
      <c r="K17" s="125"/>
      <c r="L17" s="125"/>
      <c r="M17" s="125"/>
      <c r="N17" s="125"/>
      <c r="O17" s="125"/>
      <c r="P17" s="125"/>
      <c r="Q17" s="125"/>
      <c r="R17" s="125"/>
    </row>
    <row r="18" spans="1:18" x14ac:dyDescent="0.3">
      <c r="A18" s="75" t="s">
        <v>468</v>
      </c>
      <c r="B18" s="95"/>
      <c r="C18" s="95"/>
      <c r="D18" s="141">
        <f t="shared" si="0"/>
        <v>0</v>
      </c>
      <c r="E18" s="95"/>
      <c r="F18" s="141">
        <f t="shared" si="1"/>
        <v>0</v>
      </c>
      <c r="G18" s="95"/>
      <c r="H18" s="141">
        <f t="shared" si="1"/>
        <v>0</v>
      </c>
      <c r="I18" s="95"/>
      <c r="J18" s="141">
        <f t="shared" si="1"/>
        <v>0</v>
      </c>
      <c r="K18" s="125"/>
      <c r="L18" s="125"/>
      <c r="M18" s="125"/>
      <c r="N18" s="125"/>
      <c r="O18" s="125"/>
      <c r="P18" s="125"/>
      <c r="Q18" s="125"/>
      <c r="R18" s="125"/>
    </row>
    <row r="19" spans="1:18" x14ac:dyDescent="0.3">
      <c r="A19" s="75" t="s">
        <v>468</v>
      </c>
      <c r="B19" s="95"/>
      <c r="C19" s="95"/>
      <c r="D19" s="141">
        <f t="shared" si="0"/>
        <v>0</v>
      </c>
      <c r="E19" s="95"/>
      <c r="F19" s="141">
        <f t="shared" si="1"/>
        <v>0</v>
      </c>
      <c r="G19" s="95"/>
      <c r="H19" s="141">
        <f t="shared" si="1"/>
        <v>0</v>
      </c>
      <c r="I19" s="95"/>
      <c r="J19" s="141">
        <f t="shared" si="1"/>
        <v>0</v>
      </c>
      <c r="K19" s="125"/>
      <c r="L19" s="125"/>
      <c r="M19" s="125"/>
      <c r="N19" s="125"/>
      <c r="O19" s="125"/>
      <c r="P19" s="125"/>
      <c r="Q19" s="125"/>
      <c r="R19" s="125"/>
    </row>
    <row r="20" spans="1:18" x14ac:dyDescent="0.3">
      <c r="A20" s="75" t="s">
        <v>468</v>
      </c>
      <c r="B20" s="95"/>
      <c r="C20" s="95"/>
      <c r="D20" s="141">
        <f t="shared" si="0"/>
        <v>0</v>
      </c>
      <c r="E20" s="95"/>
      <c r="F20" s="141">
        <f t="shared" si="1"/>
        <v>0</v>
      </c>
      <c r="G20" s="95"/>
      <c r="H20" s="141">
        <f t="shared" si="1"/>
        <v>0</v>
      </c>
      <c r="I20" s="95"/>
      <c r="J20" s="141">
        <f t="shared" si="1"/>
        <v>0</v>
      </c>
      <c r="K20" s="125"/>
      <c r="L20" s="125"/>
      <c r="M20" s="125"/>
      <c r="N20" s="125"/>
      <c r="O20" s="125"/>
      <c r="P20" s="125"/>
      <c r="Q20" s="125"/>
      <c r="R20" s="125"/>
    </row>
    <row r="21" spans="1:18" x14ac:dyDescent="0.3">
      <c r="A21" s="75" t="s">
        <v>468</v>
      </c>
      <c r="B21" s="95"/>
      <c r="C21" s="95"/>
      <c r="D21" s="141">
        <f t="shared" si="0"/>
        <v>0</v>
      </c>
      <c r="E21" s="95"/>
      <c r="F21" s="141">
        <f t="shared" si="1"/>
        <v>0</v>
      </c>
      <c r="G21" s="95"/>
      <c r="H21" s="141">
        <f t="shared" si="1"/>
        <v>0</v>
      </c>
      <c r="I21" s="95"/>
      <c r="J21" s="141">
        <f t="shared" si="1"/>
        <v>0</v>
      </c>
      <c r="K21" s="125"/>
      <c r="L21" s="125"/>
      <c r="M21" s="125"/>
      <c r="N21" s="125"/>
      <c r="O21" s="125"/>
      <c r="P21" s="125"/>
      <c r="Q21" s="125"/>
      <c r="R21" s="125"/>
    </row>
    <row r="22" spans="1:18" s="149" customFormat="1" x14ac:dyDescent="0.3"/>
    <row r="23" spans="1:18" ht="27" x14ac:dyDescent="0.3">
      <c r="A23" s="148" t="s">
        <v>118</v>
      </c>
      <c r="B23" s="95"/>
      <c r="C23" s="95"/>
      <c r="D23" s="141">
        <f>IF(AND(ROUND(B23,0)=0,C23&gt;B23),"INF",IF(AND(ROUND(B23,0)=0,ROUND(C23,0)=0),0,(C23-B23)/B23))</f>
        <v>0</v>
      </c>
      <c r="E23" s="95"/>
      <c r="F23" s="141">
        <f>IF(AND(ROUND(C23,0)=0,E23&gt;C23),"INF",IF(AND(ROUND(C23,0)=0,ROUND(E23,0)=0),0,(E23-C23)/C23))</f>
        <v>0</v>
      </c>
      <c r="G23" s="95"/>
      <c r="H23" s="141">
        <f>IF(AND(ROUND(E23,0)=0,G23&gt;E23),"INF",IF(AND(ROUND(E23,0)=0,ROUND(G23,0)=0),0,(G23-E23)/E23))</f>
        <v>0</v>
      </c>
      <c r="I23" s="95"/>
      <c r="J23" s="141">
        <f>IF(AND(ROUND(G23,0)=0,I23&gt;G23),"INF",IF(AND(ROUND(G23,0)=0,ROUND(I23,0)=0),0,(I23-G23)/G23))</f>
        <v>0</v>
      </c>
      <c r="K23" s="95"/>
      <c r="L23" s="141">
        <f>IF(AND(ROUND(I23,0)=0,K23&gt;I23),"INF",IF(AND(ROUND(I23,0)=0,ROUND(K23,0)=0),0,(K23-I23)/I23))</f>
        <v>0</v>
      </c>
      <c r="M23" s="95"/>
      <c r="N23" s="141">
        <f>IF(AND(ROUND(K23,0)=0,M23&gt;K23),"INF",IF(AND(ROUND(K23,0)=0,ROUND(M23,0)=0),0,(M23-K23)/K23))</f>
        <v>0</v>
      </c>
      <c r="O23" s="95"/>
      <c r="P23" s="141">
        <f>IF(AND(ROUND(M23,0)=0,O23&gt;M23),"INF",IF(AND(ROUND(M23,0)=0,ROUND(O23,0)=0),0,(O23-M23)/M23))</f>
        <v>0</v>
      </c>
      <c r="Q23" s="95"/>
      <c r="R23" s="141">
        <f>IF(AND(ROUND(O23,0)=0,Q23&gt;O23),"INF",IF(AND(ROUND(O23,0)=0,ROUND(Q23,0)=0),0,(Q23-O23)/O23))</f>
        <v>0</v>
      </c>
    </row>
    <row r="24" spans="1:18" x14ac:dyDescent="0.3">
      <c r="L24" s="84"/>
      <c r="N24" s="84"/>
      <c r="P24" s="84"/>
      <c r="R24" s="84"/>
    </row>
    <row r="25" spans="1:18" x14ac:dyDescent="0.3">
      <c r="A25" s="556" t="s">
        <v>116</v>
      </c>
      <c r="B25" s="557">
        <f>IFERROR(B9/B23,0)</f>
        <v>0</v>
      </c>
      <c r="C25" s="557">
        <f>IFERROR(C9/C23,0)</f>
        <v>0</v>
      </c>
      <c r="D25" s="558">
        <f>IF(AND(ROUND(B25,0)=0,C25&gt;B25),"INF",IF(AND(ROUND(B25,0)=0,ROUND(C25,0)=0),0,(C25-B25)/B25))</f>
        <v>0</v>
      </c>
      <c r="E25" s="557">
        <f>IFERROR(E9/E23,0)</f>
        <v>0</v>
      </c>
      <c r="F25" s="558">
        <f>IF(AND(ROUND(C25,0)=0,E25&gt;C25),"INF",IF(AND(ROUND(C25,0)=0,ROUND(E25,0)=0),0,(E25-C25)/C25))</f>
        <v>0</v>
      </c>
      <c r="G25" s="557">
        <f>IFERROR(G9/G23,0)</f>
        <v>0</v>
      </c>
      <c r="H25" s="558">
        <f>IF(AND(ROUND(E25,0)=0,G25&gt;E25),"INF",IF(AND(ROUND(E25,0)=0,ROUND(G25,0)=0),0,(G25-E25)/E25))</f>
        <v>0</v>
      </c>
      <c r="I25" s="557">
        <f>IFERROR(I9/I23,0)</f>
        <v>0</v>
      </c>
      <c r="J25" s="558">
        <f>IF(AND(ROUND(G25,0)=0,I25&gt;G25),"INF",IF(AND(ROUND(G25,0)=0,ROUND(I25,0)=0),0,(I25-G25)/G25))</f>
        <v>0</v>
      </c>
      <c r="K25" s="557">
        <f>I25*(1+TAB00!G$32-TAB00!G$33)</f>
        <v>0</v>
      </c>
      <c r="L25" s="558">
        <f>IF(AND(ROUND(I25,0)=0,K25&gt;I25),"INF",IF(AND(ROUND(I25,0)=0,ROUND(K25,0)=0),0,(K25-I25)/I25))</f>
        <v>0</v>
      </c>
      <c r="M25" s="557">
        <f>K25*(1+TAB00!H$32-TAB00!H$33)</f>
        <v>0</v>
      </c>
      <c r="N25" s="558">
        <f>IF(AND(ROUND(K25,0)=0,M25&gt;K25),"INF",IF(AND(ROUND(K25,0)=0,ROUND(M25,0)=0),0,(M25-K25)/K25))</f>
        <v>0</v>
      </c>
      <c r="O25" s="557">
        <f>M25*(1+TAB00!I$32-TAB00!I$33)</f>
        <v>0</v>
      </c>
      <c r="P25" s="558">
        <f>IF(AND(ROUND(M25,0)=0,O25&gt;M25),"INF",IF(AND(ROUND(M25,0)=0,ROUND(O25,0)=0),0,(O25-M25)/M25))</f>
        <v>0</v>
      </c>
      <c r="Q25" s="557">
        <f>O25*(1+TAB00!J$32-TAB00!J$33)</f>
        <v>0</v>
      </c>
      <c r="R25" s="558">
        <f>IF(AND(ROUND(O25,0)=0,Q25&gt;O25),"INF",IF(AND(ROUND(O25,0)=0,ROUND(Q25,0)=0),0,(Q25-O25)/O25))</f>
        <v>0</v>
      </c>
    </row>
    <row r="26" spans="1:18" x14ac:dyDescent="0.3">
      <c r="L26" s="84"/>
      <c r="N26" s="84"/>
      <c r="P26" s="84"/>
      <c r="R26" s="84"/>
    </row>
    <row r="27" spans="1:18" ht="27" x14ac:dyDescent="0.3">
      <c r="A27" s="147" t="s">
        <v>596</v>
      </c>
      <c r="B27" s="553">
        <f>SUM(B28:B39)</f>
        <v>0</v>
      </c>
      <c r="C27" s="553">
        <f>SUM(C28:C39)</f>
        <v>0</v>
      </c>
      <c r="D27" s="554">
        <f t="shared" ref="D27:D39" si="2">IF(AND(ROUND(B27,0)=0,C27&gt;B27),"INF",IF(AND(ROUND(B27,0)=0,ROUND(C27,0)=0),0,(C27-B27)/B27))</f>
        <v>0</v>
      </c>
      <c r="E27" s="553">
        <f>SUM(E28:E39)</f>
        <v>0</v>
      </c>
      <c r="F27" s="554">
        <f t="shared" ref="F27:F39" si="3">IF(AND(ROUND(C27,0)=0,E27&gt;C27),"INF",IF(AND(ROUND(C27,0)=0,ROUND(E27,0)=0),0,(E27-C27)/C27))</f>
        <v>0</v>
      </c>
      <c r="G27" s="553">
        <f>SUM(G28:G39)</f>
        <v>0</v>
      </c>
      <c r="H27" s="554">
        <f t="shared" ref="H27:H39" si="4">IF(AND(ROUND(E27,0)=0,G27&gt;E27),"INF",IF(AND(ROUND(E27,0)=0,ROUND(G27,0)=0),0,(G27-E27)/E27))</f>
        <v>0</v>
      </c>
      <c r="I27" s="553">
        <f>SUM(I28:I39)</f>
        <v>0</v>
      </c>
      <c r="J27" s="554">
        <f t="shared" ref="J27:J39" si="5">IF(AND(ROUND(G27,0)=0,I27&gt;G27),"INF",IF(AND(ROUND(G27,0)=0,ROUND(I27,0)=0),0,(I27-G27)/G27))</f>
        <v>0</v>
      </c>
      <c r="K27" s="555">
        <f>I27*(1+TAB00!G$32-TAB00!G$33)</f>
        <v>0</v>
      </c>
      <c r="L27" s="554">
        <f>IF(AND(ROUND(I27,0)=0,K27&gt;I27),"INF",IF(AND(ROUND(I27,0)=0,ROUND(K27,0)=0),0,(K27-I27)/I27))</f>
        <v>0</v>
      </c>
      <c r="M27" s="555">
        <f>K27*(1+TAB00!H$32-TAB00!H$33)</f>
        <v>0</v>
      </c>
      <c r="N27" s="554">
        <f>IF(AND(ROUND(K27,0)=0,M27&gt;K27),"INF",IF(AND(ROUND(K27,0)=0,ROUND(M27,0)=0),0,(M27-K27)/K27))</f>
        <v>0</v>
      </c>
      <c r="O27" s="555">
        <f>M27*(1+TAB00!I$32-TAB00!I$33)</f>
        <v>0</v>
      </c>
      <c r="P27" s="554">
        <f>IF(AND(ROUND(M27,0)=0,O27&gt;M27),"INF",IF(AND(ROUND(M27,0)=0,ROUND(O27,0)=0),0,(O27-M27)/M27))</f>
        <v>0</v>
      </c>
      <c r="Q27" s="555">
        <f>O27*(1+TAB00!J$32-TAB00!J$33)</f>
        <v>0</v>
      </c>
      <c r="R27" s="554">
        <f>IF(AND(ROUND(O27,0)=0,Q27&gt;O27),"INF",IF(AND(ROUND(O27,0)=0,ROUND(Q27,0)=0),0,(Q27-O27)/O27))</f>
        <v>0</v>
      </c>
    </row>
    <row r="28" spans="1:18" x14ac:dyDescent="0.3">
      <c r="A28" s="148" t="s">
        <v>598</v>
      </c>
      <c r="B28" s="95"/>
      <c r="C28" s="95"/>
      <c r="D28" s="141">
        <f t="shared" si="2"/>
        <v>0</v>
      </c>
      <c r="E28" s="95"/>
      <c r="F28" s="141">
        <f t="shared" si="3"/>
        <v>0</v>
      </c>
      <c r="G28" s="95"/>
      <c r="H28" s="141">
        <f t="shared" si="4"/>
        <v>0</v>
      </c>
      <c r="I28" s="95"/>
      <c r="J28" s="141">
        <f t="shared" si="5"/>
        <v>0</v>
      </c>
      <c r="K28" s="125"/>
      <c r="L28" s="125"/>
      <c r="M28" s="125"/>
      <c r="N28" s="125"/>
      <c r="O28" s="125"/>
      <c r="P28" s="125"/>
      <c r="Q28" s="125"/>
      <c r="R28" s="125"/>
    </row>
    <row r="29" spans="1:18" x14ac:dyDescent="0.3">
      <c r="A29" s="148" t="s">
        <v>599</v>
      </c>
      <c r="B29" s="95"/>
      <c r="C29" s="95"/>
      <c r="D29" s="141">
        <f t="shared" si="2"/>
        <v>0</v>
      </c>
      <c r="E29" s="95"/>
      <c r="F29" s="141">
        <f t="shared" si="3"/>
        <v>0</v>
      </c>
      <c r="G29" s="95"/>
      <c r="H29" s="141">
        <f t="shared" si="4"/>
        <v>0</v>
      </c>
      <c r="I29" s="95"/>
      <c r="J29" s="141">
        <f t="shared" si="5"/>
        <v>0</v>
      </c>
      <c r="K29" s="125"/>
      <c r="L29" s="125"/>
      <c r="M29" s="125"/>
      <c r="N29" s="125"/>
      <c r="O29" s="125"/>
      <c r="P29" s="125"/>
      <c r="Q29" s="125"/>
      <c r="R29" s="125"/>
    </row>
    <row r="30" spans="1:18" x14ac:dyDescent="0.3">
      <c r="A30" s="75" t="s">
        <v>468</v>
      </c>
      <c r="B30" s="95"/>
      <c r="C30" s="95"/>
      <c r="D30" s="141">
        <f t="shared" si="2"/>
        <v>0</v>
      </c>
      <c r="E30" s="95"/>
      <c r="F30" s="141">
        <f t="shared" si="3"/>
        <v>0</v>
      </c>
      <c r="G30" s="95"/>
      <c r="H30" s="141">
        <f t="shared" si="4"/>
        <v>0</v>
      </c>
      <c r="I30" s="95"/>
      <c r="J30" s="141">
        <f t="shared" si="5"/>
        <v>0</v>
      </c>
      <c r="K30" s="125"/>
      <c r="L30" s="125"/>
      <c r="M30" s="125"/>
      <c r="N30" s="125"/>
      <c r="O30" s="125"/>
      <c r="P30" s="125"/>
      <c r="Q30" s="125"/>
      <c r="R30" s="125"/>
    </row>
    <row r="31" spans="1:18" x14ac:dyDescent="0.3">
      <c r="A31" s="75" t="s">
        <v>468</v>
      </c>
      <c r="B31" s="95"/>
      <c r="C31" s="95"/>
      <c r="D31" s="141">
        <f t="shared" si="2"/>
        <v>0</v>
      </c>
      <c r="E31" s="95"/>
      <c r="F31" s="141">
        <f t="shared" si="3"/>
        <v>0</v>
      </c>
      <c r="G31" s="95"/>
      <c r="H31" s="141">
        <f t="shared" si="4"/>
        <v>0</v>
      </c>
      <c r="I31" s="95"/>
      <c r="J31" s="141">
        <f t="shared" si="5"/>
        <v>0</v>
      </c>
      <c r="K31" s="125"/>
      <c r="L31" s="125"/>
      <c r="M31" s="125"/>
      <c r="N31" s="125"/>
      <c r="O31" s="125"/>
      <c r="P31" s="125"/>
      <c r="Q31" s="125"/>
      <c r="R31" s="125"/>
    </row>
    <row r="32" spans="1:18" x14ac:dyDescent="0.3">
      <c r="A32" s="75" t="s">
        <v>468</v>
      </c>
      <c r="B32" s="95"/>
      <c r="C32" s="95"/>
      <c r="D32" s="141">
        <f t="shared" si="2"/>
        <v>0</v>
      </c>
      <c r="E32" s="95"/>
      <c r="F32" s="141">
        <f t="shared" si="3"/>
        <v>0</v>
      </c>
      <c r="G32" s="95"/>
      <c r="H32" s="141">
        <f t="shared" si="4"/>
        <v>0</v>
      </c>
      <c r="I32" s="95"/>
      <c r="J32" s="141">
        <f t="shared" si="5"/>
        <v>0</v>
      </c>
      <c r="K32" s="125"/>
      <c r="L32" s="125"/>
      <c r="M32" s="125"/>
      <c r="N32" s="125"/>
      <c r="O32" s="125"/>
      <c r="P32" s="125"/>
      <c r="Q32" s="125"/>
      <c r="R32" s="125"/>
    </row>
    <row r="33" spans="1:20" x14ac:dyDescent="0.3">
      <c r="A33" s="75" t="s">
        <v>468</v>
      </c>
      <c r="B33" s="95"/>
      <c r="C33" s="95"/>
      <c r="D33" s="141">
        <f t="shared" si="2"/>
        <v>0</v>
      </c>
      <c r="E33" s="95"/>
      <c r="F33" s="141">
        <f t="shared" si="3"/>
        <v>0</v>
      </c>
      <c r="G33" s="95"/>
      <c r="H33" s="141">
        <f t="shared" si="4"/>
        <v>0</v>
      </c>
      <c r="I33" s="95"/>
      <c r="J33" s="141">
        <f t="shared" si="5"/>
        <v>0</v>
      </c>
      <c r="K33" s="125"/>
      <c r="L33" s="125"/>
      <c r="M33" s="125"/>
      <c r="N33" s="125"/>
      <c r="O33" s="125"/>
      <c r="P33" s="125"/>
      <c r="Q33" s="125"/>
      <c r="R33" s="125"/>
    </row>
    <row r="34" spans="1:20" x14ac:dyDescent="0.3">
      <c r="A34" s="75" t="s">
        <v>468</v>
      </c>
      <c r="B34" s="95"/>
      <c r="C34" s="95"/>
      <c r="D34" s="141">
        <f t="shared" si="2"/>
        <v>0</v>
      </c>
      <c r="E34" s="95"/>
      <c r="F34" s="141">
        <f t="shared" si="3"/>
        <v>0</v>
      </c>
      <c r="G34" s="95"/>
      <c r="H34" s="141">
        <f t="shared" si="4"/>
        <v>0</v>
      </c>
      <c r="I34" s="95"/>
      <c r="J34" s="141">
        <f t="shared" si="5"/>
        <v>0</v>
      </c>
      <c r="K34" s="125"/>
      <c r="L34" s="125"/>
      <c r="M34" s="125"/>
      <c r="N34" s="125"/>
      <c r="O34" s="125"/>
      <c r="P34" s="125"/>
      <c r="Q34" s="125"/>
      <c r="R34" s="125"/>
    </row>
    <row r="35" spans="1:20" x14ac:dyDescent="0.3">
      <c r="A35" s="75" t="s">
        <v>468</v>
      </c>
      <c r="B35" s="95"/>
      <c r="C35" s="95"/>
      <c r="D35" s="141">
        <f t="shared" si="2"/>
        <v>0</v>
      </c>
      <c r="E35" s="95"/>
      <c r="F35" s="141">
        <f t="shared" si="3"/>
        <v>0</v>
      </c>
      <c r="G35" s="95"/>
      <c r="H35" s="141">
        <f t="shared" si="4"/>
        <v>0</v>
      </c>
      <c r="I35" s="95"/>
      <c r="J35" s="141">
        <f t="shared" si="5"/>
        <v>0</v>
      </c>
      <c r="K35" s="125"/>
      <c r="L35" s="125"/>
      <c r="M35" s="125"/>
      <c r="N35" s="125"/>
      <c r="O35" s="125"/>
      <c r="P35" s="125"/>
      <c r="Q35" s="125"/>
      <c r="R35" s="125"/>
    </row>
    <row r="36" spans="1:20" x14ac:dyDescent="0.3">
      <c r="A36" s="75" t="s">
        <v>468</v>
      </c>
      <c r="B36" s="95"/>
      <c r="C36" s="95"/>
      <c r="D36" s="141">
        <f t="shared" si="2"/>
        <v>0</v>
      </c>
      <c r="E36" s="95"/>
      <c r="F36" s="141">
        <f t="shared" si="3"/>
        <v>0</v>
      </c>
      <c r="G36" s="95"/>
      <c r="H36" s="141">
        <f t="shared" si="4"/>
        <v>0</v>
      </c>
      <c r="I36" s="95"/>
      <c r="J36" s="141">
        <f t="shared" si="5"/>
        <v>0</v>
      </c>
      <c r="K36" s="125"/>
      <c r="L36" s="125"/>
      <c r="M36" s="125"/>
      <c r="N36" s="125"/>
      <c r="O36" s="125"/>
      <c r="P36" s="125"/>
      <c r="Q36" s="125"/>
      <c r="R36" s="125"/>
    </row>
    <row r="37" spans="1:20" x14ac:dyDescent="0.3">
      <c r="A37" s="75" t="s">
        <v>468</v>
      </c>
      <c r="B37" s="95"/>
      <c r="C37" s="95"/>
      <c r="D37" s="141">
        <f t="shared" si="2"/>
        <v>0</v>
      </c>
      <c r="E37" s="95"/>
      <c r="F37" s="141">
        <f t="shared" si="3"/>
        <v>0</v>
      </c>
      <c r="G37" s="95"/>
      <c r="H37" s="141">
        <f t="shared" si="4"/>
        <v>0</v>
      </c>
      <c r="I37" s="95"/>
      <c r="J37" s="141">
        <f t="shared" si="5"/>
        <v>0</v>
      </c>
      <c r="K37" s="125"/>
      <c r="L37" s="125"/>
      <c r="M37" s="125"/>
      <c r="N37" s="125"/>
      <c r="O37" s="125"/>
      <c r="P37" s="125"/>
      <c r="Q37" s="125"/>
      <c r="R37" s="125"/>
    </row>
    <row r="38" spans="1:20" x14ac:dyDescent="0.3">
      <c r="A38" s="75" t="s">
        <v>468</v>
      </c>
      <c r="B38" s="95"/>
      <c r="C38" s="95"/>
      <c r="D38" s="141">
        <f t="shared" si="2"/>
        <v>0</v>
      </c>
      <c r="E38" s="95"/>
      <c r="F38" s="141">
        <f t="shared" si="3"/>
        <v>0</v>
      </c>
      <c r="G38" s="95"/>
      <c r="H38" s="141">
        <f t="shared" si="4"/>
        <v>0</v>
      </c>
      <c r="I38" s="95"/>
      <c r="J38" s="141">
        <f t="shared" si="5"/>
        <v>0</v>
      </c>
      <c r="K38" s="125"/>
      <c r="L38" s="125"/>
      <c r="M38" s="125"/>
      <c r="N38" s="125"/>
      <c r="O38" s="125"/>
      <c r="P38" s="125"/>
      <c r="Q38" s="125"/>
      <c r="R38" s="125"/>
    </row>
    <row r="39" spans="1:20" x14ac:dyDescent="0.3">
      <c r="A39" s="75" t="s">
        <v>468</v>
      </c>
      <c r="B39" s="95"/>
      <c r="C39" s="95"/>
      <c r="D39" s="141">
        <f t="shared" si="2"/>
        <v>0</v>
      </c>
      <c r="E39" s="95"/>
      <c r="F39" s="141">
        <f t="shared" si="3"/>
        <v>0</v>
      </c>
      <c r="G39" s="95"/>
      <c r="H39" s="141">
        <f t="shared" si="4"/>
        <v>0</v>
      </c>
      <c r="I39" s="95"/>
      <c r="J39" s="141">
        <f t="shared" si="5"/>
        <v>0</v>
      </c>
      <c r="K39" s="125"/>
      <c r="L39" s="125"/>
      <c r="M39" s="125"/>
      <c r="N39" s="125"/>
      <c r="O39" s="125"/>
      <c r="P39" s="125"/>
      <c r="Q39" s="125"/>
      <c r="R39" s="125"/>
    </row>
    <row r="40" spans="1:20" x14ac:dyDescent="0.3">
      <c r="A40" s="148"/>
      <c r="L40" s="84"/>
      <c r="N40" s="84"/>
      <c r="P40" s="84"/>
      <c r="R40" s="84"/>
    </row>
    <row r="41" spans="1:20" x14ac:dyDescent="0.3">
      <c r="A41" s="147" t="s">
        <v>586</v>
      </c>
      <c r="B41" s="95"/>
      <c r="C41" s="95"/>
      <c r="D41" s="141">
        <f>IF(AND(ROUND(B41,0)=0,C41&gt;B41),"INF",IF(AND(ROUND(B41,0)=0,ROUND(C41,0)=0),0,(C41-B41)/B41))</f>
        <v>0</v>
      </c>
      <c r="E41" s="95"/>
      <c r="F41" s="141">
        <f>IF(AND(ROUND(C41,0)=0,E41&gt;C41),"INF",IF(AND(ROUND(C41,0)=0,ROUND(E41,0)=0),0,(E41-C41)/C41))</f>
        <v>0</v>
      </c>
      <c r="G41" s="95"/>
      <c r="H41" s="141">
        <f>IF(AND(ROUND(E41,0)=0,G41&gt;E41),"INF",IF(AND(ROUND(E41,0)=0,ROUND(G41,0)=0),0,(G41-E41)/E41))</f>
        <v>0</v>
      </c>
      <c r="I41" s="95"/>
      <c r="J41" s="141">
        <f>IF(AND(ROUND(G41,0)=0,I41&gt;G41),"INF",IF(AND(ROUND(G41,0)=0,ROUND(I41,0)=0),0,(I41-G41)/G41))</f>
        <v>0</v>
      </c>
      <c r="K41" s="88">
        <f>I41*(1+TAB00!G$32)</f>
        <v>0</v>
      </c>
      <c r="L41" s="141">
        <f>IF(AND(ROUND(I41,0)=0,K41&gt;I41),"INF",IF(AND(ROUND(I41,0)=0,ROUND(K41,0)=0),0,(K41-I41)/I41))</f>
        <v>0</v>
      </c>
      <c r="M41" s="88">
        <f>K41*(1+TAB00!H$32)</f>
        <v>0</v>
      </c>
      <c r="N41" s="141">
        <f>IF(AND(ROUND(K41,0)=0,M41&gt;K41),"INF",IF(AND(ROUND(K41,0)=0,ROUND(M41,0)=0),0,(M41-K41)/K41))</f>
        <v>0</v>
      </c>
      <c r="O41" s="88">
        <f>M41*(1+TAB00!I$32)</f>
        <v>0</v>
      </c>
      <c r="P41" s="141">
        <f>IF(AND(ROUND(M41,0)=0,O41&gt;M41),"INF",IF(AND(ROUND(M41,0)=0,ROUND(O41,0)=0),0,(O41-M41)/M41))</f>
        <v>0</v>
      </c>
      <c r="Q41" s="88">
        <f>O41*(1+TAB00!J$32)</f>
        <v>0</v>
      </c>
      <c r="R41" s="141">
        <f>IF(AND(ROUND(O41,0)=0,Q41&gt;O41),"INF",IF(AND(ROUND(O41,0)=0,ROUND(Q41,0)=0),0,(Q41-O41)/O41))</f>
        <v>0</v>
      </c>
    </row>
    <row r="42" spans="1:20" x14ac:dyDescent="0.3">
      <c r="A42" s="150"/>
      <c r="B42" s="150"/>
    </row>
    <row r="43" spans="1:20" x14ac:dyDescent="0.3">
      <c r="A43" s="151" t="s">
        <v>54</v>
      </c>
      <c r="B43" s="152">
        <f>SUM(B9,B27,B41)</f>
        <v>0</v>
      </c>
      <c r="C43" s="152">
        <f>SUM(C9,C27,C41)</f>
        <v>0</v>
      </c>
      <c r="D43" s="153">
        <f>IF(AND(ROUND(B43,0)=0,C43&gt;B43),"INF",IF(AND(ROUND(B43,0)=0,ROUND(C43,0)=0),0,(C43-B43)/B43))</f>
        <v>0</v>
      </c>
      <c r="E43" s="152">
        <f>SUM(E9,E27,E41)</f>
        <v>0</v>
      </c>
      <c r="F43" s="153">
        <f>IF(AND(ROUND(C43,0)=0,E43&gt;C43),"INF",IF(AND(ROUND(C43,0)=0,ROUND(E43,0)=0),0,(E43-C43)/C43))</f>
        <v>0</v>
      </c>
      <c r="G43" s="152">
        <f>SUM(G9,G27,G41)</f>
        <v>0</v>
      </c>
      <c r="H43" s="153">
        <f>IF(AND(ROUND(E43,0)=0,G43&gt;E43),"INF",IF(AND(ROUND(E43,0)=0,ROUND(G43,0)=0),0,(G43-E43)/E43))</f>
        <v>0</v>
      </c>
      <c r="I43" s="152">
        <f>SUM(I9,I27,I41)</f>
        <v>0</v>
      </c>
      <c r="J43" s="153">
        <f>IF(AND(ROUND(G43,0)=0,I43&gt;G43),"INF",IF(AND(ROUND(G43,0)=0,ROUND(I43,0)=0),0,(I43-G43)/G43))</f>
        <v>0</v>
      </c>
      <c r="K43" s="152">
        <f>SUM(K9,K27,K41)</f>
        <v>0</v>
      </c>
      <c r="L43" s="153">
        <f>IF(AND(ROUND(I43,0)=0,K43&gt;I43),"INF",IF(AND(ROUND(I43,0)=0,ROUND(K43,0)=0),0,(K43-I43)/I43))</f>
        <v>0</v>
      </c>
      <c r="M43" s="152">
        <f>SUM(M9,M27,M41)</f>
        <v>0</v>
      </c>
      <c r="N43" s="153">
        <f>IF(AND(ROUND(K43,0)=0,M43&gt;K43),"INF",IF(AND(ROUND(K43,0)=0,ROUND(M43,0)=0),0,(M43-K43)/K43))</f>
        <v>0</v>
      </c>
      <c r="O43" s="152">
        <f>SUM(O9,O27,O41)</f>
        <v>0</v>
      </c>
      <c r="P43" s="153">
        <f>IF(AND(ROUND(M43,0)=0,O43&gt;M43),"INF",IF(AND(ROUND(M43,0)=0,ROUND(O43,0)=0),0,(O43-M43)/M43))</f>
        <v>0</v>
      </c>
      <c r="Q43" s="152">
        <f>SUM(Q9,Q27,Q41)</f>
        <v>0</v>
      </c>
      <c r="R43" s="153">
        <f>IF(AND(ROUND(O43,0)=0,Q43&gt;O43),"INF",IF(AND(ROUND(O43,0)=0,ROUND(Q43,0)=0),0,(Q43-O43)/O43))</f>
        <v>0</v>
      </c>
    </row>
    <row r="44" spans="1:20" x14ac:dyDescent="0.3">
      <c r="A44" s="154"/>
      <c r="B44" s="150"/>
    </row>
    <row r="45" spans="1:20" ht="12" customHeight="1" x14ac:dyDescent="0.3">
      <c r="A45" s="737" t="str">
        <f>IF(COUNTIF(B25:C25,"&lt;&gt;0")+COUNTIF(E25,"&lt;&gt;0")+COUNTIF(G25,"&lt;&gt;0")+COUNTIF(I25,"&lt;&gt;0")+COUNTIF(K25,"&lt;&gt;0")+COUNTIF(M25,"&lt;&gt;0")+COUNTIF(O25,"&lt;&gt;0")+COUNTIF(Q25,"&lt;&gt;0")+COUNTIF(B27:C27,"&lt;&gt;0")+COUNTIF(E27,"&lt;&gt;0")+COUNTIF(G27,"&lt;&gt;0")+COUNTIF(I27,"&lt;&gt;0")+COUNTIF(K27,"&lt;&gt;0")+COUNTIF(M27,"&lt;&gt;0")+COUNTIF(O27,"&lt;&gt;0")+COUNTIF(Q27,"&lt;&gt;0")&lt;18,'TAB C'!B14,"")</f>
        <v>C.4.1.a. Le GRD doit compléter l'intégralité des champs prévus à cet effet dans le détail des coûts OSP (en ce compris les données relatives aux volumes)</v>
      </c>
      <c r="B45" s="737"/>
      <c r="C45" s="737"/>
      <c r="D45" s="737"/>
      <c r="E45" s="737"/>
      <c r="F45" s="737"/>
      <c r="G45" s="737"/>
      <c r="H45" s="737"/>
      <c r="I45" s="737"/>
      <c r="J45" s="737"/>
      <c r="K45" s="737"/>
      <c r="L45" s="737"/>
    </row>
    <row r="46" spans="1:20" x14ac:dyDescent="0.3">
      <c r="A46" s="737" t="str">
        <f>IF(ABS(SUM(B41,B27,B9)-SUM('TAB3'!F11:F11))&gt;100,'TAB C'!B15,"")</f>
        <v/>
      </c>
      <c r="B46" s="737"/>
      <c r="C46" s="737"/>
      <c r="D46" s="737"/>
      <c r="E46" s="737"/>
      <c r="F46" s="737"/>
      <c r="G46" s="737"/>
      <c r="H46" s="737"/>
      <c r="I46" s="737"/>
      <c r="J46" s="737"/>
      <c r="K46" s="737"/>
      <c r="L46" s="737"/>
    </row>
    <row r="48" spans="1:20" ht="14.25" thickBot="1" x14ac:dyDescent="0.35">
      <c r="A48" s="155"/>
      <c r="B48" s="81"/>
      <c r="C48" s="81"/>
      <c r="D48" s="77"/>
      <c r="E48" s="77"/>
      <c r="F48" s="77"/>
      <c r="G48" s="77"/>
      <c r="H48" s="77"/>
      <c r="I48" s="77"/>
      <c r="J48" s="77"/>
      <c r="K48" s="77"/>
      <c r="L48" s="81"/>
      <c r="M48" s="77"/>
      <c r="N48" s="77"/>
      <c r="O48" s="77"/>
      <c r="P48" s="77"/>
      <c r="Q48" s="77"/>
      <c r="R48" s="77"/>
      <c r="S48" s="77"/>
      <c r="T48" s="77"/>
    </row>
    <row r="49" spans="1:20" s="77" customFormat="1" ht="12.6" customHeight="1" thickBot="1" x14ac:dyDescent="0.35">
      <c r="A49" s="156" t="s">
        <v>134</v>
      </c>
      <c r="B49" s="738" t="s">
        <v>517</v>
      </c>
      <c r="C49" s="739"/>
      <c r="D49" s="739"/>
      <c r="E49" s="739"/>
      <c r="F49" s="739"/>
      <c r="G49" s="739"/>
      <c r="H49" s="739"/>
      <c r="I49" s="739"/>
      <c r="J49" s="739"/>
      <c r="K49" s="739"/>
      <c r="L49" s="739"/>
      <c r="M49" s="739"/>
      <c r="N49" s="739"/>
      <c r="O49" s="739"/>
      <c r="P49" s="739"/>
      <c r="Q49" s="739"/>
      <c r="R49" s="739"/>
      <c r="S49" s="739"/>
      <c r="T49" s="740"/>
    </row>
    <row r="50" spans="1:20" s="77" customFormat="1" ht="214.9" customHeight="1" thickBot="1" x14ac:dyDescent="0.35">
      <c r="A50" s="157" t="s">
        <v>600</v>
      </c>
      <c r="B50" s="735"/>
      <c r="C50" s="736"/>
      <c r="D50" s="736"/>
      <c r="E50" s="736"/>
      <c r="F50" s="736"/>
      <c r="G50" s="736"/>
      <c r="H50" s="736"/>
      <c r="I50" s="736"/>
      <c r="J50" s="736"/>
      <c r="K50" s="736"/>
      <c r="L50" s="736"/>
      <c r="M50" s="736"/>
      <c r="N50" s="736"/>
      <c r="O50" s="736"/>
      <c r="P50" s="736"/>
      <c r="Q50" s="736"/>
      <c r="R50" s="736"/>
      <c r="S50" s="736"/>
      <c r="T50" s="736"/>
    </row>
    <row r="51" spans="1:20" s="77" customFormat="1" ht="214.9" customHeight="1" thickBot="1" x14ac:dyDescent="0.35">
      <c r="A51" s="157" t="s">
        <v>601</v>
      </c>
      <c r="B51" s="735"/>
      <c r="C51" s="736"/>
      <c r="D51" s="736"/>
      <c r="E51" s="736"/>
      <c r="F51" s="736"/>
      <c r="G51" s="736"/>
      <c r="H51" s="736"/>
      <c r="I51" s="736"/>
      <c r="J51" s="736"/>
      <c r="K51" s="736"/>
      <c r="L51" s="736"/>
      <c r="M51" s="736"/>
      <c r="N51" s="736"/>
      <c r="O51" s="736"/>
      <c r="P51" s="736"/>
      <c r="Q51" s="736"/>
      <c r="R51" s="736"/>
      <c r="S51" s="736"/>
      <c r="T51" s="736"/>
    </row>
    <row r="52" spans="1:20" s="77" customFormat="1" ht="214.9" customHeight="1" thickBot="1" x14ac:dyDescent="0.35">
      <c r="A52" s="157" t="s">
        <v>602</v>
      </c>
      <c r="B52" s="735"/>
      <c r="C52" s="736"/>
      <c r="D52" s="736"/>
      <c r="E52" s="736"/>
      <c r="F52" s="736"/>
      <c r="G52" s="736"/>
      <c r="H52" s="736"/>
      <c r="I52" s="736"/>
      <c r="J52" s="736"/>
      <c r="K52" s="736"/>
      <c r="L52" s="736"/>
      <c r="M52" s="736"/>
      <c r="N52" s="736"/>
      <c r="O52" s="736"/>
      <c r="P52" s="736"/>
      <c r="Q52" s="736"/>
      <c r="R52" s="736"/>
      <c r="S52" s="736"/>
      <c r="T52" s="736"/>
    </row>
    <row r="53" spans="1:20" s="77" customFormat="1" ht="214.9" customHeight="1" thickBot="1" x14ac:dyDescent="0.35">
      <c r="A53" s="157" t="s">
        <v>603</v>
      </c>
      <c r="B53" s="735"/>
      <c r="C53" s="736"/>
      <c r="D53" s="736"/>
      <c r="E53" s="736"/>
      <c r="F53" s="736"/>
      <c r="G53" s="736"/>
      <c r="H53" s="736"/>
      <c r="I53" s="736"/>
      <c r="J53" s="736"/>
      <c r="K53" s="736"/>
      <c r="L53" s="736"/>
      <c r="M53" s="736"/>
      <c r="N53" s="736"/>
      <c r="O53" s="736"/>
      <c r="P53" s="736"/>
      <c r="Q53" s="736"/>
      <c r="R53" s="736"/>
      <c r="S53" s="736"/>
      <c r="T53" s="736"/>
    </row>
  </sheetData>
  <mergeCells count="17">
    <mergeCell ref="A5:O5"/>
    <mergeCell ref="Q7:R7"/>
    <mergeCell ref="K7:L7"/>
    <mergeCell ref="M7:N7"/>
    <mergeCell ref="O7:P7"/>
    <mergeCell ref="B7:B8"/>
    <mergeCell ref="C7:D7"/>
    <mergeCell ref="E7:F7"/>
    <mergeCell ref="G7:H7"/>
    <mergeCell ref="I7:J7"/>
    <mergeCell ref="B52:T52"/>
    <mergeCell ref="B53:T53"/>
    <mergeCell ref="A45:L45"/>
    <mergeCell ref="A46:L46"/>
    <mergeCell ref="B49:T49"/>
    <mergeCell ref="B50:T50"/>
    <mergeCell ref="B51:T51"/>
  </mergeCells>
  <conditionalFormatting sqref="A13:A21">
    <cfRule type="containsText" dxfId="2467" priority="93" operator="containsText" text="ntitulé">
      <formula>NOT(ISERROR(SEARCH("ntitulé",A13)))</formula>
    </cfRule>
    <cfRule type="containsBlanks" dxfId="2466" priority="94">
      <formula>LEN(TRIM(A13))=0</formula>
    </cfRule>
  </conditionalFormatting>
  <conditionalFormatting sqref="A13:A21">
    <cfRule type="containsText" dxfId="2465" priority="92" operator="containsText" text="libre">
      <formula>NOT(ISERROR(SEARCH("libre",A13)))</formula>
    </cfRule>
  </conditionalFormatting>
  <conditionalFormatting sqref="A12:A21">
    <cfRule type="containsText" dxfId="2464" priority="90" operator="containsText" text="ntitulé">
      <formula>NOT(ISERROR(SEARCH("ntitulé",A12)))</formula>
    </cfRule>
    <cfRule type="containsBlanks" dxfId="2463" priority="91">
      <formula>LEN(TRIM(A12))=0</formula>
    </cfRule>
  </conditionalFormatting>
  <conditionalFormatting sqref="A12:A21">
    <cfRule type="containsText" dxfId="2462" priority="89" operator="containsText" text="libre">
      <formula>NOT(ISERROR(SEARCH("libre",A12)))</formula>
    </cfRule>
  </conditionalFormatting>
  <conditionalFormatting sqref="A30:A39">
    <cfRule type="containsText" dxfId="2461" priority="87" operator="containsText" text="ntitulé">
      <formula>NOT(ISERROR(SEARCH("ntitulé",A30)))</formula>
    </cfRule>
    <cfRule type="containsBlanks" dxfId="2460" priority="88">
      <formula>LEN(TRIM(A30))=0</formula>
    </cfRule>
  </conditionalFormatting>
  <conditionalFormatting sqref="A30:A39">
    <cfRule type="containsText" dxfId="2459" priority="86" operator="containsText" text="libre">
      <formula>NOT(ISERROR(SEARCH("libre",A30)))</formula>
    </cfRule>
  </conditionalFormatting>
  <conditionalFormatting sqref="A30:A39">
    <cfRule type="containsText" dxfId="2458" priority="84" operator="containsText" text="ntitulé">
      <formula>NOT(ISERROR(SEARCH("ntitulé",A30)))</formula>
    </cfRule>
    <cfRule type="containsBlanks" dxfId="2457" priority="85">
      <formula>LEN(TRIM(A30))=0</formula>
    </cfRule>
  </conditionalFormatting>
  <conditionalFormatting sqref="A30:A39">
    <cfRule type="containsText" dxfId="2456" priority="83" operator="containsText" text="libre">
      <formula>NOT(ISERROR(SEARCH("libre",A30)))</formula>
    </cfRule>
  </conditionalFormatting>
  <conditionalFormatting sqref="B23 B10:B21">
    <cfRule type="containsText" dxfId="2455" priority="81" operator="containsText" text="ntitulé">
      <formula>NOT(ISERROR(SEARCH("ntitulé",B10)))</formula>
    </cfRule>
    <cfRule type="containsBlanks" dxfId="2454" priority="82">
      <formula>LEN(TRIM(B10))=0</formula>
    </cfRule>
  </conditionalFormatting>
  <conditionalFormatting sqref="B23 B10:B21">
    <cfRule type="containsText" dxfId="2453" priority="80" operator="containsText" text="libre">
      <formula>NOT(ISERROR(SEARCH("libre",B10)))</formula>
    </cfRule>
  </conditionalFormatting>
  <conditionalFormatting sqref="O23 O10:O21">
    <cfRule type="containsText" dxfId="2452" priority="18" operator="containsText" text="ntitulé">
      <formula>NOT(ISERROR(SEARCH("ntitulé",O10)))</formula>
    </cfRule>
    <cfRule type="containsBlanks" dxfId="2451" priority="19">
      <formula>LEN(TRIM(O10))=0</formula>
    </cfRule>
  </conditionalFormatting>
  <conditionalFormatting sqref="O23 O10:O21">
    <cfRule type="containsText" dxfId="2450" priority="17" operator="containsText" text="libre">
      <formula>NOT(ISERROR(SEARCH("libre",O10)))</formula>
    </cfRule>
  </conditionalFormatting>
  <conditionalFormatting sqref="B28:B39">
    <cfRule type="containsText" dxfId="2449" priority="78" operator="containsText" text="ntitulé">
      <formula>NOT(ISERROR(SEARCH("ntitulé",B28)))</formula>
    </cfRule>
    <cfRule type="containsBlanks" dxfId="2448" priority="79">
      <formula>LEN(TRIM(B28))=0</formula>
    </cfRule>
  </conditionalFormatting>
  <conditionalFormatting sqref="B28:B39">
    <cfRule type="containsText" dxfId="2447" priority="77" operator="containsText" text="libre">
      <formula>NOT(ISERROR(SEARCH("libre",B28)))</formula>
    </cfRule>
  </conditionalFormatting>
  <conditionalFormatting sqref="B41">
    <cfRule type="containsText" dxfId="2446" priority="75" operator="containsText" text="ntitulé">
      <formula>NOT(ISERROR(SEARCH("ntitulé",B41)))</formula>
    </cfRule>
    <cfRule type="containsBlanks" dxfId="2445" priority="76">
      <formula>LEN(TRIM(B41))=0</formula>
    </cfRule>
  </conditionalFormatting>
  <conditionalFormatting sqref="B41">
    <cfRule type="containsText" dxfId="2444" priority="74" operator="containsText" text="libre">
      <formula>NOT(ISERROR(SEARCH("libre",B41)))</formula>
    </cfRule>
  </conditionalFormatting>
  <conditionalFormatting sqref="C23 C10:C21">
    <cfRule type="containsText" dxfId="2443" priority="72" operator="containsText" text="ntitulé">
      <formula>NOT(ISERROR(SEARCH("ntitulé",C10)))</formula>
    </cfRule>
    <cfRule type="containsBlanks" dxfId="2442" priority="73">
      <formula>LEN(TRIM(C10))=0</formula>
    </cfRule>
  </conditionalFormatting>
  <conditionalFormatting sqref="C23 C10:C21">
    <cfRule type="containsText" dxfId="2441" priority="71" operator="containsText" text="libre">
      <formula>NOT(ISERROR(SEARCH("libre",C10)))</formula>
    </cfRule>
  </conditionalFormatting>
  <conditionalFormatting sqref="C28:C39">
    <cfRule type="containsText" dxfId="2440" priority="69" operator="containsText" text="ntitulé">
      <formula>NOT(ISERROR(SEARCH("ntitulé",C28)))</formula>
    </cfRule>
    <cfRule type="containsBlanks" dxfId="2439" priority="70">
      <formula>LEN(TRIM(C28))=0</formula>
    </cfRule>
  </conditionalFormatting>
  <conditionalFormatting sqref="C28:C39">
    <cfRule type="containsText" dxfId="2438" priority="68" operator="containsText" text="libre">
      <formula>NOT(ISERROR(SEARCH("libre",C28)))</formula>
    </cfRule>
  </conditionalFormatting>
  <conditionalFormatting sqref="C41">
    <cfRule type="containsText" dxfId="2437" priority="66" operator="containsText" text="ntitulé">
      <formula>NOT(ISERROR(SEARCH("ntitulé",C41)))</formula>
    </cfRule>
    <cfRule type="containsBlanks" dxfId="2436" priority="67">
      <formula>LEN(TRIM(C41))=0</formula>
    </cfRule>
  </conditionalFormatting>
  <conditionalFormatting sqref="C41">
    <cfRule type="containsText" dxfId="2435" priority="65" operator="containsText" text="libre">
      <formula>NOT(ISERROR(SEARCH("libre",C41)))</formula>
    </cfRule>
  </conditionalFormatting>
  <conditionalFormatting sqref="E23 E10:E21">
    <cfRule type="containsText" dxfId="2434" priority="63" operator="containsText" text="ntitulé">
      <formula>NOT(ISERROR(SEARCH("ntitulé",E10)))</formula>
    </cfRule>
    <cfRule type="containsBlanks" dxfId="2433" priority="64">
      <formula>LEN(TRIM(E10))=0</formula>
    </cfRule>
  </conditionalFormatting>
  <conditionalFormatting sqref="E23 E10:E21">
    <cfRule type="containsText" dxfId="2432" priority="62" operator="containsText" text="libre">
      <formula>NOT(ISERROR(SEARCH("libre",E10)))</formula>
    </cfRule>
  </conditionalFormatting>
  <conditionalFormatting sqref="E28:E39">
    <cfRule type="containsText" dxfId="2431" priority="60" operator="containsText" text="ntitulé">
      <formula>NOT(ISERROR(SEARCH("ntitulé",E28)))</formula>
    </cfRule>
    <cfRule type="containsBlanks" dxfId="2430" priority="61">
      <formula>LEN(TRIM(E28))=0</formula>
    </cfRule>
  </conditionalFormatting>
  <conditionalFormatting sqref="E28:E39">
    <cfRule type="containsText" dxfId="2429" priority="59" operator="containsText" text="libre">
      <formula>NOT(ISERROR(SEARCH("libre",E28)))</formula>
    </cfRule>
  </conditionalFormatting>
  <conditionalFormatting sqref="E41">
    <cfRule type="containsText" dxfId="2428" priority="57" operator="containsText" text="ntitulé">
      <formula>NOT(ISERROR(SEARCH("ntitulé",E41)))</formula>
    </cfRule>
    <cfRule type="containsBlanks" dxfId="2427" priority="58">
      <formula>LEN(TRIM(E41))=0</formula>
    </cfRule>
  </conditionalFormatting>
  <conditionalFormatting sqref="E41">
    <cfRule type="containsText" dxfId="2426" priority="56" operator="containsText" text="libre">
      <formula>NOT(ISERROR(SEARCH("libre",E41)))</formula>
    </cfRule>
  </conditionalFormatting>
  <conditionalFormatting sqref="G23 G10:G21">
    <cfRule type="containsText" dxfId="2425" priority="54" operator="containsText" text="ntitulé">
      <formula>NOT(ISERROR(SEARCH("ntitulé",G10)))</formula>
    </cfRule>
    <cfRule type="containsBlanks" dxfId="2424" priority="55">
      <formula>LEN(TRIM(G10))=0</formula>
    </cfRule>
  </conditionalFormatting>
  <conditionalFormatting sqref="G23 G10:G21">
    <cfRule type="containsText" dxfId="2423" priority="53" operator="containsText" text="libre">
      <formula>NOT(ISERROR(SEARCH("libre",G10)))</formula>
    </cfRule>
  </conditionalFormatting>
  <conditionalFormatting sqref="G28:G39">
    <cfRule type="containsText" dxfId="2422" priority="51" operator="containsText" text="ntitulé">
      <formula>NOT(ISERROR(SEARCH("ntitulé",G28)))</formula>
    </cfRule>
    <cfRule type="containsBlanks" dxfId="2421" priority="52">
      <formula>LEN(TRIM(G28))=0</formula>
    </cfRule>
  </conditionalFormatting>
  <conditionalFormatting sqref="G28:G39">
    <cfRule type="containsText" dxfId="2420" priority="50" operator="containsText" text="libre">
      <formula>NOT(ISERROR(SEARCH("libre",G28)))</formula>
    </cfRule>
  </conditionalFormatting>
  <conditionalFormatting sqref="G41">
    <cfRule type="containsText" dxfId="2419" priority="48" operator="containsText" text="ntitulé">
      <formula>NOT(ISERROR(SEARCH("ntitulé",G41)))</formula>
    </cfRule>
    <cfRule type="containsBlanks" dxfId="2418" priority="49">
      <formula>LEN(TRIM(G41))=0</formula>
    </cfRule>
  </conditionalFormatting>
  <conditionalFormatting sqref="G41">
    <cfRule type="containsText" dxfId="2417" priority="47" operator="containsText" text="libre">
      <formula>NOT(ISERROR(SEARCH("libre",G41)))</formula>
    </cfRule>
  </conditionalFormatting>
  <conditionalFormatting sqref="I23 I10:I21">
    <cfRule type="containsText" dxfId="2416" priority="45" operator="containsText" text="ntitulé">
      <formula>NOT(ISERROR(SEARCH("ntitulé",I10)))</formula>
    </cfRule>
    <cfRule type="containsBlanks" dxfId="2415" priority="46">
      <formula>LEN(TRIM(I10))=0</formula>
    </cfRule>
  </conditionalFormatting>
  <conditionalFormatting sqref="I23 I10:I21">
    <cfRule type="containsText" dxfId="2414" priority="44" operator="containsText" text="libre">
      <formula>NOT(ISERROR(SEARCH("libre",I10)))</formula>
    </cfRule>
  </conditionalFormatting>
  <conditionalFormatting sqref="I28:I39">
    <cfRule type="containsText" dxfId="2413" priority="42" operator="containsText" text="ntitulé">
      <formula>NOT(ISERROR(SEARCH("ntitulé",I28)))</formula>
    </cfRule>
    <cfRule type="containsBlanks" dxfId="2412" priority="43">
      <formula>LEN(TRIM(I28))=0</formula>
    </cfRule>
  </conditionalFormatting>
  <conditionalFormatting sqref="I28:I39">
    <cfRule type="containsText" dxfId="2411" priority="41" operator="containsText" text="libre">
      <formula>NOT(ISERROR(SEARCH("libre",I28)))</formula>
    </cfRule>
  </conditionalFormatting>
  <conditionalFormatting sqref="I41">
    <cfRule type="containsText" dxfId="2410" priority="39" operator="containsText" text="ntitulé">
      <formula>NOT(ISERROR(SEARCH("ntitulé",I41)))</formula>
    </cfRule>
    <cfRule type="containsBlanks" dxfId="2409" priority="40">
      <formula>LEN(TRIM(I41))=0</formula>
    </cfRule>
  </conditionalFormatting>
  <conditionalFormatting sqref="I41">
    <cfRule type="containsText" dxfId="2408" priority="38" operator="containsText" text="libre">
      <formula>NOT(ISERROR(SEARCH("libre",I41)))</formula>
    </cfRule>
  </conditionalFormatting>
  <conditionalFormatting sqref="K23 K10:K21">
    <cfRule type="containsText" dxfId="2407" priority="36" operator="containsText" text="ntitulé">
      <formula>NOT(ISERROR(SEARCH("ntitulé",K10)))</formula>
    </cfRule>
    <cfRule type="containsBlanks" dxfId="2406" priority="37">
      <formula>LEN(TRIM(K10))=0</formula>
    </cfRule>
  </conditionalFormatting>
  <conditionalFormatting sqref="K23 K10:K21">
    <cfRule type="containsText" dxfId="2405" priority="35" operator="containsText" text="libre">
      <formula>NOT(ISERROR(SEARCH("libre",K10)))</formula>
    </cfRule>
  </conditionalFormatting>
  <conditionalFormatting sqref="K28:L39">
    <cfRule type="containsText" dxfId="2404" priority="33" operator="containsText" text="ntitulé">
      <formula>NOT(ISERROR(SEARCH("ntitulé",K28)))</formula>
    </cfRule>
    <cfRule type="containsBlanks" dxfId="2403" priority="34">
      <formula>LEN(TRIM(K28))=0</formula>
    </cfRule>
  </conditionalFormatting>
  <conditionalFormatting sqref="K28:L39">
    <cfRule type="containsText" dxfId="2402" priority="32" operator="containsText" text="libre">
      <formula>NOT(ISERROR(SEARCH("libre",K28)))</formula>
    </cfRule>
  </conditionalFormatting>
  <conditionalFormatting sqref="L10:L21">
    <cfRule type="containsText" dxfId="2401" priority="30" operator="containsText" text="ntitulé">
      <formula>NOT(ISERROR(SEARCH("ntitulé",L10)))</formula>
    </cfRule>
    <cfRule type="containsBlanks" dxfId="2400" priority="31">
      <formula>LEN(TRIM(L10))=0</formula>
    </cfRule>
  </conditionalFormatting>
  <conditionalFormatting sqref="L10:L21">
    <cfRule type="containsText" dxfId="2399" priority="29" operator="containsText" text="libre">
      <formula>NOT(ISERROR(SEARCH("libre",L10)))</formula>
    </cfRule>
  </conditionalFormatting>
  <conditionalFormatting sqref="M23 M10:M21">
    <cfRule type="containsText" dxfId="2398" priority="27" operator="containsText" text="ntitulé">
      <formula>NOT(ISERROR(SEARCH("ntitulé",M10)))</formula>
    </cfRule>
    <cfRule type="containsBlanks" dxfId="2397" priority="28">
      <formula>LEN(TRIM(M10))=0</formula>
    </cfRule>
  </conditionalFormatting>
  <conditionalFormatting sqref="M23 M10:M21">
    <cfRule type="containsText" dxfId="2396" priority="26" operator="containsText" text="libre">
      <formula>NOT(ISERROR(SEARCH("libre",M10)))</formula>
    </cfRule>
  </conditionalFormatting>
  <conditionalFormatting sqref="N10:N21">
    <cfRule type="containsText" dxfId="2395" priority="21" operator="containsText" text="ntitulé">
      <formula>NOT(ISERROR(SEARCH("ntitulé",N10)))</formula>
    </cfRule>
    <cfRule type="containsBlanks" dxfId="2394" priority="22">
      <formula>LEN(TRIM(N10))=0</formula>
    </cfRule>
  </conditionalFormatting>
  <conditionalFormatting sqref="N10:N21">
    <cfRule type="containsText" dxfId="2393" priority="20" operator="containsText" text="libre">
      <formula>NOT(ISERROR(SEARCH("libre",N10)))</formula>
    </cfRule>
  </conditionalFormatting>
  <conditionalFormatting sqref="M28:N39">
    <cfRule type="containsText" dxfId="2392" priority="24" operator="containsText" text="ntitulé">
      <formula>NOT(ISERROR(SEARCH("ntitulé",M28)))</formula>
    </cfRule>
    <cfRule type="containsBlanks" dxfId="2391" priority="25">
      <formula>LEN(TRIM(M28))=0</formula>
    </cfRule>
  </conditionalFormatting>
  <conditionalFormatting sqref="M28:N39">
    <cfRule type="containsText" dxfId="2390" priority="23" operator="containsText" text="libre">
      <formula>NOT(ISERROR(SEARCH("libre",M28)))</formula>
    </cfRule>
  </conditionalFormatting>
  <conditionalFormatting sqref="O28:P39">
    <cfRule type="containsText" dxfId="2389" priority="15" operator="containsText" text="ntitulé">
      <formula>NOT(ISERROR(SEARCH("ntitulé",O28)))</formula>
    </cfRule>
    <cfRule type="containsBlanks" dxfId="2388" priority="16">
      <formula>LEN(TRIM(O28))=0</formula>
    </cfRule>
  </conditionalFormatting>
  <conditionalFormatting sqref="O28:P39">
    <cfRule type="containsText" dxfId="2387" priority="14" operator="containsText" text="libre">
      <formula>NOT(ISERROR(SEARCH("libre",O28)))</formula>
    </cfRule>
  </conditionalFormatting>
  <conditionalFormatting sqref="P10:P21">
    <cfRule type="containsText" dxfId="2386" priority="12" operator="containsText" text="ntitulé">
      <formula>NOT(ISERROR(SEARCH("ntitulé",P10)))</formula>
    </cfRule>
    <cfRule type="containsBlanks" dxfId="2385" priority="13">
      <formula>LEN(TRIM(P10))=0</formula>
    </cfRule>
  </conditionalFormatting>
  <conditionalFormatting sqref="P10:P21">
    <cfRule type="containsText" dxfId="2384" priority="11" operator="containsText" text="libre">
      <formula>NOT(ISERROR(SEARCH("libre",P10)))</formula>
    </cfRule>
  </conditionalFormatting>
  <conditionalFormatting sqref="Q23 Q10:Q21">
    <cfRule type="containsText" dxfId="2383" priority="9" operator="containsText" text="ntitulé">
      <formula>NOT(ISERROR(SEARCH("ntitulé",Q10)))</formula>
    </cfRule>
    <cfRule type="containsBlanks" dxfId="2382" priority="10">
      <formula>LEN(TRIM(Q10))=0</formula>
    </cfRule>
  </conditionalFormatting>
  <conditionalFormatting sqref="Q23 Q10:Q21">
    <cfRule type="containsText" dxfId="2381" priority="8" operator="containsText" text="libre">
      <formula>NOT(ISERROR(SEARCH("libre",Q10)))</formula>
    </cfRule>
  </conditionalFormatting>
  <conditionalFormatting sqref="Q28:R39">
    <cfRule type="containsText" dxfId="2380" priority="6" operator="containsText" text="ntitulé">
      <formula>NOT(ISERROR(SEARCH("ntitulé",Q28)))</formula>
    </cfRule>
    <cfRule type="containsBlanks" dxfId="2379" priority="7">
      <formula>LEN(TRIM(Q28))=0</formula>
    </cfRule>
  </conditionalFormatting>
  <conditionalFormatting sqref="Q28:R39">
    <cfRule type="containsText" dxfId="2378" priority="5" operator="containsText" text="libre">
      <formula>NOT(ISERROR(SEARCH("libre",Q28)))</formula>
    </cfRule>
  </conditionalFormatting>
  <conditionalFormatting sqref="R10:R21">
    <cfRule type="containsText" dxfId="2377" priority="3" operator="containsText" text="ntitulé">
      <formula>NOT(ISERROR(SEARCH("ntitulé",R10)))</formula>
    </cfRule>
    <cfRule type="containsBlanks" dxfId="2376" priority="4">
      <formula>LEN(TRIM(R10))=0</formula>
    </cfRule>
  </conditionalFormatting>
  <conditionalFormatting sqref="R10:R21">
    <cfRule type="containsText" dxfId="2375" priority="2" operator="containsText" text="libre">
      <formula>NOT(ISERROR(SEARCH("libre",R10)))</formula>
    </cfRule>
  </conditionalFormatting>
  <conditionalFormatting sqref="B50:T53">
    <cfRule type="containsBlanks" dxfId="2374" priority="1">
      <formula>LEN(TRIM(B50))=0</formula>
    </cfRule>
  </conditionalFormatting>
  <hyperlinks>
    <hyperlink ref="A1" location="TAB00!A1" display="Retour page de garde"/>
    <hyperlink ref="A2" location="'TAB4'!A1" display="Retour TAB4"/>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opLeftCell="A25" zoomScaleNormal="100" workbookViewId="0">
      <selection activeCell="A47" sqref="A4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TAB00!B57&amp;" : "&amp;TAB00!C57</f>
        <v>TAB4.2 : Charges nettes liées au rechargement des compteurs à budget</v>
      </c>
      <c r="B3" s="158"/>
      <c r="C3" s="158"/>
      <c r="D3" s="158"/>
      <c r="E3" s="158"/>
      <c r="F3" s="158"/>
      <c r="G3" s="158"/>
      <c r="H3" s="158"/>
      <c r="I3" s="158"/>
      <c r="J3" s="158"/>
      <c r="K3" s="158"/>
      <c r="L3" s="158"/>
      <c r="M3" s="158"/>
      <c r="N3" s="158"/>
      <c r="O3" s="158"/>
      <c r="P3" s="158"/>
      <c r="Q3" s="158"/>
      <c r="R3" s="158"/>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559" t="s">
        <v>597</v>
      </c>
      <c r="B9" s="553">
        <f>SUM(B10:B21)</f>
        <v>0</v>
      </c>
      <c r="C9" s="553">
        <f>SUM(C10:C21)</f>
        <v>0</v>
      </c>
      <c r="D9" s="554">
        <f>IF(AND(ROUND(B9,0)=0,C9&gt;B9),"INF",IF(AND(ROUND(B9,0)=0,ROUND(C9,0)=0),0,(C9-B9)/B9))</f>
        <v>0</v>
      </c>
      <c r="E9" s="553">
        <f>SUM(E10:E21)</f>
        <v>0</v>
      </c>
      <c r="F9" s="554">
        <f>IF(AND(ROUND(C9,0)=0,E9&gt;C9),"INF",IF(AND(ROUND(C9,0)=0,ROUND(E9,0)=0),0,(E9-C9)/C9))</f>
        <v>0</v>
      </c>
      <c r="G9" s="553">
        <f>SUM(G10:G21)</f>
        <v>0</v>
      </c>
      <c r="H9" s="554">
        <f>IF(AND(ROUND(E9,0)=0,G9&gt;E9),"INF",IF(AND(ROUND(E9,0)=0,ROUND(G9,0)=0),0,(G9-E9)/E9))</f>
        <v>0</v>
      </c>
      <c r="I9" s="553">
        <f>SUM(I10:I21)</f>
        <v>0</v>
      </c>
      <c r="J9" s="554">
        <f>IF(AND(ROUND(G9,0)=0,I9&gt;G9),"INF",IF(AND(ROUND(G9,0)=0,ROUND(I9,0)=0),0,(I9-G9)/G9))</f>
        <v>0</v>
      </c>
      <c r="K9" s="553">
        <f>K25*K23</f>
        <v>0</v>
      </c>
      <c r="L9" s="554">
        <f>IF(AND(ROUND(I9,0)=0,K9&gt;I9),"INF",IF(AND(ROUND(I9,0)=0,ROUND(K9,0)=0),0,(K9-I9)/I9))</f>
        <v>0</v>
      </c>
      <c r="M9" s="553">
        <f>M25*M23</f>
        <v>0</v>
      </c>
      <c r="N9" s="554">
        <f>IF(AND(ROUND(K9,0)=0,M9&gt;K9),"INF",IF(AND(ROUND(K9,0)=0,ROUND(M9,0)=0),0,(M9-K9)/K9))</f>
        <v>0</v>
      </c>
      <c r="O9" s="553">
        <f>O25*O23</f>
        <v>0</v>
      </c>
      <c r="P9" s="554">
        <f>IF(AND(ROUND(M9,0)=0,O9&gt;M9),"INF",IF(AND(ROUND(M9,0)=0,ROUND(O9,0)=0),0,(O9-M9)/M9))</f>
        <v>0</v>
      </c>
      <c r="Q9" s="553">
        <f>Q25*Q23</f>
        <v>0</v>
      </c>
      <c r="R9" s="554">
        <f>IF(AND(ROUND(O9,0)=0,Q9&gt;O9),"INF",IF(AND(ROUND(O9,0)=0,ROUND(Q9,0)=0),0,(Q9-O9)/O9))</f>
        <v>0</v>
      </c>
    </row>
    <row r="10" spans="1:18" x14ac:dyDescent="0.3">
      <c r="A10" s="136" t="s">
        <v>598</v>
      </c>
      <c r="B10" s="95"/>
      <c r="C10" s="95"/>
      <c r="D10" s="141">
        <f t="shared" ref="D10:D21" si="0">IF(AND(ROUND(B10,0)=0,C10&gt;B10),"INF",IF(AND(ROUND(B10,0)=0,ROUND(C10,0)=0),0,(C10-B10)/B10))</f>
        <v>0</v>
      </c>
      <c r="E10" s="95"/>
      <c r="F10" s="141">
        <f t="shared" ref="F10:J21" si="1">IF(AND(ROUND(C10,0)=0,E10&gt;C10),"INF",IF(AND(ROUND(C10,0)=0,ROUND(E10,0)=0),0,(E10-C10)/C10))</f>
        <v>0</v>
      </c>
      <c r="G10" s="95"/>
      <c r="H10" s="141">
        <f t="shared" si="1"/>
        <v>0</v>
      </c>
      <c r="I10" s="95"/>
      <c r="J10" s="141">
        <f t="shared" si="1"/>
        <v>0</v>
      </c>
      <c r="K10" s="125"/>
      <c r="L10" s="125"/>
      <c r="M10" s="125"/>
      <c r="N10" s="125"/>
      <c r="O10" s="125"/>
      <c r="P10" s="125"/>
      <c r="Q10" s="125"/>
      <c r="R10" s="125"/>
    </row>
    <row r="11" spans="1:18" x14ac:dyDescent="0.3">
      <c r="A11" s="148" t="s">
        <v>599</v>
      </c>
      <c r="B11" s="95"/>
      <c r="C11" s="95"/>
      <c r="D11" s="141">
        <f t="shared" si="0"/>
        <v>0</v>
      </c>
      <c r="E11" s="95"/>
      <c r="F11" s="141">
        <f t="shared" si="1"/>
        <v>0</v>
      </c>
      <c r="G11" s="95"/>
      <c r="H11" s="141">
        <f t="shared" si="1"/>
        <v>0</v>
      </c>
      <c r="I11" s="95"/>
      <c r="J11" s="141">
        <f t="shared" si="1"/>
        <v>0</v>
      </c>
      <c r="K11" s="125"/>
      <c r="L11" s="125"/>
      <c r="M11" s="125"/>
      <c r="N11" s="125"/>
      <c r="O11" s="125"/>
      <c r="P11" s="125"/>
      <c r="Q11" s="125"/>
      <c r="R11" s="125"/>
    </row>
    <row r="12" spans="1:18" x14ac:dyDescent="0.3">
      <c r="A12" s="75" t="s">
        <v>468</v>
      </c>
      <c r="B12" s="95"/>
      <c r="C12" s="95"/>
      <c r="D12" s="141">
        <f t="shared" si="0"/>
        <v>0</v>
      </c>
      <c r="E12" s="95"/>
      <c r="F12" s="141">
        <f t="shared" si="1"/>
        <v>0</v>
      </c>
      <c r="G12" s="95"/>
      <c r="H12" s="141">
        <f t="shared" si="1"/>
        <v>0</v>
      </c>
      <c r="I12" s="95"/>
      <c r="J12" s="141">
        <f t="shared" si="1"/>
        <v>0</v>
      </c>
      <c r="K12" s="125"/>
      <c r="L12" s="125"/>
      <c r="M12" s="125"/>
      <c r="N12" s="125"/>
      <c r="O12" s="125"/>
      <c r="P12" s="125"/>
      <c r="Q12" s="125"/>
      <c r="R12" s="125"/>
    </row>
    <row r="13" spans="1:18" x14ac:dyDescent="0.3">
      <c r="A13" s="75" t="s">
        <v>468</v>
      </c>
      <c r="B13" s="95"/>
      <c r="C13" s="95"/>
      <c r="D13" s="141">
        <f t="shared" si="0"/>
        <v>0</v>
      </c>
      <c r="E13" s="95"/>
      <c r="F13" s="141">
        <f t="shared" si="1"/>
        <v>0</v>
      </c>
      <c r="G13" s="95"/>
      <c r="H13" s="141">
        <f t="shared" si="1"/>
        <v>0</v>
      </c>
      <c r="I13" s="95"/>
      <c r="J13" s="141">
        <f t="shared" si="1"/>
        <v>0</v>
      </c>
      <c r="K13" s="125"/>
      <c r="L13" s="125"/>
      <c r="M13" s="125"/>
      <c r="N13" s="125"/>
      <c r="O13" s="125"/>
      <c r="P13" s="125"/>
      <c r="Q13" s="125"/>
      <c r="R13" s="125"/>
    </row>
    <row r="14" spans="1:18" x14ac:dyDescent="0.3">
      <c r="A14" s="75" t="s">
        <v>468</v>
      </c>
      <c r="B14" s="95"/>
      <c r="C14" s="95"/>
      <c r="D14" s="141">
        <f t="shared" si="0"/>
        <v>0</v>
      </c>
      <c r="E14" s="95"/>
      <c r="F14" s="141">
        <f t="shared" si="1"/>
        <v>0</v>
      </c>
      <c r="G14" s="95"/>
      <c r="H14" s="141">
        <f t="shared" si="1"/>
        <v>0</v>
      </c>
      <c r="I14" s="95"/>
      <c r="J14" s="141">
        <f t="shared" si="1"/>
        <v>0</v>
      </c>
      <c r="K14" s="125"/>
      <c r="L14" s="125"/>
      <c r="M14" s="125"/>
      <c r="N14" s="125"/>
      <c r="O14" s="125"/>
      <c r="P14" s="125"/>
      <c r="Q14" s="125"/>
      <c r="R14" s="125"/>
    </row>
    <row r="15" spans="1:18" x14ac:dyDescent="0.3">
      <c r="A15" s="75" t="s">
        <v>468</v>
      </c>
      <c r="B15" s="95"/>
      <c r="C15" s="95"/>
      <c r="D15" s="141">
        <f t="shared" si="0"/>
        <v>0</v>
      </c>
      <c r="E15" s="95"/>
      <c r="F15" s="141">
        <f t="shared" si="1"/>
        <v>0</v>
      </c>
      <c r="G15" s="95"/>
      <c r="H15" s="141">
        <f t="shared" si="1"/>
        <v>0</v>
      </c>
      <c r="I15" s="95"/>
      <c r="J15" s="141">
        <f t="shared" si="1"/>
        <v>0</v>
      </c>
      <c r="K15" s="125"/>
      <c r="L15" s="125"/>
      <c r="M15" s="125"/>
      <c r="N15" s="125"/>
      <c r="O15" s="125"/>
      <c r="P15" s="125"/>
      <c r="Q15" s="125"/>
      <c r="R15" s="125"/>
    </row>
    <row r="16" spans="1:18" x14ac:dyDescent="0.3">
      <c r="A16" s="75" t="s">
        <v>468</v>
      </c>
      <c r="B16" s="95"/>
      <c r="C16" s="95"/>
      <c r="D16" s="141">
        <f t="shared" si="0"/>
        <v>0</v>
      </c>
      <c r="E16" s="95"/>
      <c r="F16" s="141">
        <f t="shared" si="1"/>
        <v>0</v>
      </c>
      <c r="G16" s="95"/>
      <c r="H16" s="141">
        <f t="shared" si="1"/>
        <v>0</v>
      </c>
      <c r="I16" s="95"/>
      <c r="J16" s="141">
        <f t="shared" si="1"/>
        <v>0</v>
      </c>
      <c r="K16" s="125"/>
      <c r="L16" s="125"/>
      <c r="M16" s="125"/>
      <c r="N16" s="125"/>
      <c r="O16" s="125"/>
      <c r="P16" s="125"/>
      <c r="Q16" s="125"/>
      <c r="R16" s="125"/>
    </row>
    <row r="17" spans="1:18" x14ac:dyDescent="0.3">
      <c r="A17" s="75" t="s">
        <v>468</v>
      </c>
      <c r="B17" s="95"/>
      <c r="C17" s="95"/>
      <c r="D17" s="141">
        <f t="shared" si="0"/>
        <v>0</v>
      </c>
      <c r="E17" s="95"/>
      <c r="F17" s="141">
        <f t="shared" si="1"/>
        <v>0</v>
      </c>
      <c r="G17" s="95"/>
      <c r="H17" s="141">
        <f t="shared" si="1"/>
        <v>0</v>
      </c>
      <c r="I17" s="95"/>
      <c r="J17" s="141">
        <f t="shared" si="1"/>
        <v>0</v>
      </c>
      <c r="K17" s="125"/>
      <c r="L17" s="125"/>
      <c r="M17" s="125"/>
      <c r="N17" s="125"/>
      <c r="O17" s="125"/>
      <c r="P17" s="125"/>
      <c r="Q17" s="125"/>
      <c r="R17" s="125"/>
    </row>
    <row r="18" spans="1:18" x14ac:dyDescent="0.3">
      <c r="A18" s="75" t="s">
        <v>468</v>
      </c>
      <c r="B18" s="95"/>
      <c r="C18" s="95"/>
      <c r="D18" s="141">
        <f t="shared" si="0"/>
        <v>0</v>
      </c>
      <c r="E18" s="95"/>
      <c r="F18" s="141">
        <f t="shared" si="1"/>
        <v>0</v>
      </c>
      <c r="G18" s="95"/>
      <c r="H18" s="141">
        <f t="shared" si="1"/>
        <v>0</v>
      </c>
      <c r="I18" s="95"/>
      <c r="J18" s="141">
        <f t="shared" si="1"/>
        <v>0</v>
      </c>
      <c r="K18" s="125"/>
      <c r="L18" s="125"/>
      <c r="M18" s="125"/>
      <c r="N18" s="125"/>
      <c r="O18" s="125"/>
      <c r="P18" s="125"/>
      <c r="Q18" s="125"/>
      <c r="R18" s="125"/>
    </row>
    <row r="19" spans="1:18" x14ac:dyDescent="0.3">
      <c r="A19" s="75" t="s">
        <v>468</v>
      </c>
      <c r="B19" s="95"/>
      <c r="C19" s="95"/>
      <c r="D19" s="141">
        <f t="shared" si="0"/>
        <v>0</v>
      </c>
      <c r="E19" s="95"/>
      <c r="F19" s="141">
        <f t="shared" si="1"/>
        <v>0</v>
      </c>
      <c r="G19" s="95"/>
      <c r="H19" s="141">
        <f t="shared" si="1"/>
        <v>0</v>
      </c>
      <c r="I19" s="95"/>
      <c r="J19" s="141">
        <f t="shared" si="1"/>
        <v>0</v>
      </c>
      <c r="K19" s="125"/>
      <c r="L19" s="125"/>
      <c r="M19" s="125"/>
      <c r="N19" s="125"/>
      <c r="O19" s="125"/>
      <c r="P19" s="125"/>
      <c r="Q19" s="125"/>
      <c r="R19" s="125"/>
    </row>
    <row r="20" spans="1:18" x14ac:dyDescent="0.3">
      <c r="A20" s="75" t="s">
        <v>468</v>
      </c>
      <c r="B20" s="95"/>
      <c r="C20" s="95"/>
      <c r="D20" s="141">
        <f t="shared" si="0"/>
        <v>0</v>
      </c>
      <c r="E20" s="95"/>
      <c r="F20" s="141">
        <f t="shared" si="1"/>
        <v>0</v>
      </c>
      <c r="G20" s="95"/>
      <c r="H20" s="141">
        <f t="shared" si="1"/>
        <v>0</v>
      </c>
      <c r="I20" s="95"/>
      <c r="J20" s="141">
        <f t="shared" si="1"/>
        <v>0</v>
      </c>
      <c r="K20" s="125"/>
      <c r="L20" s="125"/>
      <c r="M20" s="125"/>
      <c r="N20" s="125"/>
      <c r="O20" s="125"/>
      <c r="P20" s="125"/>
      <c r="Q20" s="125"/>
      <c r="R20" s="125"/>
    </row>
    <row r="21" spans="1:18" x14ac:dyDescent="0.3">
      <c r="A21" s="75" t="s">
        <v>468</v>
      </c>
      <c r="B21" s="95"/>
      <c r="C21" s="95"/>
      <c r="D21" s="141">
        <f t="shared" si="0"/>
        <v>0</v>
      </c>
      <c r="E21" s="95"/>
      <c r="F21" s="141">
        <f t="shared" si="1"/>
        <v>0</v>
      </c>
      <c r="G21" s="95"/>
      <c r="H21" s="141">
        <f t="shared" si="1"/>
        <v>0</v>
      </c>
      <c r="I21" s="95"/>
      <c r="J21" s="141">
        <f t="shared" si="1"/>
        <v>0</v>
      </c>
      <c r="K21" s="125"/>
      <c r="L21" s="125"/>
      <c r="M21" s="125"/>
      <c r="N21" s="125"/>
      <c r="O21" s="125"/>
      <c r="P21" s="125"/>
      <c r="Q21" s="125"/>
      <c r="R21" s="125"/>
    </row>
    <row r="22" spans="1:18" s="149" customFormat="1" x14ac:dyDescent="0.3"/>
    <row r="23" spans="1:18" ht="27" x14ac:dyDescent="0.3">
      <c r="A23" s="159" t="s">
        <v>113</v>
      </c>
      <c r="B23" s="95"/>
      <c r="C23" s="95"/>
      <c r="D23" s="141">
        <f>IF(AND(ROUND(B23,0)=0,C23&gt;B23),"INF",IF(AND(ROUND(B23,0)=0,ROUND(C23,0)=0),0,(C23-B23)/B23))</f>
        <v>0</v>
      </c>
      <c r="E23" s="95"/>
      <c r="F23" s="141">
        <f>IF(AND(ROUND(C23,0)=0,E23&gt;C23),"INF",IF(AND(ROUND(C23,0)=0,ROUND(E23,0)=0),0,(E23-C23)/C23))</f>
        <v>0</v>
      </c>
      <c r="G23" s="95"/>
      <c r="H23" s="141">
        <f>IF(AND(ROUND(E23,0)=0,G23&gt;E23),"INF",IF(AND(ROUND(E23,0)=0,ROUND(G23,0)=0),0,(G23-E23)/E23))</f>
        <v>0</v>
      </c>
      <c r="I23" s="95"/>
      <c r="J23" s="141">
        <f>IF(AND(ROUND(G23,0)=0,I23&gt;G23),"INF",IF(AND(ROUND(G23,0)=0,ROUND(I23,0)=0),0,(I23-G23)/G23))</f>
        <v>0</v>
      </c>
      <c r="K23" s="95"/>
      <c r="L23" s="141">
        <f>IF(AND(ROUND(I23,0)=0,K23&gt;I23),"INF",IF(AND(ROUND(I23,0)=0,ROUND(K23,0)=0),0,(K23-I23)/I23))</f>
        <v>0</v>
      </c>
      <c r="M23" s="95"/>
      <c r="N23" s="141">
        <f>IF(AND(ROUND(K23,0)=0,M23&gt;K23),"INF",IF(AND(ROUND(K23,0)=0,ROUND(M23,0)=0),0,(M23-K23)/K23))</f>
        <v>0</v>
      </c>
      <c r="O23" s="95"/>
      <c r="P23" s="141">
        <f>IF(AND(ROUND(M23,0)=0,O23&gt;M23),"INF",IF(AND(ROUND(M23,0)=0,ROUND(O23,0)=0),0,(O23-M23)/M23))</f>
        <v>0</v>
      </c>
      <c r="Q23" s="95"/>
      <c r="R23" s="141">
        <f>IF(AND(ROUND(O23,0)=0,Q23&gt;O23),"INF",IF(AND(ROUND(O23,0)=0,ROUND(Q23,0)=0),0,(Q23-O23)/O23))</f>
        <v>0</v>
      </c>
    </row>
    <row r="24" spans="1:18" x14ac:dyDescent="0.3">
      <c r="L24" s="84"/>
      <c r="N24" s="84"/>
      <c r="P24" s="84"/>
      <c r="R24" s="84"/>
    </row>
    <row r="25" spans="1:18" x14ac:dyDescent="0.3">
      <c r="A25" s="556" t="s">
        <v>116</v>
      </c>
      <c r="B25" s="557">
        <f>IFERROR(B9/B23,0)</f>
        <v>0</v>
      </c>
      <c r="C25" s="557">
        <f>IFERROR(C9/C23,0)</f>
        <v>0</v>
      </c>
      <c r="D25" s="558">
        <f>IF(AND(ROUND(B25,0)=0,C25&gt;B25),"INF",IF(AND(ROUND(B25,0)=0,ROUND(C25,0)=0),0,(C25-B25)/B25))</f>
        <v>0</v>
      </c>
      <c r="E25" s="557">
        <f>IFERROR(E9/E23,0)</f>
        <v>0</v>
      </c>
      <c r="F25" s="558">
        <f>IF(AND(ROUND(C25,0)=0,E25&gt;C25),"INF",IF(AND(ROUND(C25,0)=0,ROUND(E25,0)=0),0,(E25-C25)/C25))</f>
        <v>0</v>
      </c>
      <c r="G25" s="557">
        <f>IFERROR(G9/G23,0)</f>
        <v>0</v>
      </c>
      <c r="H25" s="558">
        <f>IF(AND(ROUND(E25,0)=0,G25&gt;E25),"INF",IF(AND(ROUND(E25,0)=0,ROUND(G25,0)=0),0,(G25-E25)/E25))</f>
        <v>0</v>
      </c>
      <c r="I25" s="557">
        <f>IFERROR(I9/I23,0)</f>
        <v>0</v>
      </c>
      <c r="J25" s="558">
        <f>IF(AND(ROUND(G25,0)=0,I25&gt;G25),"INF",IF(AND(ROUND(G25,0)=0,ROUND(I25,0)=0),0,(I25-G25)/G25))</f>
        <v>0</v>
      </c>
      <c r="K25" s="557">
        <f>I25*(1+TAB00!G$32-TAB00!G$33)</f>
        <v>0</v>
      </c>
      <c r="L25" s="558">
        <f>IF(AND(ROUND(I25,0)=0,K25&gt;I25),"INF",IF(AND(ROUND(I25,0)=0,ROUND(K25,0)=0),0,(K25-I25)/I25))</f>
        <v>0</v>
      </c>
      <c r="M25" s="557">
        <f>K25*(1+TAB00!H$32-TAB00!H$33)</f>
        <v>0</v>
      </c>
      <c r="N25" s="558">
        <f>IF(AND(ROUND(K25,0)=0,M25&gt;K25),"INF",IF(AND(ROUND(K25,0)=0,ROUND(M25,0)=0),0,(M25-K25)/K25))</f>
        <v>0</v>
      </c>
      <c r="O25" s="557">
        <f>M25*(1+TAB00!I$32-TAB00!I$33)</f>
        <v>0</v>
      </c>
      <c r="P25" s="558">
        <f>IF(AND(ROUND(M25,0)=0,O25&gt;M25),"INF",IF(AND(ROUND(M25,0)=0,ROUND(O25,0)=0),0,(O25-M25)/M25))</f>
        <v>0</v>
      </c>
      <c r="Q25" s="557">
        <f>O25*(1+TAB00!J$32-TAB00!J$33)</f>
        <v>0</v>
      </c>
      <c r="R25" s="558">
        <f>IF(AND(ROUND(O25,0)=0,Q25&gt;O25),"INF",IF(AND(ROUND(O25,0)=0,ROUND(Q25,0)=0),0,(Q25-O25)/O25))</f>
        <v>0</v>
      </c>
    </row>
    <row r="26" spans="1:18" x14ac:dyDescent="0.3">
      <c r="L26" s="84"/>
      <c r="N26" s="84"/>
      <c r="P26" s="84"/>
      <c r="R26" s="84"/>
    </row>
    <row r="27" spans="1:18" ht="27" x14ac:dyDescent="0.3">
      <c r="A27" s="559" t="s">
        <v>596</v>
      </c>
      <c r="B27" s="553">
        <f>SUM(B28:B39)</f>
        <v>0</v>
      </c>
      <c r="C27" s="553">
        <f>SUM(C28:C39)</f>
        <v>0</v>
      </c>
      <c r="D27" s="554">
        <f t="shared" ref="D27:D39" si="2">IF(AND(ROUND(B27,0)=0,C27&gt;B27),"INF",IF(AND(ROUND(B27,0)=0,ROUND(C27,0)=0),0,(C27-B27)/B27))</f>
        <v>0</v>
      </c>
      <c r="E27" s="553">
        <f>SUM(E28:E39)</f>
        <v>0</v>
      </c>
      <c r="F27" s="554">
        <f t="shared" ref="F27:F39" si="3">IF(AND(ROUND(C27,0)=0,E27&gt;C27),"INF",IF(AND(ROUND(C27,0)=0,ROUND(E27,0)=0),0,(E27-C27)/C27))</f>
        <v>0</v>
      </c>
      <c r="G27" s="553">
        <f>SUM(G28:G39)</f>
        <v>0</v>
      </c>
      <c r="H27" s="554">
        <f t="shared" ref="H27:H39" si="4">IF(AND(ROUND(E27,0)=0,G27&gt;E27),"INF",IF(AND(ROUND(E27,0)=0,ROUND(G27,0)=0),0,(G27-E27)/E27))</f>
        <v>0</v>
      </c>
      <c r="I27" s="553">
        <f>SUM(I28:I39)</f>
        <v>0</v>
      </c>
      <c r="J27" s="554">
        <f t="shared" ref="J27:J39" si="5">IF(AND(ROUND(G27,0)=0,I27&gt;G27),"INF",IF(AND(ROUND(G27,0)=0,ROUND(I27,0)=0),0,(I27-G27)/G27))</f>
        <v>0</v>
      </c>
      <c r="K27" s="555">
        <f>I27*(1+TAB00!G$32-TAB00!G$33)</f>
        <v>0</v>
      </c>
      <c r="L27" s="554">
        <f>IF(AND(ROUND(I27,0)=0,K27&gt;I27),"INF",IF(AND(ROUND(I27,0)=0,ROUND(K27,0)=0),0,(K27-I27)/I27))</f>
        <v>0</v>
      </c>
      <c r="M27" s="555">
        <f>K27*(1+TAB00!H$32-TAB00!H$33)</f>
        <v>0</v>
      </c>
      <c r="N27" s="554">
        <f>IF(AND(ROUND(K27,0)=0,M27&gt;K27),"INF",IF(AND(ROUND(K27,0)=0,ROUND(M27,0)=0),0,(M27-K27)/K27))</f>
        <v>0</v>
      </c>
      <c r="O27" s="555">
        <f>M27*(1+TAB00!I$32-TAB00!I$33)</f>
        <v>0</v>
      </c>
      <c r="P27" s="554">
        <f>IF(AND(ROUND(M27,0)=0,O27&gt;M27),"INF",IF(AND(ROUND(M27,0)=0,ROUND(O27,0)=0),0,(O27-M27)/M27))</f>
        <v>0</v>
      </c>
      <c r="Q27" s="555">
        <f>O27*(1+TAB00!J$32-TAB00!J$33)</f>
        <v>0</v>
      </c>
      <c r="R27" s="554">
        <f>IF(AND(ROUND(O27,0)=0,Q27&gt;O27),"INF",IF(AND(ROUND(O27,0)=0,ROUND(Q27,0)=0),0,(Q27-O27)/O27))</f>
        <v>0</v>
      </c>
    </row>
    <row r="28" spans="1:18" x14ac:dyDescent="0.3">
      <c r="A28" s="148" t="s">
        <v>598</v>
      </c>
      <c r="B28" s="95"/>
      <c r="C28" s="95"/>
      <c r="D28" s="141">
        <f t="shared" si="2"/>
        <v>0</v>
      </c>
      <c r="E28" s="95"/>
      <c r="F28" s="141">
        <f t="shared" si="3"/>
        <v>0</v>
      </c>
      <c r="G28" s="95"/>
      <c r="H28" s="141">
        <f t="shared" si="4"/>
        <v>0</v>
      </c>
      <c r="I28" s="95"/>
      <c r="J28" s="141">
        <f t="shared" si="5"/>
        <v>0</v>
      </c>
      <c r="K28" s="125"/>
      <c r="L28" s="125"/>
      <c r="M28" s="125"/>
      <c r="N28" s="125"/>
      <c r="O28" s="125"/>
      <c r="P28" s="125"/>
      <c r="Q28" s="125"/>
      <c r="R28" s="125"/>
    </row>
    <row r="29" spans="1:18" x14ac:dyDescent="0.3">
      <c r="A29" s="148" t="s">
        <v>599</v>
      </c>
      <c r="B29" s="95"/>
      <c r="C29" s="95"/>
      <c r="D29" s="141">
        <f t="shared" si="2"/>
        <v>0</v>
      </c>
      <c r="E29" s="95"/>
      <c r="F29" s="141">
        <f t="shared" si="3"/>
        <v>0</v>
      </c>
      <c r="G29" s="95"/>
      <c r="H29" s="141">
        <f t="shared" si="4"/>
        <v>0</v>
      </c>
      <c r="I29" s="95"/>
      <c r="J29" s="141">
        <f t="shared" si="5"/>
        <v>0</v>
      </c>
      <c r="K29" s="125"/>
      <c r="L29" s="125"/>
      <c r="M29" s="125"/>
      <c r="N29" s="125"/>
      <c r="O29" s="125"/>
      <c r="P29" s="125"/>
      <c r="Q29" s="125"/>
      <c r="R29" s="125"/>
    </row>
    <row r="30" spans="1:18" x14ac:dyDescent="0.3">
      <c r="A30" s="75" t="s">
        <v>468</v>
      </c>
      <c r="B30" s="95"/>
      <c r="C30" s="95"/>
      <c r="D30" s="141">
        <f t="shared" si="2"/>
        <v>0</v>
      </c>
      <c r="E30" s="95"/>
      <c r="F30" s="141">
        <f t="shared" si="3"/>
        <v>0</v>
      </c>
      <c r="G30" s="95"/>
      <c r="H30" s="141">
        <f t="shared" si="4"/>
        <v>0</v>
      </c>
      <c r="I30" s="95"/>
      <c r="J30" s="141">
        <f t="shared" si="5"/>
        <v>0</v>
      </c>
      <c r="K30" s="125"/>
      <c r="L30" s="125"/>
      <c r="M30" s="125"/>
      <c r="N30" s="125"/>
      <c r="O30" s="125"/>
      <c r="P30" s="125"/>
      <c r="Q30" s="125"/>
      <c r="R30" s="125"/>
    </row>
    <row r="31" spans="1:18" x14ac:dyDescent="0.3">
      <c r="A31" s="75" t="s">
        <v>468</v>
      </c>
      <c r="B31" s="95"/>
      <c r="C31" s="95"/>
      <c r="D31" s="141">
        <f t="shared" si="2"/>
        <v>0</v>
      </c>
      <c r="E31" s="95"/>
      <c r="F31" s="141">
        <f t="shared" si="3"/>
        <v>0</v>
      </c>
      <c r="G31" s="95"/>
      <c r="H31" s="141">
        <f t="shared" si="4"/>
        <v>0</v>
      </c>
      <c r="I31" s="95"/>
      <c r="J31" s="141">
        <f t="shared" si="5"/>
        <v>0</v>
      </c>
      <c r="K31" s="125"/>
      <c r="L31" s="125"/>
      <c r="M31" s="125"/>
      <c r="N31" s="125"/>
      <c r="O31" s="125"/>
      <c r="P31" s="125"/>
      <c r="Q31" s="125"/>
      <c r="R31" s="125"/>
    </row>
    <row r="32" spans="1:18" x14ac:dyDescent="0.3">
      <c r="A32" s="75" t="s">
        <v>468</v>
      </c>
      <c r="B32" s="95"/>
      <c r="C32" s="95"/>
      <c r="D32" s="141">
        <f t="shared" si="2"/>
        <v>0</v>
      </c>
      <c r="E32" s="95"/>
      <c r="F32" s="141">
        <f t="shared" si="3"/>
        <v>0</v>
      </c>
      <c r="G32" s="95"/>
      <c r="H32" s="141">
        <f t="shared" si="4"/>
        <v>0</v>
      </c>
      <c r="I32" s="95"/>
      <c r="J32" s="141">
        <f t="shared" si="5"/>
        <v>0</v>
      </c>
      <c r="K32" s="125"/>
      <c r="L32" s="125"/>
      <c r="M32" s="125"/>
      <c r="N32" s="125"/>
      <c r="O32" s="125"/>
      <c r="P32" s="125"/>
      <c r="Q32" s="125"/>
      <c r="R32" s="125"/>
    </row>
    <row r="33" spans="1:20" x14ac:dyDescent="0.3">
      <c r="A33" s="75" t="s">
        <v>468</v>
      </c>
      <c r="B33" s="95"/>
      <c r="C33" s="95"/>
      <c r="D33" s="141">
        <f t="shared" si="2"/>
        <v>0</v>
      </c>
      <c r="E33" s="95"/>
      <c r="F33" s="141">
        <f t="shared" si="3"/>
        <v>0</v>
      </c>
      <c r="G33" s="95"/>
      <c r="H33" s="141">
        <f t="shared" si="4"/>
        <v>0</v>
      </c>
      <c r="I33" s="95"/>
      <c r="J33" s="141">
        <f t="shared" si="5"/>
        <v>0</v>
      </c>
      <c r="K33" s="125"/>
      <c r="L33" s="125"/>
      <c r="M33" s="125"/>
      <c r="N33" s="125"/>
      <c r="O33" s="125"/>
      <c r="P33" s="125"/>
      <c r="Q33" s="125"/>
      <c r="R33" s="125"/>
    </row>
    <row r="34" spans="1:20" x14ac:dyDescent="0.3">
      <c r="A34" s="75" t="s">
        <v>468</v>
      </c>
      <c r="B34" s="95"/>
      <c r="C34" s="95"/>
      <c r="D34" s="141">
        <f t="shared" si="2"/>
        <v>0</v>
      </c>
      <c r="E34" s="95"/>
      <c r="F34" s="141">
        <f t="shared" si="3"/>
        <v>0</v>
      </c>
      <c r="G34" s="95"/>
      <c r="H34" s="141">
        <f t="shared" si="4"/>
        <v>0</v>
      </c>
      <c r="I34" s="95"/>
      <c r="J34" s="141">
        <f t="shared" si="5"/>
        <v>0</v>
      </c>
      <c r="K34" s="125"/>
      <c r="L34" s="125"/>
      <c r="M34" s="125"/>
      <c r="N34" s="125"/>
      <c r="O34" s="125"/>
      <c r="P34" s="125"/>
      <c r="Q34" s="125"/>
      <c r="R34" s="125"/>
    </row>
    <row r="35" spans="1:20" x14ac:dyDescent="0.3">
      <c r="A35" s="75" t="s">
        <v>468</v>
      </c>
      <c r="B35" s="95"/>
      <c r="C35" s="95"/>
      <c r="D35" s="141">
        <f t="shared" si="2"/>
        <v>0</v>
      </c>
      <c r="E35" s="95"/>
      <c r="F35" s="141">
        <f t="shared" si="3"/>
        <v>0</v>
      </c>
      <c r="G35" s="95"/>
      <c r="H35" s="141">
        <f t="shared" si="4"/>
        <v>0</v>
      </c>
      <c r="I35" s="95"/>
      <c r="J35" s="141">
        <f t="shared" si="5"/>
        <v>0</v>
      </c>
      <c r="K35" s="125"/>
      <c r="L35" s="125"/>
      <c r="M35" s="125"/>
      <c r="N35" s="125"/>
      <c r="O35" s="125"/>
      <c r="P35" s="125"/>
      <c r="Q35" s="125"/>
      <c r="R35" s="125"/>
    </row>
    <row r="36" spans="1:20" x14ac:dyDescent="0.3">
      <c r="A36" s="75" t="s">
        <v>468</v>
      </c>
      <c r="B36" s="95"/>
      <c r="C36" s="95"/>
      <c r="D36" s="141">
        <f t="shared" si="2"/>
        <v>0</v>
      </c>
      <c r="E36" s="95"/>
      <c r="F36" s="141">
        <f t="shared" si="3"/>
        <v>0</v>
      </c>
      <c r="G36" s="95"/>
      <c r="H36" s="141">
        <f t="shared" si="4"/>
        <v>0</v>
      </c>
      <c r="I36" s="95"/>
      <c r="J36" s="141">
        <f t="shared" si="5"/>
        <v>0</v>
      </c>
      <c r="K36" s="125"/>
      <c r="L36" s="125"/>
      <c r="M36" s="125"/>
      <c r="N36" s="125"/>
      <c r="O36" s="125"/>
      <c r="P36" s="125"/>
      <c r="Q36" s="125"/>
      <c r="R36" s="125"/>
    </row>
    <row r="37" spans="1:20" x14ac:dyDescent="0.3">
      <c r="A37" s="75" t="s">
        <v>468</v>
      </c>
      <c r="B37" s="95"/>
      <c r="C37" s="95"/>
      <c r="D37" s="141">
        <f t="shared" si="2"/>
        <v>0</v>
      </c>
      <c r="E37" s="95"/>
      <c r="F37" s="141">
        <f t="shared" si="3"/>
        <v>0</v>
      </c>
      <c r="G37" s="95"/>
      <c r="H37" s="141">
        <f t="shared" si="4"/>
        <v>0</v>
      </c>
      <c r="I37" s="95"/>
      <c r="J37" s="141">
        <f t="shared" si="5"/>
        <v>0</v>
      </c>
      <c r="K37" s="125"/>
      <c r="L37" s="125"/>
      <c r="M37" s="125"/>
      <c r="N37" s="125"/>
      <c r="O37" s="125"/>
      <c r="P37" s="125"/>
      <c r="Q37" s="125"/>
      <c r="R37" s="125"/>
    </row>
    <row r="38" spans="1:20" x14ac:dyDescent="0.3">
      <c r="A38" s="75" t="s">
        <v>468</v>
      </c>
      <c r="B38" s="95"/>
      <c r="C38" s="95"/>
      <c r="D38" s="141">
        <f t="shared" si="2"/>
        <v>0</v>
      </c>
      <c r="E38" s="95"/>
      <c r="F38" s="141">
        <f t="shared" si="3"/>
        <v>0</v>
      </c>
      <c r="G38" s="95"/>
      <c r="H38" s="141">
        <f t="shared" si="4"/>
        <v>0</v>
      </c>
      <c r="I38" s="95"/>
      <c r="J38" s="141">
        <f t="shared" si="5"/>
        <v>0</v>
      </c>
      <c r="K38" s="125"/>
      <c r="L38" s="125"/>
      <c r="M38" s="125"/>
      <c r="N38" s="125"/>
      <c r="O38" s="125"/>
      <c r="P38" s="125"/>
      <c r="Q38" s="125"/>
      <c r="R38" s="125"/>
    </row>
    <row r="39" spans="1:20" x14ac:dyDescent="0.3">
      <c r="A39" s="75" t="s">
        <v>468</v>
      </c>
      <c r="B39" s="95"/>
      <c r="C39" s="95"/>
      <c r="D39" s="141">
        <f t="shared" si="2"/>
        <v>0</v>
      </c>
      <c r="E39" s="95"/>
      <c r="F39" s="141">
        <f t="shared" si="3"/>
        <v>0</v>
      </c>
      <c r="G39" s="95"/>
      <c r="H39" s="141">
        <f t="shared" si="4"/>
        <v>0</v>
      </c>
      <c r="I39" s="95"/>
      <c r="J39" s="141">
        <f t="shared" si="5"/>
        <v>0</v>
      </c>
      <c r="K39" s="125"/>
      <c r="L39" s="125"/>
      <c r="M39" s="125"/>
      <c r="N39" s="125"/>
      <c r="O39" s="125"/>
      <c r="P39" s="125"/>
      <c r="Q39" s="125"/>
      <c r="R39" s="125"/>
    </row>
    <row r="40" spans="1:20" x14ac:dyDescent="0.3">
      <c r="A40" s="148"/>
      <c r="L40" s="84"/>
      <c r="N40" s="84"/>
      <c r="P40" s="84"/>
      <c r="R40" s="84"/>
    </row>
    <row r="41" spans="1:20" x14ac:dyDescent="0.3">
      <c r="A41" s="147" t="s">
        <v>586</v>
      </c>
      <c r="B41" s="95"/>
      <c r="C41" s="95"/>
      <c r="D41" s="141">
        <f>IF(AND(ROUND(B41,0)=0,C41&gt;B41),"INF",IF(AND(ROUND(B41,0)=0,ROUND(C41,0)=0),0,(C41-B41)/B41))</f>
        <v>0</v>
      </c>
      <c r="E41" s="95"/>
      <c r="F41" s="141">
        <f>IF(AND(ROUND(C41,0)=0,E41&gt;C41),"INF",IF(AND(ROUND(C41,0)=0,ROUND(E41,0)=0),0,(E41-C41)/C41))</f>
        <v>0</v>
      </c>
      <c r="G41" s="95"/>
      <c r="H41" s="141">
        <f>IF(AND(ROUND(E41,0)=0,G41&gt;E41),"INF",IF(AND(ROUND(E41,0)=0,ROUND(G41,0)=0),0,(G41-E41)/E41))</f>
        <v>0</v>
      </c>
      <c r="I41" s="95"/>
      <c r="J41" s="141">
        <f>IF(AND(ROUND(G41,0)=0,I41&gt;G41),"INF",IF(AND(ROUND(G41,0)=0,ROUND(I41,0)=0),0,(I41-G41)/G41))</f>
        <v>0</v>
      </c>
      <c r="K41" s="88">
        <f>I41*(1+TAB00!G$32)</f>
        <v>0</v>
      </c>
      <c r="L41" s="141">
        <f>IF(AND(ROUND(I41,0)=0,K41&gt;I41),"INF",IF(AND(ROUND(I41,0)=0,ROUND(K41,0)=0),0,(K41-I41)/I41))</f>
        <v>0</v>
      </c>
      <c r="M41" s="88">
        <f>K41*(1+TAB00!H$32)</f>
        <v>0</v>
      </c>
      <c r="N41" s="141">
        <f>IF(AND(ROUND(K41,0)=0,M41&gt;K41),"INF",IF(AND(ROUND(K41,0)=0,ROUND(M41,0)=0),0,(M41-K41)/K41))</f>
        <v>0</v>
      </c>
      <c r="O41" s="88">
        <f>M41*(1+TAB00!I$32)</f>
        <v>0</v>
      </c>
      <c r="P41" s="141">
        <f>IF(AND(ROUND(M41,0)=0,O41&gt;M41),"INF",IF(AND(ROUND(M41,0)=0,ROUND(O41,0)=0),0,(O41-M41)/M41))</f>
        <v>0</v>
      </c>
      <c r="Q41" s="88">
        <f>O41*(1+TAB00!J$32)</f>
        <v>0</v>
      </c>
      <c r="R41" s="141">
        <f>IF(AND(ROUND(O41,0)=0,Q41&gt;O41),"INF",IF(AND(ROUND(O41,0)=0,ROUND(Q41,0)=0),0,(Q41-O41)/O41))</f>
        <v>0</v>
      </c>
    </row>
    <row r="42" spans="1:20" x14ac:dyDescent="0.3">
      <c r="A42" s="150"/>
      <c r="B42" s="150"/>
    </row>
    <row r="43" spans="1:20" x14ac:dyDescent="0.3">
      <c r="A43" s="151" t="s">
        <v>54</v>
      </c>
      <c r="B43" s="152">
        <f>SUM(B9,B27,B41)</f>
        <v>0</v>
      </c>
      <c r="C43" s="152">
        <f>SUM(C9,C27,C41)</f>
        <v>0</v>
      </c>
      <c r="D43" s="153">
        <f>IF(AND(ROUND(B43,0)=0,C43&gt;B43),"INF",IF(AND(ROUND(B43,0)=0,ROUND(C43,0)=0),0,(C43-B43)/B43))</f>
        <v>0</v>
      </c>
      <c r="E43" s="152">
        <f>SUM(E9,E27,E41)</f>
        <v>0</v>
      </c>
      <c r="F43" s="153">
        <f>IF(AND(ROUND(C43,0)=0,E43&gt;C43),"INF",IF(AND(ROUND(C43,0)=0,ROUND(E43,0)=0),0,(E43-C43)/C43))</f>
        <v>0</v>
      </c>
      <c r="G43" s="152">
        <f>SUM(G9,G27,G41)</f>
        <v>0</v>
      </c>
      <c r="H43" s="153">
        <f>IF(AND(ROUND(E43,0)=0,G43&gt;E43),"INF",IF(AND(ROUND(E43,0)=0,ROUND(G43,0)=0),0,(G43-E43)/E43))</f>
        <v>0</v>
      </c>
      <c r="I43" s="152">
        <f>SUM(I9,I27,I41)</f>
        <v>0</v>
      </c>
      <c r="J43" s="153">
        <f>IF(AND(ROUND(G43,0)=0,I43&gt;G43),"INF",IF(AND(ROUND(G43,0)=0,ROUND(I43,0)=0),0,(I43-G43)/G43))</f>
        <v>0</v>
      </c>
      <c r="K43" s="152">
        <f>SUM(K9,K27,K41)</f>
        <v>0</v>
      </c>
      <c r="L43" s="153">
        <f>IF(AND(ROUND(I43,0)=0,K43&gt;I43),"INF",IF(AND(ROUND(I43,0)=0,ROUND(K43,0)=0),0,(K43-I43)/I43))</f>
        <v>0</v>
      </c>
      <c r="M43" s="152">
        <f>SUM(M9,M27,M41)</f>
        <v>0</v>
      </c>
      <c r="N43" s="153">
        <f>IF(AND(ROUND(K43,0)=0,M43&gt;K43),"INF",IF(AND(ROUND(K43,0)=0,ROUND(M43,0)=0),0,(M43-K43)/K43))</f>
        <v>0</v>
      </c>
      <c r="O43" s="152">
        <f>SUM(O9,O27,O41)</f>
        <v>0</v>
      </c>
      <c r="P43" s="153">
        <f>IF(AND(ROUND(M43,0)=0,O43&gt;M43),"INF",IF(AND(ROUND(M43,0)=0,ROUND(O43,0)=0),0,(O43-M43)/M43))</f>
        <v>0</v>
      </c>
      <c r="Q43" s="152">
        <f>SUM(Q9,Q27,Q41)</f>
        <v>0</v>
      </c>
      <c r="R43" s="153">
        <f>IF(AND(ROUND(O43,0)=0,Q43&gt;O43),"INF",IF(AND(ROUND(O43,0)=0,ROUND(Q43,0)=0),0,(Q43-O43)/O43))</f>
        <v>0</v>
      </c>
    </row>
    <row r="44" spans="1:20" x14ac:dyDescent="0.3">
      <c r="A44" s="154"/>
      <c r="B44" s="150"/>
    </row>
    <row r="45" spans="1:20" ht="12" customHeight="1" x14ac:dyDescent="0.3">
      <c r="A45" s="737" t="str">
        <f>IF(COUNTIF(B25:C25,"&lt;&gt;0")+COUNTIF(E25,"&lt;&gt;0")+COUNTIF(G25,"&lt;&gt;0")+COUNTIF(I25,"&lt;&gt;0")+COUNTIF(K25,"&lt;&gt;0")+COUNTIF(M25,"&lt;&gt;0")+COUNTIF(O25,"&lt;&gt;0")+COUNTIF(Q25,"&lt;&gt;0")+COUNTIF(B27:C27,"&lt;&gt;0")+COUNTIF(E27,"&lt;&gt;0")+COUNTIF(G27,"&lt;&gt;0")+COUNTIF(I27,"&lt;&gt;0")+COUNTIF(K27,"&lt;&gt;0")+COUNTIF(M27,"&lt;&gt;0")+COUNTIF(O27,"&lt;&gt;0")+COUNTIF(Q27,"&lt;&gt;0")&lt;18,'TAB C'!B16,"")</f>
        <v>C.4.2.a. Le GRD doit compléter l'intégralité des champs prévus à cet effet dans le détail des coûts OSP (en ce compris les données relatives aux volumes)</v>
      </c>
      <c r="B45" s="737"/>
      <c r="C45" s="737"/>
      <c r="D45" s="737"/>
      <c r="E45" s="737"/>
      <c r="F45" s="737"/>
      <c r="G45" s="737"/>
      <c r="H45" s="737"/>
      <c r="I45" s="737"/>
      <c r="J45" s="737"/>
      <c r="K45" s="737"/>
      <c r="L45" s="737"/>
    </row>
    <row r="46" spans="1:20" x14ac:dyDescent="0.3">
      <c r="A46" s="737" t="str">
        <f>IF(ABS(SUM(B41,B27,B9)-SUM('TAB3'!F12:H12))&gt;100,'TAB C'!B17,"")</f>
        <v/>
      </c>
      <c r="B46" s="737"/>
      <c r="C46" s="737"/>
      <c r="D46" s="737"/>
      <c r="E46" s="737"/>
      <c r="F46" s="737"/>
      <c r="G46" s="737"/>
      <c r="H46" s="737"/>
      <c r="I46" s="737"/>
      <c r="J46" s="737"/>
      <c r="K46" s="737"/>
      <c r="L46" s="737"/>
    </row>
    <row r="47" spans="1:20" x14ac:dyDescent="0.3">
      <c r="A47" s="160"/>
    </row>
    <row r="48" spans="1:20" ht="14.25" thickBot="1" x14ac:dyDescent="0.35">
      <c r="A48" s="155"/>
      <c r="B48" s="81"/>
      <c r="C48" s="81"/>
      <c r="D48" s="77"/>
      <c r="E48" s="77"/>
      <c r="F48" s="77"/>
      <c r="G48" s="77"/>
      <c r="H48" s="77"/>
      <c r="I48" s="77"/>
      <c r="J48" s="77"/>
      <c r="K48" s="77"/>
      <c r="L48" s="81"/>
      <c r="M48" s="77"/>
      <c r="N48" s="77"/>
      <c r="O48" s="77"/>
      <c r="P48" s="77"/>
      <c r="Q48" s="77"/>
      <c r="R48" s="77"/>
      <c r="S48" s="77"/>
      <c r="T48" s="77"/>
    </row>
    <row r="49" spans="1:20" s="77" customFormat="1" ht="12.6" customHeight="1" thickBot="1" x14ac:dyDescent="0.35">
      <c r="A49" s="156" t="s">
        <v>134</v>
      </c>
      <c r="B49" s="738" t="s">
        <v>517</v>
      </c>
      <c r="C49" s="739"/>
      <c r="D49" s="739"/>
      <c r="E49" s="739"/>
      <c r="F49" s="739"/>
      <c r="G49" s="739"/>
      <c r="H49" s="739"/>
      <c r="I49" s="739"/>
      <c r="J49" s="739"/>
      <c r="K49" s="739"/>
      <c r="L49" s="739"/>
      <c r="M49" s="739"/>
      <c r="N49" s="739"/>
      <c r="O49" s="739"/>
      <c r="P49" s="739"/>
      <c r="Q49" s="739"/>
      <c r="R49" s="739"/>
      <c r="S49" s="739"/>
      <c r="T49" s="740"/>
    </row>
    <row r="50" spans="1:20" s="77" customFormat="1" ht="214.9" customHeight="1" thickBot="1" x14ac:dyDescent="0.35">
      <c r="A50" s="157" t="s">
        <v>600</v>
      </c>
      <c r="B50" s="735"/>
      <c r="C50" s="736"/>
      <c r="D50" s="736"/>
      <c r="E50" s="736"/>
      <c r="F50" s="736"/>
      <c r="G50" s="736"/>
      <c r="H50" s="736"/>
      <c r="I50" s="736"/>
      <c r="J50" s="736"/>
      <c r="K50" s="736"/>
      <c r="L50" s="736"/>
      <c r="M50" s="736"/>
      <c r="N50" s="736"/>
      <c r="O50" s="736"/>
      <c r="P50" s="736"/>
      <c r="Q50" s="736"/>
      <c r="R50" s="736"/>
      <c r="S50" s="736"/>
      <c r="T50" s="736"/>
    </row>
    <row r="51" spans="1:20" s="77" customFormat="1" ht="214.9" customHeight="1" thickBot="1" x14ac:dyDescent="0.35">
      <c r="A51" s="157" t="s">
        <v>601</v>
      </c>
      <c r="B51" s="735"/>
      <c r="C51" s="736"/>
      <c r="D51" s="736"/>
      <c r="E51" s="736"/>
      <c r="F51" s="736"/>
      <c r="G51" s="736"/>
      <c r="H51" s="736"/>
      <c r="I51" s="736"/>
      <c r="J51" s="736"/>
      <c r="K51" s="736"/>
      <c r="L51" s="736"/>
      <c r="M51" s="736"/>
      <c r="N51" s="736"/>
      <c r="O51" s="736"/>
      <c r="P51" s="736"/>
      <c r="Q51" s="736"/>
      <c r="R51" s="736"/>
      <c r="S51" s="736"/>
      <c r="T51" s="736"/>
    </row>
    <row r="52" spans="1:20" s="77" customFormat="1" ht="214.9" customHeight="1" thickBot="1" x14ac:dyDescent="0.35">
      <c r="A52" s="157" t="s">
        <v>602</v>
      </c>
      <c r="B52" s="735"/>
      <c r="C52" s="736"/>
      <c r="D52" s="736"/>
      <c r="E52" s="736"/>
      <c r="F52" s="736"/>
      <c r="G52" s="736"/>
      <c r="H52" s="736"/>
      <c r="I52" s="736"/>
      <c r="J52" s="736"/>
      <c r="K52" s="736"/>
      <c r="L52" s="736"/>
      <c r="M52" s="736"/>
      <c r="N52" s="736"/>
      <c r="O52" s="736"/>
      <c r="P52" s="736"/>
      <c r="Q52" s="736"/>
      <c r="R52" s="736"/>
      <c r="S52" s="736"/>
      <c r="T52" s="736"/>
    </row>
    <row r="53" spans="1:20" s="77" customFormat="1" ht="214.9" customHeight="1" thickBot="1" x14ac:dyDescent="0.35">
      <c r="A53" s="157" t="s">
        <v>603</v>
      </c>
      <c r="B53" s="735"/>
      <c r="C53" s="736"/>
      <c r="D53" s="736"/>
      <c r="E53" s="736"/>
      <c r="F53" s="736"/>
      <c r="G53" s="736"/>
      <c r="H53" s="736"/>
      <c r="I53" s="736"/>
      <c r="J53" s="736"/>
      <c r="K53" s="736"/>
      <c r="L53" s="736"/>
      <c r="M53" s="736"/>
      <c r="N53" s="736"/>
      <c r="O53" s="736"/>
      <c r="P53" s="736"/>
      <c r="Q53" s="736"/>
      <c r="R53" s="736"/>
      <c r="S53" s="736"/>
      <c r="T53" s="736"/>
    </row>
  </sheetData>
  <mergeCells count="17">
    <mergeCell ref="Q7:R7"/>
    <mergeCell ref="A5:O5"/>
    <mergeCell ref="B7:B8"/>
    <mergeCell ref="C7:D7"/>
    <mergeCell ref="E7:F7"/>
    <mergeCell ref="M7:N7"/>
    <mergeCell ref="O7:P7"/>
    <mergeCell ref="G7:H7"/>
    <mergeCell ref="I7:J7"/>
    <mergeCell ref="K7:L7"/>
    <mergeCell ref="B52:T52"/>
    <mergeCell ref="B53:T53"/>
    <mergeCell ref="A45:L45"/>
    <mergeCell ref="A46:L46"/>
    <mergeCell ref="B49:T49"/>
    <mergeCell ref="B50:T50"/>
    <mergeCell ref="B51:T51"/>
  </mergeCells>
  <conditionalFormatting sqref="A13:A21">
    <cfRule type="containsText" dxfId="2373" priority="93" operator="containsText" text="ntitulé">
      <formula>NOT(ISERROR(SEARCH("ntitulé",A13)))</formula>
    </cfRule>
    <cfRule type="containsBlanks" dxfId="2372" priority="94">
      <formula>LEN(TRIM(A13))=0</formula>
    </cfRule>
  </conditionalFormatting>
  <conditionalFormatting sqref="A13:A21">
    <cfRule type="containsText" dxfId="2371" priority="92" operator="containsText" text="libre">
      <formula>NOT(ISERROR(SEARCH("libre",A13)))</formula>
    </cfRule>
  </conditionalFormatting>
  <conditionalFormatting sqref="A12:A21">
    <cfRule type="containsText" dxfId="2370" priority="90" operator="containsText" text="ntitulé">
      <formula>NOT(ISERROR(SEARCH("ntitulé",A12)))</formula>
    </cfRule>
    <cfRule type="containsBlanks" dxfId="2369" priority="91">
      <formula>LEN(TRIM(A12))=0</formula>
    </cfRule>
  </conditionalFormatting>
  <conditionalFormatting sqref="A12:A21">
    <cfRule type="containsText" dxfId="2368" priority="89" operator="containsText" text="libre">
      <formula>NOT(ISERROR(SEARCH("libre",A12)))</formula>
    </cfRule>
  </conditionalFormatting>
  <conditionalFormatting sqref="A30:A39">
    <cfRule type="containsText" dxfId="2367" priority="87" operator="containsText" text="ntitulé">
      <formula>NOT(ISERROR(SEARCH("ntitulé",A30)))</formula>
    </cfRule>
    <cfRule type="containsBlanks" dxfId="2366" priority="88">
      <formula>LEN(TRIM(A30))=0</formula>
    </cfRule>
  </conditionalFormatting>
  <conditionalFormatting sqref="A30:A39">
    <cfRule type="containsText" dxfId="2365" priority="86" operator="containsText" text="libre">
      <formula>NOT(ISERROR(SEARCH("libre",A30)))</formula>
    </cfRule>
  </conditionalFormatting>
  <conditionalFormatting sqref="A30:A39">
    <cfRule type="containsText" dxfId="2364" priority="84" operator="containsText" text="ntitulé">
      <formula>NOT(ISERROR(SEARCH("ntitulé",A30)))</formula>
    </cfRule>
    <cfRule type="containsBlanks" dxfId="2363" priority="85">
      <formula>LEN(TRIM(A30))=0</formula>
    </cfRule>
  </conditionalFormatting>
  <conditionalFormatting sqref="A30:A39">
    <cfRule type="containsText" dxfId="2362" priority="83" operator="containsText" text="libre">
      <formula>NOT(ISERROR(SEARCH("libre",A30)))</formula>
    </cfRule>
  </conditionalFormatting>
  <conditionalFormatting sqref="B23 B10:B21">
    <cfRule type="containsText" dxfId="2361" priority="81" operator="containsText" text="ntitulé">
      <formula>NOT(ISERROR(SEARCH("ntitulé",B10)))</formula>
    </cfRule>
    <cfRule type="containsBlanks" dxfId="2360" priority="82">
      <formula>LEN(TRIM(B10))=0</formula>
    </cfRule>
  </conditionalFormatting>
  <conditionalFormatting sqref="B23 B10:B21">
    <cfRule type="containsText" dxfId="2359" priority="80" operator="containsText" text="libre">
      <formula>NOT(ISERROR(SEARCH("libre",B10)))</formula>
    </cfRule>
  </conditionalFormatting>
  <conditionalFormatting sqref="O23 O10:O21">
    <cfRule type="containsText" dxfId="2358" priority="18" operator="containsText" text="ntitulé">
      <formula>NOT(ISERROR(SEARCH("ntitulé",O10)))</formula>
    </cfRule>
    <cfRule type="containsBlanks" dxfId="2357" priority="19">
      <formula>LEN(TRIM(O10))=0</formula>
    </cfRule>
  </conditionalFormatting>
  <conditionalFormatting sqref="O23 O10:O21">
    <cfRule type="containsText" dxfId="2356" priority="17" operator="containsText" text="libre">
      <formula>NOT(ISERROR(SEARCH("libre",O10)))</formula>
    </cfRule>
  </conditionalFormatting>
  <conditionalFormatting sqref="B28:B39">
    <cfRule type="containsText" dxfId="2355" priority="78" operator="containsText" text="ntitulé">
      <formula>NOT(ISERROR(SEARCH("ntitulé",B28)))</formula>
    </cfRule>
    <cfRule type="containsBlanks" dxfId="2354" priority="79">
      <formula>LEN(TRIM(B28))=0</formula>
    </cfRule>
  </conditionalFormatting>
  <conditionalFormatting sqref="B28:B39">
    <cfRule type="containsText" dxfId="2353" priority="77" operator="containsText" text="libre">
      <formula>NOT(ISERROR(SEARCH("libre",B28)))</formula>
    </cfRule>
  </conditionalFormatting>
  <conditionalFormatting sqref="B41">
    <cfRule type="containsText" dxfId="2352" priority="75" operator="containsText" text="ntitulé">
      <formula>NOT(ISERROR(SEARCH("ntitulé",B41)))</formula>
    </cfRule>
    <cfRule type="containsBlanks" dxfId="2351" priority="76">
      <formula>LEN(TRIM(B41))=0</formula>
    </cfRule>
  </conditionalFormatting>
  <conditionalFormatting sqref="B41">
    <cfRule type="containsText" dxfId="2350" priority="74" operator="containsText" text="libre">
      <formula>NOT(ISERROR(SEARCH("libre",B41)))</formula>
    </cfRule>
  </conditionalFormatting>
  <conditionalFormatting sqref="C23 C10:C21">
    <cfRule type="containsText" dxfId="2349" priority="72" operator="containsText" text="ntitulé">
      <formula>NOT(ISERROR(SEARCH("ntitulé",C10)))</formula>
    </cfRule>
    <cfRule type="containsBlanks" dxfId="2348" priority="73">
      <formula>LEN(TRIM(C10))=0</formula>
    </cfRule>
  </conditionalFormatting>
  <conditionalFormatting sqref="C23 C10:C21">
    <cfRule type="containsText" dxfId="2347" priority="71" operator="containsText" text="libre">
      <formula>NOT(ISERROR(SEARCH("libre",C10)))</formula>
    </cfRule>
  </conditionalFormatting>
  <conditionalFormatting sqref="C28:C39">
    <cfRule type="containsText" dxfId="2346" priority="69" operator="containsText" text="ntitulé">
      <formula>NOT(ISERROR(SEARCH("ntitulé",C28)))</formula>
    </cfRule>
    <cfRule type="containsBlanks" dxfId="2345" priority="70">
      <formula>LEN(TRIM(C28))=0</formula>
    </cfRule>
  </conditionalFormatting>
  <conditionalFormatting sqref="C28:C39">
    <cfRule type="containsText" dxfId="2344" priority="68" operator="containsText" text="libre">
      <formula>NOT(ISERROR(SEARCH("libre",C28)))</formula>
    </cfRule>
  </conditionalFormatting>
  <conditionalFormatting sqref="C41">
    <cfRule type="containsText" dxfId="2343" priority="66" operator="containsText" text="ntitulé">
      <formula>NOT(ISERROR(SEARCH("ntitulé",C41)))</formula>
    </cfRule>
    <cfRule type="containsBlanks" dxfId="2342" priority="67">
      <formula>LEN(TRIM(C41))=0</formula>
    </cfRule>
  </conditionalFormatting>
  <conditionalFormatting sqref="C41">
    <cfRule type="containsText" dxfId="2341" priority="65" operator="containsText" text="libre">
      <formula>NOT(ISERROR(SEARCH("libre",C41)))</formula>
    </cfRule>
  </conditionalFormatting>
  <conditionalFormatting sqref="E23 E10:E21">
    <cfRule type="containsText" dxfId="2340" priority="63" operator="containsText" text="ntitulé">
      <formula>NOT(ISERROR(SEARCH("ntitulé",E10)))</formula>
    </cfRule>
    <cfRule type="containsBlanks" dxfId="2339" priority="64">
      <formula>LEN(TRIM(E10))=0</formula>
    </cfRule>
  </conditionalFormatting>
  <conditionalFormatting sqref="E23 E10:E21">
    <cfRule type="containsText" dxfId="2338" priority="62" operator="containsText" text="libre">
      <formula>NOT(ISERROR(SEARCH("libre",E10)))</formula>
    </cfRule>
  </conditionalFormatting>
  <conditionalFormatting sqref="E28:E39">
    <cfRule type="containsText" dxfId="2337" priority="60" operator="containsText" text="ntitulé">
      <formula>NOT(ISERROR(SEARCH("ntitulé",E28)))</formula>
    </cfRule>
    <cfRule type="containsBlanks" dxfId="2336" priority="61">
      <formula>LEN(TRIM(E28))=0</formula>
    </cfRule>
  </conditionalFormatting>
  <conditionalFormatting sqref="E28:E39">
    <cfRule type="containsText" dxfId="2335" priority="59" operator="containsText" text="libre">
      <formula>NOT(ISERROR(SEARCH("libre",E28)))</formula>
    </cfRule>
  </conditionalFormatting>
  <conditionalFormatting sqref="E41">
    <cfRule type="containsText" dxfId="2334" priority="57" operator="containsText" text="ntitulé">
      <formula>NOT(ISERROR(SEARCH("ntitulé",E41)))</formula>
    </cfRule>
    <cfRule type="containsBlanks" dxfId="2333" priority="58">
      <formula>LEN(TRIM(E41))=0</formula>
    </cfRule>
  </conditionalFormatting>
  <conditionalFormatting sqref="E41">
    <cfRule type="containsText" dxfId="2332" priority="56" operator="containsText" text="libre">
      <formula>NOT(ISERROR(SEARCH("libre",E41)))</formula>
    </cfRule>
  </conditionalFormatting>
  <conditionalFormatting sqref="G23 G10:G21">
    <cfRule type="containsText" dxfId="2331" priority="54" operator="containsText" text="ntitulé">
      <formula>NOT(ISERROR(SEARCH("ntitulé",G10)))</formula>
    </cfRule>
    <cfRule type="containsBlanks" dxfId="2330" priority="55">
      <formula>LEN(TRIM(G10))=0</formula>
    </cfRule>
  </conditionalFormatting>
  <conditionalFormatting sqref="G23 G10:G21">
    <cfRule type="containsText" dxfId="2329" priority="53" operator="containsText" text="libre">
      <formula>NOT(ISERROR(SEARCH("libre",G10)))</formula>
    </cfRule>
  </conditionalFormatting>
  <conditionalFormatting sqref="G28:G39">
    <cfRule type="containsText" dxfId="2328" priority="51" operator="containsText" text="ntitulé">
      <formula>NOT(ISERROR(SEARCH("ntitulé",G28)))</formula>
    </cfRule>
    <cfRule type="containsBlanks" dxfId="2327" priority="52">
      <formula>LEN(TRIM(G28))=0</formula>
    </cfRule>
  </conditionalFormatting>
  <conditionalFormatting sqref="G28:G39">
    <cfRule type="containsText" dxfId="2326" priority="50" operator="containsText" text="libre">
      <formula>NOT(ISERROR(SEARCH("libre",G28)))</formula>
    </cfRule>
  </conditionalFormatting>
  <conditionalFormatting sqref="G41">
    <cfRule type="containsText" dxfId="2325" priority="48" operator="containsText" text="ntitulé">
      <formula>NOT(ISERROR(SEARCH("ntitulé",G41)))</formula>
    </cfRule>
    <cfRule type="containsBlanks" dxfId="2324" priority="49">
      <formula>LEN(TRIM(G41))=0</formula>
    </cfRule>
  </conditionalFormatting>
  <conditionalFormatting sqref="G41">
    <cfRule type="containsText" dxfId="2323" priority="47" operator="containsText" text="libre">
      <formula>NOT(ISERROR(SEARCH("libre",G41)))</formula>
    </cfRule>
  </conditionalFormatting>
  <conditionalFormatting sqref="I23 I10:I21">
    <cfRule type="containsText" dxfId="2322" priority="45" operator="containsText" text="ntitulé">
      <formula>NOT(ISERROR(SEARCH("ntitulé",I10)))</formula>
    </cfRule>
    <cfRule type="containsBlanks" dxfId="2321" priority="46">
      <formula>LEN(TRIM(I10))=0</formula>
    </cfRule>
  </conditionalFormatting>
  <conditionalFormatting sqref="I23 I10:I21">
    <cfRule type="containsText" dxfId="2320" priority="44" operator="containsText" text="libre">
      <formula>NOT(ISERROR(SEARCH("libre",I10)))</formula>
    </cfRule>
  </conditionalFormatting>
  <conditionalFormatting sqref="I28:I39">
    <cfRule type="containsText" dxfId="2319" priority="42" operator="containsText" text="ntitulé">
      <formula>NOT(ISERROR(SEARCH("ntitulé",I28)))</formula>
    </cfRule>
    <cfRule type="containsBlanks" dxfId="2318" priority="43">
      <formula>LEN(TRIM(I28))=0</formula>
    </cfRule>
  </conditionalFormatting>
  <conditionalFormatting sqref="I28:I39">
    <cfRule type="containsText" dxfId="2317" priority="41" operator="containsText" text="libre">
      <formula>NOT(ISERROR(SEARCH("libre",I28)))</formula>
    </cfRule>
  </conditionalFormatting>
  <conditionalFormatting sqref="I41">
    <cfRule type="containsText" dxfId="2316" priority="39" operator="containsText" text="ntitulé">
      <formula>NOT(ISERROR(SEARCH("ntitulé",I41)))</formula>
    </cfRule>
    <cfRule type="containsBlanks" dxfId="2315" priority="40">
      <formula>LEN(TRIM(I41))=0</formula>
    </cfRule>
  </conditionalFormatting>
  <conditionalFormatting sqref="I41">
    <cfRule type="containsText" dxfId="2314" priority="38" operator="containsText" text="libre">
      <formula>NOT(ISERROR(SEARCH("libre",I41)))</formula>
    </cfRule>
  </conditionalFormatting>
  <conditionalFormatting sqref="K23 K10:K21">
    <cfRule type="containsText" dxfId="2313" priority="36" operator="containsText" text="ntitulé">
      <formula>NOT(ISERROR(SEARCH("ntitulé",K10)))</formula>
    </cfRule>
    <cfRule type="containsBlanks" dxfId="2312" priority="37">
      <formula>LEN(TRIM(K10))=0</formula>
    </cfRule>
  </conditionalFormatting>
  <conditionalFormatting sqref="K23 K10:K21">
    <cfRule type="containsText" dxfId="2311" priority="35" operator="containsText" text="libre">
      <formula>NOT(ISERROR(SEARCH("libre",K10)))</formula>
    </cfRule>
  </conditionalFormatting>
  <conditionalFormatting sqref="K28:L39">
    <cfRule type="containsText" dxfId="2310" priority="33" operator="containsText" text="ntitulé">
      <formula>NOT(ISERROR(SEARCH("ntitulé",K28)))</formula>
    </cfRule>
    <cfRule type="containsBlanks" dxfId="2309" priority="34">
      <formula>LEN(TRIM(K28))=0</formula>
    </cfRule>
  </conditionalFormatting>
  <conditionalFormatting sqref="K28:L39">
    <cfRule type="containsText" dxfId="2308" priority="32" operator="containsText" text="libre">
      <formula>NOT(ISERROR(SEARCH("libre",K28)))</formula>
    </cfRule>
  </conditionalFormatting>
  <conditionalFormatting sqref="L10:L21">
    <cfRule type="containsText" dxfId="2307" priority="30" operator="containsText" text="ntitulé">
      <formula>NOT(ISERROR(SEARCH("ntitulé",L10)))</formula>
    </cfRule>
    <cfRule type="containsBlanks" dxfId="2306" priority="31">
      <formula>LEN(TRIM(L10))=0</formula>
    </cfRule>
  </conditionalFormatting>
  <conditionalFormatting sqref="L10:L21">
    <cfRule type="containsText" dxfId="2305" priority="29" operator="containsText" text="libre">
      <formula>NOT(ISERROR(SEARCH("libre",L10)))</formula>
    </cfRule>
  </conditionalFormatting>
  <conditionalFormatting sqref="M23 M10:M21">
    <cfRule type="containsText" dxfId="2304" priority="27" operator="containsText" text="ntitulé">
      <formula>NOT(ISERROR(SEARCH("ntitulé",M10)))</formula>
    </cfRule>
    <cfRule type="containsBlanks" dxfId="2303" priority="28">
      <formula>LEN(TRIM(M10))=0</formula>
    </cfRule>
  </conditionalFormatting>
  <conditionalFormatting sqref="M23 M10:M21">
    <cfRule type="containsText" dxfId="2302" priority="26" operator="containsText" text="libre">
      <formula>NOT(ISERROR(SEARCH("libre",M10)))</formula>
    </cfRule>
  </conditionalFormatting>
  <conditionalFormatting sqref="N10:N21">
    <cfRule type="containsText" dxfId="2301" priority="21" operator="containsText" text="ntitulé">
      <formula>NOT(ISERROR(SEARCH("ntitulé",N10)))</formula>
    </cfRule>
    <cfRule type="containsBlanks" dxfId="2300" priority="22">
      <formula>LEN(TRIM(N10))=0</formula>
    </cfRule>
  </conditionalFormatting>
  <conditionalFormatting sqref="N10:N21">
    <cfRule type="containsText" dxfId="2299" priority="20" operator="containsText" text="libre">
      <formula>NOT(ISERROR(SEARCH("libre",N10)))</formula>
    </cfRule>
  </conditionalFormatting>
  <conditionalFormatting sqref="M28:N39">
    <cfRule type="containsText" dxfId="2298" priority="24" operator="containsText" text="ntitulé">
      <formula>NOT(ISERROR(SEARCH("ntitulé",M28)))</formula>
    </cfRule>
    <cfRule type="containsBlanks" dxfId="2297" priority="25">
      <formula>LEN(TRIM(M28))=0</formula>
    </cfRule>
  </conditionalFormatting>
  <conditionalFormatting sqref="M28:N39">
    <cfRule type="containsText" dxfId="2296" priority="23" operator="containsText" text="libre">
      <formula>NOT(ISERROR(SEARCH("libre",M28)))</formula>
    </cfRule>
  </conditionalFormatting>
  <conditionalFormatting sqref="O28:P39">
    <cfRule type="containsText" dxfId="2295" priority="15" operator="containsText" text="ntitulé">
      <formula>NOT(ISERROR(SEARCH("ntitulé",O28)))</formula>
    </cfRule>
    <cfRule type="containsBlanks" dxfId="2294" priority="16">
      <formula>LEN(TRIM(O28))=0</formula>
    </cfRule>
  </conditionalFormatting>
  <conditionalFormatting sqref="O28:P39">
    <cfRule type="containsText" dxfId="2293" priority="14" operator="containsText" text="libre">
      <formula>NOT(ISERROR(SEARCH("libre",O28)))</formula>
    </cfRule>
  </conditionalFormatting>
  <conditionalFormatting sqref="P10:P21">
    <cfRule type="containsText" dxfId="2292" priority="12" operator="containsText" text="ntitulé">
      <formula>NOT(ISERROR(SEARCH("ntitulé",P10)))</formula>
    </cfRule>
    <cfRule type="containsBlanks" dxfId="2291" priority="13">
      <formula>LEN(TRIM(P10))=0</formula>
    </cfRule>
  </conditionalFormatting>
  <conditionalFormatting sqref="P10:P21">
    <cfRule type="containsText" dxfId="2290" priority="11" operator="containsText" text="libre">
      <formula>NOT(ISERROR(SEARCH("libre",P10)))</formula>
    </cfRule>
  </conditionalFormatting>
  <conditionalFormatting sqref="Q23 Q10:Q21">
    <cfRule type="containsText" dxfId="2289" priority="9" operator="containsText" text="ntitulé">
      <formula>NOT(ISERROR(SEARCH("ntitulé",Q10)))</formula>
    </cfRule>
    <cfRule type="containsBlanks" dxfId="2288" priority="10">
      <formula>LEN(TRIM(Q10))=0</formula>
    </cfRule>
  </conditionalFormatting>
  <conditionalFormatting sqref="Q23 Q10:Q21">
    <cfRule type="containsText" dxfId="2287" priority="8" operator="containsText" text="libre">
      <formula>NOT(ISERROR(SEARCH("libre",Q10)))</formula>
    </cfRule>
  </conditionalFormatting>
  <conditionalFormatting sqref="Q28:R39">
    <cfRule type="containsText" dxfId="2286" priority="6" operator="containsText" text="ntitulé">
      <formula>NOT(ISERROR(SEARCH("ntitulé",Q28)))</formula>
    </cfRule>
    <cfRule type="containsBlanks" dxfId="2285" priority="7">
      <formula>LEN(TRIM(Q28))=0</formula>
    </cfRule>
  </conditionalFormatting>
  <conditionalFormatting sqref="Q28:R39">
    <cfRule type="containsText" dxfId="2284" priority="5" operator="containsText" text="libre">
      <formula>NOT(ISERROR(SEARCH("libre",Q28)))</formula>
    </cfRule>
  </conditionalFormatting>
  <conditionalFormatting sqref="R10:R21">
    <cfRule type="containsText" dxfId="2283" priority="3" operator="containsText" text="ntitulé">
      <formula>NOT(ISERROR(SEARCH("ntitulé",R10)))</formula>
    </cfRule>
    <cfRule type="containsBlanks" dxfId="2282" priority="4">
      <formula>LEN(TRIM(R10))=0</formula>
    </cfRule>
  </conditionalFormatting>
  <conditionalFormatting sqref="R10:R21">
    <cfRule type="containsText" dxfId="2281" priority="2" operator="containsText" text="libre">
      <formula>NOT(ISERROR(SEARCH("libre",R10)))</formula>
    </cfRule>
  </conditionalFormatting>
  <conditionalFormatting sqref="B50:T53">
    <cfRule type="containsBlanks" dxfId="2280" priority="1">
      <formula>LEN(TRIM(B50))=0</formula>
    </cfRule>
  </conditionalFormatting>
  <hyperlinks>
    <hyperlink ref="A1" location="TAB00!A1" display="Retour page de garde"/>
    <hyperlink ref="A2" location="'TAB4'!A1" display="Retour TAB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opLeftCell="A16" zoomScaleNormal="100" workbookViewId="0">
      <selection activeCell="A47" sqref="A4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TAB00!B58&amp;" : "&amp;TAB00!C58</f>
        <v>TAB4.3 : Charges nettes liées à la gestion de la clientèle propre</v>
      </c>
      <c r="B3" s="158"/>
      <c r="C3" s="158"/>
      <c r="D3" s="158"/>
      <c r="E3" s="158"/>
      <c r="F3" s="158"/>
      <c r="G3" s="158"/>
      <c r="H3" s="158"/>
      <c r="I3" s="158"/>
      <c r="J3" s="158"/>
      <c r="K3" s="158"/>
      <c r="L3" s="158"/>
      <c r="M3" s="158"/>
      <c r="N3" s="158"/>
      <c r="O3" s="158"/>
      <c r="P3" s="158"/>
      <c r="Q3" s="158"/>
      <c r="R3" s="158"/>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559" t="s">
        <v>597</v>
      </c>
      <c r="B9" s="553">
        <f>SUM(B10:B21)</f>
        <v>0</v>
      </c>
      <c r="C9" s="553">
        <f>SUM(C10:C21)</f>
        <v>0</v>
      </c>
      <c r="D9" s="554">
        <f>IF(AND(ROUND(B9,0)=0,C9&gt;B9),"INF",IF(AND(ROUND(B9,0)=0,ROUND(C9,0)=0),0,(C9-B9)/B9))</f>
        <v>0</v>
      </c>
      <c r="E9" s="553">
        <f>SUM(E10:E21)</f>
        <v>0</v>
      </c>
      <c r="F9" s="554">
        <f>IF(AND(ROUND(C9,0)=0,E9&gt;C9),"INF",IF(AND(ROUND(C9,0)=0,ROUND(E9,0)=0),0,(E9-C9)/C9))</f>
        <v>0</v>
      </c>
      <c r="G9" s="553">
        <f>SUM(G10:G21)</f>
        <v>0</v>
      </c>
      <c r="H9" s="554">
        <f>IF(AND(ROUND(E9,0)=0,G9&gt;E9),"INF",IF(AND(ROUND(E9,0)=0,ROUND(G9,0)=0),0,(G9-E9)/E9))</f>
        <v>0</v>
      </c>
      <c r="I9" s="553">
        <f>SUM(I10:I21)</f>
        <v>0</v>
      </c>
      <c r="J9" s="554">
        <f>IF(AND(ROUND(G9,0)=0,I9&gt;G9),"INF",IF(AND(ROUND(G9,0)=0,ROUND(I9,0)=0),0,(I9-G9)/G9))</f>
        <v>0</v>
      </c>
      <c r="K9" s="553">
        <f>K25*K23</f>
        <v>0</v>
      </c>
      <c r="L9" s="554">
        <f>IF(AND(ROUND(I9,0)=0,K9&gt;I9),"INF",IF(AND(ROUND(I9,0)=0,ROUND(K9,0)=0),0,(K9-I9)/I9))</f>
        <v>0</v>
      </c>
      <c r="M9" s="553">
        <f>M25*M23</f>
        <v>0</v>
      </c>
      <c r="N9" s="554">
        <f>IF(AND(ROUND(K9,0)=0,M9&gt;K9),"INF",IF(AND(ROUND(K9,0)=0,ROUND(M9,0)=0),0,(M9-K9)/K9))</f>
        <v>0</v>
      </c>
      <c r="O9" s="553">
        <f>O25*O23</f>
        <v>0</v>
      </c>
      <c r="P9" s="554">
        <f>IF(AND(ROUND(M9,0)=0,O9&gt;M9),"INF",IF(AND(ROUND(M9,0)=0,ROUND(O9,0)=0),0,(O9-M9)/M9))</f>
        <v>0</v>
      </c>
      <c r="Q9" s="553">
        <f>Q25*Q23</f>
        <v>0</v>
      </c>
      <c r="R9" s="554">
        <f>IF(AND(ROUND(O9,0)=0,Q9&gt;O9),"INF",IF(AND(ROUND(O9,0)=0,ROUND(Q9,0)=0),0,(Q9-O9)/O9))</f>
        <v>0</v>
      </c>
    </row>
    <row r="10" spans="1:18" x14ac:dyDescent="0.3">
      <c r="A10" s="136" t="s">
        <v>598</v>
      </c>
      <c r="B10" s="95"/>
      <c r="C10" s="95"/>
      <c r="D10" s="141">
        <f t="shared" ref="D10:D21" si="0">IF(AND(ROUND(B10,0)=0,C10&gt;B10),"INF",IF(AND(ROUND(B10,0)=0,ROUND(C10,0)=0),0,(C10-B10)/B10))</f>
        <v>0</v>
      </c>
      <c r="E10" s="95"/>
      <c r="F10" s="141">
        <f t="shared" ref="F10:J21" si="1">IF(AND(ROUND(C10,0)=0,E10&gt;C10),"INF",IF(AND(ROUND(C10,0)=0,ROUND(E10,0)=0),0,(E10-C10)/C10))</f>
        <v>0</v>
      </c>
      <c r="G10" s="95"/>
      <c r="H10" s="141">
        <f t="shared" si="1"/>
        <v>0</v>
      </c>
      <c r="I10" s="95"/>
      <c r="J10" s="141">
        <f t="shared" si="1"/>
        <v>0</v>
      </c>
      <c r="K10" s="125"/>
      <c r="L10" s="125"/>
      <c r="M10" s="125"/>
      <c r="N10" s="125"/>
      <c r="O10" s="125"/>
      <c r="P10" s="125"/>
      <c r="Q10" s="125"/>
      <c r="R10" s="125"/>
    </row>
    <row r="11" spans="1:18" x14ac:dyDescent="0.3">
      <c r="A11" s="148" t="s">
        <v>599</v>
      </c>
      <c r="B11" s="95"/>
      <c r="C11" s="95"/>
      <c r="D11" s="141">
        <f t="shared" si="0"/>
        <v>0</v>
      </c>
      <c r="E11" s="95"/>
      <c r="F11" s="141">
        <f t="shared" si="1"/>
        <v>0</v>
      </c>
      <c r="G11" s="95"/>
      <c r="H11" s="141">
        <f t="shared" si="1"/>
        <v>0</v>
      </c>
      <c r="I11" s="95"/>
      <c r="J11" s="141">
        <f t="shared" si="1"/>
        <v>0</v>
      </c>
      <c r="K11" s="125"/>
      <c r="L11" s="125"/>
      <c r="M11" s="125"/>
      <c r="N11" s="125"/>
      <c r="O11" s="125"/>
      <c r="P11" s="125"/>
      <c r="Q11" s="125"/>
      <c r="R11" s="125"/>
    </row>
    <row r="12" spans="1:18" x14ac:dyDescent="0.3">
      <c r="A12" s="75" t="s">
        <v>468</v>
      </c>
      <c r="B12" s="95"/>
      <c r="C12" s="95"/>
      <c r="D12" s="141">
        <f t="shared" si="0"/>
        <v>0</v>
      </c>
      <c r="E12" s="95"/>
      <c r="F12" s="141">
        <f t="shared" si="1"/>
        <v>0</v>
      </c>
      <c r="G12" s="95"/>
      <c r="H12" s="141">
        <f t="shared" si="1"/>
        <v>0</v>
      </c>
      <c r="I12" s="95"/>
      <c r="J12" s="141">
        <f t="shared" si="1"/>
        <v>0</v>
      </c>
      <c r="K12" s="125"/>
      <c r="L12" s="125"/>
      <c r="M12" s="125"/>
      <c r="N12" s="125"/>
      <c r="O12" s="125"/>
      <c r="P12" s="125"/>
      <c r="Q12" s="125"/>
      <c r="R12" s="125"/>
    </row>
    <row r="13" spans="1:18" x14ac:dyDescent="0.3">
      <c r="A13" s="75" t="s">
        <v>468</v>
      </c>
      <c r="B13" s="95"/>
      <c r="C13" s="95"/>
      <c r="D13" s="141">
        <f t="shared" si="0"/>
        <v>0</v>
      </c>
      <c r="E13" s="95"/>
      <c r="F13" s="141">
        <f t="shared" si="1"/>
        <v>0</v>
      </c>
      <c r="G13" s="95"/>
      <c r="H13" s="141">
        <f t="shared" si="1"/>
        <v>0</v>
      </c>
      <c r="I13" s="95"/>
      <c r="J13" s="141">
        <f t="shared" si="1"/>
        <v>0</v>
      </c>
      <c r="K13" s="125"/>
      <c r="L13" s="125"/>
      <c r="M13" s="125"/>
      <c r="N13" s="125"/>
      <c r="O13" s="125"/>
      <c r="P13" s="125"/>
      <c r="Q13" s="125"/>
      <c r="R13" s="125"/>
    </row>
    <row r="14" spans="1:18" x14ac:dyDescent="0.3">
      <c r="A14" s="75" t="s">
        <v>468</v>
      </c>
      <c r="B14" s="95"/>
      <c r="C14" s="95"/>
      <c r="D14" s="141">
        <f t="shared" si="0"/>
        <v>0</v>
      </c>
      <c r="E14" s="95"/>
      <c r="F14" s="141">
        <f t="shared" si="1"/>
        <v>0</v>
      </c>
      <c r="G14" s="95"/>
      <c r="H14" s="141">
        <f t="shared" si="1"/>
        <v>0</v>
      </c>
      <c r="I14" s="95"/>
      <c r="J14" s="141">
        <f t="shared" si="1"/>
        <v>0</v>
      </c>
      <c r="K14" s="125"/>
      <c r="L14" s="125"/>
      <c r="M14" s="125"/>
      <c r="N14" s="125"/>
      <c r="O14" s="125"/>
      <c r="P14" s="125"/>
      <c r="Q14" s="125"/>
      <c r="R14" s="125"/>
    </row>
    <row r="15" spans="1:18" x14ac:dyDescent="0.3">
      <c r="A15" s="75" t="s">
        <v>468</v>
      </c>
      <c r="B15" s="95"/>
      <c r="C15" s="95"/>
      <c r="D15" s="141">
        <f t="shared" si="0"/>
        <v>0</v>
      </c>
      <c r="E15" s="95"/>
      <c r="F15" s="141">
        <f t="shared" si="1"/>
        <v>0</v>
      </c>
      <c r="G15" s="95"/>
      <c r="H15" s="141">
        <f t="shared" si="1"/>
        <v>0</v>
      </c>
      <c r="I15" s="95"/>
      <c r="J15" s="141">
        <f t="shared" si="1"/>
        <v>0</v>
      </c>
      <c r="K15" s="125"/>
      <c r="L15" s="125"/>
      <c r="M15" s="125"/>
      <c r="N15" s="125"/>
      <c r="O15" s="125"/>
      <c r="P15" s="125"/>
      <c r="Q15" s="125"/>
      <c r="R15" s="125"/>
    </row>
    <row r="16" spans="1:18" x14ac:dyDescent="0.3">
      <c r="A16" s="75" t="s">
        <v>468</v>
      </c>
      <c r="B16" s="95"/>
      <c r="C16" s="95"/>
      <c r="D16" s="141">
        <f t="shared" si="0"/>
        <v>0</v>
      </c>
      <c r="E16" s="95"/>
      <c r="F16" s="141">
        <f t="shared" si="1"/>
        <v>0</v>
      </c>
      <c r="G16" s="95"/>
      <c r="H16" s="141">
        <f t="shared" si="1"/>
        <v>0</v>
      </c>
      <c r="I16" s="95"/>
      <c r="J16" s="141">
        <f t="shared" si="1"/>
        <v>0</v>
      </c>
      <c r="K16" s="125"/>
      <c r="L16" s="125"/>
      <c r="M16" s="125"/>
      <c r="N16" s="125"/>
      <c r="O16" s="125"/>
      <c r="P16" s="125"/>
      <c r="Q16" s="125"/>
      <c r="R16" s="125"/>
    </row>
    <row r="17" spans="1:18" x14ac:dyDescent="0.3">
      <c r="A17" s="75" t="s">
        <v>468</v>
      </c>
      <c r="B17" s="95"/>
      <c r="C17" s="95"/>
      <c r="D17" s="141">
        <f t="shared" si="0"/>
        <v>0</v>
      </c>
      <c r="E17" s="95"/>
      <c r="F17" s="141">
        <f t="shared" si="1"/>
        <v>0</v>
      </c>
      <c r="G17" s="95"/>
      <c r="H17" s="141">
        <f t="shared" si="1"/>
        <v>0</v>
      </c>
      <c r="I17" s="95"/>
      <c r="J17" s="141">
        <f t="shared" si="1"/>
        <v>0</v>
      </c>
      <c r="K17" s="125"/>
      <c r="L17" s="125"/>
      <c r="M17" s="125"/>
      <c r="N17" s="125"/>
      <c r="O17" s="125"/>
      <c r="P17" s="125"/>
      <c r="Q17" s="125"/>
      <c r="R17" s="125"/>
    </row>
    <row r="18" spans="1:18" x14ac:dyDescent="0.3">
      <c r="A18" s="75" t="s">
        <v>468</v>
      </c>
      <c r="B18" s="95"/>
      <c r="C18" s="95"/>
      <c r="D18" s="141">
        <f t="shared" si="0"/>
        <v>0</v>
      </c>
      <c r="E18" s="95"/>
      <c r="F18" s="141">
        <f t="shared" si="1"/>
        <v>0</v>
      </c>
      <c r="G18" s="95"/>
      <c r="H18" s="141">
        <f t="shared" si="1"/>
        <v>0</v>
      </c>
      <c r="I18" s="95"/>
      <c r="J18" s="141">
        <f t="shared" si="1"/>
        <v>0</v>
      </c>
      <c r="K18" s="125"/>
      <c r="L18" s="125"/>
      <c r="M18" s="125"/>
      <c r="N18" s="125"/>
      <c r="O18" s="125"/>
      <c r="P18" s="125"/>
      <c r="Q18" s="125"/>
      <c r="R18" s="125"/>
    </row>
    <row r="19" spans="1:18" x14ac:dyDescent="0.3">
      <c r="A19" s="75" t="s">
        <v>468</v>
      </c>
      <c r="B19" s="95"/>
      <c r="C19" s="95"/>
      <c r="D19" s="141">
        <f t="shared" si="0"/>
        <v>0</v>
      </c>
      <c r="E19" s="95"/>
      <c r="F19" s="141">
        <f t="shared" si="1"/>
        <v>0</v>
      </c>
      <c r="G19" s="95"/>
      <c r="H19" s="141">
        <f t="shared" si="1"/>
        <v>0</v>
      </c>
      <c r="I19" s="95"/>
      <c r="J19" s="141">
        <f t="shared" si="1"/>
        <v>0</v>
      </c>
      <c r="K19" s="125"/>
      <c r="L19" s="125"/>
      <c r="M19" s="125"/>
      <c r="N19" s="125"/>
      <c r="O19" s="125"/>
      <c r="P19" s="125"/>
      <c r="Q19" s="125"/>
      <c r="R19" s="125"/>
    </row>
    <row r="20" spans="1:18" x14ac:dyDescent="0.3">
      <c r="A20" s="75" t="s">
        <v>468</v>
      </c>
      <c r="B20" s="95"/>
      <c r="C20" s="95"/>
      <c r="D20" s="141">
        <f t="shared" si="0"/>
        <v>0</v>
      </c>
      <c r="E20" s="95"/>
      <c r="F20" s="141">
        <f t="shared" si="1"/>
        <v>0</v>
      </c>
      <c r="G20" s="95"/>
      <c r="H20" s="141">
        <f t="shared" si="1"/>
        <v>0</v>
      </c>
      <c r="I20" s="95"/>
      <c r="J20" s="141">
        <f t="shared" si="1"/>
        <v>0</v>
      </c>
      <c r="K20" s="125"/>
      <c r="L20" s="125"/>
      <c r="M20" s="125"/>
      <c r="N20" s="125"/>
      <c r="O20" s="125"/>
      <c r="P20" s="125"/>
      <c r="Q20" s="125"/>
      <c r="R20" s="125"/>
    </row>
    <row r="21" spans="1:18" x14ac:dyDescent="0.3">
      <c r="A21" s="75" t="s">
        <v>468</v>
      </c>
      <c r="B21" s="95"/>
      <c r="C21" s="95"/>
      <c r="D21" s="141">
        <f t="shared" si="0"/>
        <v>0</v>
      </c>
      <c r="E21" s="95"/>
      <c r="F21" s="141">
        <f t="shared" si="1"/>
        <v>0</v>
      </c>
      <c r="G21" s="95"/>
      <c r="H21" s="141">
        <f t="shared" si="1"/>
        <v>0</v>
      </c>
      <c r="I21" s="95"/>
      <c r="J21" s="141">
        <f t="shared" si="1"/>
        <v>0</v>
      </c>
      <c r="K21" s="125"/>
      <c r="L21" s="125"/>
      <c r="M21" s="125"/>
      <c r="N21" s="125"/>
      <c r="O21" s="125"/>
      <c r="P21" s="125"/>
      <c r="Q21" s="125"/>
      <c r="R21" s="125"/>
    </row>
    <row r="22" spans="1:18" s="149" customFormat="1" x14ac:dyDescent="0.3"/>
    <row r="23" spans="1:18" x14ac:dyDescent="0.3">
      <c r="A23" s="5" t="s">
        <v>119</v>
      </c>
      <c r="B23" s="95"/>
      <c r="C23" s="95"/>
      <c r="D23" s="141">
        <f>IF(AND(ROUND(B23,0)=0,C23&gt;B23),"INF",IF(AND(ROUND(B23,0)=0,ROUND(C23,0)=0),0,(C23-B23)/B23))</f>
        <v>0</v>
      </c>
      <c r="E23" s="95"/>
      <c r="F23" s="141">
        <f>IF(AND(ROUND(C23,0)=0,E23&gt;C23),"INF",IF(AND(ROUND(C23,0)=0,ROUND(E23,0)=0),0,(E23-C23)/C23))</f>
        <v>0</v>
      </c>
      <c r="G23" s="95"/>
      <c r="H23" s="141">
        <f>IF(AND(ROUND(E23,0)=0,G23&gt;E23),"INF",IF(AND(ROUND(E23,0)=0,ROUND(G23,0)=0),0,(G23-E23)/E23))</f>
        <v>0</v>
      </c>
      <c r="I23" s="95"/>
      <c r="J23" s="141">
        <f>IF(AND(ROUND(G23,0)=0,I23&gt;G23),"INF",IF(AND(ROUND(G23,0)=0,ROUND(I23,0)=0),0,(I23-G23)/G23))</f>
        <v>0</v>
      </c>
      <c r="K23" s="95"/>
      <c r="L23" s="141">
        <f>IF(AND(ROUND(I23,0)=0,K23&gt;I23),"INF",IF(AND(ROUND(I23,0)=0,ROUND(K23,0)=0),0,(K23-I23)/I23))</f>
        <v>0</v>
      </c>
      <c r="M23" s="95"/>
      <c r="N23" s="141">
        <f>IF(AND(ROUND(K23,0)=0,M23&gt;K23),"INF",IF(AND(ROUND(K23,0)=0,ROUND(M23,0)=0),0,(M23-K23)/K23))</f>
        <v>0</v>
      </c>
      <c r="O23" s="95"/>
      <c r="P23" s="141">
        <f>IF(AND(ROUND(M23,0)=0,O23&gt;M23),"INF",IF(AND(ROUND(M23,0)=0,ROUND(O23,0)=0),0,(O23-M23)/M23))</f>
        <v>0</v>
      </c>
      <c r="Q23" s="95"/>
      <c r="R23" s="141">
        <f>IF(AND(ROUND(O23,0)=0,Q23&gt;O23),"INF",IF(AND(ROUND(O23,0)=0,ROUND(Q23,0)=0),0,(Q23-O23)/O23))</f>
        <v>0</v>
      </c>
    </row>
    <row r="24" spans="1:18" x14ac:dyDescent="0.3">
      <c r="L24" s="84"/>
      <c r="N24" s="84"/>
      <c r="P24" s="84"/>
      <c r="R24" s="84"/>
    </row>
    <row r="25" spans="1:18" x14ac:dyDescent="0.3">
      <c r="A25" s="556" t="s">
        <v>116</v>
      </c>
      <c r="B25" s="557">
        <f>IFERROR(B9/B23,0)</f>
        <v>0</v>
      </c>
      <c r="C25" s="557">
        <f>IFERROR(C9/C23,0)</f>
        <v>0</v>
      </c>
      <c r="D25" s="558">
        <f>IF(AND(ROUND(B25,0)=0,C25&gt;B25),"INF",IF(AND(ROUND(B25,0)=0,ROUND(C25,0)=0),0,(C25-B25)/B25))</f>
        <v>0</v>
      </c>
      <c r="E25" s="557">
        <f>IFERROR(E9/E23,0)</f>
        <v>0</v>
      </c>
      <c r="F25" s="558">
        <f>IF(AND(ROUND(C25,0)=0,E25&gt;C25),"INF",IF(AND(ROUND(C25,0)=0,ROUND(E25,0)=0),0,(E25-C25)/C25))</f>
        <v>0</v>
      </c>
      <c r="G25" s="557">
        <f>IFERROR(G9/G23,0)</f>
        <v>0</v>
      </c>
      <c r="H25" s="558">
        <f>IF(AND(ROUND(E25,0)=0,G25&gt;E25),"INF",IF(AND(ROUND(E25,0)=0,ROUND(G25,0)=0),0,(G25-E25)/E25))</f>
        <v>0</v>
      </c>
      <c r="I25" s="557">
        <f>IFERROR(I9/I23,0)</f>
        <v>0</v>
      </c>
      <c r="J25" s="558">
        <f>IF(AND(ROUND(G25,0)=0,I25&gt;G25),"INF",IF(AND(ROUND(G25,0)=0,ROUND(I25,0)=0),0,(I25-G25)/G25))</f>
        <v>0</v>
      </c>
      <c r="K25" s="557">
        <f>I25*(1+TAB00!G$32-TAB00!G$33)</f>
        <v>0</v>
      </c>
      <c r="L25" s="558">
        <f>IF(AND(ROUND(I25,0)=0,K25&gt;I25),"INF",IF(AND(ROUND(I25,0)=0,ROUND(K25,0)=0),0,(K25-I25)/I25))</f>
        <v>0</v>
      </c>
      <c r="M25" s="557">
        <f>K25*(1+TAB00!H$32-TAB00!H$33)</f>
        <v>0</v>
      </c>
      <c r="N25" s="558">
        <f>IF(AND(ROUND(K25,0)=0,M25&gt;K25),"INF",IF(AND(ROUND(K25,0)=0,ROUND(M25,0)=0),0,(M25-K25)/K25))</f>
        <v>0</v>
      </c>
      <c r="O25" s="557">
        <f>M25*(1+TAB00!I$32-TAB00!I$33)</f>
        <v>0</v>
      </c>
      <c r="P25" s="558">
        <f>IF(AND(ROUND(M25,0)=0,O25&gt;M25),"INF",IF(AND(ROUND(M25,0)=0,ROUND(O25,0)=0),0,(O25-M25)/M25))</f>
        <v>0</v>
      </c>
      <c r="Q25" s="557">
        <f>O25*(1+TAB00!J$32-TAB00!J$33)</f>
        <v>0</v>
      </c>
      <c r="R25" s="558">
        <f>IF(AND(ROUND(O25,0)=0,Q25&gt;O25),"INF",IF(AND(ROUND(O25,0)=0,ROUND(Q25,0)=0),0,(Q25-O25)/O25))</f>
        <v>0</v>
      </c>
    </row>
    <row r="26" spans="1:18" x14ac:dyDescent="0.3">
      <c r="L26" s="84"/>
      <c r="N26" s="84"/>
      <c r="P26" s="84"/>
      <c r="R26" s="84"/>
    </row>
    <row r="27" spans="1:18" ht="27" x14ac:dyDescent="0.3">
      <c r="A27" s="559" t="s">
        <v>596</v>
      </c>
      <c r="B27" s="553">
        <f>SUM(B28:B39)</f>
        <v>0</v>
      </c>
      <c r="C27" s="553">
        <f>SUM(C28:C39)</f>
        <v>0</v>
      </c>
      <c r="D27" s="554">
        <f t="shared" ref="D27:D39" si="2">IF(AND(ROUND(B27,0)=0,C27&gt;B27),"INF",IF(AND(ROUND(B27,0)=0,ROUND(C27,0)=0),0,(C27-B27)/B27))</f>
        <v>0</v>
      </c>
      <c r="E27" s="553">
        <f>SUM(E28:E39)</f>
        <v>0</v>
      </c>
      <c r="F27" s="554">
        <f t="shared" ref="F27:F39" si="3">IF(AND(ROUND(C27,0)=0,E27&gt;C27),"INF",IF(AND(ROUND(C27,0)=0,ROUND(E27,0)=0),0,(E27-C27)/C27))</f>
        <v>0</v>
      </c>
      <c r="G27" s="553">
        <f>SUM(G28:G39)</f>
        <v>0</v>
      </c>
      <c r="H27" s="554">
        <f t="shared" ref="H27:H39" si="4">IF(AND(ROUND(E27,0)=0,G27&gt;E27),"INF",IF(AND(ROUND(E27,0)=0,ROUND(G27,0)=0),0,(G27-E27)/E27))</f>
        <v>0</v>
      </c>
      <c r="I27" s="553">
        <f>SUM(I28:I39)</f>
        <v>0</v>
      </c>
      <c r="J27" s="554">
        <f t="shared" ref="J27:J39" si="5">IF(AND(ROUND(G27,0)=0,I27&gt;G27),"INF",IF(AND(ROUND(G27,0)=0,ROUND(I27,0)=0),0,(I27-G27)/G27))</f>
        <v>0</v>
      </c>
      <c r="K27" s="555">
        <f>I27*(1+TAB00!G$32-TAB00!G$33)</f>
        <v>0</v>
      </c>
      <c r="L27" s="554">
        <f>IF(AND(ROUND(I27,0)=0,K27&gt;I27),"INF",IF(AND(ROUND(I27,0)=0,ROUND(K27,0)=0),0,(K27-I27)/I27))</f>
        <v>0</v>
      </c>
      <c r="M27" s="555">
        <f>K27*(1+TAB00!H$32-TAB00!H$33)</f>
        <v>0</v>
      </c>
      <c r="N27" s="554">
        <f>IF(AND(ROUND(K27,0)=0,M27&gt;K27),"INF",IF(AND(ROUND(K27,0)=0,ROUND(M27,0)=0),0,(M27-K27)/K27))</f>
        <v>0</v>
      </c>
      <c r="O27" s="555">
        <f>M27*(1+TAB00!I$32-TAB00!I$33)</f>
        <v>0</v>
      </c>
      <c r="P27" s="554">
        <f>IF(AND(ROUND(M27,0)=0,O27&gt;M27),"INF",IF(AND(ROUND(M27,0)=0,ROUND(O27,0)=0),0,(O27-M27)/M27))</f>
        <v>0</v>
      </c>
      <c r="Q27" s="555">
        <f>O27*(1+TAB00!J$32-TAB00!J$33)</f>
        <v>0</v>
      </c>
      <c r="R27" s="554">
        <f>IF(AND(ROUND(O27,0)=0,Q27&gt;O27),"INF",IF(AND(ROUND(O27,0)=0,ROUND(Q27,0)=0),0,(Q27-O27)/O27))</f>
        <v>0</v>
      </c>
    </row>
    <row r="28" spans="1:18" x14ac:dyDescent="0.3">
      <c r="A28" s="148" t="s">
        <v>598</v>
      </c>
      <c r="B28" s="95"/>
      <c r="C28" s="95"/>
      <c r="D28" s="141">
        <f t="shared" si="2"/>
        <v>0</v>
      </c>
      <c r="E28" s="95"/>
      <c r="F28" s="141">
        <f t="shared" si="3"/>
        <v>0</v>
      </c>
      <c r="G28" s="95"/>
      <c r="H28" s="141">
        <f t="shared" si="4"/>
        <v>0</v>
      </c>
      <c r="I28" s="95"/>
      <c r="J28" s="141">
        <f t="shared" si="5"/>
        <v>0</v>
      </c>
      <c r="K28" s="125"/>
      <c r="L28" s="125"/>
      <c r="M28" s="125"/>
      <c r="N28" s="125"/>
      <c r="O28" s="125"/>
      <c r="P28" s="125"/>
      <c r="Q28" s="125"/>
      <c r="R28" s="125"/>
    </row>
    <row r="29" spans="1:18" x14ac:dyDescent="0.3">
      <c r="A29" s="148" t="s">
        <v>599</v>
      </c>
      <c r="B29" s="95"/>
      <c r="C29" s="95"/>
      <c r="D29" s="141">
        <f t="shared" si="2"/>
        <v>0</v>
      </c>
      <c r="E29" s="95"/>
      <c r="F29" s="141">
        <f t="shared" si="3"/>
        <v>0</v>
      </c>
      <c r="G29" s="95"/>
      <c r="H29" s="141">
        <f t="shared" si="4"/>
        <v>0</v>
      </c>
      <c r="I29" s="95"/>
      <c r="J29" s="141">
        <f t="shared" si="5"/>
        <v>0</v>
      </c>
      <c r="K29" s="125"/>
      <c r="L29" s="125"/>
      <c r="M29" s="125"/>
      <c r="N29" s="125"/>
      <c r="O29" s="125"/>
      <c r="P29" s="125"/>
      <c r="Q29" s="125"/>
      <c r="R29" s="125"/>
    </row>
    <row r="30" spans="1:18" x14ac:dyDescent="0.3">
      <c r="A30" s="75" t="s">
        <v>468</v>
      </c>
      <c r="B30" s="95"/>
      <c r="C30" s="95"/>
      <c r="D30" s="141">
        <f t="shared" si="2"/>
        <v>0</v>
      </c>
      <c r="E30" s="95"/>
      <c r="F30" s="141">
        <f t="shared" si="3"/>
        <v>0</v>
      </c>
      <c r="G30" s="95"/>
      <c r="H30" s="141">
        <f t="shared" si="4"/>
        <v>0</v>
      </c>
      <c r="I30" s="95"/>
      <c r="J30" s="141">
        <f t="shared" si="5"/>
        <v>0</v>
      </c>
      <c r="K30" s="125"/>
      <c r="L30" s="125"/>
      <c r="M30" s="125"/>
      <c r="N30" s="125"/>
      <c r="O30" s="125"/>
      <c r="P30" s="125"/>
      <c r="Q30" s="125"/>
      <c r="R30" s="125"/>
    </row>
    <row r="31" spans="1:18" x14ac:dyDescent="0.3">
      <c r="A31" s="75" t="s">
        <v>468</v>
      </c>
      <c r="B31" s="95"/>
      <c r="C31" s="95"/>
      <c r="D31" s="141">
        <f t="shared" si="2"/>
        <v>0</v>
      </c>
      <c r="E31" s="95"/>
      <c r="F31" s="141">
        <f t="shared" si="3"/>
        <v>0</v>
      </c>
      <c r="G31" s="95"/>
      <c r="H31" s="141">
        <f t="shared" si="4"/>
        <v>0</v>
      </c>
      <c r="I31" s="95"/>
      <c r="J31" s="141">
        <f t="shared" si="5"/>
        <v>0</v>
      </c>
      <c r="K31" s="125"/>
      <c r="L31" s="125"/>
      <c r="M31" s="125"/>
      <c r="N31" s="125"/>
      <c r="O31" s="125"/>
      <c r="P31" s="125"/>
      <c r="Q31" s="125"/>
      <c r="R31" s="125"/>
    </row>
    <row r="32" spans="1:18" x14ac:dyDescent="0.3">
      <c r="A32" s="75" t="s">
        <v>468</v>
      </c>
      <c r="B32" s="95"/>
      <c r="C32" s="95"/>
      <c r="D32" s="141">
        <f t="shared" si="2"/>
        <v>0</v>
      </c>
      <c r="E32" s="95"/>
      <c r="F32" s="141">
        <f t="shared" si="3"/>
        <v>0</v>
      </c>
      <c r="G32" s="95"/>
      <c r="H32" s="141">
        <f t="shared" si="4"/>
        <v>0</v>
      </c>
      <c r="I32" s="95"/>
      <c r="J32" s="141">
        <f t="shared" si="5"/>
        <v>0</v>
      </c>
      <c r="K32" s="125"/>
      <c r="L32" s="125"/>
      <c r="M32" s="125"/>
      <c r="N32" s="125"/>
      <c r="O32" s="125"/>
      <c r="P32" s="125"/>
      <c r="Q32" s="125"/>
      <c r="R32" s="125"/>
    </row>
    <row r="33" spans="1:20" x14ac:dyDescent="0.3">
      <c r="A33" s="75" t="s">
        <v>468</v>
      </c>
      <c r="B33" s="95"/>
      <c r="C33" s="95"/>
      <c r="D33" s="141">
        <f t="shared" si="2"/>
        <v>0</v>
      </c>
      <c r="E33" s="95"/>
      <c r="F33" s="141">
        <f t="shared" si="3"/>
        <v>0</v>
      </c>
      <c r="G33" s="95"/>
      <c r="H33" s="141">
        <f t="shared" si="4"/>
        <v>0</v>
      </c>
      <c r="I33" s="95"/>
      <c r="J33" s="141">
        <f t="shared" si="5"/>
        <v>0</v>
      </c>
      <c r="K33" s="125"/>
      <c r="L33" s="125"/>
      <c r="M33" s="125"/>
      <c r="N33" s="125"/>
      <c r="O33" s="125"/>
      <c r="P33" s="125"/>
      <c r="Q33" s="125"/>
      <c r="R33" s="125"/>
    </row>
    <row r="34" spans="1:20" x14ac:dyDescent="0.3">
      <c r="A34" s="75" t="s">
        <v>468</v>
      </c>
      <c r="B34" s="95"/>
      <c r="C34" s="95"/>
      <c r="D34" s="141">
        <f t="shared" si="2"/>
        <v>0</v>
      </c>
      <c r="E34" s="95"/>
      <c r="F34" s="141">
        <f t="shared" si="3"/>
        <v>0</v>
      </c>
      <c r="G34" s="95"/>
      <c r="H34" s="141">
        <f t="shared" si="4"/>
        <v>0</v>
      </c>
      <c r="I34" s="95"/>
      <c r="J34" s="141">
        <f t="shared" si="5"/>
        <v>0</v>
      </c>
      <c r="K34" s="125"/>
      <c r="L34" s="125"/>
      <c r="M34" s="125"/>
      <c r="N34" s="125"/>
      <c r="O34" s="125"/>
      <c r="P34" s="125"/>
      <c r="Q34" s="125"/>
      <c r="R34" s="125"/>
    </row>
    <row r="35" spans="1:20" x14ac:dyDescent="0.3">
      <c r="A35" s="75" t="s">
        <v>468</v>
      </c>
      <c r="B35" s="95"/>
      <c r="C35" s="95"/>
      <c r="D35" s="141">
        <f t="shared" si="2"/>
        <v>0</v>
      </c>
      <c r="E35" s="95"/>
      <c r="F35" s="141">
        <f t="shared" si="3"/>
        <v>0</v>
      </c>
      <c r="G35" s="95"/>
      <c r="H35" s="141">
        <f t="shared" si="4"/>
        <v>0</v>
      </c>
      <c r="I35" s="95"/>
      <c r="J35" s="141">
        <f t="shared" si="5"/>
        <v>0</v>
      </c>
      <c r="K35" s="125"/>
      <c r="L35" s="125"/>
      <c r="M35" s="125"/>
      <c r="N35" s="125"/>
      <c r="O35" s="125"/>
      <c r="P35" s="125"/>
      <c r="Q35" s="125"/>
      <c r="R35" s="125"/>
    </row>
    <row r="36" spans="1:20" x14ac:dyDescent="0.3">
      <c r="A36" s="75" t="s">
        <v>468</v>
      </c>
      <c r="B36" s="95"/>
      <c r="C36" s="95"/>
      <c r="D36" s="141">
        <f t="shared" si="2"/>
        <v>0</v>
      </c>
      <c r="E36" s="95"/>
      <c r="F36" s="141">
        <f t="shared" si="3"/>
        <v>0</v>
      </c>
      <c r="G36" s="95"/>
      <c r="H36" s="141">
        <f t="shared" si="4"/>
        <v>0</v>
      </c>
      <c r="I36" s="95"/>
      <c r="J36" s="141">
        <f t="shared" si="5"/>
        <v>0</v>
      </c>
      <c r="K36" s="125"/>
      <c r="L36" s="125"/>
      <c r="M36" s="125"/>
      <c r="N36" s="125"/>
      <c r="O36" s="125"/>
      <c r="P36" s="125"/>
      <c r="Q36" s="125"/>
      <c r="R36" s="125"/>
    </row>
    <row r="37" spans="1:20" x14ac:dyDescent="0.3">
      <c r="A37" s="75" t="s">
        <v>468</v>
      </c>
      <c r="B37" s="95"/>
      <c r="C37" s="95"/>
      <c r="D37" s="141">
        <f t="shared" si="2"/>
        <v>0</v>
      </c>
      <c r="E37" s="95"/>
      <c r="F37" s="141">
        <f t="shared" si="3"/>
        <v>0</v>
      </c>
      <c r="G37" s="95"/>
      <c r="H37" s="141">
        <f t="shared" si="4"/>
        <v>0</v>
      </c>
      <c r="I37" s="95"/>
      <c r="J37" s="141">
        <f t="shared" si="5"/>
        <v>0</v>
      </c>
      <c r="K37" s="125"/>
      <c r="L37" s="125"/>
      <c r="M37" s="125"/>
      <c r="N37" s="125"/>
      <c r="O37" s="125"/>
      <c r="P37" s="125"/>
      <c r="Q37" s="125"/>
      <c r="R37" s="125"/>
    </row>
    <row r="38" spans="1:20" x14ac:dyDescent="0.3">
      <c r="A38" s="75" t="s">
        <v>468</v>
      </c>
      <c r="B38" s="95"/>
      <c r="C38" s="95"/>
      <c r="D38" s="141">
        <f t="shared" si="2"/>
        <v>0</v>
      </c>
      <c r="E38" s="95"/>
      <c r="F38" s="141">
        <f t="shared" si="3"/>
        <v>0</v>
      </c>
      <c r="G38" s="95"/>
      <c r="H38" s="141">
        <f t="shared" si="4"/>
        <v>0</v>
      </c>
      <c r="I38" s="95"/>
      <c r="J38" s="141">
        <f t="shared" si="5"/>
        <v>0</v>
      </c>
      <c r="K38" s="125"/>
      <c r="L38" s="125"/>
      <c r="M38" s="125"/>
      <c r="N38" s="125"/>
      <c r="O38" s="125"/>
      <c r="P38" s="125"/>
      <c r="Q38" s="125"/>
      <c r="R38" s="125"/>
    </row>
    <row r="39" spans="1:20" x14ac:dyDescent="0.3">
      <c r="A39" s="75" t="s">
        <v>468</v>
      </c>
      <c r="B39" s="95"/>
      <c r="C39" s="95"/>
      <c r="D39" s="141">
        <f t="shared" si="2"/>
        <v>0</v>
      </c>
      <c r="E39" s="95"/>
      <c r="F39" s="141">
        <f t="shared" si="3"/>
        <v>0</v>
      </c>
      <c r="G39" s="95"/>
      <c r="H39" s="141">
        <f t="shared" si="4"/>
        <v>0</v>
      </c>
      <c r="I39" s="95"/>
      <c r="J39" s="141">
        <f t="shared" si="5"/>
        <v>0</v>
      </c>
      <c r="K39" s="125"/>
      <c r="L39" s="125"/>
      <c r="M39" s="125"/>
      <c r="N39" s="125"/>
      <c r="O39" s="125"/>
      <c r="P39" s="125"/>
      <c r="Q39" s="125"/>
      <c r="R39" s="125"/>
    </row>
    <row r="40" spans="1:20" x14ac:dyDescent="0.3">
      <c r="A40" s="148"/>
      <c r="L40" s="84"/>
      <c r="N40" s="84"/>
      <c r="P40" s="84"/>
      <c r="R40" s="84"/>
    </row>
    <row r="41" spans="1:20" x14ac:dyDescent="0.3">
      <c r="A41" s="147" t="s">
        <v>586</v>
      </c>
      <c r="B41" s="95"/>
      <c r="C41" s="95"/>
      <c r="D41" s="141">
        <f>IF(AND(ROUND(B41,0)=0,C41&gt;B41),"INF",IF(AND(ROUND(B41,0)=0,ROUND(C41,0)=0),0,(C41-B41)/B41))</f>
        <v>0</v>
      </c>
      <c r="E41" s="95"/>
      <c r="F41" s="141">
        <f>IF(AND(ROUND(C41,0)=0,E41&gt;C41),"INF",IF(AND(ROUND(C41,0)=0,ROUND(E41,0)=0),0,(E41-C41)/C41))</f>
        <v>0</v>
      </c>
      <c r="G41" s="95"/>
      <c r="H41" s="141">
        <f>IF(AND(ROUND(E41,0)=0,G41&gt;E41),"INF",IF(AND(ROUND(E41,0)=0,ROUND(G41,0)=0),0,(G41-E41)/E41))</f>
        <v>0</v>
      </c>
      <c r="I41" s="95"/>
      <c r="J41" s="141">
        <f>IF(AND(ROUND(G41,0)=0,I41&gt;G41),"INF",IF(AND(ROUND(G41,0)=0,ROUND(I41,0)=0),0,(I41-G41)/G41))</f>
        <v>0</v>
      </c>
      <c r="K41" s="88">
        <f>I41*(1+TAB00!G$32)</f>
        <v>0</v>
      </c>
      <c r="L41" s="141">
        <f>IF(AND(ROUND(I41,0)=0,K41&gt;I41),"INF",IF(AND(ROUND(I41,0)=0,ROUND(K41,0)=0),0,(K41-I41)/I41))</f>
        <v>0</v>
      </c>
      <c r="M41" s="88">
        <f>K41*(1+TAB00!H$32)</f>
        <v>0</v>
      </c>
      <c r="N41" s="141">
        <f>IF(AND(ROUND(K41,0)=0,M41&gt;K41),"INF",IF(AND(ROUND(K41,0)=0,ROUND(M41,0)=0),0,(M41-K41)/K41))</f>
        <v>0</v>
      </c>
      <c r="O41" s="88">
        <f>M41*(1+TAB00!I$32)</f>
        <v>0</v>
      </c>
      <c r="P41" s="141">
        <f>IF(AND(ROUND(M41,0)=0,O41&gt;M41),"INF",IF(AND(ROUND(M41,0)=0,ROUND(O41,0)=0),0,(O41-M41)/M41))</f>
        <v>0</v>
      </c>
      <c r="Q41" s="88">
        <f>O41*(1+TAB00!J$32)</f>
        <v>0</v>
      </c>
      <c r="R41" s="141">
        <f>IF(AND(ROUND(O41,0)=0,Q41&gt;O41),"INF",IF(AND(ROUND(O41,0)=0,ROUND(Q41,0)=0),0,(Q41-O41)/O41))</f>
        <v>0</v>
      </c>
    </row>
    <row r="42" spans="1:20" x14ac:dyDescent="0.3">
      <c r="A42" s="150"/>
      <c r="B42" s="150"/>
    </row>
    <row r="43" spans="1:20" x14ac:dyDescent="0.3">
      <c r="A43" s="151" t="s">
        <v>54</v>
      </c>
      <c r="B43" s="152">
        <f>SUM(B9,B27,B41)</f>
        <v>0</v>
      </c>
      <c r="C43" s="152">
        <f>SUM(C9,C27,C41)</f>
        <v>0</v>
      </c>
      <c r="D43" s="153">
        <f>IF(AND(ROUND(B43,0)=0,C43&gt;B43),"INF",IF(AND(ROUND(B43,0)=0,ROUND(C43,0)=0),0,(C43-B43)/B43))</f>
        <v>0</v>
      </c>
      <c r="E43" s="152">
        <f>SUM(E9,E27,E41)</f>
        <v>0</v>
      </c>
      <c r="F43" s="153">
        <f>IF(AND(ROUND(C43,0)=0,E43&gt;C43),"INF",IF(AND(ROUND(C43,0)=0,ROUND(E43,0)=0),0,(E43-C43)/C43))</f>
        <v>0</v>
      </c>
      <c r="G43" s="152">
        <f>SUM(G9,G27,G41)</f>
        <v>0</v>
      </c>
      <c r="H43" s="153">
        <f>IF(AND(ROUND(E43,0)=0,G43&gt;E43),"INF",IF(AND(ROUND(E43,0)=0,ROUND(G43,0)=0),0,(G43-E43)/E43))</f>
        <v>0</v>
      </c>
      <c r="I43" s="152">
        <f>SUM(I9,I27,I41)</f>
        <v>0</v>
      </c>
      <c r="J43" s="153">
        <f>IF(AND(ROUND(G43,0)=0,I43&gt;G43),"INF",IF(AND(ROUND(G43,0)=0,ROUND(I43,0)=0),0,(I43-G43)/G43))</f>
        <v>0</v>
      </c>
      <c r="K43" s="152">
        <f>SUM(K9,K27,K41)</f>
        <v>0</v>
      </c>
      <c r="L43" s="153">
        <f>IF(AND(ROUND(I43,0)=0,K43&gt;I43),"INF",IF(AND(ROUND(I43,0)=0,ROUND(K43,0)=0),0,(K43-I43)/I43))</f>
        <v>0</v>
      </c>
      <c r="M43" s="152">
        <f>SUM(M9,M27,M41)</f>
        <v>0</v>
      </c>
      <c r="N43" s="153">
        <f>IF(AND(ROUND(K43,0)=0,M43&gt;K43),"INF",IF(AND(ROUND(K43,0)=0,ROUND(M43,0)=0),0,(M43-K43)/K43))</f>
        <v>0</v>
      </c>
      <c r="O43" s="152">
        <f>SUM(O9,O27,O41)</f>
        <v>0</v>
      </c>
      <c r="P43" s="153">
        <f>IF(AND(ROUND(M43,0)=0,O43&gt;M43),"INF",IF(AND(ROUND(M43,0)=0,ROUND(O43,0)=0),0,(O43-M43)/M43))</f>
        <v>0</v>
      </c>
      <c r="Q43" s="152">
        <f>SUM(Q9,Q27,Q41)</f>
        <v>0</v>
      </c>
      <c r="R43" s="153">
        <f>IF(AND(ROUND(O43,0)=0,Q43&gt;O43),"INF",IF(AND(ROUND(O43,0)=0,ROUND(Q43,0)=0),0,(Q43-O43)/O43))</f>
        <v>0</v>
      </c>
    </row>
    <row r="44" spans="1:20" x14ac:dyDescent="0.3">
      <c r="A44" s="154"/>
      <c r="B44" s="150"/>
    </row>
    <row r="45" spans="1:20" ht="12" customHeight="1" x14ac:dyDescent="0.3">
      <c r="A45" s="737" t="str">
        <f>IF(COUNTIF(B25:C25,"&lt;&gt;0")+COUNTIF(E25,"&lt;&gt;0")+COUNTIF(G25,"&lt;&gt;0")+COUNTIF(I25,"&lt;&gt;0")+COUNTIF(K25,"&lt;&gt;0")+COUNTIF(M25,"&lt;&gt;0")+COUNTIF(O25,"&lt;&gt;0")+COUNTIF(Q25,"&lt;&gt;0")+COUNTIF(B27:C27,"&lt;&gt;0")+COUNTIF(E27,"&lt;&gt;0")+COUNTIF(G27,"&lt;&gt;0")+COUNTIF(I27,"&lt;&gt;0")+COUNTIF(K27,"&lt;&gt;0")+COUNTIF(M27,"&lt;&gt;0")+COUNTIF(O27,"&lt;&gt;0")+COUNTIF(Q27,"&lt;&gt;0")&lt;18,'TAB C'!B18,"")</f>
        <v>C.4.3.a. Le GRD doit compléter l'intégralité des champs prévus à cet effet dans le détail des coûts OSP (en ce compris les données relatives aux volumes)</v>
      </c>
      <c r="B45" s="737"/>
      <c r="C45" s="737"/>
      <c r="D45" s="737"/>
      <c r="E45" s="737"/>
      <c r="F45" s="737"/>
      <c r="G45" s="737"/>
      <c r="H45" s="737"/>
      <c r="I45" s="737"/>
      <c r="J45" s="737"/>
      <c r="K45" s="737"/>
      <c r="L45" s="737"/>
    </row>
    <row r="46" spans="1:20" x14ac:dyDescent="0.3">
      <c r="A46" s="737" t="str">
        <f>IF(ABS(SUM(B41,B27,B9)-SUM('TAB3'!F13:H13))&gt;100,'TAB C'!B19,"")</f>
        <v/>
      </c>
      <c r="B46" s="737"/>
      <c r="C46" s="737"/>
      <c r="D46" s="737"/>
      <c r="E46" s="737"/>
      <c r="F46" s="737"/>
      <c r="G46" s="737"/>
      <c r="H46" s="737"/>
      <c r="I46" s="737"/>
      <c r="J46" s="737"/>
      <c r="K46" s="737"/>
      <c r="L46" s="737"/>
    </row>
    <row r="47" spans="1:20" x14ac:dyDescent="0.3">
      <c r="A47" s="160"/>
    </row>
    <row r="48" spans="1:20" ht="14.25" thickBot="1" x14ac:dyDescent="0.35">
      <c r="A48" s="155"/>
      <c r="B48" s="81"/>
      <c r="C48" s="81"/>
      <c r="D48" s="77"/>
      <c r="E48" s="77"/>
      <c r="F48" s="77"/>
      <c r="G48" s="77"/>
      <c r="H48" s="77"/>
      <c r="I48" s="77"/>
      <c r="J48" s="77"/>
      <c r="K48" s="77"/>
      <c r="L48" s="81"/>
      <c r="M48" s="77"/>
      <c r="N48" s="77"/>
      <c r="O48" s="77"/>
      <c r="P48" s="77"/>
      <c r="Q48" s="77"/>
      <c r="R48" s="77"/>
      <c r="S48" s="77"/>
      <c r="T48" s="77"/>
    </row>
    <row r="49" spans="1:20" s="77" customFormat="1" ht="12.6" customHeight="1" thickBot="1" x14ac:dyDescent="0.35">
      <c r="A49" s="156" t="s">
        <v>134</v>
      </c>
      <c r="B49" s="738" t="s">
        <v>517</v>
      </c>
      <c r="C49" s="739"/>
      <c r="D49" s="739"/>
      <c r="E49" s="739"/>
      <c r="F49" s="739"/>
      <c r="G49" s="739"/>
      <c r="H49" s="739"/>
      <c r="I49" s="739"/>
      <c r="J49" s="739"/>
      <c r="K49" s="739"/>
      <c r="L49" s="739"/>
      <c r="M49" s="739"/>
      <c r="N49" s="739"/>
      <c r="O49" s="739"/>
      <c r="P49" s="739"/>
      <c r="Q49" s="739"/>
      <c r="R49" s="739"/>
      <c r="S49" s="739"/>
      <c r="T49" s="740"/>
    </row>
    <row r="50" spans="1:20" s="77" customFormat="1" ht="214.9" customHeight="1" thickBot="1" x14ac:dyDescent="0.35">
      <c r="A50" s="157" t="s">
        <v>600</v>
      </c>
      <c r="B50" s="735"/>
      <c r="C50" s="736"/>
      <c r="D50" s="736"/>
      <c r="E50" s="736"/>
      <c r="F50" s="736"/>
      <c r="G50" s="736"/>
      <c r="H50" s="736"/>
      <c r="I50" s="736"/>
      <c r="J50" s="736"/>
      <c r="K50" s="736"/>
      <c r="L50" s="736"/>
      <c r="M50" s="736"/>
      <c r="N50" s="736"/>
      <c r="O50" s="736"/>
      <c r="P50" s="736"/>
      <c r="Q50" s="736"/>
      <c r="R50" s="736"/>
      <c r="S50" s="736"/>
      <c r="T50" s="736"/>
    </row>
    <row r="51" spans="1:20" s="77" customFormat="1" ht="214.9" customHeight="1" thickBot="1" x14ac:dyDescent="0.35">
      <c r="A51" s="157" t="s">
        <v>601</v>
      </c>
      <c r="B51" s="735"/>
      <c r="C51" s="736"/>
      <c r="D51" s="736"/>
      <c r="E51" s="736"/>
      <c r="F51" s="736"/>
      <c r="G51" s="736"/>
      <c r="H51" s="736"/>
      <c r="I51" s="736"/>
      <c r="J51" s="736"/>
      <c r="K51" s="736"/>
      <c r="L51" s="736"/>
      <c r="M51" s="736"/>
      <c r="N51" s="736"/>
      <c r="O51" s="736"/>
      <c r="P51" s="736"/>
      <c r="Q51" s="736"/>
      <c r="R51" s="736"/>
      <c r="S51" s="736"/>
      <c r="T51" s="736"/>
    </row>
    <row r="52" spans="1:20" s="77" customFormat="1" ht="214.9" customHeight="1" thickBot="1" x14ac:dyDescent="0.35">
      <c r="A52" s="157" t="s">
        <v>602</v>
      </c>
      <c r="B52" s="735"/>
      <c r="C52" s="736"/>
      <c r="D52" s="736"/>
      <c r="E52" s="736"/>
      <c r="F52" s="736"/>
      <c r="G52" s="736"/>
      <c r="H52" s="736"/>
      <c r="I52" s="736"/>
      <c r="J52" s="736"/>
      <c r="K52" s="736"/>
      <c r="L52" s="736"/>
      <c r="M52" s="736"/>
      <c r="N52" s="736"/>
      <c r="O52" s="736"/>
      <c r="P52" s="736"/>
      <c r="Q52" s="736"/>
      <c r="R52" s="736"/>
      <c r="S52" s="736"/>
      <c r="T52" s="736"/>
    </row>
    <row r="53" spans="1:20" s="77" customFormat="1" ht="214.9" customHeight="1" thickBot="1" x14ac:dyDescent="0.35">
      <c r="A53" s="157" t="s">
        <v>603</v>
      </c>
      <c r="B53" s="735"/>
      <c r="C53" s="736"/>
      <c r="D53" s="736"/>
      <c r="E53" s="736"/>
      <c r="F53" s="736"/>
      <c r="G53" s="736"/>
      <c r="H53" s="736"/>
      <c r="I53" s="736"/>
      <c r="J53" s="736"/>
      <c r="K53" s="736"/>
      <c r="L53" s="736"/>
      <c r="M53" s="736"/>
      <c r="N53" s="736"/>
      <c r="O53" s="736"/>
      <c r="P53" s="736"/>
      <c r="Q53" s="736"/>
      <c r="R53" s="736"/>
      <c r="S53" s="736"/>
      <c r="T53" s="736"/>
    </row>
  </sheetData>
  <mergeCells count="17">
    <mergeCell ref="Q7:R7"/>
    <mergeCell ref="A5:O5"/>
    <mergeCell ref="B7:B8"/>
    <mergeCell ref="C7:D7"/>
    <mergeCell ref="E7:F7"/>
    <mergeCell ref="M7:N7"/>
    <mergeCell ref="O7:P7"/>
    <mergeCell ref="G7:H7"/>
    <mergeCell ref="I7:J7"/>
    <mergeCell ref="K7:L7"/>
    <mergeCell ref="B52:T52"/>
    <mergeCell ref="B53:T53"/>
    <mergeCell ref="A45:L45"/>
    <mergeCell ref="A46:L46"/>
    <mergeCell ref="B49:T49"/>
    <mergeCell ref="B50:T50"/>
    <mergeCell ref="B51:T51"/>
  </mergeCells>
  <conditionalFormatting sqref="A13:A21">
    <cfRule type="containsText" dxfId="2279" priority="93" operator="containsText" text="ntitulé">
      <formula>NOT(ISERROR(SEARCH("ntitulé",A13)))</formula>
    </cfRule>
    <cfRule type="containsBlanks" dxfId="2278" priority="94">
      <formula>LEN(TRIM(A13))=0</formula>
    </cfRule>
  </conditionalFormatting>
  <conditionalFormatting sqref="A13:A21">
    <cfRule type="containsText" dxfId="2277" priority="92" operator="containsText" text="libre">
      <formula>NOT(ISERROR(SEARCH("libre",A13)))</formula>
    </cfRule>
  </conditionalFormatting>
  <conditionalFormatting sqref="A12:A21">
    <cfRule type="containsText" dxfId="2276" priority="90" operator="containsText" text="ntitulé">
      <formula>NOT(ISERROR(SEARCH("ntitulé",A12)))</formula>
    </cfRule>
    <cfRule type="containsBlanks" dxfId="2275" priority="91">
      <formula>LEN(TRIM(A12))=0</formula>
    </cfRule>
  </conditionalFormatting>
  <conditionalFormatting sqref="A12:A21">
    <cfRule type="containsText" dxfId="2274" priority="89" operator="containsText" text="libre">
      <formula>NOT(ISERROR(SEARCH("libre",A12)))</formula>
    </cfRule>
  </conditionalFormatting>
  <conditionalFormatting sqref="A30:A39">
    <cfRule type="containsText" dxfId="2273" priority="87" operator="containsText" text="ntitulé">
      <formula>NOT(ISERROR(SEARCH("ntitulé",A30)))</formula>
    </cfRule>
    <cfRule type="containsBlanks" dxfId="2272" priority="88">
      <formula>LEN(TRIM(A30))=0</formula>
    </cfRule>
  </conditionalFormatting>
  <conditionalFormatting sqref="A30:A39">
    <cfRule type="containsText" dxfId="2271" priority="86" operator="containsText" text="libre">
      <formula>NOT(ISERROR(SEARCH("libre",A30)))</formula>
    </cfRule>
  </conditionalFormatting>
  <conditionalFormatting sqref="A30:A39">
    <cfRule type="containsText" dxfId="2270" priority="84" operator="containsText" text="ntitulé">
      <formula>NOT(ISERROR(SEARCH("ntitulé",A30)))</formula>
    </cfRule>
    <cfRule type="containsBlanks" dxfId="2269" priority="85">
      <formula>LEN(TRIM(A30))=0</formula>
    </cfRule>
  </conditionalFormatting>
  <conditionalFormatting sqref="A30:A39">
    <cfRule type="containsText" dxfId="2268" priority="83" operator="containsText" text="libre">
      <formula>NOT(ISERROR(SEARCH("libre",A30)))</formula>
    </cfRule>
  </conditionalFormatting>
  <conditionalFormatting sqref="B23 B10:B21">
    <cfRule type="containsText" dxfId="2267" priority="81" operator="containsText" text="ntitulé">
      <formula>NOT(ISERROR(SEARCH("ntitulé",B10)))</formula>
    </cfRule>
    <cfRule type="containsBlanks" dxfId="2266" priority="82">
      <formula>LEN(TRIM(B10))=0</formula>
    </cfRule>
  </conditionalFormatting>
  <conditionalFormatting sqref="B23 B10:B21">
    <cfRule type="containsText" dxfId="2265" priority="80" operator="containsText" text="libre">
      <formula>NOT(ISERROR(SEARCH("libre",B10)))</formula>
    </cfRule>
  </conditionalFormatting>
  <conditionalFormatting sqref="O23 O10:O21">
    <cfRule type="containsText" dxfId="2264" priority="18" operator="containsText" text="ntitulé">
      <formula>NOT(ISERROR(SEARCH("ntitulé",O10)))</formula>
    </cfRule>
    <cfRule type="containsBlanks" dxfId="2263" priority="19">
      <formula>LEN(TRIM(O10))=0</formula>
    </cfRule>
  </conditionalFormatting>
  <conditionalFormatting sqref="O23 O10:O21">
    <cfRule type="containsText" dxfId="2262" priority="17" operator="containsText" text="libre">
      <formula>NOT(ISERROR(SEARCH("libre",O10)))</formula>
    </cfRule>
  </conditionalFormatting>
  <conditionalFormatting sqref="B28:B39">
    <cfRule type="containsText" dxfId="2261" priority="78" operator="containsText" text="ntitulé">
      <formula>NOT(ISERROR(SEARCH("ntitulé",B28)))</formula>
    </cfRule>
    <cfRule type="containsBlanks" dxfId="2260" priority="79">
      <formula>LEN(TRIM(B28))=0</formula>
    </cfRule>
  </conditionalFormatting>
  <conditionalFormatting sqref="B28:B39">
    <cfRule type="containsText" dxfId="2259" priority="77" operator="containsText" text="libre">
      <formula>NOT(ISERROR(SEARCH("libre",B28)))</formula>
    </cfRule>
  </conditionalFormatting>
  <conditionalFormatting sqref="B41">
    <cfRule type="containsText" dxfId="2258" priority="75" operator="containsText" text="ntitulé">
      <formula>NOT(ISERROR(SEARCH("ntitulé",B41)))</formula>
    </cfRule>
    <cfRule type="containsBlanks" dxfId="2257" priority="76">
      <formula>LEN(TRIM(B41))=0</formula>
    </cfRule>
  </conditionalFormatting>
  <conditionalFormatting sqref="B41">
    <cfRule type="containsText" dxfId="2256" priority="74" operator="containsText" text="libre">
      <formula>NOT(ISERROR(SEARCH("libre",B41)))</formula>
    </cfRule>
  </conditionalFormatting>
  <conditionalFormatting sqref="C23 C10:C21">
    <cfRule type="containsText" dxfId="2255" priority="72" operator="containsText" text="ntitulé">
      <formula>NOT(ISERROR(SEARCH("ntitulé",C10)))</formula>
    </cfRule>
    <cfRule type="containsBlanks" dxfId="2254" priority="73">
      <formula>LEN(TRIM(C10))=0</formula>
    </cfRule>
  </conditionalFormatting>
  <conditionalFormatting sqref="C23 C10:C21">
    <cfRule type="containsText" dxfId="2253" priority="71" operator="containsText" text="libre">
      <formula>NOT(ISERROR(SEARCH("libre",C10)))</formula>
    </cfRule>
  </conditionalFormatting>
  <conditionalFormatting sqref="C28:C39">
    <cfRule type="containsText" dxfId="2252" priority="69" operator="containsText" text="ntitulé">
      <formula>NOT(ISERROR(SEARCH("ntitulé",C28)))</formula>
    </cfRule>
    <cfRule type="containsBlanks" dxfId="2251" priority="70">
      <formula>LEN(TRIM(C28))=0</formula>
    </cfRule>
  </conditionalFormatting>
  <conditionalFormatting sqref="C28:C39">
    <cfRule type="containsText" dxfId="2250" priority="68" operator="containsText" text="libre">
      <formula>NOT(ISERROR(SEARCH("libre",C28)))</formula>
    </cfRule>
  </conditionalFormatting>
  <conditionalFormatting sqref="C41">
    <cfRule type="containsText" dxfId="2249" priority="66" operator="containsText" text="ntitulé">
      <formula>NOT(ISERROR(SEARCH("ntitulé",C41)))</formula>
    </cfRule>
    <cfRule type="containsBlanks" dxfId="2248" priority="67">
      <formula>LEN(TRIM(C41))=0</formula>
    </cfRule>
  </conditionalFormatting>
  <conditionalFormatting sqref="C41">
    <cfRule type="containsText" dxfId="2247" priority="65" operator="containsText" text="libre">
      <formula>NOT(ISERROR(SEARCH("libre",C41)))</formula>
    </cfRule>
  </conditionalFormatting>
  <conditionalFormatting sqref="E23 E10:E21">
    <cfRule type="containsText" dxfId="2246" priority="63" operator="containsText" text="ntitulé">
      <formula>NOT(ISERROR(SEARCH("ntitulé",E10)))</formula>
    </cfRule>
    <cfRule type="containsBlanks" dxfId="2245" priority="64">
      <formula>LEN(TRIM(E10))=0</formula>
    </cfRule>
  </conditionalFormatting>
  <conditionalFormatting sqref="E23 E10:E21">
    <cfRule type="containsText" dxfId="2244" priority="62" operator="containsText" text="libre">
      <formula>NOT(ISERROR(SEARCH("libre",E10)))</formula>
    </cfRule>
  </conditionalFormatting>
  <conditionalFormatting sqref="E28:E39">
    <cfRule type="containsText" dxfId="2243" priority="60" operator="containsText" text="ntitulé">
      <formula>NOT(ISERROR(SEARCH("ntitulé",E28)))</formula>
    </cfRule>
    <cfRule type="containsBlanks" dxfId="2242" priority="61">
      <formula>LEN(TRIM(E28))=0</formula>
    </cfRule>
  </conditionalFormatting>
  <conditionalFormatting sqref="E28:E39">
    <cfRule type="containsText" dxfId="2241" priority="59" operator="containsText" text="libre">
      <formula>NOT(ISERROR(SEARCH("libre",E28)))</formula>
    </cfRule>
  </conditionalFormatting>
  <conditionalFormatting sqref="E41">
    <cfRule type="containsText" dxfId="2240" priority="57" operator="containsText" text="ntitulé">
      <formula>NOT(ISERROR(SEARCH("ntitulé",E41)))</formula>
    </cfRule>
    <cfRule type="containsBlanks" dxfId="2239" priority="58">
      <formula>LEN(TRIM(E41))=0</formula>
    </cfRule>
  </conditionalFormatting>
  <conditionalFormatting sqref="E41">
    <cfRule type="containsText" dxfId="2238" priority="56" operator="containsText" text="libre">
      <formula>NOT(ISERROR(SEARCH("libre",E41)))</formula>
    </cfRule>
  </conditionalFormatting>
  <conditionalFormatting sqref="G23 G10:G21">
    <cfRule type="containsText" dxfId="2237" priority="54" operator="containsText" text="ntitulé">
      <formula>NOT(ISERROR(SEARCH("ntitulé",G10)))</formula>
    </cfRule>
    <cfRule type="containsBlanks" dxfId="2236" priority="55">
      <formula>LEN(TRIM(G10))=0</formula>
    </cfRule>
  </conditionalFormatting>
  <conditionalFormatting sqref="G23 G10:G21">
    <cfRule type="containsText" dxfId="2235" priority="53" operator="containsText" text="libre">
      <formula>NOT(ISERROR(SEARCH("libre",G10)))</formula>
    </cfRule>
  </conditionalFormatting>
  <conditionalFormatting sqref="G28:G39">
    <cfRule type="containsText" dxfId="2234" priority="51" operator="containsText" text="ntitulé">
      <formula>NOT(ISERROR(SEARCH("ntitulé",G28)))</formula>
    </cfRule>
    <cfRule type="containsBlanks" dxfId="2233" priority="52">
      <formula>LEN(TRIM(G28))=0</formula>
    </cfRule>
  </conditionalFormatting>
  <conditionalFormatting sqref="G28:G39">
    <cfRule type="containsText" dxfId="2232" priority="50" operator="containsText" text="libre">
      <formula>NOT(ISERROR(SEARCH("libre",G28)))</formula>
    </cfRule>
  </conditionalFormatting>
  <conditionalFormatting sqref="G41">
    <cfRule type="containsText" dxfId="2231" priority="48" operator="containsText" text="ntitulé">
      <formula>NOT(ISERROR(SEARCH("ntitulé",G41)))</formula>
    </cfRule>
    <cfRule type="containsBlanks" dxfId="2230" priority="49">
      <formula>LEN(TRIM(G41))=0</formula>
    </cfRule>
  </conditionalFormatting>
  <conditionalFormatting sqref="G41">
    <cfRule type="containsText" dxfId="2229" priority="47" operator="containsText" text="libre">
      <formula>NOT(ISERROR(SEARCH("libre",G41)))</formula>
    </cfRule>
  </conditionalFormatting>
  <conditionalFormatting sqref="I23 I10:I21">
    <cfRule type="containsText" dxfId="2228" priority="45" operator="containsText" text="ntitulé">
      <formula>NOT(ISERROR(SEARCH("ntitulé",I10)))</formula>
    </cfRule>
    <cfRule type="containsBlanks" dxfId="2227" priority="46">
      <formula>LEN(TRIM(I10))=0</formula>
    </cfRule>
  </conditionalFormatting>
  <conditionalFormatting sqref="I23 I10:I21">
    <cfRule type="containsText" dxfId="2226" priority="44" operator="containsText" text="libre">
      <formula>NOT(ISERROR(SEARCH("libre",I10)))</formula>
    </cfRule>
  </conditionalFormatting>
  <conditionalFormatting sqref="I28:I39">
    <cfRule type="containsText" dxfId="2225" priority="42" operator="containsText" text="ntitulé">
      <formula>NOT(ISERROR(SEARCH("ntitulé",I28)))</formula>
    </cfRule>
    <cfRule type="containsBlanks" dxfId="2224" priority="43">
      <formula>LEN(TRIM(I28))=0</formula>
    </cfRule>
  </conditionalFormatting>
  <conditionalFormatting sqref="I28:I39">
    <cfRule type="containsText" dxfId="2223" priority="41" operator="containsText" text="libre">
      <formula>NOT(ISERROR(SEARCH("libre",I28)))</formula>
    </cfRule>
  </conditionalFormatting>
  <conditionalFormatting sqref="I41">
    <cfRule type="containsText" dxfId="2222" priority="39" operator="containsText" text="ntitulé">
      <formula>NOT(ISERROR(SEARCH("ntitulé",I41)))</formula>
    </cfRule>
    <cfRule type="containsBlanks" dxfId="2221" priority="40">
      <formula>LEN(TRIM(I41))=0</formula>
    </cfRule>
  </conditionalFormatting>
  <conditionalFormatting sqref="I41">
    <cfRule type="containsText" dxfId="2220" priority="38" operator="containsText" text="libre">
      <formula>NOT(ISERROR(SEARCH("libre",I41)))</formula>
    </cfRule>
  </conditionalFormatting>
  <conditionalFormatting sqref="K23 K10:K21">
    <cfRule type="containsText" dxfId="2219" priority="36" operator="containsText" text="ntitulé">
      <formula>NOT(ISERROR(SEARCH("ntitulé",K10)))</formula>
    </cfRule>
    <cfRule type="containsBlanks" dxfId="2218" priority="37">
      <formula>LEN(TRIM(K10))=0</formula>
    </cfRule>
  </conditionalFormatting>
  <conditionalFormatting sqref="K23 K10:K21">
    <cfRule type="containsText" dxfId="2217" priority="35" operator="containsText" text="libre">
      <formula>NOT(ISERROR(SEARCH("libre",K10)))</formula>
    </cfRule>
  </conditionalFormatting>
  <conditionalFormatting sqref="K28:L39">
    <cfRule type="containsText" dxfId="2216" priority="33" operator="containsText" text="ntitulé">
      <formula>NOT(ISERROR(SEARCH("ntitulé",K28)))</formula>
    </cfRule>
    <cfRule type="containsBlanks" dxfId="2215" priority="34">
      <formula>LEN(TRIM(K28))=0</formula>
    </cfRule>
  </conditionalFormatting>
  <conditionalFormatting sqref="K28:L39">
    <cfRule type="containsText" dxfId="2214" priority="32" operator="containsText" text="libre">
      <formula>NOT(ISERROR(SEARCH("libre",K28)))</formula>
    </cfRule>
  </conditionalFormatting>
  <conditionalFormatting sqref="L10:L21">
    <cfRule type="containsText" dxfId="2213" priority="30" operator="containsText" text="ntitulé">
      <formula>NOT(ISERROR(SEARCH("ntitulé",L10)))</formula>
    </cfRule>
    <cfRule type="containsBlanks" dxfId="2212" priority="31">
      <formula>LEN(TRIM(L10))=0</formula>
    </cfRule>
  </conditionalFormatting>
  <conditionalFormatting sqref="L10:L21">
    <cfRule type="containsText" dxfId="2211" priority="29" operator="containsText" text="libre">
      <formula>NOT(ISERROR(SEARCH("libre",L10)))</formula>
    </cfRule>
  </conditionalFormatting>
  <conditionalFormatting sqref="M23 M10:M21">
    <cfRule type="containsText" dxfId="2210" priority="27" operator="containsText" text="ntitulé">
      <formula>NOT(ISERROR(SEARCH("ntitulé",M10)))</formula>
    </cfRule>
    <cfRule type="containsBlanks" dxfId="2209" priority="28">
      <formula>LEN(TRIM(M10))=0</formula>
    </cfRule>
  </conditionalFormatting>
  <conditionalFormatting sqref="M23 M10:M21">
    <cfRule type="containsText" dxfId="2208" priority="26" operator="containsText" text="libre">
      <formula>NOT(ISERROR(SEARCH("libre",M10)))</formula>
    </cfRule>
  </conditionalFormatting>
  <conditionalFormatting sqref="N10:N21">
    <cfRule type="containsText" dxfId="2207" priority="21" operator="containsText" text="ntitulé">
      <formula>NOT(ISERROR(SEARCH("ntitulé",N10)))</formula>
    </cfRule>
    <cfRule type="containsBlanks" dxfId="2206" priority="22">
      <formula>LEN(TRIM(N10))=0</formula>
    </cfRule>
  </conditionalFormatting>
  <conditionalFormatting sqref="N10:N21">
    <cfRule type="containsText" dxfId="2205" priority="20" operator="containsText" text="libre">
      <formula>NOT(ISERROR(SEARCH("libre",N10)))</formula>
    </cfRule>
  </conditionalFormatting>
  <conditionalFormatting sqref="M28:N39">
    <cfRule type="containsText" dxfId="2204" priority="24" operator="containsText" text="ntitulé">
      <formula>NOT(ISERROR(SEARCH("ntitulé",M28)))</formula>
    </cfRule>
    <cfRule type="containsBlanks" dxfId="2203" priority="25">
      <formula>LEN(TRIM(M28))=0</formula>
    </cfRule>
  </conditionalFormatting>
  <conditionalFormatting sqref="M28:N39">
    <cfRule type="containsText" dxfId="2202" priority="23" operator="containsText" text="libre">
      <formula>NOT(ISERROR(SEARCH("libre",M28)))</formula>
    </cfRule>
  </conditionalFormatting>
  <conditionalFormatting sqref="O28:P39">
    <cfRule type="containsText" dxfId="2201" priority="15" operator="containsText" text="ntitulé">
      <formula>NOT(ISERROR(SEARCH("ntitulé",O28)))</formula>
    </cfRule>
    <cfRule type="containsBlanks" dxfId="2200" priority="16">
      <formula>LEN(TRIM(O28))=0</formula>
    </cfRule>
  </conditionalFormatting>
  <conditionalFormatting sqref="O28:P39">
    <cfRule type="containsText" dxfId="2199" priority="14" operator="containsText" text="libre">
      <formula>NOT(ISERROR(SEARCH("libre",O28)))</formula>
    </cfRule>
  </conditionalFormatting>
  <conditionalFormatting sqref="P10:P21">
    <cfRule type="containsText" dxfId="2198" priority="12" operator="containsText" text="ntitulé">
      <formula>NOT(ISERROR(SEARCH("ntitulé",P10)))</formula>
    </cfRule>
    <cfRule type="containsBlanks" dxfId="2197" priority="13">
      <formula>LEN(TRIM(P10))=0</formula>
    </cfRule>
  </conditionalFormatting>
  <conditionalFormatting sqref="P10:P21">
    <cfRule type="containsText" dxfId="2196" priority="11" operator="containsText" text="libre">
      <formula>NOT(ISERROR(SEARCH("libre",P10)))</formula>
    </cfRule>
  </conditionalFormatting>
  <conditionalFormatting sqref="Q23 Q10:Q21">
    <cfRule type="containsText" dxfId="2195" priority="9" operator="containsText" text="ntitulé">
      <formula>NOT(ISERROR(SEARCH("ntitulé",Q10)))</formula>
    </cfRule>
    <cfRule type="containsBlanks" dxfId="2194" priority="10">
      <formula>LEN(TRIM(Q10))=0</formula>
    </cfRule>
  </conditionalFormatting>
  <conditionalFormatting sqref="Q23 Q10:Q21">
    <cfRule type="containsText" dxfId="2193" priority="8" operator="containsText" text="libre">
      <formula>NOT(ISERROR(SEARCH("libre",Q10)))</formula>
    </cfRule>
  </conditionalFormatting>
  <conditionalFormatting sqref="Q28:R39">
    <cfRule type="containsText" dxfId="2192" priority="6" operator="containsText" text="ntitulé">
      <formula>NOT(ISERROR(SEARCH("ntitulé",Q28)))</formula>
    </cfRule>
    <cfRule type="containsBlanks" dxfId="2191" priority="7">
      <formula>LEN(TRIM(Q28))=0</formula>
    </cfRule>
  </conditionalFormatting>
  <conditionalFormatting sqref="Q28:R39">
    <cfRule type="containsText" dxfId="2190" priority="5" operator="containsText" text="libre">
      <formula>NOT(ISERROR(SEARCH("libre",Q28)))</formula>
    </cfRule>
  </conditionalFormatting>
  <conditionalFormatting sqref="R10:R21">
    <cfRule type="containsText" dxfId="2189" priority="3" operator="containsText" text="ntitulé">
      <formula>NOT(ISERROR(SEARCH("ntitulé",R10)))</formula>
    </cfRule>
    <cfRule type="containsBlanks" dxfId="2188" priority="4">
      <formula>LEN(TRIM(R10))=0</formula>
    </cfRule>
  </conditionalFormatting>
  <conditionalFormatting sqref="R10:R21">
    <cfRule type="containsText" dxfId="2187" priority="2" operator="containsText" text="libre">
      <formula>NOT(ISERROR(SEARCH("libre",R10)))</formula>
    </cfRule>
  </conditionalFormatting>
  <conditionalFormatting sqref="B50:T53">
    <cfRule type="containsBlanks" dxfId="2186" priority="1">
      <formula>LEN(TRIM(B50))=0</formula>
    </cfRule>
  </conditionalFormatting>
  <hyperlinks>
    <hyperlink ref="A1" location="TAB00!A1" display="Retour page de garde"/>
    <hyperlink ref="A2" location="'TAB4'!A1" display="Retour TAB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opLeftCell="A31" zoomScaleNormal="100" workbookViewId="0">
      <selection activeCell="A47" sqref="A4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TAB00!B59&amp;" : "&amp;TAB00!C59</f>
        <v>TAB4.4 : Charges nettes liées à la gestion des MOZA et EOC</v>
      </c>
      <c r="B3" s="158"/>
      <c r="C3" s="158"/>
      <c r="D3" s="158"/>
      <c r="E3" s="158"/>
      <c r="F3" s="158"/>
      <c r="G3" s="158"/>
      <c r="H3" s="158"/>
      <c r="I3" s="158"/>
      <c r="J3" s="158"/>
      <c r="K3" s="158"/>
      <c r="L3" s="158"/>
      <c r="M3" s="158"/>
      <c r="N3" s="158"/>
      <c r="O3" s="158"/>
      <c r="P3" s="158"/>
      <c r="Q3" s="158"/>
      <c r="R3" s="158"/>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559" t="s">
        <v>597</v>
      </c>
      <c r="B9" s="553">
        <f>SUM(B10:B21)</f>
        <v>0</v>
      </c>
      <c r="C9" s="553">
        <f>SUM(C10:C21)</f>
        <v>0</v>
      </c>
      <c r="D9" s="554">
        <f>IF(AND(ROUND(B9,0)=0,C9&gt;B9),"INF",IF(AND(ROUND(B9,0)=0,ROUND(C9,0)=0),0,(C9-B9)/B9))</f>
        <v>0</v>
      </c>
      <c r="E9" s="553">
        <f>SUM(E10:E21)</f>
        <v>0</v>
      </c>
      <c r="F9" s="554">
        <f>IF(AND(ROUND(C9,0)=0,E9&gt;C9),"INF",IF(AND(ROUND(C9,0)=0,ROUND(E9,0)=0),0,(E9-C9)/C9))</f>
        <v>0</v>
      </c>
      <c r="G9" s="553">
        <f>SUM(G10:G21)</f>
        <v>0</v>
      </c>
      <c r="H9" s="554">
        <f>IF(AND(ROUND(E9,0)=0,G9&gt;E9),"INF",IF(AND(ROUND(E9,0)=0,ROUND(G9,0)=0),0,(G9-E9)/E9))</f>
        <v>0</v>
      </c>
      <c r="I9" s="553">
        <f>SUM(I10:I21)</f>
        <v>0</v>
      </c>
      <c r="J9" s="554">
        <f>IF(AND(ROUND(G9,0)=0,I9&gt;G9),"INF",IF(AND(ROUND(G9,0)=0,ROUND(I9,0)=0),0,(I9-G9)/G9))</f>
        <v>0</v>
      </c>
      <c r="K9" s="553">
        <f>K25*K23</f>
        <v>0</v>
      </c>
      <c r="L9" s="554">
        <f>IF(AND(ROUND(I9,0)=0,K9&gt;I9),"INF",IF(AND(ROUND(I9,0)=0,ROUND(K9,0)=0),0,(K9-I9)/I9))</f>
        <v>0</v>
      </c>
      <c r="M9" s="553">
        <f>M25*M23</f>
        <v>0</v>
      </c>
      <c r="N9" s="554">
        <f>IF(AND(ROUND(K9,0)=0,M9&gt;K9),"INF",IF(AND(ROUND(K9,0)=0,ROUND(M9,0)=0),0,(M9-K9)/K9))</f>
        <v>0</v>
      </c>
      <c r="O9" s="553">
        <f>O25*O23</f>
        <v>0</v>
      </c>
      <c r="P9" s="554">
        <f>IF(AND(ROUND(M9,0)=0,O9&gt;M9),"INF",IF(AND(ROUND(M9,0)=0,ROUND(O9,0)=0),0,(O9-M9)/M9))</f>
        <v>0</v>
      </c>
      <c r="Q9" s="553">
        <f>Q25*Q23</f>
        <v>0</v>
      </c>
      <c r="R9" s="554">
        <f>IF(AND(ROUND(O9,0)=0,Q9&gt;O9),"INF",IF(AND(ROUND(O9,0)=0,ROUND(Q9,0)=0),0,(Q9-O9)/O9))</f>
        <v>0</v>
      </c>
    </row>
    <row r="10" spans="1:18" x14ac:dyDescent="0.3">
      <c r="A10" s="136" t="s">
        <v>598</v>
      </c>
      <c r="B10" s="95"/>
      <c r="C10" s="95"/>
      <c r="D10" s="141">
        <f t="shared" ref="D10:D21" si="0">IF(AND(ROUND(B10,0)=0,C10&gt;B10),"INF",IF(AND(ROUND(B10,0)=0,ROUND(C10,0)=0),0,(C10-B10)/B10))</f>
        <v>0</v>
      </c>
      <c r="E10" s="95"/>
      <c r="F10" s="141">
        <f t="shared" ref="F10:J21" si="1">IF(AND(ROUND(C10,0)=0,E10&gt;C10),"INF",IF(AND(ROUND(C10,0)=0,ROUND(E10,0)=0),0,(E10-C10)/C10))</f>
        <v>0</v>
      </c>
      <c r="G10" s="95"/>
      <c r="H10" s="141">
        <f t="shared" si="1"/>
        <v>0</v>
      </c>
      <c r="I10" s="95"/>
      <c r="J10" s="141">
        <f t="shared" si="1"/>
        <v>0</v>
      </c>
      <c r="K10" s="125"/>
      <c r="L10" s="125"/>
      <c r="M10" s="125"/>
      <c r="N10" s="125"/>
      <c r="O10" s="125"/>
      <c r="P10" s="125"/>
      <c r="Q10" s="125"/>
      <c r="R10" s="125"/>
    </row>
    <row r="11" spans="1:18" x14ac:dyDescent="0.3">
      <c r="A11" s="148" t="s">
        <v>599</v>
      </c>
      <c r="B11" s="95"/>
      <c r="C11" s="95"/>
      <c r="D11" s="141">
        <f t="shared" si="0"/>
        <v>0</v>
      </c>
      <c r="E11" s="95"/>
      <c r="F11" s="141">
        <f t="shared" si="1"/>
        <v>0</v>
      </c>
      <c r="G11" s="95"/>
      <c r="H11" s="141">
        <f t="shared" si="1"/>
        <v>0</v>
      </c>
      <c r="I11" s="95"/>
      <c r="J11" s="141">
        <f t="shared" si="1"/>
        <v>0</v>
      </c>
      <c r="K11" s="125"/>
      <c r="L11" s="125"/>
      <c r="M11" s="125"/>
      <c r="N11" s="125"/>
      <c r="O11" s="125"/>
      <c r="P11" s="125"/>
      <c r="Q11" s="125"/>
      <c r="R11" s="125"/>
    </row>
    <row r="12" spans="1:18" x14ac:dyDescent="0.3">
      <c r="A12" s="75" t="s">
        <v>468</v>
      </c>
      <c r="B12" s="95"/>
      <c r="C12" s="95"/>
      <c r="D12" s="141">
        <f t="shared" si="0"/>
        <v>0</v>
      </c>
      <c r="E12" s="95"/>
      <c r="F12" s="141">
        <f t="shared" si="1"/>
        <v>0</v>
      </c>
      <c r="G12" s="95"/>
      <c r="H12" s="141">
        <f t="shared" si="1"/>
        <v>0</v>
      </c>
      <c r="I12" s="95"/>
      <c r="J12" s="141">
        <f t="shared" si="1"/>
        <v>0</v>
      </c>
      <c r="K12" s="125"/>
      <c r="L12" s="125"/>
      <c r="M12" s="125"/>
      <c r="N12" s="125"/>
      <c r="O12" s="125"/>
      <c r="P12" s="125"/>
      <c r="Q12" s="125"/>
      <c r="R12" s="125"/>
    </row>
    <row r="13" spans="1:18" x14ac:dyDescent="0.3">
      <c r="A13" s="75" t="s">
        <v>468</v>
      </c>
      <c r="B13" s="95"/>
      <c r="C13" s="95"/>
      <c r="D13" s="141">
        <f t="shared" si="0"/>
        <v>0</v>
      </c>
      <c r="E13" s="95"/>
      <c r="F13" s="141">
        <f t="shared" si="1"/>
        <v>0</v>
      </c>
      <c r="G13" s="95"/>
      <c r="H13" s="141">
        <f t="shared" si="1"/>
        <v>0</v>
      </c>
      <c r="I13" s="95"/>
      <c r="J13" s="141">
        <f t="shared" si="1"/>
        <v>0</v>
      </c>
      <c r="K13" s="125"/>
      <c r="L13" s="125"/>
      <c r="M13" s="125"/>
      <c r="N13" s="125"/>
      <c r="O13" s="125"/>
      <c r="P13" s="125"/>
      <c r="Q13" s="125"/>
      <c r="R13" s="125"/>
    </row>
    <row r="14" spans="1:18" x14ac:dyDescent="0.3">
      <c r="A14" s="75" t="s">
        <v>468</v>
      </c>
      <c r="B14" s="95"/>
      <c r="C14" s="95"/>
      <c r="D14" s="141">
        <f t="shared" si="0"/>
        <v>0</v>
      </c>
      <c r="E14" s="95"/>
      <c r="F14" s="141">
        <f t="shared" si="1"/>
        <v>0</v>
      </c>
      <c r="G14" s="95"/>
      <c r="H14" s="141">
        <f t="shared" si="1"/>
        <v>0</v>
      </c>
      <c r="I14" s="95"/>
      <c r="J14" s="141">
        <f t="shared" si="1"/>
        <v>0</v>
      </c>
      <c r="K14" s="125"/>
      <c r="L14" s="125"/>
      <c r="M14" s="125"/>
      <c r="N14" s="125"/>
      <c r="O14" s="125"/>
      <c r="P14" s="125"/>
      <c r="Q14" s="125"/>
      <c r="R14" s="125"/>
    </row>
    <row r="15" spans="1:18" x14ac:dyDescent="0.3">
      <c r="A15" s="75" t="s">
        <v>468</v>
      </c>
      <c r="B15" s="95"/>
      <c r="C15" s="95"/>
      <c r="D15" s="141">
        <f t="shared" si="0"/>
        <v>0</v>
      </c>
      <c r="E15" s="95"/>
      <c r="F15" s="141">
        <f t="shared" si="1"/>
        <v>0</v>
      </c>
      <c r="G15" s="95"/>
      <c r="H15" s="141">
        <f t="shared" si="1"/>
        <v>0</v>
      </c>
      <c r="I15" s="95"/>
      <c r="J15" s="141">
        <f t="shared" si="1"/>
        <v>0</v>
      </c>
      <c r="K15" s="125"/>
      <c r="L15" s="125"/>
      <c r="M15" s="125"/>
      <c r="N15" s="125"/>
      <c r="O15" s="125"/>
      <c r="P15" s="125"/>
      <c r="Q15" s="125"/>
      <c r="R15" s="125"/>
    </row>
    <row r="16" spans="1:18" x14ac:dyDescent="0.3">
      <c r="A16" s="75" t="s">
        <v>468</v>
      </c>
      <c r="B16" s="95"/>
      <c r="C16" s="95"/>
      <c r="D16" s="141">
        <f t="shared" si="0"/>
        <v>0</v>
      </c>
      <c r="E16" s="95"/>
      <c r="F16" s="141">
        <f t="shared" si="1"/>
        <v>0</v>
      </c>
      <c r="G16" s="95"/>
      <c r="H16" s="141">
        <f t="shared" si="1"/>
        <v>0</v>
      </c>
      <c r="I16" s="95"/>
      <c r="J16" s="141">
        <f t="shared" si="1"/>
        <v>0</v>
      </c>
      <c r="K16" s="125"/>
      <c r="L16" s="125"/>
      <c r="M16" s="125"/>
      <c r="N16" s="125"/>
      <c r="O16" s="125"/>
      <c r="P16" s="125"/>
      <c r="Q16" s="125"/>
      <c r="R16" s="125"/>
    </row>
    <row r="17" spans="1:18" x14ac:dyDescent="0.3">
      <c r="A17" s="75" t="s">
        <v>468</v>
      </c>
      <c r="B17" s="95"/>
      <c r="C17" s="95"/>
      <c r="D17" s="141">
        <f t="shared" si="0"/>
        <v>0</v>
      </c>
      <c r="E17" s="95"/>
      <c r="F17" s="141">
        <f t="shared" si="1"/>
        <v>0</v>
      </c>
      <c r="G17" s="95"/>
      <c r="H17" s="141">
        <f t="shared" si="1"/>
        <v>0</v>
      </c>
      <c r="I17" s="95"/>
      <c r="J17" s="141">
        <f t="shared" si="1"/>
        <v>0</v>
      </c>
      <c r="K17" s="125"/>
      <c r="L17" s="125"/>
      <c r="M17" s="125"/>
      <c r="N17" s="125"/>
      <c r="O17" s="125"/>
      <c r="P17" s="125"/>
      <c r="Q17" s="125"/>
      <c r="R17" s="125"/>
    </row>
    <row r="18" spans="1:18" x14ac:dyDescent="0.3">
      <c r="A18" s="75" t="s">
        <v>468</v>
      </c>
      <c r="B18" s="95"/>
      <c r="C18" s="95"/>
      <c r="D18" s="141">
        <f t="shared" si="0"/>
        <v>0</v>
      </c>
      <c r="E18" s="95"/>
      <c r="F18" s="141">
        <f t="shared" si="1"/>
        <v>0</v>
      </c>
      <c r="G18" s="95"/>
      <c r="H18" s="141">
        <f t="shared" si="1"/>
        <v>0</v>
      </c>
      <c r="I18" s="95"/>
      <c r="J18" s="141">
        <f t="shared" si="1"/>
        <v>0</v>
      </c>
      <c r="K18" s="125"/>
      <c r="L18" s="125"/>
      <c r="M18" s="125"/>
      <c r="N18" s="125"/>
      <c r="O18" s="125"/>
      <c r="P18" s="125"/>
      <c r="Q18" s="125"/>
      <c r="R18" s="125"/>
    </row>
    <row r="19" spans="1:18" x14ac:dyDescent="0.3">
      <c r="A19" s="75" t="s">
        <v>468</v>
      </c>
      <c r="B19" s="95"/>
      <c r="C19" s="95"/>
      <c r="D19" s="141">
        <f t="shared" si="0"/>
        <v>0</v>
      </c>
      <c r="E19" s="95"/>
      <c r="F19" s="141">
        <f t="shared" si="1"/>
        <v>0</v>
      </c>
      <c r="G19" s="95"/>
      <c r="H19" s="141">
        <f t="shared" si="1"/>
        <v>0</v>
      </c>
      <c r="I19" s="95"/>
      <c r="J19" s="141">
        <f t="shared" si="1"/>
        <v>0</v>
      </c>
      <c r="K19" s="125"/>
      <c r="L19" s="125"/>
      <c r="M19" s="125"/>
      <c r="N19" s="125"/>
      <c r="O19" s="125"/>
      <c r="P19" s="125"/>
      <c r="Q19" s="125"/>
      <c r="R19" s="125"/>
    </row>
    <row r="20" spans="1:18" x14ac:dyDescent="0.3">
      <c r="A20" s="75" t="s">
        <v>468</v>
      </c>
      <c r="B20" s="95"/>
      <c r="C20" s="95"/>
      <c r="D20" s="141">
        <f t="shared" si="0"/>
        <v>0</v>
      </c>
      <c r="E20" s="95"/>
      <c r="F20" s="141">
        <f t="shared" si="1"/>
        <v>0</v>
      </c>
      <c r="G20" s="95"/>
      <c r="H20" s="141">
        <f t="shared" si="1"/>
        <v>0</v>
      </c>
      <c r="I20" s="95"/>
      <c r="J20" s="141">
        <f t="shared" si="1"/>
        <v>0</v>
      </c>
      <c r="K20" s="125"/>
      <c r="L20" s="125"/>
      <c r="M20" s="125"/>
      <c r="N20" s="125"/>
      <c r="O20" s="125"/>
      <c r="P20" s="125"/>
      <c r="Q20" s="125"/>
      <c r="R20" s="125"/>
    </row>
    <row r="21" spans="1:18" x14ac:dyDescent="0.3">
      <c r="A21" s="75" t="s">
        <v>468</v>
      </c>
      <c r="B21" s="95"/>
      <c r="C21" s="95"/>
      <c r="D21" s="141">
        <f t="shared" si="0"/>
        <v>0</v>
      </c>
      <c r="E21" s="95"/>
      <c r="F21" s="141">
        <f t="shared" si="1"/>
        <v>0</v>
      </c>
      <c r="G21" s="95"/>
      <c r="H21" s="141">
        <f t="shared" si="1"/>
        <v>0</v>
      </c>
      <c r="I21" s="95"/>
      <c r="J21" s="141">
        <f t="shared" si="1"/>
        <v>0</v>
      </c>
      <c r="K21" s="125"/>
      <c r="L21" s="125"/>
      <c r="M21" s="125"/>
      <c r="N21" s="125"/>
      <c r="O21" s="125"/>
      <c r="P21" s="125"/>
      <c r="Q21" s="125"/>
      <c r="R21" s="125"/>
    </row>
    <row r="22" spans="1:18" s="149" customFormat="1" x14ac:dyDescent="0.3"/>
    <row r="23" spans="1:18" x14ac:dyDescent="0.3">
      <c r="A23" s="23" t="s">
        <v>120</v>
      </c>
      <c r="B23" s="95"/>
      <c r="C23" s="95"/>
      <c r="D23" s="141">
        <f>IF(AND(ROUND(B23,0)=0,C23&gt;B23),"INF",IF(AND(ROUND(B23,0)=0,ROUND(C23,0)=0),0,(C23-B23)/B23))</f>
        <v>0</v>
      </c>
      <c r="E23" s="95"/>
      <c r="F23" s="141">
        <f>IF(AND(ROUND(C23,0)=0,E23&gt;C23),"INF",IF(AND(ROUND(C23,0)=0,ROUND(E23,0)=0),0,(E23-C23)/C23))</f>
        <v>0</v>
      </c>
      <c r="G23" s="95"/>
      <c r="H23" s="141">
        <f>IF(AND(ROUND(E23,0)=0,G23&gt;E23),"INF",IF(AND(ROUND(E23,0)=0,ROUND(G23,0)=0),0,(G23-E23)/E23))</f>
        <v>0</v>
      </c>
      <c r="I23" s="95"/>
      <c r="J23" s="141">
        <f>IF(AND(ROUND(G23,0)=0,I23&gt;G23),"INF",IF(AND(ROUND(G23,0)=0,ROUND(I23,0)=0),0,(I23-G23)/G23))</f>
        <v>0</v>
      </c>
      <c r="K23" s="95"/>
      <c r="L23" s="141">
        <f>IF(AND(ROUND(I23,0)=0,K23&gt;I23),"INF",IF(AND(ROUND(I23,0)=0,ROUND(K23,0)=0),0,(K23-I23)/I23))</f>
        <v>0</v>
      </c>
      <c r="M23" s="95"/>
      <c r="N23" s="141">
        <f>IF(AND(ROUND(K23,0)=0,M23&gt;K23),"INF",IF(AND(ROUND(K23,0)=0,ROUND(M23,0)=0),0,(M23-K23)/K23))</f>
        <v>0</v>
      </c>
      <c r="O23" s="95"/>
      <c r="P23" s="141">
        <f>IF(AND(ROUND(M23,0)=0,O23&gt;M23),"INF",IF(AND(ROUND(M23,0)=0,ROUND(O23,0)=0),0,(O23-M23)/M23))</f>
        <v>0</v>
      </c>
      <c r="Q23" s="95"/>
      <c r="R23" s="141">
        <f>IF(AND(ROUND(O23,0)=0,Q23&gt;O23),"INF",IF(AND(ROUND(O23,0)=0,ROUND(Q23,0)=0),0,(Q23-O23)/O23))</f>
        <v>0</v>
      </c>
    </row>
    <row r="24" spans="1:18" x14ac:dyDescent="0.3">
      <c r="L24" s="84"/>
      <c r="N24" s="84"/>
      <c r="P24" s="84"/>
      <c r="R24" s="84"/>
    </row>
    <row r="25" spans="1:18" x14ac:dyDescent="0.3">
      <c r="A25" s="556" t="s">
        <v>116</v>
      </c>
      <c r="B25" s="557">
        <f>IFERROR(B9/B23,0)</f>
        <v>0</v>
      </c>
      <c r="C25" s="557">
        <f>IFERROR(C9/C23,0)</f>
        <v>0</v>
      </c>
      <c r="D25" s="558">
        <f>IF(AND(ROUND(B25,0)=0,C25&gt;B25),"INF",IF(AND(ROUND(B25,0)=0,ROUND(C25,0)=0),0,(C25-B25)/B25))</f>
        <v>0</v>
      </c>
      <c r="E25" s="557">
        <f>IFERROR(E9/E23,0)</f>
        <v>0</v>
      </c>
      <c r="F25" s="558">
        <f>IF(AND(ROUND(C25,0)=0,E25&gt;C25),"INF",IF(AND(ROUND(C25,0)=0,ROUND(E25,0)=0),0,(E25-C25)/C25))</f>
        <v>0</v>
      </c>
      <c r="G25" s="557">
        <f>IFERROR(G9/G23,0)</f>
        <v>0</v>
      </c>
      <c r="H25" s="558">
        <f>IF(AND(ROUND(E25,0)=0,G25&gt;E25),"INF",IF(AND(ROUND(E25,0)=0,ROUND(G25,0)=0),0,(G25-E25)/E25))</f>
        <v>0</v>
      </c>
      <c r="I25" s="557">
        <f>IFERROR(I9/I23,0)</f>
        <v>0</v>
      </c>
      <c r="J25" s="558">
        <f>IF(AND(ROUND(G25,0)=0,I25&gt;G25),"INF",IF(AND(ROUND(G25,0)=0,ROUND(I25,0)=0),0,(I25-G25)/G25))</f>
        <v>0</v>
      </c>
      <c r="K25" s="557">
        <f>I25*(1+TAB00!G$32-TAB00!G$33)</f>
        <v>0</v>
      </c>
      <c r="L25" s="558">
        <f>IF(AND(ROUND(I25,0)=0,K25&gt;I25),"INF",IF(AND(ROUND(I25,0)=0,ROUND(K25,0)=0),0,(K25-I25)/I25))</f>
        <v>0</v>
      </c>
      <c r="M25" s="557">
        <f>K25*(1+TAB00!H$32-TAB00!H$33)</f>
        <v>0</v>
      </c>
      <c r="N25" s="558">
        <f>IF(AND(ROUND(K25,0)=0,M25&gt;K25),"INF",IF(AND(ROUND(K25,0)=0,ROUND(M25,0)=0),0,(M25-K25)/K25))</f>
        <v>0</v>
      </c>
      <c r="O25" s="557">
        <f>M25*(1+TAB00!I$32-TAB00!I$33)</f>
        <v>0</v>
      </c>
      <c r="P25" s="558">
        <f>IF(AND(ROUND(M25,0)=0,O25&gt;M25),"INF",IF(AND(ROUND(M25,0)=0,ROUND(O25,0)=0),0,(O25-M25)/M25))</f>
        <v>0</v>
      </c>
      <c r="Q25" s="557">
        <f>O25*(1+TAB00!J$32-TAB00!J$33)</f>
        <v>0</v>
      </c>
      <c r="R25" s="558">
        <f>IF(AND(ROUND(O25,0)=0,Q25&gt;O25),"INF",IF(AND(ROUND(O25,0)=0,ROUND(Q25,0)=0),0,(Q25-O25)/O25))</f>
        <v>0</v>
      </c>
    </row>
    <row r="26" spans="1:18" x14ac:dyDescent="0.3">
      <c r="L26" s="84"/>
      <c r="N26" s="84"/>
      <c r="P26" s="84"/>
      <c r="R26" s="84"/>
    </row>
    <row r="27" spans="1:18" ht="27" x14ac:dyDescent="0.3">
      <c r="A27" s="559" t="s">
        <v>596</v>
      </c>
      <c r="B27" s="553">
        <f>SUM(B28:B39)</f>
        <v>0</v>
      </c>
      <c r="C27" s="553">
        <f>SUM(C28:C39)</f>
        <v>0</v>
      </c>
      <c r="D27" s="554">
        <f t="shared" ref="D27:D39" si="2">IF(AND(ROUND(B27,0)=0,C27&gt;B27),"INF",IF(AND(ROUND(B27,0)=0,ROUND(C27,0)=0),0,(C27-B27)/B27))</f>
        <v>0</v>
      </c>
      <c r="E27" s="553">
        <f>SUM(E28:E39)</f>
        <v>0</v>
      </c>
      <c r="F27" s="554">
        <f t="shared" ref="F27:F39" si="3">IF(AND(ROUND(C27,0)=0,E27&gt;C27),"INF",IF(AND(ROUND(C27,0)=0,ROUND(E27,0)=0),0,(E27-C27)/C27))</f>
        <v>0</v>
      </c>
      <c r="G27" s="553">
        <f>SUM(G28:G39)</f>
        <v>0</v>
      </c>
      <c r="H27" s="554">
        <f t="shared" ref="H27:H39" si="4">IF(AND(ROUND(E27,0)=0,G27&gt;E27),"INF",IF(AND(ROUND(E27,0)=0,ROUND(G27,0)=0),0,(G27-E27)/E27))</f>
        <v>0</v>
      </c>
      <c r="I27" s="553">
        <f>SUM(I28:I39)</f>
        <v>0</v>
      </c>
      <c r="J27" s="554">
        <f t="shared" ref="J27:J39" si="5">IF(AND(ROUND(G27,0)=0,I27&gt;G27),"INF",IF(AND(ROUND(G27,0)=0,ROUND(I27,0)=0),0,(I27-G27)/G27))</f>
        <v>0</v>
      </c>
      <c r="K27" s="555">
        <f>I27*(1+TAB00!G$32-TAB00!G$33)</f>
        <v>0</v>
      </c>
      <c r="L27" s="554">
        <f>IF(AND(ROUND(I27,0)=0,K27&gt;I27),"INF",IF(AND(ROUND(I27,0)=0,ROUND(K27,0)=0),0,(K27-I27)/I27))</f>
        <v>0</v>
      </c>
      <c r="M27" s="555">
        <f>K27*(1+TAB00!H$32-TAB00!H$33)</f>
        <v>0</v>
      </c>
      <c r="N27" s="554">
        <f>IF(AND(ROUND(K27,0)=0,M27&gt;K27),"INF",IF(AND(ROUND(K27,0)=0,ROUND(M27,0)=0),0,(M27-K27)/K27))</f>
        <v>0</v>
      </c>
      <c r="O27" s="555">
        <f>M27*(1+TAB00!I$32-TAB00!I$33)</f>
        <v>0</v>
      </c>
      <c r="P27" s="554">
        <f>IF(AND(ROUND(M27,0)=0,O27&gt;M27),"INF",IF(AND(ROUND(M27,0)=0,ROUND(O27,0)=0),0,(O27-M27)/M27))</f>
        <v>0</v>
      </c>
      <c r="Q27" s="555">
        <f>O27*(1+TAB00!J$32-TAB00!J$33)</f>
        <v>0</v>
      </c>
      <c r="R27" s="554">
        <f>IF(AND(ROUND(O27,0)=0,Q27&gt;O27),"INF",IF(AND(ROUND(O27,0)=0,ROUND(Q27,0)=0),0,(Q27-O27)/O27))</f>
        <v>0</v>
      </c>
    </row>
    <row r="28" spans="1:18" x14ac:dyDescent="0.3">
      <c r="A28" s="148" t="s">
        <v>598</v>
      </c>
      <c r="B28" s="95"/>
      <c r="C28" s="95"/>
      <c r="D28" s="141">
        <f t="shared" si="2"/>
        <v>0</v>
      </c>
      <c r="E28" s="95"/>
      <c r="F28" s="141">
        <f t="shared" si="3"/>
        <v>0</v>
      </c>
      <c r="G28" s="95"/>
      <c r="H28" s="141">
        <f t="shared" si="4"/>
        <v>0</v>
      </c>
      <c r="I28" s="95"/>
      <c r="J28" s="141">
        <f t="shared" si="5"/>
        <v>0</v>
      </c>
      <c r="K28" s="125"/>
      <c r="L28" s="125"/>
      <c r="M28" s="125"/>
      <c r="N28" s="125"/>
      <c r="O28" s="125"/>
      <c r="P28" s="125"/>
      <c r="Q28" s="125"/>
      <c r="R28" s="125"/>
    </row>
    <row r="29" spans="1:18" x14ac:dyDescent="0.3">
      <c r="A29" s="148" t="s">
        <v>599</v>
      </c>
      <c r="B29" s="95"/>
      <c r="C29" s="95"/>
      <c r="D29" s="141">
        <f t="shared" si="2"/>
        <v>0</v>
      </c>
      <c r="E29" s="95"/>
      <c r="F29" s="141">
        <f t="shared" si="3"/>
        <v>0</v>
      </c>
      <c r="G29" s="95"/>
      <c r="H29" s="141">
        <f t="shared" si="4"/>
        <v>0</v>
      </c>
      <c r="I29" s="95"/>
      <c r="J29" s="141">
        <f t="shared" si="5"/>
        <v>0</v>
      </c>
      <c r="K29" s="125"/>
      <c r="L29" s="125"/>
      <c r="M29" s="125"/>
      <c r="N29" s="125"/>
      <c r="O29" s="125"/>
      <c r="P29" s="125"/>
      <c r="Q29" s="125"/>
      <c r="R29" s="125"/>
    </row>
    <row r="30" spans="1:18" x14ac:dyDescent="0.3">
      <c r="A30" s="75" t="s">
        <v>468</v>
      </c>
      <c r="B30" s="95"/>
      <c r="C30" s="95"/>
      <c r="D30" s="141">
        <f t="shared" si="2"/>
        <v>0</v>
      </c>
      <c r="E30" s="95"/>
      <c r="F30" s="141">
        <f t="shared" si="3"/>
        <v>0</v>
      </c>
      <c r="G30" s="95"/>
      <c r="H30" s="141">
        <f t="shared" si="4"/>
        <v>0</v>
      </c>
      <c r="I30" s="95"/>
      <c r="J30" s="141">
        <f t="shared" si="5"/>
        <v>0</v>
      </c>
      <c r="K30" s="125"/>
      <c r="L30" s="125"/>
      <c r="M30" s="125"/>
      <c r="N30" s="125"/>
      <c r="O30" s="125"/>
      <c r="P30" s="125"/>
      <c r="Q30" s="125"/>
      <c r="R30" s="125"/>
    </row>
    <row r="31" spans="1:18" x14ac:dyDescent="0.3">
      <c r="A31" s="75" t="s">
        <v>468</v>
      </c>
      <c r="B31" s="95"/>
      <c r="C31" s="95"/>
      <c r="D31" s="141">
        <f t="shared" si="2"/>
        <v>0</v>
      </c>
      <c r="E31" s="95"/>
      <c r="F31" s="141">
        <f t="shared" si="3"/>
        <v>0</v>
      </c>
      <c r="G31" s="95"/>
      <c r="H31" s="141">
        <f t="shared" si="4"/>
        <v>0</v>
      </c>
      <c r="I31" s="95"/>
      <c r="J31" s="141">
        <f t="shared" si="5"/>
        <v>0</v>
      </c>
      <c r="K31" s="125"/>
      <c r="L31" s="125"/>
      <c r="M31" s="125"/>
      <c r="N31" s="125"/>
      <c r="O31" s="125"/>
      <c r="P31" s="125"/>
      <c r="Q31" s="125"/>
      <c r="R31" s="125"/>
    </row>
    <row r="32" spans="1:18" x14ac:dyDescent="0.3">
      <c r="A32" s="75" t="s">
        <v>468</v>
      </c>
      <c r="B32" s="95"/>
      <c r="C32" s="95"/>
      <c r="D32" s="141">
        <f t="shared" si="2"/>
        <v>0</v>
      </c>
      <c r="E32" s="95"/>
      <c r="F32" s="141">
        <f t="shared" si="3"/>
        <v>0</v>
      </c>
      <c r="G32" s="95"/>
      <c r="H32" s="141">
        <f t="shared" si="4"/>
        <v>0</v>
      </c>
      <c r="I32" s="95"/>
      <c r="J32" s="141">
        <f t="shared" si="5"/>
        <v>0</v>
      </c>
      <c r="K32" s="125"/>
      <c r="L32" s="125"/>
      <c r="M32" s="125"/>
      <c r="N32" s="125"/>
      <c r="O32" s="125"/>
      <c r="P32" s="125"/>
      <c r="Q32" s="125"/>
      <c r="R32" s="125"/>
    </row>
    <row r="33" spans="1:20" x14ac:dyDescent="0.3">
      <c r="A33" s="75" t="s">
        <v>468</v>
      </c>
      <c r="B33" s="95"/>
      <c r="C33" s="95"/>
      <c r="D33" s="141">
        <f t="shared" si="2"/>
        <v>0</v>
      </c>
      <c r="E33" s="95"/>
      <c r="F33" s="141">
        <f t="shared" si="3"/>
        <v>0</v>
      </c>
      <c r="G33" s="95"/>
      <c r="H33" s="141">
        <f t="shared" si="4"/>
        <v>0</v>
      </c>
      <c r="I33" s="95"/>
      <c r="J33" s="141">
        <f t="shared" si="5"/>
        <v>0</v>
      </c>
      <c r="K33" s="125"/>
      <c r="L33" s="125"/>
      <c r="M33" s="125"/>
      <c r="N33" s="125"/>
      <c r="O33" s="125"/>
      <c r="P33" s="125"/>
      <c r="Q33" s="125"/>
      <c r="R33" s="125"/>
    </row>
    <row r="34" spans="1:20" x14ac:dyDescent="0.3">
      <c r="A34" s="75" t="s">
        <v>468</v>
      </c>
      <c r="B34" s="95"/>
      <c r="C34" s="95"/>
      <c r="D34" s="141">
        <f t="shared" si="2"/>
        <v>0</v>
      </c>
      <c r="E34" s="95"/>
      <c r="F34" s="141">
        <f t="shared" si="3"/>
        <v>0</v>
      </c>
      <c r="G34" s="95"/>
      <c r="H34" s="141">
        <f t="shared" si="4"/>
        <v>0</v>
      </c>
      <c r="I34" s="95"/>
      <c r="J34" s="141">
        <f t="shared" si="5"/>
        <v>0</v>
      </c>
      <c r="K34" s="125"/>
      <c r="L34" s="125"/>
      <c r="M34" s="125"/>
      <c r="N34" s="125"/>
      <c r="O34" s="125"/>
      <c r="P34" s="125"/>
      <c r="Q34" s="125"/>
      <c r="R34" s="125"/>
    </row>
    <row r="35" spans="1:20" x14ac:dyDescent="0.3">
      <c r="A35" s="75" t="s">
        <v>468</v>
      </c>
      <c r="B35" s="95"/>
      <c r="C35" s="95"/>
      <c r="D35" s="141">
        <f t="shared" si="2"/>
        <v>0</v>
      </c>
      <c r="E35" s="95"/>
      <c r="F35" s="141">
        <f t="shared" si="3"/>
        <v>0</v>
      </c>
      <c r="G35" s="95"/>
      <c r="H35" s="141">
        <f t="shared" si="4"/>
        <v>0</v>
      </c>
      <c r="I35" s="95"/>
      <c r="J35" s="141">
        <f t="shared" si="5"/>
        <v>0</v>
      </c>
      <c r="K35" s="125"/>
      <c r="L35" s="125"/>
      <c r="M35" s="125"/>
      <c r="N35" s="125"/>
      <c r="O35" s="125"/>
      <c r="P35" s="125"/>
      <c r="Q35" s="125"/>
      <c r="R35" s="125"/>
    </row>
    <row r="36" spans="1:20" x14ac:dyDescent="0.3">
      <c r="A36" s="75" t="s">
        <v>468</v>
      </c>
      <c r="B36" s="95"/>
      <c r="C36" s="95"/>
      <c r="D36" s="141">
        <f t="shared" si="2"/>
        <v>0</v>
      </c>
      <c r="E36" s="95"/>
      <c r="F36" s="141">
        <f t="shared" si="3"/>
        <v>0</v>
      </c>
      <c r="G36" s="95"/>
      <c r="H36" s="141">
        <f t="shared" si="4"/>
        <v>0</v>
      </c>
      <c r="I36" s="95"/>
      <c r="J36" s="141">
        <f t="shared" si="5"/>
        <v>0</v>
      </c>
      <c r="K36" s="125"/>
      <c r="L36" s="125"/>
      <c r="M36" s="125"/>
      <c r="N36" s="125"/>
      <c r="O36" s="125"/>
      <c r="P36" s="125"/>
      <c r="Q36" s="125"/>
      <c r="R36" s="125"/>
    </row>
    <row r="37" spans="1:20" x14ac:dyDescent="0.3">
      <c r="A37" s="75" t="s">
        <v>468</v>
      </c>
      <c r="B37" s="95"/>
      <c r="C37" s="95"/>
      <c r="D37" s="141">
        <f t="shared" si="2"/>
        <v>0</v>
      </c>
      <c r="E37" s="95"/>
      <c r="F37" s="141">
        <f t="shared" si="3"/>
        <v>0</v>
      </c>
      <c r="G37" s="95"/>
      <c r="H37" s="141">
        <f t="shared" si="4"/>
        <v>0</v>
      </c>
      <c r="I37" s="95"/>
      <c r="J37" s="141">
        <f t="shared" si="5"/>
        <v>0</v>
      </c>
      <c r="K37" s="125"/>
      <c r="L37" s="125"/>
      <c r="M37" s="125"/>
      <c r="N37" s="125"/>
      <c r="O37" s="125"/>
      <c r="P37" s="125"/>
      <c r="Q37" s="125"/>
      <c r="R37" s="125"/>
    </row>
    <row r="38" spans="1:20" x14ac:dyDescent="0.3">
      <c r="A38" s="75" t="s">
        <v>468</v>
      </c>
      <c r="B38" s="95"/>
      <c r="C38" s="95"/>
      <c r="D38" s="141">
        <f t="shared" si="2"/>
        <v>0</v>
      </c>
      <c r="E38" s="95"/>
      <c r="F38" s="141">
        <f t="shared" si="3"/>
        <v>0</v>
      </c>
      <c r="G38" s="95"/>
      <c r="H38" s="141">
        <f t="shared" si="4"/>
        <v>0</v>
      </c>
      <c r="I38" s="95"/>
      <c r="J38" s="141">
        <f t="shared" si="5"/>
        <v>0</v>
      </c>
      <c r="K38" s="125"/>
      <c r="L38" s="125"/>
      <c r="M38" s="125"/>
      <c r="N38" s="125"/>
      <c r="O38" s="125"/>
      <c r="P38" s="125"/>
      <c r="Q38" s="125"/>
      <c r="R38" s="125"/>
    </row>
    <row r="39" spans="1:20" x14ac:dyDescent="0.3">
      <c r="A39" s="75" t="s">
        <v>468</v>
      </c>
      <c r="B39" s="95"/>
      <c r="C39" s="95"/>
      <c r="D39" s="141">
        <f t="shared" si="2"/>
        <v>0</v>
      </c>
      <c r="E39" s="95"/>
      <c r="F39" s="141">
        <f t="shared" si="3"/>
        <v>0</v>
      </c>
      <c r="G39" s="95"/>
      <c r="H39" s="141">
        <f t="shared" si="4"/>
        <v>0</v>
      </c>
      <c r="I39" s="95"/>
      <c r="J39" s="141">
        <f t="shared" si="5"/>
        <v>0</v>
      </c>
      <c r="K39" s="125"/>
      <c r="L39" s="125"/>
      <c r="M39" s="125"/>
      <c r="N39" s="125"/>
      <c r="O39" s="125"/>
      <c r="P39" s="125"/>
      <c r="Q39" s="125"/>
      <c r="R39" s="125"/>
    </row>
    <row r="40" spans="1:20" x14ac:dyDescent="0.3">
      <c r="A40" s="148"/>
      <c r="L40" s="84"/>
      <c r="N40" s="84"/>
      <c r="P40" s="84"/>
      <c r="R40" s="84"/>
    </row>
    <row r="41" spans="1:20" x14ac:dyDescent="0.3">
      <c r="A41" s="147" t="s">
        <v>586</v>
      </c>
      <c r="B41" s="95"/>
      <c r="C41" s="95"/>
      <c r="D41" s="141">
        <f>IF(AND(ROUND(B41,0)=0,C41&gt;B41),"INF",IF(AND(ROUND(B41,0)=0,ROUND(C41,0)=0),0,(C41-B41)/B41))</f>
        <v>0</v>
      </c>
      <c r="E41" s="95"/>
      <c r="F41" s="141">
        <f>IF(AND(ROUND(C41,0)=0,E41&gt;C41),"INF",IF(AND(ROUND(C41,0)=0,ROUND(E41,0)=0),0,(E41-C41)/C41))</f>
        <v>0</v>
      </c>
      <c r="G41" s="95"/>
      <c r="H41" s="141">
        <f>IF(AND(ROUND(E41,0)=0,G41&gt;E41),"INF",IF(AND(ROUND(E41,0)=0,ROUND(G41,0)=0),0,(G41-E41)/E41))</f>
        <v>0</v>
      </c>
      <c r="I41" s="95"/>
      <c r="J41" s="141">
        <f>IF(AND(ROUND(G41,0)=0,I41&gt;G41),"INF",IF(AND(ROUND(G41,0)=0,ROUND(I41,0)=0),0,(I41-G41)/G41))</f>
        <v>0</v>
      </c>
      <c r="K41" s="88">
        <f>I41*(1+TAB00!G$32)</f>
        <v>0</v>
      </c>
      <c r="L41" s="141">
        <f>IF(AND(ROUND(I41,0)=0,K41&gt;I41),"INF",IF(AND(ROUND(I41,0)=0,ROUND(K41,0)=0),0,(K41-I41)/I41))</f>
        <v>0</v>
      </c>
      <c r="M41" s="88">
        <f>K41*(1+TAB00!H$32)</f>
        <v>0</v>
      </c>
      <c r="N41" s="141">
        <f>IF(AND(ROUND(K41,0)=0,M41&gt;K41),"INF",IF(AND(ROUND(K41,0)=0,ROUND(M41,0)=0),0,(M41-K41)/K41))</f>
        <v>0</v>
      </c>
      <c r="O41" s="88">
        <f>M41*(1+TAB00!I$32)</f>
        <v>0</v>
      </c>
      <c r="P41" s="141">
        <f>IF(AND(ROUND(M41,0)=0,O41&gt;M41),"INF",IF(AND(ROUND(M41,0)=0,ROUND(O41,0)=0),0,(O41-M41)/M41))</f>
        <v>0</v>
      </c>
      <c r="Q41" s="88">
        <f>O41*(1+TAB00!J$32)</f>
        <v>0</v>
      </c>
      <c r="R41" s="141">
        <f>IF(AND(ROUND(O41,0)=0,Q41&gt;O41),"INF",IF(AND(ROUND(O41,0)=0,ROUND(Q41,0)=0),0,(Q41-O41)/O41))</f>
        <v>0</v>
      </c>
    </row>
    <row r="42" spans="1:20" x14ac:dyDescent="0.3">
      <c r="A42" s="150"/>
      <c r="B42" s="150"/>
    </row>
    <row r="43" spans="1:20" x14ac:dyDescent="0.3">
      <c r="A43" s="151" t="s">
        <v>54</v>
      </c>
      <c r="B43" s="152">
        <f>SUM(B9,B27,B41)</f>
        <v>0</v>
      </c>
      <c r="C43" s="152">
        <f>SUM(C9,C27,C41)</f>
        <v>0</v>
      </c>
      <c r="D43" s="153">
        <f>IF(AND(ROUND(B43,0)=0,C43&gt;B43),"INF",IF(AND(ROUND(B43,0)=0,ROUND(C43,0)=0),0,(C43-B43)/B43))</f>
        <v>0</v>
      </c>
      <c r="E43" s="152">
        <f>SUM(E9,E27,E41)</f>
        <v>0</v>
      </c>
      <c r="F43" s="153">
        <f>IF(AND(ROUND(C43,0)=0,E43&gt;C43),"INF",IF(AND(ROUND(C43,0)=0,ROUND(E43,0)=0),0,(E43-C43)/C43))</f>
        <v>0</v>
      </c>
      <c r="G43" s="152">
        <f>SUM(G9,G27,G41)</f>
        <v>0</v>
      </c>
      <c r="H43" s="153">
        <f>IF(AND(ROUND(E43,0)=0,G43&gt;E43),"INF",IF(AND(ROUND(E43,0)=0,ROUND(G43,0)=0),0,(G43-E43)/E43))</f>
        <v>0</v>
      </c>
      <c r="I43" s="152">
        <f>SUM(I9,I27,I41)</f>
        <v>0</v>
      </c>
      <c r="J43" s="153">
        <f>IF(AND(ROUND(G43,0)=0,I43&gt;G43),"INF",IF(AND(ROUND(G43,0)=0,ROUND(I43,0)=0),0,(I43-G43)/G43))</f>
        <v>0</v>
      </c>
      <c r="K43" s="152">
        <f>SUM(K9,K27,K41)</f>
        <v>0</v>
      </c>
      <c r="L43" s="153">
        <f>IF(AND(ROUND(I43,0)=0,K43&gt;I43),"INF",IF(AND(ROUND(I43,0)=0,ROUND(K43,0)=0),0,(K43-I43)/I43))</f>
        <v>0</v>
      </c>
      <c r="M43" s="152">
        <f>SUM(M9,M27,M41)</f>
        <v>0</v>
      </c>
      <c r="N43" s="153">
        <f>IF(AND(ROUND(K43,0)=0,M43&gt;K43),"INF",IF(AND(ROUND(K43,0)=0,ROUND(M43,0)=0),0,(M43-K43)/K43))</f>
        <v>0</v>
      </c>
      <c r="O43" s="152">
        <f>SUM(O9,O27,O41)</f>
        <v>0</v>
      </c>
      <c r="P43" s="153">
        <f>IF(AND(ROUND(M43,0)=0,O43&gt;M43),"INF",IF(AND(ROUND(M43,0)=0,ROUND(O43,0)=0),0,(O43-M43)/M43))</f>
        <v>0</v>
      </c>
      <c r="Q43" s="152">
        <f>SUM(Q9,Q27,Q41)</f>
        <v>0</v>
      </c>
      <c r="R43" s="153">
        <f>IF(AND(ROUND(O43,0)=0,Q43&gt;O43),"INF",IF(AND(ROUND(O43,0)=0,ROUND(Q43,0)=0),0,(Q43-O43)/O43))</f>
        <v>0</v>
      </c>
    </row>
    <row r="44" spans="1:20" x14ac:dyDescent="0.3">
      <c r="A44" s="154"/>
      <c r="B44" s="150"/>
    </row>
    <row r="45" spans="1:20" ht="12" customHeight="1" x14ac:dyDescent="0.3">
      <c r="A45" s="737" t="str">
        <f>IF(COUNTIF(B25:C25,"&lt;&gt;0")+COUNTIF(E25,"&lt;&gt;0")+COUNTIF(G25,"&lt;&gt;0")+COUNTIF(I25,"&lt;&gt;0")+COUNTIF(K25,"&lt;&gt;0")+COUNTIF(M25,"&lt;&gt;0")+COUNTIF(O25,"&lt;&gt;0")+COUNTIF(Q25,"&lt;&gt;0")+COUNTIF(B27:C27,"&lt;&gt;0")+COUNTIF(E27,"&lt;&gt;0")+COUNTIF(G27,"&lt;&gt;0")+COUNTIF(I27,"&lt;&gt;0")+COUNTIF(K27,"&lt;&gt;0")+COUNTIF(M27,"&lt;&gt;0")+COUNTIF(O27,"&lt;&gt;0")+COUNTIF(Q27,"&lt;&gt;0")&lt;18,'TAB C'!B20,"")</f>
        <v>C.4.4.a. Le GRD doit compléter l'intégralité des champs prévus à cet effet dans le détail des coûts OSP (en ce compris les données relatives aux volumes)</v>
      </c>
      <c r="B45" s="737"/>
      <c r="C45" s="737"/>
      <c r="D45" s="737"/>
      <c r="E45" s="737"/>
      <c r="F45" s="737"/>
      <c r="G45" s="737"/>
      <c r="H45" s="737"/>
      <c r="I45" s="737"/>
      <c r="J45" s="737"/>
      <c r="K45" s="737"/>
      <c r="L45" s="737"/>
    </row>
    <row r="46" spans="1:20" x14ac:dyDescent="0.3">
      <c r="A46" s="737" t="str">
        <f>IF(ABS(SUM(B41,B27,B9)-SUM('TAB3'!F14:H14))&gt;100,'TAB C'!B21,"")</f>
        <v/>
      </c>
      <c r="B46" s="737"/>
      <c r="C46" s="737"/>
      <c r="D46" s="737"/>
      <c r="E46" s="737"/>
      <c r="F46" s="737"/>
      <c r="G46" s="737"/>
      <c r="H46" s="737"/>
      <c r="I46" s="737"/>
      <c r="J46" s="737"/>
      <c r="K46" s="737"/>
      <c r="L46" s="737"/>
    </row>
    <row r="47" spans="1:20" x14ac:dyDescent="0.3">
      <c r="A47" s="160"/>
    </row>
    <row r="48" spans="1:20" ht="14.25" thickBot="1" x14ac:dyDescent="0.35">
      <c r="A48" s="155"/>
      <c r="B48" s="81"/>
      <c r="C48" s="81"/>
      <c r="D48" s="77"/>
      <c r="E48" s="77"/>
      <c r="F48" s="77"/>
      <c r="G48" s="77"/>
      <c r="H48" s="77"/>
      <c r="I48" s="77"/>
      <c r="J48" s="77"/>
      <c r="K48" s="77"/>
      <c r="L48" s="81"/>
      <c r="M48" s="77"/>
      <c r="N48" s="77"/>
      <c r="O48" s="77"/>
      <c r="P48" s="77"/>
      <c r="Q48" s="77"/>
      <c r="R48" s="77"/>
      <c r="S48" s="77"/>
      <c r="T48" s="77"/>
    </row>
    <row r="49" spans="1:20" s="77" customFormat="1" ht="12.6" customHeight="1" thickBot="1" x14ac:dyDescent="0.35">
      <c r="A49" s="156" t="s">
        <v>134</v>
      </c>
      <c r="B49" s="738" t="s">
        <v>517</v>
      </c>
      <c r="C49" s="739"/>
      <c r="D49" s="739"/>
      <c r="E49" s="739"/>
      <c r="F49" s="739"/>
      <c r="G49" s="739"/>
      <c r="H49" s="739"/>
      <c r="I49" s="739"/>
      <c r="J49" s="739"/>
      <c r="K49" s="739"/>
      <c r="L49" s="739"/>
      <c r="M49" s="739"/>
      <c r="N49" s="739"/>
      <c r="O49" s="739"/>
      <c r="P49" s="739"/>
      <c r="Q49" s="739"/>
      <c r="R49" s="739"/>
      <c r="S49" s="739"/>
      <c r="T49" s="740"/>
    </row>
    <row r="50" spans="1:20" s="77" customFormat="1" ht="214.9" customHeight="1" thickBot="1" x14ac:dyDescent="0.35">
      <c r="A50" s="157" t="s">
        <v>600</v>
      </c>
      <c r="B50" s="735"/>
      <c r="C50" s="736"/>
      <c r="D50" s="736"/>
      <c r="E50" s="736"/>
      <c r="F50" s="736"/>
      <c r="G50" s="736"/>
      <c r="H50" s="736"/>
      <c r="I50" s="736"/>
      <c r="J50" s="736"/>
      <c r="K50" s="736"/>
      <c r="L50" s="736"/>
      <c r="M50" s="736"/>
      <c r="N50" s="736"/>
      <c r="O50" s="736"/>
      <c r="P50" s="736"/>
      <c r="Q50" s="736"/>
      <c r="R50" s="736"/>
      <c r="S50" s="736"/>
      <c r="T50" s="736"/>
    </row>
    <row r="51" spans="1:20" s="77" customFormat="1" ht="214.9" customHeight="1" thickBot="1" x14ac:dyDescent="0.35">
      <c r="A51" s="157" t="s">
        <v>601</v>
      </c>
      <c r="B51" s="735"/>
      <c r="C51" s="736"/>
      <c r="D51" s="736"/>
      <c r="E51" s="736"/>
      <c r="F51" s="736"/>
      <c r="G51" s="736"/>
      <c r="H51" s="736"/>
      <c r="I51" s="736"/>
      <c r="J51" s="736"/>
      <c r="K51" s="736"/>
      <c r="L51" s="736"/>
      <c r="M51" s="736"/>
      <c r="N51" s="736"/>
      <c r="O51" s="736"/>
      <c r="P51" s="736"/>
      <c r="Q51" s="736"/>
      <c r="R51" s="736"/>
      <c r="S51" s="736"/>
      <c r="T51" s="736"/>
    </row>
    <row r="52" spans="1:20" s="77" customFormat="1" ht="214.9" customHeight="1" thickBot="1" x14ac:dyDescent="0.35">
      <c r="A52" s="157" t="s">
        <v>602</v>
      </c>
      <c r="B52" s="735"/>
      <c r="C52" s="736"/>
      <c r="D52" s="736"/>
      <c r="E52" s="736"/>
      <c r="F52" s="736"/>
      <c r="G52" s="736"/>
      <c r="H52" s="736"/>
      <c r="I52" s="736"/>
      <c r="J52" s="736"/>
      <c r="K52" s="736"/>
      <c r="L52" s="736"/>
      <c r="M52" s="736"/>
      <c r="N52" s="736"/>
      <c r="O52" s="736"/>
      <c r="P52" s="736"/>
      <c r="Q52" s="736"/>
      <c r="R52" s="736"/>
      <c r="S52" s="736"/>
      <c r="T52" s="736"/>
    </row>
    <row r="53" spans="1:20" s="77" customFormat="1" ht="214.9" customHeight="1" thickBot="1" x14ac:dyDescent="0.35">
      <c r="A53" s="157" t="s">
        <v>603</v>
      </c>
      <c r="B53" s="735"/>
      <c r="C53" s="736"/>
      <c r="D53" s="736"/>
      <c r="E53" s="736"/>
      <c r="F53" s="736"/>
      <c r="G53" s="736"/>
      <c r="H53" s="736"/>
      <c r="I53" s="736"/>
      <c r="J53" s="736"/>
      <c r="K53" s="736"/>
      <c r="L53" s="736"/>
      <c r="M53" s="736"/>
      <c r="N53" s="736"/>
      <c r="O53" s="736"/>
      <c r="P53" s="736"/>
      <c r="Q53" s="736"/>
      <c r="R53" s="736"/>
      <c r="S53" s="736"/>
      <c r="T53" s="736"/>
    </row>
  </sheetData>
  <mergeCells count="17">
    <mergeCell ref="A5:O5"/>
    <mergeCell ref="Q7:R7"/>
    <mergeCell ref="B7:B8"/>
    <mergeCell ref="C7:D7"/>
    <mergeCell ref="E7:F7"/>
    <mergeCell ref="M7:N7"/>
    <mergeCell ref="O7:P7"/>
    <mergeCell ref="G7:H7"/>
    <mergeCell ref="I7:J7"/>
    <mergeCell ref="K7:L7"/>
    <mergeCell ref="B52:T52"/>
    <mergeCell ref="B53:T53"/>
    <mergeCell ref="A45:L45"/>
    <mergeCell ref="A46:L46"/>
    <mergeCell ref="B49:T49"/>
    <mergeCell ref="B50:T50"/>
    <mergeCell ref="B51:T51"/>
  </mergeCells>
  <conditionalFormatting sqref="A13:A21">
    <cfRule type="containsText" dxfId="2185" priority="93" operator="containsText" text="ntitulé">
      <formula>NOT(ISERROR(SEARCH("ntitulé",A13)))</formula>
    </cfRule>
    <cfRule type="containsBlanks" dxfId="2184" priority="94">
      <formula>LEN(TRIM(A13))=0</formula>
    </cfRule>
  </conditionalFormatting>
  <conditionalFormatting sqref="A13:A21">
    <cfRule type="containsText" dxfId="2183" priority="92" operator="containsText" text="libre">
      <formula>NOT(ISERROR(SEARCH("libre",A13)))</formula>
    </cfRule>
  </conditionalFormatting>
  <conditionalFormatting sqref="A12:A21">
    <cfRule type="containsText" dxfId="2182" priority="90" operator="containsText" text="ntitulé">
      <formula>NOT(ISERROR(SEARCH("ntitulé",A12)))</formula>
    </cfRule>
    <cfRule type="containsBlanks" dxfId="2181" priority="91">
      <formula>LEN(TRIM(A12))=0</formula>
    </cfRule>
  </conditionalFormatting>
  <conditionalFormatting sqref="A12:A21">
    <cfRule type="containsText" dxfId="2180" priority="89" operator="containsText" text="libre">
      <formula>NOT(ISERROR(SEARCH("libre",A12)))</formula>
    </cfRule>
  </conditionalFormatting>
  <conditionalFormatting sqref="A30:A39">
    <cfRule type="containsText" dxfId="2179" priority="87" operator="containsText" text="ntitulé">
      <formula>NOT(ISERROR(SEARCH("ntitulé",A30)))</formula>
    </cfRule>
    <cfRule type="containsBlanks" dxfId="2178" priority="88">
      <formula>LEN(TRIM(A30))=0</formula>
    </cfRule>
  </conditionalFormatting>
  <conditionalFormatting sqref="A30:A39">
    <cfRule type="containsText" dxfId="2177" priority="86" operator="containsText" text="libre">
      <formula>NOT(ISERROR(SEARCH("libre",A30)))</formula>
    </cfRule>
  </conditionalFormatting>
  <conditionalFormatting sqref="A30:A39">
    <cfRule type="containsText" dxfId="2176" priority="84" operator="containsText" text="ntitulé">
      <formula>NOT(ISERROR(SEARCH("ntitulé",A30)))</formula>
    </cfRule>
    <cfRule type="containsBlanks" dxfId="2175" priority="85">
      <formula>LEN(TRIM(A30))=0</formula>
    </cfRule>
  </conditionalFormatting>
  <conditionalFormatting sqref="A30:A39">
    <cfRule type="containsText" dxfId="2174" priority="83" operator="containsText" text="libre">
      <formula>NOT(ISERROR(SEARCH("libre",A30)))</formula>
    </cfRule>
  </conditionalFormatting>
  <conditionalFormatting sqref="B23 B10:B21">
    <cfRule type="containsText" dxfId="2173" priority="81" operator="containsText" text="ntitulé">
      <formula>NOT(ISERROR(SEARCH("ntitulé",B10)))</formula>
    </cfRule>
    <cfRule type="containsBlanks" dxfId="2172" priority="82">
      <formula>LEN(TRIM(B10))=0</formula>
    </cfRule>
  </conditionalFormatting>
  <conditionalFormatting sqref="B23 B10:B21">
    <cfRule type="containsText" dxfId="2171" priority="80" operator="containsText" text="libre">
      <formula>NOT(ISERROR(SEARCH("libre",B10)))</formula>
    </cfRule>
  </conditionalFormatting>
  <conditionalFormatting sqref="O23 O10:O21">
    <cfRule type="containsText" dxfId="2170" priority="18" operator="containsText" text="ntitulé">
      <formula>NOT(ISERROR(SEARCH("ntitulé",O10)))</formula>
    </cfRule>
    <cfRule type="containsBlanks" dxfId="2169" priority="19">
      <formula>LEN(TRIM(O10))=0</formula>
    </cfRule>
  </conditionalFormatting>
  <conditionalFormatting sqref="O23 O10:O21">
    <cfRule type="containsText" dxfId="2168" priority="17" operator="containsText" text="libre">
      <formula>NOT(ISERROR(SEARCH("libre",O10)))</formula>
    </cfRule>
  </conditionalFormatting>
  <conditionalFormatting sqref="B28:B39">
    <cfRule type="containsText" dxfId="2167" priority="78" operator="containsText" text="ntitulé">
      <formula>NOT(ISERROR(SEARCH("ntitulé",B28)))</formula>
    </cfRule>
    <cfRule type="containsBlanks" dxfId="2166" priority="79">
      <formula>LEN(TRIM(B28))=0</formula>
    </cfRule>
  </conditionalFormatting>
  <conditionalFormatting sqref="B28:B39">
    <cfRule type="containsText" dxfId="2165" priority="77" operator="containsText" text="libre">
      <formula>NOT(ISERROR(SEARCH("libre",B28)))</formula>
    </cfRule>
  </conditionalFormatting>
  <conditionalFormatting sqref="B41">
    <cfRule type="containsText" dxfId="2164" priority="75" operator="containsText" text="ntitulé">
      <formula>NOT(ISERROR(SEARCH("ntitulé",B41)))</formula>
    </cfRule>
    <cfRule type="containsBlanks" dxfId="2163" priority="76">
      <formula>LEN(TRIM(B41))=0</formula>
    </cfRule>
  </conditionalFormatting>
  <conditionalFormatting sqref="B41">
    <cfRule type="containsText" dxfId="2162" priority="74" operator="containsText" text="libre">
      <formula>NOT(ISERROR(SEARCH("libre",B41)))</formula>
    </cfRule>
  </conditionalFormatting>
  <conditionalFormatting sqref="C23 C10:C21">
    <cfRule type="containsText" dxfId="2161" priority="72" operator="containsText" text="ntitulé">
      <formula>NOT(ISERROR(SEARCH("ntitulé",C10)))</formula>
    </cfRule>
    <cfRule type="containsBlanks" dxfId="2160" priority="73">
      <formula>LEN(TRIM(C10))=0</formula>
    </cfRule>
  </conditionalFormatting>
  <conditionalFormatting sqref="C23 C10:C21">
    <cfRule type="containsText" dxfId="2159" priority="71" operator="containsText" text="libre">
      <formula>NOT(ISERROR(SEARCH("libre",C10)))</formula>
    </cfRule>
  </conditionalFormatting>
  <conditionalFormatting sqref="C28:C39">
    <cfRule type="containsText" dxfId="2158" priority="69" operator="containsText" text="ntitulé">
      <formula>NOT(ISERROR(SEARCH("ntitulé",C28)))</formula>
    </cfRule>
    <cfRule type="containsBlanks" dxfId="2157" priority="70">
      <formula>LEN(TRIM(C28))=0</formula>
    </cfRule>
  </conditionalFormatting>
  <conditionalFormatting sqref="C28:C39">
    <cfRule type="containsText" dxfId="2156" priority="68" operator="containsText" text="libre">
      <formula>NOT(ISERROR(SEARCH("libre",C28)))</formula>
    </cfRule>
  </conditionalFormatting>
  <conditionalFormatting sqref="C41">
    <cfRule type="containsText" dxfId="2155" priority="66" operator="containsText" text="ntitulé">
      <formula>NOT(ISERROR(SEARCH("ntitulé",C41)))</formula>
    </cfRule>
    <cfRule type="containsBlanks" dxfId="2154" priority="67">
      <formula>LEN(TRIM(C41))=0</formula>
    </cfRule>
  </conditionalFormatting>
  <conditionalFormatting sqref="C41">
    <cfRule type="containsText" dxfId="2153" priority="65" operator="containsText" text="libre">
      <formula>NOT(ISERROR(SEARCH("libre",C41)))</formula>
    </cfRule>
  </conditionalFormatting>
  <conditionalFormatting sqref="E23 E10:E21">
    <cfRule type="containsText" dxfId="2152" priority="63" operator="containsText" text="ntitulé">
      <formula>NOT(ISERROR(SEARCH("ntitulé",E10)))</formula>
    </cfRule>
    <cfRule type="containsBlanks" dxfId="2151" priority="64">
      <formula>LEN(TRIM(E10))=0</formula>
    </cfRule>
  </conditionalFormatting>
  <conditionalFormatting sqref="E23 E10:E21">
    <cfRule type="containsText" dxfId="2150" priority="62" operator="containsText" text="libre">
      <formula>NOT(ISERROR(SEARCH("libre",E10)))</formula>
    </cfRule>
  </conditionalFormatting>
  <conditionalFormatting sqref="E28:E39">
    <cfRule type="containsText" dxfId="2149" priority="60" operator="containsText" text="ntitulé">
      <formula>NOT(ISERROR(SEARCH("ntitulé",E28)))</formula>
    </cfRule>
    <cfRule type="containsBlanks" dxfId="2148" priority="61">
      <formula>LEN(TRIM(E28))=0</formula>
    </cfRule>
  </conditionalFormatting>
  <conditionalFormatting sqref="E28:E39">
    <cfRule type="containsText" dxfId="2147" priority="59" operator="containsText" text="libre">
      <formula>NOT(ISERROR(SEARCH("libre",E28)))</formula>
    </cfRule>
  </conditionalFormatting>
  <conditionalFormatting sqref="E41">
    <cfRule type="containsText" dxfId="2146" priority="57" operator="containsText" text="ntitulé">
      <formula>NOT(ISERROR(SEARCH("ntitulé",E41)))</formula>
    </cfRule>
    <cfRule type="containsBlanks" dxfId="2145" priority="58">
      <formula>LEN(TRIM(E41))=0</formula>
    </cfRule>
  </conditionalFormatting>
  <conditionalFormatting sqref="E41">
    <cfRule type="containsText" dxfId="2144" priority="56" operator="containsText" text="libre">
      <formula>NOT(ISERROR(SEARCH("libre",E41)))</formula>
    </cfRule>
  </conditionalFormatting>
  <conditionalFormatting sqref="G23 G10:G21">
    <cfRule type="containsText" dxfId="2143" priority="54" operator="containsText" text="ntitulé">
      <formula>NOT(ISERROR(SEARCH("ntitulé",G10)))</formula>
    </cfRule>
    <cfRule type="containsBlanks" dxfId="2142" priority="55">
      <formula>LEN(TRIM(G10))=0</formula>
    </cfRule>
  </conditionalFormatting>
  <conditionalFormatting sqref="G23 G10:G21">
    <cfRule type="containsText" dxfId="2141" priority="53" operator="containsText" text="libre">
      <formula>NOT(ISERROR(SEARCH("libre",G10)))</formula>
    </cfRule>
  </conditionalFormatting>
  <conditionalFormatting sqref="G28:G39">
    <cfRule type="containsText" dxfId="2140" priority="51" operator="containsText" text="ntitulé">
      <formula>NOT(ISERROR(SEARCH("ntitulé",G28)))</formula>
    </cfRule>
    <cfRule type="containsBlanks" dxfId="2139" priority="52">
      <formula>LEN(TRIM(G28))=0</formula>
    </cfRule>
  </conditionalFormatting>
  <conditionalFormatting sqref="G28:G39">
    <cfRule type="containsText" dxfId="2138" priority="50" operator="containsText" text="libre">
      <formula>NOT(ISERROR(SEARCH("libre",G28)))</formula>
    </cfRule>
  </conditionalFormatting>
  <conditionalFormatting sqref="G41">
    <cfRule type="containsText" dxfId="2137" priority="48" operator="containsText" text="ntitulé">
      <formula>NOT(ISERROR(SEARCH("ntitulé",G41)))</formula>
    </cfRule>
    <cfRule type="containsBlanks" dxfId="2136" priority="49">
      <formula>LEN(TRIM(G41))=0</formula>
    </cfRule>
  </conditionalFormatting>
  <conditionalFormatting sqref="G41">
    <cfRule type="containsText" dxfId="2135" priority="47" operator="containsText" text="libre">
      <formula>NOT(ISERROR(SEARCH("libre",G41)))</formula>
    </cfRule>
  </conditionalFormatting>
  <conditionalFormatting sqref="I23 I10:I21">
    <cfRule type="containsText" dxfId="2134" priority="45" operator="containsText" text="ntitulé">
      <formula>NOT(ISERROR(SEARCH("ntitulé",I10)))</formula>
    </cfRule>
    <cfRule type="containsBlanks" dxfId="2133" priority="46">
      <formula>LEN(TRIM(I10))=0</formula>
    </cfRule>
  </conditionalFormatting>
  <conditionalFormatting sqref="I23 I10:I21">
    <cfRule type="containsText" dxfId="2132" priority="44" operator="containsText" text="libre">
      <formula>NOT(ISERROR(SEARCH("libre",I10)))</formula>
    </cfRule>
  </conditionalFormatting>
  <conditionalFormatting sqref="I28:I39">
    <cfRule type="containsText" dxfId="2131" priority="42" operator="containsText" text="ntitulé">
      <formula>NOT(ISERROR(SEARCH("ntitulé",I28)))</formula>
    </cfRule>
    <cfRule type="containsBlanks" dxfId="2130" priority="43">
      <formula>LEN(TRIM(I28))=0</formula>
    </cfRule>
  </conditionalFormatting>
  <conditionalFormatting sqref="I28:I39">
    <cfRule type="containsText" dxfId="2129" priority="41" operator="containsText" text="libre">
      <formula>NOT(ISERROR(SEARCH("libre",I28)))</formula>
    </cfRule>
  </conditionalFormatting>
  <conditionalFormatting sqref="I41">
    <cfRule type="containsText" dxfId="2128" priority="39" operator="containsText" text="ntitulé">
      <formula>NOT(ISERROR(SEARCH("ntitulé",I41)))</formula>
    </cfRule>
    <cfRule type="containsBlanks" dxfId="2127" priority="40">
      <formula>LEN(TRIM(I41))=0</formula>
    </cfRule>
  </conditionalFormatting>
  <conditionalFormatting sqref="I41">
    <cfRule type="containsText" dxfId="2126" priority="38" operator="containsText" text="libre">
      <formula>NOT(ISERROR(SEARCH("libre",I41)))</formula>
    </cfRule>
  </conditionalFormatting>
  <conditionalFormatting sqref="K23 K10:K21">
    <cfRule type="containsText" dxfId="2125" priority="36" operator="containsText" text="ntitulé">
      <formula>NOT(ISERROR(SEARCH("ntitulé",K10)))</formula>
    </cfRule>
    <cfRule type="containsBlanks" dxfId="2124" priority="37">
      <formula>LEN(TRIM(K10))=0</formula>
    </cfRule>
  </conditionalFormatting>
  <conditionalFormatting sqref="K23 K10:K21">
    <cfRule type="containsText" dxfId="2123" priority="35" operator="containsText" text="libre">
      <formula>NOT(ISERROR(SEARCH("libre",K10)))</formula>
    </cfRule>
  </conditionalFormatting>
  <conditionalFormatting sqref="K28:L39">
    <cfRule type="containsText" dxfId="2122" priority="33" operator="containsText" text="ntitulé">
      <formula>NOT(ISERROR(SEARCH("ntitulé",K28)))</formula>
    </cfRule>
    <cfRule type="containsBlanks" dxfId="2121" priority="34">
      <formula>LEN(TRIM(K28))=0</formula>
    </cfRule>
  </conditionalFormatting>
  <conditionalFormatting sqref="K28:L39">
    <cfRule type="containsText" dxfId="2120" priority="32" operator="containsText" text="libre">
      <formula>NOT(ISERROR(SEARCH("libre",K28)))</formula>
    </cfRule>
  </conditionalFormatting>
  <conditionalFormatting sqref="L10:L21">
    <cfRule type="containsText" dxfId="2119" priority="30" operator="containsText" text="ntitulé">
      <formula>NOT(ISERROR(SEARCH("ntitulé",L10)))</formula>
    </cfRule>
    <cfRule type="containsBlanks" dxfId="2118" priority="31">
      <formula>LEN(TRIM(L10))=0</formula>
    </cfRule>
  </conditionalFormatting>
  <conditionalFormatting sqref="L10:L21">
    <cfRule type="containsText" dxfId="2117" priority="29" operator="containsText" text="libre">
      <formula>NOT(ISERROR(SEARCH("libre",L10)))</formula>
    </cfRule>
  </conditionalFormatting>
  <conditionalFormatting sqref="M23 M10:M21">
    <cfRule type="containsText" dxfId="2116" priority="27" operator="containsText" text="ntitulé">
      <formula>NOT(ISERROR(SEARCH("ntitulé",M10)))</formula>
    </cfRule>
    <cfRule type="containsBlanks" dxfId="2115" priority="28">
      <formula>LEN(TRIM(M10))=0</formula>
    </cfRule>
  </conditionalFormatting>
  <conditionalFormatting sqref="M23 M10:M21">
    <cfRule type="containsText" dxfId="2114" priority="26" operator="containsText" text="libre">
      <formula>NOT(ISERROR(SEARCH("libre",M10)))</formula>
    </cfRule>
  </conditionalFormatting>
  <conditionalFormatting sqref="N10:N21">
    <cfRule type="containsText" dxfId="2113" priority="21" operator="containsText" text="ntitulé">
      <formula>NOT(ISERROR(SEARCH("ntitulé",N10)))</formula>
    </cfRule>
    <cfRule type="containsBlanks" dxfId="2112" priority="22">
      <formula>LEN(TRIM(N10))=0</formula>
    </cfRule>
  </conditionalFormatting>
  <conditionalFormatting sqref="N10:N21">
    <cfRule type="containsText" dxfId="2111" priority="20" operator="containsText" text="libre">
      <formula>NOT(ISERROR(SEARCH("libre",N10)))</formula>
    </cfRule>
  </conditionalFormatting>
  <conditionalFormatting sqref="M28:N39">
    <cfRule type="containsText" dxfId="2110" priority="24" operator="containsText" text="ntitulé">
      <formula>NOT(ISERROR(SEARCH("ntitulé",M28)))</formula>
    </cfRule>
    <cfRule type="containsBlanks" dxfId="2109" priority="25">
      <formula>LEN(TRIM(M28))=0</formula>
    </cfRule>
  </conditionalFormatting>
  <conditionalFormatting sqref="M28:N39">
    <cfRule type="containsText" dxfId="2108" priority="23" operator="containsText" text="libre">
      <formula>NOT(ISERROR(SEARCH("libre",M28)))</formula>
    </cfRule>
  </conditionalFormatting>
  <conditionalFormatting sqref="O28:P39">
    <cfRule type="containsText" dxfId="2107" priority="15" operator="containsText" text="ntitulé">
      <formula>NOT(ISERROR(SEARCH("ntitulé",O28)))</formula>
    </cfRule>
    <cfRule type="containsBlanks" dxfId="2106" priority="16">
      <formula>LEN(TRIM(O28))=0</formula>
    </cfRule>
  </conditionalFormatting>
  <conditionalFormatting sqref="O28:P39">
    <cfRule type="containsText" dxfId="2105" priority="14" operator="containsText" text="libre">
      <formula>NOT(ISERROR(SEARCH("libre",O28)))</formula>
    </cfRule>
  </conditionalFormatting>
  <conditionalFormatting sqref="P10:P21">
    <cfRule type="containsText" dxfId="2104" priority="12" operator="containsText" text="ntitulé">
      <formula>NOT(ISERROR(SEARCH("ntitulé",P10)))</formula>
    </cfRule>
    <cfRule type="containsBlanks" dxfId="2103" priority="13">
      <formula>LEN(TRIM(P10))=0</formula>
    </cfRule>
  </conditionalFormatting>
  <conditionalFormatting sqref="P10:P21">
    <cfRule type="containsText" dxfId="2102" priority="11" operator="containsText" text="libre">
      <formula>NOT(ISERROR(SEARCH("libre",P10)))</formula>
    </cfRule>
  </conditionalFormatting>
  <conditionalFormatting sqref="Q23 Q10:Q21">
    <cfRule type="containsText" dxfId="2101" priority="9" operator="containsText" text="ntitulé">
      <formula>NOT(ISERROR(SEARCH("ntitulé",Q10)))</formula>
    </cfRule>
    <cfRule type="containsBlanks" dxfId="2100" priority="10">
      <formula>LEN(TRIM(Q10))=0</formula>
    </cfRule>
  </conditionalFormatting>
  <conditionalFormatting sqref="Q23 Q10:Q21">
    <cfRule type="containsText" dxfId="2099" priority="8" operator="containsText" text="libre">
      <formula>NOT(ISERROR(SEARCH("libre",Q10)))</formula>
    </cfRule>
  </conditionalFormatting>
  <conditionalFormatting sqref="Q28:R39">
    <cfRule type="containsText" dxfId="2098" priority="6" operator="containsText" text="ntitulé">
      <formula>NOT(ISERROR(SEARCH("ntitulé",Q28)))</formula>
    </cfRule>
    <cfRule type="containsBlanks" dxfId="2097" priority="7">
      <formula>LEN(TRIM(Q28))=0</formula>
    </cfRule>
  </conditionalFormatting>
  <conditionalFormatting sqref="Q28:R39">
    <cfRule type="containsText" dxfId="2096" priority="5" operator="containsText" text="libre">
      <formula>NOT(ISERROR(SEARCH("libre",Q28)))</formula>
    </cfRule>
  </conditionalFormatting>
  <conditionalFormatting sqref="R10:R21">
    <cfRule type="containsText" dxfId="2095" priority="3" operator="containsText" text="ntitulé">
      <formula>NOT(ISERROR(SEARCH("ntitulé",R10)))</formula>
    </cfRule>
    <cfRule type="containsBlanks" dxfId="2094" priority="4">
      <formula>LEN(TRIM(R10))=0</formula>
    </cfRule>
  </conditionalFormatting>
  <conditionalFormatting sqref="R10:R21">
    <cfRule type="containsText" dxfId="2093" priority="2" operator="containsText" text="libre">
      <formula>NOT(ISERROR(SEARCH("libre",R10)))</formula>
    </cfRule>
  </conditionalFormatting>
  <conditionalFormatting sqref="B50:T53">
    <cfRule type="containsBlanks" dxfId="2092" priority="1">
      <formula>LEN(TRIM(B50))=0</formula>
    </cfRule>
  </conditionalFormatting>
  <hyperlinks>
    <hyperlink ref="A1" location="TAB00!A1" display="Retour page de garde"/>
    <hyperlink ref="A2" location="'TAB4'!A1" display="Retour TAB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opLeftCell="A19" zoomScaleNormal="100" workbookViewId="0">
      <selection activeCell="A47" sqref="A4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TAB00!B60&amp;" : "&amp;TAB00!C60</f>
        <v>TAB4.5 : Charges nettes liées à la promotion des énergies renouvelables</v>
      </c>
      <c r="B3" s="158"/>
      <c r="C3" s="158"/>
      <c r="D3" s="158"/>
      <c r="E3" s="158"/>
      <c r="F3" s="158"/>
      <c r="G3" s="158"/>
      <c r="H3" s="158"/>
      <c r="I3" s="158"/>
      <c r="J3" s="158"/>
      <c r="K3" s="158"/>
      <c r="L3" s="158"/>
      <c r="M3" s="158"/>
      <c r="N3" s="158"/>
      <c r="O3" s="158"/>
      <c r="P3" s="158"/>
      <c r="Q3" s="158"/>
      <c r="R3" s="158"/>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559" t="s">
        <v>597</v>
      </c>
      <c r="B9" s="553">
        <f>SUM(B10:B21)</f>
        <v>0</v>
      </c>
      <c r="C9" s="553">
        <f>SUM(C10:C21)</f>
        <v>0</v>
      </c>
      <c r="D9" s="554">
        <f>IF(AND(ROUND(B9,0)=0,C9&gt;B9),"INF",IF(AND(ROUND(B9,0)=0,ROUND(C9,0)=0),0,(C9-B9)/B9))</f>
        <v>0</v>
      </c>
      <c r="E9" s="553">
        <f>SUM(E10:E21)</f>
        <v>0</v>
      </c>
      <c r="F9" s="554">
        <f>IF(AND(ROUND(C9,0)=0,E9&gt;C9),"INF",IF(AND(ROUND(C9,0)=0,ROUND(E9,0)=0),0,(E9-C9)/C9))</f>
        <v>0</v>
      </c>
      <c r="G9" s="553">
        <f>SUM(G10:G21)</f>
        <v>0</v>
      </c>
      <c r="H9" s="554">
        <f>IF(AND(ROUND(E9,0)=0,G9&gt;E9),"INF",IF(AND(ROUND(E9,0)=0,ROUND(G9,0)=0),0,(G9-E9)/E9))</f>
        <v>0</v>
      </c>
      <c r="I9" s="553">
        <f>SUM(I10:I21)</f>
        <v>0</v>
      </c>
      <c r="J9" s="554">
        <f>IF(AND(ROUND(G9,0)=0,I9&gt;G9),"INF",IF(AND(ROUND(G9,0)=0,ROUND(I9,0)=0),0,(I9-G9)/G9))</f>
        <v>0</v>
      </c>
      <c r="K9" s="553">
        <f>K25*K23</f>
        <v>0</v>
      </c>
      <c r="L9" s="554">
        <f>IF(AND(ROUND(I9,0)=0,K9&gt;I9),"INF",IF(AND(ROUND(I9,0)=0,ROUND(K9,0)=0),0,(K9-I9)/I9))</f>
        <v>0</v>
      </c>
      <c r="M9" s="553">
        <f>M25*M23</f>
        <v>0</v>
      </c>
      <c r="N9" s="554">
        <f>IF(AND(ROUND(K9,0)=0,M9&gt;K9),"INF",IF(AND(ROUND(K9,0)=0,ROUND(M9,0)=0),0,(M9-K9)/K9))</f>
        <v>0</v>
      </c>
      <c r="O9" s="553">
        <f>O25*O23</f>
        <v>0</v>
      </c>
      <c r="P9" s="554">
        <f>IF(AND(ROUND(M9,0)=0,O9&gt;M9),"INF",IF(AND(ROUND(M9,0)=0,ROUND(O9,0)=0),0,(O9-M9)/M9))</f>
        <v>0</v>
      </c>
      <c r="Q9" s="553">
        <f>Q25*Q23</f>
        <v>0</v>
      </c>
      <c r="R9" s="554">
        <f>IF(AND(ROUND(O9,0)=0,Q9&gt;O9),"INF",IF(AND(ROUND(O9,0)=0,ROUND(Q9,0)=0),0,(Q9-O9)/O9))</f>
        <v>0</v>
      </c>
    </row>
    <row r="10" spans="1:18" x14ac:dyDescent="0.3">
      <c r="A10" s="136" t="s">
        <v>598</v>
      </c>
      <c r="B10" s="95"/>
      <c r="C10" s="95"/>
      <c r="D10" s="141">
        <f t="shared" ref="D10:D21" si="0">IF(AND(ROUND(B10,0)=0,C10&gt;B10),"INF",IF(AND(ROUND(B10,0)=0,ROUND(C10,0)=0),0,(C10-B10)/B10))</f>
        <v>0</v>
      </c>
      <c r="E10" s="95"/>
      <c r="F10" s="141">
        <f t="shared" ref="F10:J21" si="1">IF(AND(ROUND(C10,0)=0,E10&gt;C10),"INF",IF(AND(ROUND(C10,0)=0,ROUND(E10,0)=0),0,(E10-C10)/C10))</f>
        <v>0</v>
      </c>
      <c r="G10" s="95"/>
      <c r="H10" s="141">
        <f t="shared" si="1"/>
        <v>0</v>
      </c>
      <c r="I10" s="95"/>
      <c r="J10" s="141">
        <f t="shared" si="1"/>
        <v>0</v>
      </c>
      <c r="K10" s="125"/>
      <c r="L10" s="125"/>
      <c r="M10" s="125"/>
      <c r="N10" s="125"/>
      <c r="O10" s="125"/>
      <c r="P10" s="125"/>
      <c r="Q10" s="125"/>
      <c r="R10" s="125"/>
    </row>
    <row r="11" spans="1:18" x14ac:dyDescent="0.3">
      <c r="A11" s="148" t="s">
        <v>599</v>
      </c>
      <c r="B11" s="95"/>
      <c r="C11" s="95"/>
      <c r="D11" s="141">
        <f t="shared" si="0"/>
        <v>0</v>
      </c>
      <c r="E11" s="95"/>
      <c r="F11" s="141">
        <f t="shared" si="1"/>
        <v>0</v>
      </c>
      <c r="G11" s="95"/>
      <c r="H11" s="141">
        <f t="shared" si="1"/>
        <v>0</v>
      </c>
      <c r="I11" s="95"/>
      <c r="J11" s="141">
        <f t="shared" si="1"/>
        <v>0</v>
      </c>
      <c r="K11" s="125"/>
      <c r="L11" s="125"/>
      <c r="M11" s="125"/>
      <c r="N11" s="125"/>
      <c r="O11" s="125"/>
      <c r="P11" s="125"/>
      <c r="Q11" s="125"/>
      <c r="R11" s="125"/>
    </row>
    <row r="12" spans="1:18" x14ac:dyDescent="0.3">
      <c r="A12" s="75" t="s">
        <v>468</v>
      </c>
      <c r="B12" s="95"/>
      <c r="C12" s="95"/>
      <c r="D12" s="141">
        <f t="shared" si="0"/>
        <v>0</v>
      </c>
      <c r="E12" s="95"/>
      <c r="F12" s="141">
        <f t="shared" si="1"/>
        <v>0</v>
      </c>
      <c r="G12" s="95"/>
      <c r="H12" s="141">
        <f t="shared" si="1"/>
        <v>0</v>
      </c>
      <c r="I12" s="95"/>
      <c r="J12" s="141">
        <f t="shared" si="1"/>
        <v>0</v>
      </c>
      <c r="K12" s="125"/>
      <c r="L12" s="125"/>
      <c r="M12" s="125"/>
      <c r="N12" s="125"/>
      <c r="O12" s="125"/>
      <c r="P12" s="125"/>
      <c r="Q12" s="125"/>
      <c r="R12" s="125"/>
    </row>
    <row r="13" spans="1:18" x14ac:dyDescent="0.3">
      <c r="A13" s="75" t="s">
        <v>468</v>
      </c>
      <c r="B13" s="95"/>
      <c r="C13" s="95"/>
      <c r="D13" s="141">
        <f t="shared" si="0"/>
        <v>0</v>
      </c>
      <c r="E13" s="95"/>
      <c r="F13" s="141">
        <f t="shared" si="1"/>
        <v>0</v>
      </c>
      <c r="G13" s="95"/>
      <c r="H13" s="141">
        <f t="shared" si="1"/>
        <v>0</v>
      </c>
      <c r="I13" s="95"/>
      <c r="J13" s="141">
        <f t="shared" si="1"/>
        <v>0</v>
      </c>
      <c r="K13" s="125"/>
      <c r="L13" s="125"/>
      <c r="M13" s="125"/>
      <c r="N13" s="125"/>
      <c r="O13" s="125"/>
      <c r="P13" s="125"/>
      <c r="Q13" s="125"/>
      <c r="R13" s="125"/>
    </row>
    <row r="14" spans="1:18" x14ac:dyDescent="0.3">
      <c r="A14" s="75" t="s">
        <v>468</v>
      </c>
      <c r="B14" s="95"/>
      <c r="C14" s="95"/>
      <c r="D14" s="141">
        <f t="shared" si="0"/>
        <v>0</v>
      </c>
      <c r="E14" s="95"/>
      <c r="F14" s="141">
        <f t="shared" si="1"/>
        <v>0</v>
      </c>
      <c r="G14" s="95"/>
      <c r="H14" s="141">
        <f t="shared" si="1"/>
        <v>0</v>
      </c>
      <c r="I14" s="95"/>
      <c r="J14" s="141">
        <f t="shared" si="1"/>
        <v>0</v>
      </c>
      <c r="K14" s="125"/>
      <c r="L14" s="125"/>
      <c r="M14" s="125"/>
      <c r="N14" s="125"/>
      <c r="O14" s="125"/>
      <c r="P14" s="125"/>
      <c r="Q14" s="125"/>
      <c r="R14" s="125"/>
    </row>
    <row r="15" spans="1:18" x14ac:dyDescent="0.3">
      <c r="A15" s="75" t="s">
        <v>468</v>
      </c>
      <c r="B15" s="95"/>
      <c r="C15" s="95"/>
      <c r="D15" s="141">
        <f t="shared" si="0"/>
        <v>0</v>
      </c>
      <c r="E15" s="95"/>
      <c r="F15" s="141">
        <f t="shared" si="1"/>
        <v>0</v>
      </c>
      <c r="G15" s="95"/>
      <c r="H15" s="141">
        <f t="shared" si="1"/>
        <v>0</v>
      </c>
      <c r="I15" s="95"/>
      <c r="J15" s="141">
        <f t="shared" si="1"/>
        <v>0</v>
      </c>
      <c r="K15" s="125"/>
      <c r="L15" s="125"/>
      <c r="M15" s="125"/>
      <c r="N15" s="125"/>
      <c r="O15" s="125"/>
      <c r="P15" s="125"/>
      <c r="Q15" s="125"/>
      <c r="R15" s="125"/>
    </row>
    <row r="16" spans="1:18" x14ac:dyDescent="0.3">
      <c r="A16" s="75" t="s">
        <v>468</v>
      </c>
      <c r="B16" s="95"/>
      <c r="C16" s="95"/>
      <c r="D16" s="141">
        <f t="shared" si="0"/>
        <v>0</v>
      </c>
      <c r="E16" s="95"/>
      <c r="F16" s="141">
        <f t="shared" si="1"/>
        <v>0</v>
      </c>
      <c r="G16" s="95"/>
      <c r="H16" s="141">
        <f t="shared" si="1"/>
        <v>0</v>
      </c>
      <c r="I16" s="95"/>
      <c r="J16" s="141">
        <f t="shared" si="1"/>
        <v>0</v>
      </c>
      <c r="K16" s="125"/>
      <c r="L16" s="125"/>
      <c r="M16" s="125"/>
      <c r="N16" s="125"/>
      <c r="O16" s="125"/>
      <c r="P16" s="125"/>
      <c r="Q16" s="125"/>
      <c r="R16" s="125"/>
    </row>
    <row r="17" spans="1:18" x14ac:dyDescent="0.3">
      <c r="A17" s="75" t="s">
        <v>468</v>
      </c>
      <c r="B17" s="95"/>
      <c r="C17" s="95"/>
      <c r="D17" s="141">
        <f t="shared" si="0"/>
        <v>0</v>
      </c>
      <c r="E17" s="95"/>
      <c r="F17" s="141">
        <f t="shared" si="1"/>
        <v>0</v>
      </c>
      <c r="G17" s="95"/>
      <c r="H17" s="141">
        <f t="shared" si="1"/>
        <v>0</v>
      </c>
      <c r="I17" s="95"/>
      <c r="J17" s="141">
        <f t="shared" si="1"/>
        <v>0</v>
      </c>
      <c r="K17" s="125"/>
      <c r="L17" s="125"/>
      <c r="M17" s="125"/>
      <c r="N17" s="125"/>
      <c r="O17" s="125"/>
      <c r="P17" s="125"/>
      <c r="Q17" s="125"/>
      <c r="R17" s="125"/>
    </row>
    <row r="18" spans="1:18" x14ac:dyDescent="0.3">
      <c r="A18" s="75" t="s">
        <v>468</v>
      </c>
      <c r="B18" s="95"/>
      <c r="C18" s="95"/>
      <c r="D18" s="141">
        <f t="shared" si="0"/>
        <v>0</v>
      </c>
      <c r="E18" s="95"/>
      <c r="F18" s="141">
        <f t="shared" si="1"/>
        <v>0</v>
      </c>
      <c r="G18" s="95"/>
      <c r="H18" s="141">
        <f t="shared" si="1"/>
        <v>0</v>
      </c>
      <c r="I18" s="95"/>
      <c r="J18" s="141">
        <f t="shared" si="1"/>
        <v>0</v>
      </c>
      <c r="K18" s="125"/>
      <c r="L18" s="125"/>
      <c r="M18" s="125"/>
      <c r="N18" s="125"/>
      <c r="O18" s="125"/>
      <c r="P18" s="125"/>
      <c r="Q18" s="125"/>
      <c r="R18" s="125"/>
    </row>
    <row r="19" spans="1:18" x14ac:dyDescent="0.3">
      <c r="A19" s="75" t="s">
        <v>468</v>
      </c>
      <c r="B19" s="95"/>
      <c r="C19" s="95"/>
      <c r="D19" s="141">
        <f t="shared" si="0"/>
        <v>0</v>
      </c>
      <c r="E19" s="95"/>
      <c r="F19" s="141">
        <f t="shared" si="1"/>
        <v>0</v>
      </c>
      <c r="G19" s="95"/>
      <c r="H19" s="141">
        <f t="shared" si="1"/>
        <v>0</v>
      </c>
      <c r="I19" s="95"/>
      <c r="J19" s="141">
        <f t="shared" si="1"/>
        <v>0</v>
      </c>
      <c r="K19" s="125"/>
      <c r="L19" s="125"/>
      <c r="M19" s="125"/>
      <c r="N19" s="125"/>
      <c r="O19" s="125"/>
      <c r="P19" s="125"/>
      <c r="Q19" s="125"/>
      <c r="R19" s="125"/>
    </row>
    <row r="20" spans="1:18" x14ac:dyDescent="0.3">
      <c r="A20" s="75" t="s">
        <v>468</v>
      </c>
      <c r="B20" s="95"/>
      <c r="C20" s="95"/>
      <c r="D20" s="141">
        <f t="shared" si="0"/>
        <v>0</v>
      </c>
      <c r="E20" s="95"/>
      <c r="F20" s="141">
        <f t="shared" si="1"/>
        <v>0</v>
      </c>
      <c r="G20" s="95"/>
      <c r="H20" s="141">
        <f t="shared" si="1"/>
        <v>0</v>
      </c>
      <c r="I20" s="95"/>
      <c r="J20" s="141">
        <f t="shared" si="1"/>
        <v>0</v>
      </c>
      <c r="K20" s="125"/>
      <c r="L20" s="125"/>
      <c r="M20" s="125"/>
      <c r="N20" s="125"/>
      <c r="O20" s="125"/>
      <c r="P20" s="125"/>
      <c r="Q20" s="125"/>
      <c r="R20" s="125"/>
    </row>
    <row r="21" spans="1:18" x14ac:dyDescent="0.3">
      <c r="A21" s="75" t="s">
        <v>468</v>
      </c>
      <c r="B21" s="95"/>
      <c r="C21" s="95"/>
      <c r="D21" s="141">
        <f t="shared" si="0"/>
        <v>0</v>
      </c>
      <c r="E21" s="95"/>
      <c r="F21" s="141">
        <f t="shared" si="1"/>
        <v>0</v>
      </c>
      <c r="G21" s="95"/>
      <c r="H21" s="141">
        <f t="shared" si="1"/>
        <v>0</v>
      </c>
      <c r="I21" s="95"/>
      <c r="J21" s="141">
        <f t="shared" si="1"/>
        <v>0</v>
      </c>
      <c r="K21" s="125"/>
      <c r="L21" s="125"/>
      <c r="M21" s="125"/>
      <c r="N21" s="125"/>
      <c r="O21" s="125"/>
      <c r="P21" s="125"/>
      <c r="Q21" s="125"/>
      <c r="R21" s="125"/>
    </row>
    <row r="22" spans="1:18" s="149" customFormat="1" x14ac:dyDescent="0.3"/>
    <row r="23" spans="1:18" x14ac:dyDescent="0.3">
      <c r="A23" s="163" t="s">
        <v>121</v>
      </c>
      <c r="B23" s="95"/>
      <c r="C23" s="95"/>
      <c r="D23" s="141">
        <f>IF(AND(ROUND(B23,0)=0,C23&gt;B23),"INF",IF(AND(ROUND(B23,0)=0,ROUND(C23,0)=0),0,(C23-B23)/B23))</f>
        <v>0</v>
      </c>
      <c r="E23" s="95"/>
      <c r="F23" s="141">
        <f>IF(AND(ROUND(C23,0)=0,E23&gt;C23),"INF",IF(AND(ROUND(C23,0)=0,ROUND(E23,0)=0),0,(E23-C23)/C23))</f>
        <v>0</v>
      </c>
      <c r="G23" s="95"/>
      <c r="H23" s="141">
        <f>IF(AND(ROUND(E23,0)=0,G23&gt;E23),"INF",IF(AND(ROUND(E23,0)=0,ROUND(G23,0)=0),0,(G23-E23)/E23))</f>
        <v>0</v>
      </c>
      <c r="I23" s="95"/>
      <c r="J23" s="141">
        <f>IF(AND(ROUND(G23,0)=0,I23&gt;G23),"INF",IF(AND(ROUND(G23,0)=0,ROUND(I23,0)=0),0,(I23-G23)/G23))</f>
        <v>0</v>
      </c>
      <c r="K23" s="95"/>
      <c r="L23" s="141">
        <f>IF(AND(ROUND(I23,0)=0,K23&gt;I23),"INF",IF(AND(ROUND(I23,0)=0,ROUND(K23,0)=0),0,(K23-I23)/I23))</f>
        <v>0</v>
      </c>
      <c r="M23" s="95"/>
      <c r="N23" s="141">
        <f>IF(AND(ROUND(K23,0)=0,M23&gt;K23),"INF",IF(AND(ROUND(K23,0)=0,ROUND(M23,0)=0),0,(M23-K23)/K23))</f>
        <v>0</v>
      </c>
      <c r="O23" s="95"/>
      <c r="P23" s="141">
        <f>IF(AND(ROUND(M23,0)=0,O23&gt;M23),"INF",IF(AND(ROUND(M23,0)=0,ROUND(O23,0)=0),0,(O23-M23)/M23))</f>
        <v>0</v>
      </c>
      <c r="Q23" s="95"/>
      <c r="R23" s="141">
        <f>IF(AND(ROUND(O23,0)=0,Q23&gt;O23),"INF",IF(AND(ROUND(O23,0)=0,ROUND(Q23,0)=0),0,(Q23-O23)/O23))</f>
        <v>0</v>
      </c>
    </row>
    <row r="24" spans="1:18" x14ac:dyDescent="0.3">
      <c r="L24" s="84"/>
      <c r="N24" s="84"/>
      <c r="P24" s="84"/>
      <c r="R24" s="84"/>
    </row>
    <row r="25" spans="1:18" x14ac:dyDescent="0.3">
      <c r="A25" s="556" t="s">
        <v>116</v>
      </c>
      <c r="B25" s="557">
        <f>IFERROR(B9/B23,0)</f>
        <v>0</v>
      </c>
      <c r="C25" s="557">
        <f>IFERROR(C9/C23,0)</f>
        <v>0</v>
      </c>
      <c r="D25" s="558">
        <f>IF(AND(ROUND(B25,0)=0,C25&gt;B25),"INF",IF(AND(ROUND(B25,0)=0,ROUND(C25,0)=0),0,(C25-B25)/B25))</f>
        <v>0</v>
      </c>
      <c r="E25" s="557">
        <f>IFERROR(E9/E23,0)</f>
        <v>0</v>
      </c>
      <c r="F25" s="558">
        <f>IF(AND(ROUND(C25,0)=0,E25&gt;C25),"INF",IF(AND(ROUND(C25,0)=0,ROUND(E25,0)=0),0,(E25-C25)/C25))</f>
        <v>0</v>
      </c>
      <c r="G25" s="557">
        <f>IFERROR(G9/G23,0)</f>
        <v>0</v>
      </c>
      <c r="H25" s="558">
        <f>IF(AND(ROUND(E25,0)=0,G25&gt;E25),"INF",IF(AND(ROUND(E25,0)=0,ROUND(G25,0)=0),0,(G25-E25)/E25))</f>
        <v>0</v>
      </c>
      <c r="I25" s="557">
        <f>IFERROR(I9/I23,0)</f>
        <v>0</v>
      </c>
      <c r="J25" s="558">
        <f>IF(AND(ROUND(G25,0)=0,I25&gt;G25),"INF",IF(AND(ROUND(G25,0)=0,ROUND(I25,0)=0),0,(I25-G25)/G25))</f>
        <v>0</v>
      </c>
      <c r="K25" s="557">
        <f>I25*(1+TAB00!G$32-TAB00!G$33)</f>
        <v>0</v>
      </c>
      <c r="L25" s="558">
        <f>IF(AND(ROUND(I25,0)=0,K25&gt;I25),"INF",IF(AND(ROUND(I25,0)=0,ROUND(K25,0)=0),0,(K25-I25)/I25))</f>
        <v>0</v>
      </c>
      <c r="M25" s="557">
        <f>K25*(1+TAB00!H$32-TAB00!H$33)</f>
        <v>0</v>
      </c>
      <c r="N25" s="558">
        <f>IF(AND(ROUND(K25,0)=0,M25&gt;K25),"INF",IF(AND(ROUND(K25,0)=0,ROUND(M25,0)=0),0,(M25-K25)/K25))</f>
        <v>0</v>
      </c>
      <c r="O25" s="557">
        <f>M25*(1+TAB00!I$32-TAB00!I$33)</f>
        <v>0</v>
      </c>
      <c r="P25" s="558">
        <f>IF(AND(ROUND(M25,0)=0,O25&gt;M25),"INF",IF(AND(ROUND(M25,0)=0,ROUND(O25,0)=0),0,(O25-M25)/M25))</f>
        <v>0</v>
      </c>
      <c r="Q25" s="557">
        <f>O25*(1+TAB00!J$32-TAB00!J$33)</f>
        <v>0</v>
      </c>
      <c r="R25" s="558">
        <f>IF(AND(ROUND(O25,0)=0,Q25&gt;O25),"INF",IF(AND(ROUND(O25,0)=0,ROUND(Q25,0)=0),0,(Q25-O25)/O25))</f>
        <v>0</v>
      </c>
    </row>
    <row r="26" spans="1:18" x14ac:dyDescent="0.3">
      <c r="L26" s="84"/>
      <c r="N26" s="84"/>
      <c r="P26" s="84"/>
      <c r="R26" s="84"/>
    </row>
    <row r="27" spans="1:18" ht="27" x14ac:dyDescent="0.3">
      <c r="A27" s="559" t="s">
        <v>596</v>
      </c>
      <c r="B27" s="553">
        <f>SUM(B28:B39)</f>
        <v>0</v>
      </c>
      <c r="C27" s="553">
        <f>SUM(C28:C39)</f>
        <v>0</v>
      </c>
      <c r="D27" s="554">
        <f t="shared" ref="D27:D39" si="2">IF(AND(ROUND(B27,0)=0,C27&gt;B27),"INF",IF(AND(ROUND(B27,0)=0,ROUND(C27,0)=0),0,(C27-B27)/B27))</f>
        <v>0</v>
      </c>
      <c r="E27" s="553">
        <f>SUM(E28:E39)</f>
        <v>0</v>
      </c>
      <c r="F27" s="554">
        <f t="shared" ref="F27:F39" si="3">IF(AND(ROUND(C27,0)=0,E27&gt;C27),"INF",IF(AND(ROUND(C27,0)=0,ROUND(E27,0)=0),0,(E27-C27)/C27))</f>
        <v>0</v>
      </c>
      <c r="G27" s="553">
        <f>SUM(G28:G39)</f>
        <v>0</v>
      </c>
      <c r="H27" s="554">
        <f t="shared" ref="H27:H39" si="4">IF(AND(ROUND(E27,0)=0,G27&gt;E27),"INF",IF(AND(ROUND(E27,0)=0,ROUND(G27,0)=0),0,(G27-E27)/E27))</f>
        <v>0</v>
      </c>
      <c r="I27" s="553">
        <f>SUM(I28:I39)</f>
        <v>0</v>
      </c>
      <c r="J27" s="554">
        <f t="shared" ref="J27:J39" si="5">IF(AND(ROUND(G27,0)=0,I27&gt;G27),"INF",IF(AND(ROUND(G27,0)=0,ROUND(I27,0)=0),0,(I27-G27)/G27))</f>
        <v>0</v>
      </c>
      <c r="K27" s="555">
        <f>I27*(1+TAB00!G$32-TAB00!G$33)</f>
        <v>0</v>
      </c>
      <c r="L27" s="554">
        <f>IF(AND(ROUND(I27,0)=0,K27&gt;I27),"INF",IF(AND(ROUND(I27,0)=0,ROUND(K27,0)=0),0,(K27-I27)/I27))</f>
        <v>0</v>
      </c>
      <c r="M27" s="555">
        <f>K27*(1+TAB00!H$32-TAB00!H$33)</f>
        <v>0</v>
      </c>
      <c r="N27" s="554">
        <f>IF(AND(ROUND(K27,0)=0,M27&gt;K27),"INF",IF(AND(ROUND(K27,0)=0,ROUND(M27,0)=0),0,(M27-K27)/K27))</f>
        <v>0</v>
      </c>
      <c r="O27" s="555">
        <f>M27*(1+TAB00!I$32-TAB00!I$33)</f>
        <v>0</v>
      </c>
      <c r="P27" s="554">
        <f>IF(AND(ROUND(M27,0)=0,O27&gt;M27),"INF",IF(AND(ROUND(M27,0)=0,ROUND(O27,0)=0),0,(O27-M27)/M27))</f>
        <v>0</v>
      </c>
      <c r="Q27" s="555">
        <f>O27*(1+TAB00!J$32-TAB00!J$33)</f>
        <v>0</v>
      </c>
      <c r="R27" s="554">
        <f>IF(AND(ROUND(O27,0)=0,Q27&gt;O27),"INF",IF(AND(ROUND(O27,0)=0,ROUND(Q27,0)=0),0,(Q27-O27)/O27))</f>
        <v>0</v>
      </c>
    </row>
    <row r="28" spans="1:18" x14ac:dyDescent="0.3">
      <c r="A28" s="148" t="s">
        <v>598</v>
      </c>
      <c r="B28" s="95"/>
      <c r="C28" s="95"/>
      <c r="D28" s="141">
        <f t="shared" si="2"/>
        <v>0</v>
      </c>
      <c r="E28" s="95"/>
      <c r="F28" s="141">
        <f t="shared" si="3"/>
        <v>0</v>
      </c>
      <c r="G28" s="95"/>
      <c r="H28" s="141">
        <f t="shared" si="4"/>
        <v>0</v>
      </c>
      <c r="I28" s="95"/>
      <c r="J28" s="141">
        <f t="shared" si="5"/>
        <v>0</v>
      </c>
      <c r="K28" s="125"/>
      <c r="L28" s="125"/>
      <c r="M28" s="125"/>
      <c r="N28" s="125"/>
      <c r="O28" s="125"/>
      <c r="P28" s="125"/>
      <c r="Q28" s="125"/>
      <c r="R28" s="125"/>
    </row>
    <row r="29" spans="1:18" x14ac:dyDescent="0.3">
      <c r="A29" s="148" t="s">
        <v>599</v>
      </c>
      <c r="B29" s="95"/>
      <c r="C29" s="95"/>
      <c r="D29" s="141">
        <f t="shared" si="2"/>
        <v>0</v>
      </c>
      <c r="E29" s="95"/>
      <c r="F29" s="141">
        <f t="shared" si="3"/>
        <v>0</v>
      </c>
      <c r="G29" s="95"/>
      <c r="H29" s="141">
        <f t="shared" si="4"/>
        <v>0</v>
      </c>
      <c r="I29" s="95"/>
      <c r="J29" s="141">
        <f t="shared" si="5"/>
        <v>0</v>
      </c>
      <c r="K29" s="125"/>
      <c r="L29" s="125"/>
      <c r="M29" s="125"/>
      <c r="N29" s="125"/>
      <c r="O29" s="125"/>
      <c r="P29" s="125"/>
      <c r="Q29" s="125"/>
      <c r="R29" s="125"/>
    </row>
    <row r="30" spans="1:18" x14ac:dyDescent="0.3">
      <c r="A30" s="75" t="s">
        <v>468</v>
      </c>
      <c r="B30" s="95"/>
      <c r="C30" s="95"/>
      <c r="D30" s="141">
        <f t="shared" si="2"/>
        <v>0</v>
      </c>
      <c r="E30" s="95"/>
      <c r="F30" s="141">
        <f t="shared" si="3"/>
        <v>0</v>
      </c>
      <c r="G30" s="95"/>
      <c r="H30" s="141">
        <f t="shared" si="4"/>
        <v>0</v>
      </c>
      <c r="I30" s="95"/>
      <c r="J30" s="141">
        <f t="shared" si="5"/>
        <v>0</v>
      </c>
      <c r="K30" s="125"/>
      <c r="L30" s="125"/>
      <c r="M30" s="125"/>
      <c r="N30" s="125"/>
      <c r="O30" s="125"/>
      <c r="P30" s="125"/>
      <c r="Q30" s="125"/>
      <c r="R30" s="125"/>
    </row>
    <row r="31" spans="1:18" x14ac:dyDescent="0.3">
      <c r="A31" s="75" t="s">
        <v>468</v>
      </c>
      <c r="B31" s="95"/>
      <c r="C31" s="95"/>
      <c r="D31" s="141">
        <f t="shared" si="2"/>
        <v>0</v>
      </c>
      <c r="E31" s="95"/>
      <c r="F31" s="141">
        <f t="shared" si="3"/>
        <v>0</v>
      </c>
      <c r="G31" s="95"/>
      <c r="H31" s="141">
        <f t="shared" si="4"/>
        <v>0</v>
      </c>
      <c r="I31" s="95"/>
      <c r="J31" s="141">
        <f t="shared" si="5"/>
        <v>0</v>
      </c>
      <c r="K31" s="125"/>
      <c r="L31" s="125"/>
      <c r="M31" s="125"/>
      <c r="N31" s="125"/>
      <c r="O31" s="125"/>
      <c r="P31" s="125"/>
      <c r="Q31" s="125"/>
      <c r="R31" s="125"/>
    </row>
    <row r="32" spans="1:18" x14ac:dyDescent="0.3">
      <c r="A32" s="75" t="s">
        <v>468</v>
      </c>
      <c r="B32" s="95"/>
      <c r="C32" s="95"/>
      <c r="D32" s="141">
        <f t="shared" si="2"/>
        <v>0</v>
      </c>
      <c r="E32" s="95"/>
      <c r="F32" s="141">
        <f t="shared" si="3"/>
        <v>0</v>
      </c>
      <c r="G32" s="95"/>
      <c r="H32" s="141">
        <f t="shared" si="4"/>
        <v>0</v>
      </c>
      <c r="I32" s="95"/>
      <c r="J32" s="141">
        <f t="shared" si="5"/>
        <v>0</v>
      </c>
      <c r="K32" s="125"/>
      <c r="L32" s="125"/>
      <c r="M32" s="125"/>
      <c r="N32" s="125"/>
      <c r="O32" s="125"/>
      <c r="P32" s="125"/>
      <c r="Q32" s="125"/>
      <c r="R32" s="125"/>
    </row>
    <row r="33" spans="1:20" x14ac:dyDescent="0.3">
      <c r="A33" s="75" t="s">
        <v>468</v>
      </c>
      <c r="B33" s="95"/>
      <c r="C33" s="95"/>
      <c r="D33" s="141">
        <f t="shared" si="2"/>
        <v>0</v>
      </c>
      <c r="E33" s="95"/>
      <c r="F33" s="141">
        <f t="shared" si="3"/>
        <v>0</v>
      </c>
      <c r="G33" s="95"/>
      <c r="H33" s="141">
        <f t="shared" si="4"/>
        <v>0</v>
      </c>
      <c r="I33" s="95"/>
      <c r="J33" s="141">
        <f t="shared" si="5"/>
        <v>0</v>
      </c>
      <c r="K33" s="125"/>
      <c r="L33" s="125"/>
      <c r="M33" s="125"/>
      <c r="N33" s="125"/>
      <c r="O33" s="125"/>
      <c r="P33" s="125"/>
      <c r="Q33" s="125"/>
      <c r="R33" s="125"/>
    </row>
    <row r="34" spans="1:20" x14ac:dyDescent="0.3">
      <c r="A34" s="75" t="s">
        <v>468</v>
      </c>
      <c r="B34" s="95"/>
      <c r="C34" s="95"/>
      <c r="D34" s="141">
        <f t="shared" si="2"/>
        <v>0</v>
      </c>
      <c r="E34" s="95"/>
      <c r="F34" s="141">
        <f t="shared" si="3"/>
        <v>0</v>
      </c>
      <c r="G34" s="95"/>
      <c r="H34" s="141">
        <f t="shared" si="4"/>
        <v>0</v>
      </c>
      <c r="I34" s="95"/>
      <c r="J34" s="141">
        <f t="shared" si="5"/>
        <v>0</v>
      </c>
      <c r="K34" s="125"/>
      <c r="L34" s="125"/>
      <c r="M34" s="125"/>
      <c r="N34" s="125"/>
      <c r="O34" s="125"/>
      <c r="P34" s="125"/>
      <c r="Q34" s="125"/>
      <c r="R34" s="125"/>
    </row>
    <row r="35" spans="1:20" x14ac:dyDescent="0.3">
      <c r="A35" s="75" t="s">
        <v>468</v>
      </c>
      <c r="B35" s="95"/>
      <c r="C35" s="95"/>
      <c r="D35" s="141">
        <f t="shared" si="2"/>
        <v>0</v>
      </c>
      <c r="E35" s="95"/>
      <c r="F35" s="141">
        <f t="shared" si="3"/>
        <v>0</v>
      </c>
      <c r="G35" s="95"/>
      <c r="H35" s="141">
        <f t="shared" si="4"/>
        <v>0</v>
      </c>
      <c r="I35" s="95"/>
      <c r="J35" s="141">
        <f t="shared" si="5"/>
        <v>0</v>
      </c>
      <c r="K35" s="125"/>
      <c r="L35" s="125"/>
      <c r="M35" s="125"/>
      <c r="N35" s="125"/>
      <c r="O35" s="125"/>
      <c r="P35" s="125"/>
      <c r="Q35" s="125"/>
      <c r="R35" s="125"/>
    </row>
    <row r="36" spans="1:20" x14ac:dyDescent="0.3">
      <c r="A36" s="75" t="s">
        <v>468</v>
      </c>
      <c r="B36" s="95"/>
      <c r="C36" s="95"/>
      <c r="D36" s="141">
        <f t="shared" si="2"/>
        <v>0</v>
      </c>
      <c r="E36" s="95"/>
      <c r="F36" s="141">
        <f t="shared" si="3"/>
        <v>0</v>
      </c>
      <c r="G36" s="95"/>
      <c r="H36" s="141">
        <f t="shared" si="4"/>
        <v>0</v>
      </c>
      <c r="I36" s="95"/>
      <c r="J36" s="141">
        <f t="shared" si="5"/>
        <v>0</v>
      </c>
      <c r="K36" s="125"/>
      <c r="L36" s="125"/>
      <c r="M36" s="125"/>
      <c r="N36" s="125"/>
      <c r="O36" s="125"/>
      <c r="P36" s="125"/>
      <c r="Q36" s="125"/>
      <c r="R36" s="125"/>
    </row>
    <row r="37" spans="1:20" x14ac:dyDescent="0.3">
      <c r="A37" s="75" t="s">
        <v>468</v>
      </c>
      <c r="B37" s="95"/>
      <c r="C37" s="95"/>
      <c r="D37" s="141">
        <f t="shared" si="2"/>
        <v>0</v>
      </c>
      <c r="E37" s="95"/>
      <c r="F37" s="141">
        <f t="shared" si="3"/>
        <v>0</v>
      </c>
      <c r="G37" s="95"/>
      <c r="H37" s="141">
        <f t="shared" si="4"/>
        <v>0</v>
      </c>
      <c r="I37" s="95"/>
      <c r="J37" s="141">
        <f t="shared" si="5"/>
        <v>0</v>
      </c>
      <c r="K37" s="125"/>
      <c r="L37" s="125"/>
      <c r="M37" s="125"/>
      <c r="N37" s="125"/>
      <c r="O37" s="125"/>
      <c r="P37" s="125"/>
      <c r="Q37" s="125"/>
      <c r="R37" s="125"/>
    </row>
    <row r="38" spans="1:20" x14ac:dyDescent="0.3">
      <c r="A38" s="75" t="s">
        <v>468</v>
      </c>
      <c r="B38" s="95"/>
      <c r="C38" s="95"/>
      <c r="D38" s="141">
        <f t="shared" si="2"/>
        <v>0</v>
      </c>
      <c r="E38" s="95"/>
      <c r="F38" s="141">
        <f t="shared" si="3"/>
        <v>0</v>
      </c>
      <c r="G38" s="95"/>
      <c r="H38" s="141">
        <f t="shared" si="4"/>
        <v>0</v>
      </c>
      <c r="I38" s="95"/>
      <c r="J38" s="141">
        <f t="shared" si="5"/>
        <v>0</v>
      </c>
      <c r="K38" s="125"/>
      <c r="L38" s="125"/>
      <c r="M38" s="125"/>
      <c r="N38" s="125"/>
      <c r="O38" s="125"/>
      <c r="P38" s="125"/>
      <c r="Q38" s="125"/>
      <c r="R38" s="125"/>
    </row>
    <row r="39" spans="1:20" x14ac:dyDescent="0.3">
      <c r="A39" s="75" t="s">
        <v>468</v>
      </c>
      <c r="B39" s="95"/>
      <c r="C39" s="95"/>
      <c r="D39" s="141">
        <f t="shared" si="2"/>
        <v>0</v>
      </c>
      <c r="E39" s="95"/>
      <c r="F39" s="141">
        <f t="shared" si="3"/>
        <v>0</v>
      </c>
      <c r="G39" s="95"/>
      <c r="H39" s="141">
        <f t="shared" si="4"/>
        <v>0</v>
      </c>
      <c r="I39" s="95"/>
      <c r="J39" s="141">
        <f t="shared" si="5"/>
        <v>0</v>
      </c>
      <c r="K39" s="125"/>
      <c r="L39" s="125"/>
      <c r="M39" s="125"/>
      <c r="N39" s="125"/>
      <c r="O39" s="125"/>
      <c r="P39" s="125"/>
      <c r="Q39" s="125"/>
      <c r="R39" s="125"/>
    </row>
    <row r="40" spans="1:20" x14ac:dyDescent="0.3">
      <c r="A40" s="148"/>
      <c r="L40" s="84"/>
      <c r="N40" s="84"/>
      <c r="P40" s="84"/>
      <c r="R40" s="84"/>
    </row>
    <row r="41" spans="1:20" x14ac:dyDescent="0.3">
      <c r="A41" s="147" t="s">
        <v>586</v>
      </c>
      <c r="B41" s="95"/>
      <c r="C41" s="95"/>
      <c r="D41" s="141">
        <f>IF(AND(ROUND(B41,0)=0,C41&gt;B41),"INF",IF(AND(ROUND(B41,0)=0,ROUND(C41,0)=0),0,(C41-B41)/B41))</f>
        <v>0</v>
      </c>
      <c r="E41" s="95"/>
      <c r="F41" s="141">
        <f>IF(AND(ROUND(C41,0)=0,E41&gt;C41),"INF",IF(AND(ROUND(C41,0)=0,ROUND(E41,0)=0),0,(E41-C41)/C41))</f>
        <v>0</v>
      </c>
      <c r="G41" s="95"/>
      <c r="H41" s="141">
        <f>IF(AND(ROUND(E41,0)=0,G41&gt;E41),"INF",IF(AND(ROUND(E41,0)=0,ROUND(G41,0)=0),0,(G41-E41)/E41))</f>
        <v>0</v>
      </c>
      <c r="I41" s="95"/>
      <c r="J41" s="141">
        <f>IF(AND(ROUND(G41,0)=0,I41&gt;G41),"INF",IF(AND(ROUND(G41,0)=0,ROUND(I41,0)=0),0,(I41-G41)/G41))</f>
        <v>0</v>
      </c>
      <c r="K41" s="88">
        <f>I41*(1+TAB00!G$32)</f>
        <v>0</v>
      </c>
      <c r="L41" s="141">
        <f>IF(AND(ROUND(I41,0)=0,K41&gt;I41),"INF",IF(AND(ROUND(I41,0)=0,ROUND(K41,0)=0),0,(K41-I41)/I41))</f>
        <v>0</v>
      </c>
      <c r="M41" s="88">
        <f>K41*(1+TAB00!H$32)</f>
        <v>0</v>
      </c>
      <c r="N41" s="141">
        <f>IF(AND(ROUND(K41,0)=0,M41&gt;K41),"INF",IF(AND(ROUND(K41,0)=0,ROUND(M41,0)=0),0,(M41-K41)/K41))</f>
        <v>0</v>
      </c>
      <c r="O41" s="88">
        <f>M41*(1+TAB00!I$32)</f>
        <v>0</v>
      </c>
      <c r="P41" s="141">
        <f>IF(AND(ROUND(M41,0)=0,O41&gt;M41),"INF",IF(AND(ROUND(M41,0)=0,ROUND(O41,0)=0),0,(O41-M41)/M41))</f>
        <v>0</v>
      </c>
      <c r="Q41" s="88">
        <f>O41*(1+TAB00!J$32)</f>
        <v>0</v>
      </c>
      <c r="R41" s="141">
        <f>IF(AND(ROUND(O41,0)=0,Q41&gt;O41),"INF",IF(AND(ROUND(O41,0)=0,ROUND(Q41,0)=0),0,(Q41-O41)/O41))</f>
        <v>0</v>
      </c>
    </row>
    <row r="42" spans="1:20" x14ac:dyDescent="0.3">
      <c r="A42" s="150"/>
      <c r="B42" s="150"/>
    </row>
    <row r="43" spans="1:20" x14ac:dyDescent="0.3">
      <c r="A43" s="151" t="s">
        <v>54</v>
      </c>
      <c r="B43" s="152">
        <f>SUM(B9,B27,B41)</f>
        <v>0</v>
      </c>
      <c r="C43" s="152">
        <f>SUM(C9,C27,C41)</f>
        <v>0</v>
      </c>
      <c r="D43" s="153">
        <f>IF(AND(ROUND(B43,0)=0,C43&gt;B43),"INF",IF(AND(ROUND(B43,0)=0,ROUND(C43,0)=0),0,(C43-B43)/B43))</f>
        <v>0</v>
      </c>
      <c r="E43" s="152">
        <f>SUM(E9,E27,E41)</f>
        <v>0</v>
      </c>
      <c r="F43" s="153">
        <f>IF(AND(ROUND(C43,0)=0,E43&gt;C43),"INF",IF(AND(ROUND(C43,0)=0,ROUND(E43,0)=0),0,(E43-C43)/C43))</f>
        <v>0</v>
      </c>
      <c r="G43" s="152">
        <f>SUM(G9,G27,G41)</f>
        <v>0</v>
      </c>
      <c r="H43" s="153">
        <f>IF(AND(ROUND(E43,0)=0,G43&gt;E43),"INF",IF(AND(ROUND(E43,0)=0,ROUND(G43,0)=0),0,(G43-E43)/E43))</f>
        <v>0</v>
      </c>
      <c r="I43" s="152">
        <f>SUM(I9,I27,I41)</f>
        <v>0</v>
      </c>
      <c r="J43" s="153">
        <f>IF(AND(ROUND(G43,0)=0,I43&gt;G43),"INF",IF(AND(ROUND(G43,0)=0,ROUND(I43,0)=0),0,(I43-G43)/G43))</f>
        <v>0</v>
      </c>
      <c r="K43" s="152">
        <f>SUM(K9,K27,K41)</f>
        <v>0</v>
      </c>
      <c r="L43" s="153">
        <f>IF(AND(ROUND(I43,0)=0,K43&gt;I43),"INF",IF(AND(ROUND(I43,0)=0,ROUND(K43,0)=0),0,(K43-I43)/I43))</f>
        <v>0</v>
      </c>
      <c r="M43" s="152">
        <f>SUM(M9,M27,M41)</f>
        <v>0</v>
      </c>
      <c r="N43" s="153">
        <f>IF(AND(ROUND(K43,0)=0,M43&gt;K43),"INF",IF(AND(ROUND(K43,0)=0,ROUND(M43,0)=0),0,(M43-K43)/K43))</f>
        <v>0</v>
      </c>
      <c r="O43" s="152">
        <f>SUM(O9,O27,O41)</f>
        <v>0</v>
      </c>
      <c r="P43" s="153">
        <f>IF(AND(ROUND(M43,0)=0,O43&gt;M43),"INF",IF(AND(ROUND(M43,0)=0,ROUND(O43,0)=0),0,(O43-M43)/M43))</f>
        <v>0</v>
      </c>
      <c r="Q43" s="152">
        <f>SUM(Q9,Q27,Q41)</f>
        <v>0</v>
      </c>
      <c r="R43" s="153">
        <f>IF(AND(ROUND(O43,0)=0,Q43&gt;O43),"INF",IF(AND(ROUND(O43,0)=0,ROUND(Q43,0)=0),0,(Q43-O43)/O43))</f>
        <v>0</v>
      </c>
    </row>
    <row r="44" spans="1:20" x14ac:dyDescent="0.3">
      <c r="A44" s="154"/>
      <c r="B44" s="150"/>
    </row>
    <row r="45" spans="1:20" ht="12" customHeight="1" x14ac:dyDescent="0.3">
      <c r="A45" s="737" t="str">
        <f>IF(COUNTIF(B25:C25,"&lt;&gt;0")+COUNTIF(E25,"&lt;&gt;0")+COUNTIF(G25,"&lt;&gt;0")+COUNTIF(I25,"&lt;&gt;0")+COUNTIF(K25,"&lt;&gt;0")+COUNTIF(M25,"&lt;&gt;0")+COUNTIF(O25,"&lt;&gt;0")+COUNTIF(Q25,"&lt;&gt;0")+COUNTIF(B27:C27,"&lt;&gt;0")+COUNTIF(E27,"&lt;&gt;0")+COUNTIF(G27,"&lt;&gt;0")+COUNTIF(I27,"&lt;&gt;0")+COUNTIF(K27,"&lt;&gt;0")+COUNTIF(M27,"&lt;&gt;0")+COUNTIF(O27,"&lt;&gt;0")+COUNTIF(Q27,"&lt;&gt;0")&lt;18,'TAB C'!B22,"")</f>
        <v>C.4.5.a. Le GRD doit compléter l'intégralité des champs prévus à cet effet dans le détail des coûts OSP.</v>
      </c>
      <c r="B45" s="737"/>
      <c r="C45" s="737"/>
      <c r="D45" s="737"/>
      <c r="E45" s="737"/>
      <c r="F45" s="737"/>
      <c r="G45" s="737"/>
      <c r="H45" s="737"/>
      <c r="I45" s="737"/>
      <c r="J45" s="737"/>
      <c r="K45" s="737"/>
      <c r="L45" s="737"/>
    </row>
    <row r="46" spans="1:20" x14ac:dyDescent="0.3">
      <c r="A46" s="737" t="str">
        <f>IF(ABS(SUM(B41,B27,B9)-SUM('TAB3'!F15:H15))&gt;100,'TAB C'!B23,"")</f>
        <v/>
      </c>
      <c r="B46" s="737"/>
      <c r="C46" s="737"/>
      <c r="D46" s="737"/>
      <c r="E46" s="737"/>
      <c r="F46" s="737"/>
      <c r="G46" s="737"/>
      <c r="H46" s="737"/>
      <c r="I46" s="737"/>
      <c r="J46" s="737"/>
      <c r="K46" s="737"/>
      <c r="L46" s="737"/>
    </row>
    <row r="47" spans="1:20" x14ac:dyDescent="0.3">
      <c r="A47" s="160"/>
    </row>
    <row r="48" spans="1:20" ht="14.25" thickBot="1" x14ac:dyDescent="0.35">
      <c r="A48" s="155"/>
      <c r="B48" s="81"/>
      <c r="C48" s="81"/>
      <c r="D48" s="77"/>
      <c r="E48" s="77"/>
      <c r="F48" s="77"/>
      <c r="G48" s="77"/>
      <c r="H48" s="77"/>
      <c r="I48" s="77"/>
      <c r="J48" s="77"/>
      <c r="K48" s="77"/>
      <c r="L48" s="81"/>
      <c r="M48" s="77"/>
      <c r="N48" s="77"/>
      <c r="O48" s="77"/>
      <c r="P48" s="77"/>
      <c r="Q48" s="77"/>
      <c r="R48" s="77"/>
      <c r="S48" s="77"/>
      <c r="T48" s="77"/>
    </row>
    <row r="49" spans="1:20" s="77" customFormat="1" ht="12.6" customHeight="1" thickBot="1" x14ac:dyDescent="0.35">
      <c r="A49" s="156" t="s">
        <v>134</v>
      </c>
      <c r="B49" s="738" t="s">
        <v>517</v>
      </c>
      <c r="C49" s="739"/>
      <c r="D49" s="739"/>
      <c r="E49" s="739"/>
      <c r="F49" s="739"/>
      <c r="G49" s="739"/>
      <c r="H49" s="739"/>
      <c r="I49" s="739"/>
      <c r="J49" s="739"/>
      <c r="K49" s="739"/>
      <c r="L49" s="739"/>
      <c r="M49" s="739"/>
      <c r="N49" s="739"/>
      <c r="O49" s="739"/>
      <c r="P49" s="739"/>
      <c r="Q49" s="739"/>
      <c r="R49" s="739"/>
      <c r="S49" s="739"/>
      <c r="T49" s="740"/>
    </row>
    <row r="50" spans="1:20" s="77" customFormat="1" ht="214.9" customHeight="1" thickBot="1" x14ac:dyDescent="0.35">
      <c r="A50" s="157" t="s">
        <v>600</v>
      </c>
      <c r="B50" s="735"/>
      <c r="C50" s="736"/>
      <c r="D50" s="736"/>
      <c r="E50" s="736"/>
      <c r="F50" s="736"/>
      <c r="G50" s="736"/>
      <c r="H50" s="736"/>
      <c r="I50" s="736"/>
      <c r="J50" s="736"/>
      <c r="K50" s="736"/>
      <c r="L50" s="736"/>
      <c r="M50" s="736"/>
      <c r="N50" s="736"/>
      <c r="O50" s="736"/>
      <c r="P50" s="736"/>
      <c r="Q50" s="736"/>
      <c r="R50" s="736"/>
      <c r="S50" s="736"/>
      <c r="T50" s="736"/>
    </row>
    <row r="51" spans="1:20" s="77" customFormat="1" ht="214.9" customHeight="1" thickBot="1" x14ac:dyDescent="0.35">
      <c r="A51" s="157" t="s">
        <v>601</v>
      </c>
      <c r="B51" s="735"/>
      <c r="C51" s="736"/>
      <c r="D51" s="736"/>
      <c r="E51" s="736"/>
      <c r="F51" s="736"/>
      <c r="G51" s="736"/>
      <c r="H51" s="736"/>
      <c r="I51" s="736"/>
      <c r="J51" s="736"/>
      <c r="K51" s="736"/>
      <c r="L51" s="736"/>
      <c r="M51" s="736"/>
      <c r="N51" s="736"/>
      <c r="O51" s="736"/>
      <c r="P51" s="736"/>
      <c r="Q51" s="736"/>
      <c r="R51" s="736"/>
      <c r="S51" s="736"/>
      <c r="T51" s="736"/>
    </row>
    <row r="52" spans="1:20" s="77" customFormat="1" ht="214.9" customHeight="1" thickBot="1" x14ac:dyDescent="0.35">
      <c r="A52" s="157" t="s">
        <v>602</v>
      </c>
      <c r="B52" s="735"/>
      <c r="C52" s="736"/>
      <c r="D52" s="736"/>
      <c r="E52" s="736"/>
      <c r="F52" s="736"/>
      <c r="G52" s="736"/>
      <c r="H52" s="736"/>
      <c r="I52" s="736"/>
      <c r="J52" s="736"/>
      <c r="K52" s="736"/>
      <c r="L52" s="736"/>
      <c r="M52" s="736"/>
      <c r="N52" s="736"/>
      <c r="O52" s="736"/>
      <c r="P52" s="736"/>
      <c r="Q52" s="736"/>
      <c r="R52" s="736"/>
      <c r="S52" s="736"/>
      <c r="T52" s="736"/>
    </row>
    <row r="53" spans="1:20" s="77" customFormat="1" ht="214.9" customHeight="1" thickBot="1" x14ac:dyDescent="0.35">
      <c r="A53" s="157" t="s">
        <v>603</v>
      </c>
      <c r="B53" s="735"/>
      <c r="C53" s="736"/>
      <c r="D53" s="736"/>
      <c r="E53" s="736"/>
      <c r="F53" s="736"/>
      <c r="G53" s="736"/>
      <c r="H53" s="736"/>
      <c r="I53" s="736"/>
      <c r="J53" s="736"/>
      <c r="K53" s="736"/>
      <c r="L53" s="736"/>
      <c r="M53" s="736"/>
      <c r="N53" s="736"/>
      <c r="O53" s="736"/>
      <c r="P53" s="736"/>
      <c r="Q53" s="736"/>
      <c r="R53" s="736"/>
      <c r="S53" s="736"/>
      <c r="T53" s="736"/>
    </row>
  </sheetData>
  <mergeCells count="17">
    <mergeCell ref="A5:O5"/>
    <mergeCell ref="Q7:R7"/>
    <mergeCell ref="B7:B8"/>
    <mergeCell ref="C7:D7"/>
    <mergeCell ref="E7:F7"/>
    <mergeCell ref="M7:N7"/>
    <mergeCell ref="O7:P7"/>
    <mergeCell ref="G7:H7"/>
    <mergeCell ref="I7:J7"/>
    <mergeCell ref="K7:L7"/>
    <mergeCell ref="B52:T52"/>
    <mergeCell ref="B53:T53"/>
    <mergeCell ref="A45:L45"/>
    <mergeCell ref="A46:L46"/>
    <mergeCell ref="B49:T49"/>
    <mergeCell ref="B50:T50"/>
    <mergeCell ref="B51:T51"/>
  </mergeCells>
  <conditionalFormatting sqref="A13:A21">
    <cfRule type="containsText" dxfId="2091" priority="93" operator="containsText" text="ntitulé">
      <formula>NOT(ISERROR(SEARCH("ntitulé",A13)))</formula>
    </cfRule>
    <cfRule type="containsBlanks" dxfId="2090" priority="94">
      <formula>LEN(TRIM(A13))=0</formula>
    </cfRule>
  </conditionalFormatting>
  <conditionalFormatting sqref="A13:A21">
    <cfRule type="containsText" dxfId="2089" priority="92" operator="containsText" text="libre">
      <formula>NOT(ISERROR(SEARCH("libre",A13)))</formula>
    </cfRule>
  </conditionalFormatting>
  <conditionalFormatting sqref="A12:A21">
    <cfRule type="containsText" dxfId="2088" priority="90" operator="containsText" text="ntitulé">
      <formula>NOT(ISERROR(SEARCH("ntitulé",A12)))</formula>
    </cfRule>
    <cfRule type="containsBlanks" dxfId="2087" priority="91">
      <formula>LEN(TRIM(A12))=0</formula>
    </cfRule>
  </conditionalFormatting>
  <conditionalFormatting sqref="A12:A21">
    <cfRule type="containsText" dxfId="2086" priority="89" operator="containsText" text="libre">
      <formula>NOT(ISERROR(SEARCH("libre",A12)))</formula>
    </cfRule>
  </conditionalFormatting>
  <conditionalFormatting sqref="A30:A39">
    <cfRule type="containsText" dxfId="2085" priority="87" operator="containsText" text="ntitulé">
      <formula>NOT(ISERROR(SEARCH("ntitulé",A30)))</formula>
    </cfRule>
    <cfRule type="containsBlanks" dxfId="2084" priority="88">
      <formula>LEN(TRIM(A30))=0</formula>
    </cfRule>
  </conditionalFormatting>
  <conditionalFormatting sqref="A30:A39">
    <cfRule type="containsText" dxfId="2083" priority="86" operator="containsText" text="libre">
      <formula>NOT(ISERROR(SEARCH("libre",A30)))</formula>
    </cfRule>
  </conditionalFormatting>
  <conditionalFormatting sqref="A30:A39">
    <cfRule type="containsText" dxfId="2082" priority="84" operator="containsText" text="ntitulé">
      <formula>NOT(ISERROR(SEARCH("ntitulé",A30)))</formula>
    </cfRule>
    <cfRule type="containsBlanks" dxfId="2081" priority="85">
      <formula>LEN(TRIM(A30))=0</formula>
    </cfRule>
  </conditionalFormatting>
  <conditionalFormatting sqref="A30:A39">
    <cfRule type="containsText" dxfId="2080" priority="83" operator="containsText" text="libre">
      <formula>NOT(ISERROR(SEARCH("libre",A30)))</formula>
    </cfRule>
  </conditionalFormatting>
  <conditionalFormatting sqref="B23 B10:B21">
    <cfRule type="containsText" dxfId="2079" priority="81" operator="containsText" text="ntitulé">
      <formula>NOT(ISERROR(SEARCH("ntitulé",B10)))</formula>
    </cfRule>
    <cfRule type="containsBlanks" dxfId="2078" priority="82">
      <formula>LEN(TRIM(B10))=0</formula>
    </cfRule>
  </conditionalFormatting>
  <conditionalFormatting sqref="B23 B10:B21">
    <cfRule type="containsText" dxfId="2077" priority="80" operator="containsText" text="libre">
      <formula>NOT(ISERROR(SEARCH("libre",B10)))</formula>
    </cfRule>
  </conditionalFormatting>
  <conditionalFormatting sqref="O23 O10:O21">
    <cfRule type="containsText" dxfId="2076" priority="18" operator="containsText" text="ntitulé">
      <formula>NOT(ISERROR(SEARCH("ntitulé",O10)))</formula>
    </cfRule>
    <cfRule type="containsBlanks" dxfId="2075" priority="19">
      <formula>LEN(TRIM(O10))=0</formula>
    </cfRule>
  </conditionalFormatting>
  <conditionalFormatting sqref="O23 O10:O21">
    <cfRule type="containsText" dxfId="2074" priority="17" operator="containsText" text="libre">
      <formula>NOT(ISERROR(SEARCH("libre",O10)))</formula>
    </cfRule>
  </conditionalFormatting>
  <conditionalFormatting sqref="B28:B39">
    <cfRule type="containsText" dxfId="2073" priority="78" operator="containsText" text="ntitulé">
      <formula>NOT(ISERROR(SEARCH("ntitulé",B28)))</formula>
    </cfRule>
    <cfRule type="containsBlanks" dxfId="2072" priority="79">
      <formula>LEN(TRIM(B28))=0</formula>
    </cfRule>
  </conditionalFormatting>
  <conditionalFormatting sqref="B28:B39">
    <cfRule type="containsText" dxfId="2071" priority="77" operator="containsText" text="libre">
      <formula>NOT(ISERROR(SEARCH("libre",B28)))</formula>
    </cfRule>
  </conditionalFormatting>
  <conditionalFormatting sqref="B41">
    <cfRule type="containsText" dxfId="2070" priority="75" operator="containsText" text="ntitulé">
      <formula>NOT(ISERROR(SEARCH("ntitulé",B41)))</formula>
    </cfRule>
    <cfRule type="containsBlanks" dxfId="2069" priority="76">
      <formula>LEN(TRIM(B41))=0</formula>
    </cfRule>
  </conditionalFormatting>
  <conditionalFormatting sqref="B41">
    <cfRule type="containsText" dxfId="2068" priority="74" operator="containsText" text="libre">
      <formula>NOT(ISERROR(SEARCH("libre",B41)))</formula>
    </cfRule>
  </conditionalFormatting>
  <conditionalFormatting sqref="C23 C10:C21">
    <cfRule type="containsText" dxfId="2067" priority="72" operator="containsText" text="ntitulé">
      <formula>NOT(ISERROR(SEARCH("ntitulé",C10)))</formula>
    </cfRule>
    <cfRule type="containsBlanks" dxfId="2066" priority="73">
      <formula>LEN(TRIM(C10))=0</formula>
    </cfRule>
  </conditionalFormatting>
  <conditionalFormatting sqref="C23 C10:C21">
    <cfRule type="containsText" dxfId="2065" priority="71" operator="containsText" text="libre">
      <formula>NOT(ISERROR(SEARCH("libre",C10)))</formula>
    </cfRule>
  </conditionalFormatting>
  <conditionalFormatting sqref="C28:C39">
    <cfRule type="containsText" dxfId="2064" priority="69" operator="containsText" text="ntitulé">
      <formula>NOT(ISERROR(SEARCH("ntitulé",C28)))</formula>
    </cfRule>
    <cfRule type="containsBlanks" dxfId="2063" priority="70">
      <formula>LEN(TRIM(C28))=0</formula>
    </cfRule>
  </conditionalFormatting>
  <conditionalFormatting sqref="C28:C39">
    <cfRule type="containsText" dxfId="2062" priority="68" operator="containsText" text="libre">
      <formula>NOT(ISERROR(SEARCH("libre",C28)))</formula>
    </cfRule>
  </conditionalFormatting>
  <conditionalFormatting sqref="C41">
    <cfRule type="containsText" dxfId="2061" priority="66" operator="containsText" text="ntitulé">
      <formula>NOT(ISERROR(SEARCH("ntitulé",C41)))</formula>
    </cfRule>
    <cfRule type="containsBlanks" dxfId="2060" priority="67">
      <formula>LEN(TRIM(C41))=0</formula>
    </cfRule>
  </conditionalFormatting>
  <conditionalFormatting sqref="C41">
    <cfRule type="containsText" dxfId="2059" priority="65" operator="containsText" text="libre">
      <formula>NOT(ISERROR(SEARCH("libre",C41)))</formula>
    </cfRule>
  </conditionalFormatting>
  <conditionalFormatting sqref="E23 E10:E21">
    <cfRule type="containsText" dxfId="2058" priority="63" operator="containsText" text="ntitulé">
      <formula>NOT(ISERROR(SEARCH("ntitulé",E10)))</formula>
    </cfRule>
    <cfRule type="containsBlanks" dxfId="2057" priority="64">
      <formula>LEN(TRIM(E10))=0</formula>
    </cfRule>
  </conditionalFormatting>
  <conditionalFormatting sqref="E23 E10:E21">
    <cfRule type="containsText" dxfId="2056" priority="62" operator="containsText" text="libre">
      <formula>NOT(ISERROR(SEARCH("libre",E10)))</formula>
    </cfRule>
  </conditionalFormatting>
  <conditionalFormatting sqref="E28:E39">
    <cfRule type="containsText" dxfId="2055" priority="60" operator="containsText" text="ntitulé">
      <formula>NOT(ISERROR(SEARCH("ntitulé",E28)))</formula>
    </cfRule>
    <cfRule type="containsBlanks" dxfId="2054" priority="61">
      <formula>LEN(TRIM(E28))=0</formula>
    </cfRule>
  </conditionalFormatting>
  <conditionalFormatting sqref="E28:E39">
    <cfRule type="containsText" dxfId="2053" priority="59" operator="containsText" text="libre">
      <formula>NOT(ISERROR(SEARCH("libre",E28)))</formula>
    </cfRule>
  </conditionalFormatting>
  <conditionalFormatting sqref="E41">
    <cfRule type="containsText" dxfId="2052" priority="57" operator="containsText" text="ntitulé">
      <formula>NOT(ISERROR(SEARCH("ntitulé",E41)))</formula>
    </cfRule>
    <cfRule type="containsBlanks" dxfId="2051" priority="58">
      <formula>LEN(TRIM(E41))=0</formula>
    </cfRule>
  </conditionalFormatting>
  <conditionalFormatting sqref="E41">
    <cfRule type="containsText" dxfId="2050" priority="56" operator="containsText" text="libre">
      <formula>NOT(ISERROR(SEARCH("libre",E41)))</formula>
    </cfRule>
  </conditionalFormatting>
  <conditionalFormatting sqref="G23 G10:G21">
    <cfRule type="containsText" dxfId="2049" priority="54" operator="containsText" text="ntitulé">
      <formula>NOT(ISERROR(SEARCH("ntitulé",G10)))</formula>
    </cfRule>
    <cfRule type="containsBlanks" dxfId="2048" priority="55">
      <formula>LEN(TRIM(G10))=0</formula>
    </cfRule>
  </conditionalFormatting>
  <conditionalFormatting sqref="G23 G10:G21">
    <cfRule type="containsText" dxfId="2047" priority="53" operator="containsText" text="libre">
      <formula>NOT(ISERROR(SEARCH("libre",G10)))</formula>
    </cfRule>
  </conditionalFormatting>
  <conditionalFormatting sqref="G28:G39">
    <cfRule type="containsText" dxfId="2046" priority="51" operator="containsText" text="ntitulé">
      <formula>NOT(ISERROR(SEARCH("ntitulé",G28)))</formula>
    </cfRule>
    <cfRule type="containsBlanks" dxfId="2045" priority="52">
      <formula>LEN(TRIM(G28))=0</formula>
    </cfRule>
  </conditionalFormatting>
  <conditionalFormatting sqref="G28:G39">
    <cfRule type="containsText" dxfId="2044" priority="50" operator="containsText" text="libre">
      <formula>NOT(ISERROR(SEARCH("libre",G28)))</formula>
    </cfRule>
  </conditionalFormatting>
  <conditionalFormatting sqref="G41">
    <cfRule type="containsText" dxfId="2043" priority="48" operator="containsText" text="ntitulé">
      <formula>NOT(ISERROR(SEARCH("ntitulé",G41)))</formula>
    </cfRule>
    <cfRule type="containsBlanks" dxfId="2042" priority="49">
      <formula>LEN(TRIM(G41))=0</formula>
    </cfRule>
  </conditionalFormatting>
  <conditionalFormatting sqref="G41">
    <cfRule type="containsText" dxfId="2041" priority="47" operator="containsText" text="libre">
      <formula>NOT(ISERROR(SEARCH("libre",G41)))</formula>
    </cfRule>
  </conditionalFormatting>
  <conditionalFormatting sqref="I23 I10:I21">
    <cfRule type="containsText" dxfId="2040" priority="45" operator="containsText" text="ntitulé">
      <formula>NOT(ISERROR(SEARCH("ntitulé",I10)))</formula>
    </cfRule>
    <cfRule type="containsBlanks" dxfId="2039" priority="46">
      <formula>LEN(TRIM(I10))=0</formula>
    </cfRule>
  </conditionalFormatting>
  <conditionalFormatting sqref="I23 I10:I21">
    <cfRule type="containsText" dxfId="2038" priority="44" operator="containsText" text="libre">
      <formula>NOT(ISERROR(SEARCH("libre",I10)))</formula>
    </cfRule>
  </conditionalFormatting>
  <conditionalFormatting sqref="I28:I39">
    <cfRule type="containsText" dxfId="2037" priority="42" operator="containsText" text="ntitulé">
      <formula>NOT(ISERROR(SEARCH("ntitulé",I28)))</formula>
    </cfRule>
    <cfRule type="containsBlanks" dxfId="2036" priority="43">
      <formula>LEN(TRIM(I28))=0</formula>
    </cfRule>
  </conditionalFormatting>
  <conditionalFormatting sqref="I28:I39">
    <cfRule type="containsText" dxfId="2035" priority="41" operator="containsText" text="libre">
      <formula>NOT(ISERROR(SEARCH("libre",I28)))</formula>
    </cfRule>
  </conditionalFormatting>
  <conditionalFormatting sqref="I41">
    <cfRule type="containsText" dxfId="2034" priority="39" operator="containsText" text="ntitulé">
      <formula>NOT(ISERROR(SEARCH("ntitulé",I41)))</formula>
    </cfRule>
    <cfRule type="containsBlanks" dxfId="2033" priority="40">
      <formula>LEN(TRIM(I41))=0</formula>
    </cfRule>
  </conditionalFormatting>
  <conditionalFormatting sqref="I41">
    <cfRule type="containsText" dxfId="2032" priority="38" operator="containsText" text="libre">
      <formula>NOT(ISERROR(SEARCH("libre",I41)))</formula>
    </cfRule>
  </conditionalFormatting>
  <conditionalFormatting sqref="K23 K10:K21">
    <cfRule type="containsText" dxfId="2031" priority="36" operator="containsText" text="ntitulé">
      <formula>NOT(ISERROR(SEARCH("ntitulé",K10)))</formula>
    </cfRule>
    <cfRule type="containsBlanks" dxfId="2030" priority="37">
      <formula>LEN(TRIM(K10))=0</formula>
    </cfRule>
  </conditionalFormatting>
  <conditionalFormatting sqref="K23 K10:K21">
    <cfRule type="containsText" dxfId="2029" priority="35" operator="containsText" text="libre">
      <formula>NOT(ISERROR(SEARCH("libre",K10)))</formula>
    </cfRule>
  </conditionalFormatting>
  <conditionalFormatting sqref="K28:L39">
    <cfRule type="containsText" dxfId="2028" priority="33" operator="containsText" text="ntitulé">
      <formula>NOT(ISERROR(SEARCH("ntitulé",K28)))</formula>
    </cfRule>
    <cfRule type="containsBlanks" dxfId="2027" priority="34">
      <formula>LEN(TRIM(K28))=0</formula>
    </cfRule>
  </conditionalFormatting>
  <conditionalFormatting sqref="K28:L39">
    <cfRule type="containsText" dxfId="2026" priority="32" operator="containsText" text="libre">
      <formula>NOT(ISERROR(SEARCH("libre",K28)))</formula>
    </cfRule>
  </conditionalFormatting>
  <conditionalFormatting sqref="L10:L21">
    <cfRule type="containsText" dxfId="2025" priority="30" operator="containsText" text="ntitulé">
      <formula>NOT(ISERROR(SEARCH("ntitulé",L10)))</formula>
    </cfRule>
    <cfRule type="containsBlanks" dxfId="2024" priority="31">
      <formula>LEN(TRIM(L10))=0</formula>
    </cfRule>
  </conditionalFormatting>
  <conditionalFormatting sqref="L10:L21">
    <cfRule type="containsText" dxfId="2023" priority="29" operator="containsText" text="libre">
      <formula>NOT(ISERROR(SEARCH("libre",L10)))</formula>
    </cfRule>
  </conditionalFormatting>
  <conditionalFormatting sqref="M23 M10:M21">
    <cfRule type="containsText" dxfId="2022" priority="27" operator="containsText" text="ntitulé">
      <formula>NOT(ISERROR(SEARCH("ntitulé",M10)))</formula>
    </cfRule>
    <cfRule type="containsBlanks" dxfId="2021" priority="28">
      <formula>LEN(TRIM(M10))=0</formula>
    </cfRule>
  </conditionalFormatting>
  <conditionalFormatting sqref="M23 M10:M21">
    <cfRule type="containsText" dxfId="2020" priority="26" operator="containsText" text="libre">
      <formula>NOT(ISERROR(SEARCH("libre",M10)))</formula>
    </cfRule>
  </conditionalFormatting>
  <conditionalFormatting sqref="N10:N21">
    <cfRule type="containsText" dxfId="2019" priority="21" operator="containsText" text="ntitulé">
      <formula>NOT(ISERROR(SEARCH("ntitulé",N10)))</formula>
    </cfRule>
    <cfRule type="containsBlanks" dxfId="2018" priority="22">
      <formula>LEN(TRIM(N10))=0</formula>
    </cfRule>
  </conditionalFormatting>
  <conditionalFormatting sqref="N10:N21">
    <cfRule type="containsText" dxfId="2017" priority="20" operator="containsText" text="libre">
      <formula>NOT(ISERROR(SEARCH("libre",N10)))</formula>
    </cfRule>
  </conditionalFormatting>
  <conditionalFormatting sqref="M28:N39">
    <cfRule type="containsText" dxfId="2016" priority="24" operator="containsText" text="ntitulé">
      <formula>NOT(ISERROR(SEARCH("ntitulé",M28)))</formula>
    </cfRule>
    <cfRule type="containsBlanks" dxfId="2015" priority="25">
      <formula>LEN(TRIM(M28))=0</formula>
    </cfRule>
  </conditionalFormatting>
  <conditionalFormatting sqref="M28:N39">
    <cfRule type="containsText" dxfId="2014" priority="23" operator="containsText" text="libre">
      <formula>NOT(ISERROR(SEARCH("libre",M28)))</formula>
    </cfRule>
  </conditionalFormatting>
  <conditionalFormatting sqref="O28:P39">
    <cfRule type="containsText" dxfId="2013" priority="15" operator="containsText" text="ntitulé">
      <formula>NOT(ISERROR(SEARCH("ntitulé",O28)))</formula>
    </cfRule>
    <cfRule type="containsBlanks" dxfId="2012" priority="16">
      <formula>LEN(TRIM(O28))=0</formula>
    </cfRule>
  </conditionalFormatting>
  <conditionalFormatting sqref="O28:P39">
    <cfRule type="containsText" dxfId="2011" priority="14" operator="containsText" text="libre">
      <formula>NOT(ISERROR(SEARCH("libre",O28)))</formula>
    </cfRule>
  </conditionalFormatting>
  <conditionalFormatting sqref="P10:P21">
    <cfRule type="containsText" dxfId="2010" priority="12" operator="containsText" text="ntitulé">
      <formula>NOT(ISERROR(SEARCH("ntitulé",P10)))</formula>
    </cfRule>
    <cfRule type="containsBlanks" dxfId="2009" priority="13">
      <formula>LEN(TRIM(P10))=0</formula>
    </cfRule>
  </conditionalFormatting>
  <conditionalFormatting sqref="P10:P21">
    <cfRule type="containsText" dxfId="2008" priority="11" operator="containsText" text="libre">
      <formula>NOT(ISERROR(SEARCH("libre",P10)))</formula>
    </cfRule>
  </conditionalFormatting>
  <conditionalFormatting sqref="Q23 Q10:Q21">
    <cfRule type="containsText" dxfId="2007" priority="9" operator="containsText" text="ntitulé">
      <formula>NOT(ISERROR(SEARCH("ntitulé",Q10)))</formula>
    </cfRule>
    <cfRule type="containsBlanks" dxfId="2006" priority="10">
      <formula>LEN(TRIM(Q10))=0</formula>
    </cfRule>
  </conditionalFormatting>
  <conditionalFormatting sqref="Q23 Q10:Q21">
    <cfRule type="containsText" dxfId="2005" priority="8" operator="containsText" text="libre">
      <formula>NOT(ISERROR(SEARCH("libre",Q10)))</formula>
    </cfRule>
  </conditionalFormatting>
  <conditionalFormatting sqref="Q28:R39">
    <cfRule type="containsText" dxfId="2004" priority="6" operator="containsText" text="ntitulé">
      <formula>NOT(ISERROR(SEARCH("ntitulé",Q28)))</formula>
    </cfRule>
    <cfRule type="containsBlanks" dxfId="2003" priority="7">
      <formula>LEN(TRIM(Q28))=0</formula>
    </cfRule>
  </conditionalFormatting>
  <conditionalFormatting sqref="Q28:R39">
    <cfRule type="containsText" dxfId="2002" priority="5" operator="containsText" text="libre">
      <formula>NOT(ISERROR(SEARCH("libre",Q28)))</formula>
    </cfRule>
  </conditionalFormatting>
  <conditionalFormatting sqref="R10:R21">
    <cfRule type="containsText" dxfId="2001" priority="3" operator="containsText" text="ntitulé">
      <formula>NOT(ISERROR(SEARCH("ntitulé",R10)))</formula>
    </cfRule>
    <cfRule type="containsBlanks" dxfId="2000" priority="4">
      <formula>LEN(TRIM(R10))=0</formula>
    </cfRule>
  </conditionalFormatting>
  <conditionalFormatting sqref="R10:R21">
    <cfRule type="containsText" dxfId="1999" priority="2" operator="containsText" text="libre">
      <formula>NOT(ISERROR(SEARCH("libre",R10)))</formula>
    </cfRule>
  </conditionalFormatting>
  <conditionalFormatting sqref="B50:T53">
    <cfRule type="containsBlanks" dxfId="1998" priority="1">
      <formula>LEN(TRIM(B50))=0</formula>
    </cfRule>
  </conditionalFormatting>
  <hyperlinks>
    <hyperlink ref="A1" location="TAB00!A1" display="Retour page de garde"/>
    <hyperlink ref="A2" location="'TAB4'!A1" display="Retour TAB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opLeftCell="A10" zoomScaleNormal="100" workbookViewId="0">
      <selection activeCell="A27" sqref="A27:L27"/>
    </sheetView>
  </sheetViews>
  <sheetFormatPr baseColWidth="10" defaultColWidth="9.1640625" defaultRowHeight="13.5" x14ac:dyDescent="0.3"/>
  <cols>
    <col min="1" max="1" width="52.83203125" style="146" customWidth="1"/>
    <col min="2" max="3" width="15.6640625" style="88" customWidth="1"/>
    <col min="4" max="4" width="8.6640625" style="84" customWidth="1"/>
    <col min="5" max="5" width="15.6640625" style="88" customWidth="1"/>
    <col min="6" max="6" width="11.6640625" style="84" customWidth="1"/>
    <col min="7" max="7" width="15.6640625" style="88" customWidth="1"/>
    <col min="8" max="8" width="8.6640625" style="84" customWidth="1"/>
    <col min="9" max="9" width="15.6640625" style="88" customWidth="1"/>
    <col min="10" max="10" width="8.6640625" style="84" customWidth="1"/>
    <col min="11" max="11" width="15.6640625" style="88" customWidth="1"/>
    <col min="12" max="12" width="8.6640625" style="82" customWidth="1"/>
    <col min="13" max="13" width="15.6640625" style="88" customWidth="1"/>
    <col min="14" max="14" width="8.6640625" style="82" customWidth="1"/>
    <col min="15" max="15" width="15.6640625" style="88" customWidth="1"/>
    <col min="16" max="16" width="8.6640625" style="82" customWidth="1"/>
    <col min="17" max="17" width="15.6640625" style="88" customWidth="1"/>
    <col min="18" max="18" width="8.6640625" style="82" customWidth="1"/>
    <col min="19" max="16384" width="9.1640625" style="82"/>
  </cols>
  <sheetData>
    <row r="1" spans="1:18" ht="15" x14ac:dyDescent="0.3">
      <c r="A1" s="145" t="s">
        <v>160</v>
      </c>
      <c r="B1" s="82"/>
      <c r="C1" s="82"/>
      <c r="D1" s="82"/>
      <c r="E1" s="84"/>
      <c r="F1" s="82"/>
      <c r="G1" s="84"/>
      <c r="H1" s="82"/>
      <c r="I1" s="84"/>
      <c r="J1" s="82"/>
      <c r="K1" s="84"/>
      <c r="M1" s="82"/>
      <c r="O1" s="82"/>
      <c r="Q1" s="82"/>
    </row>
    <row r="2" spans="1:18" ht="15" x14ac:dyDescent="0.3">
      <c r="A2" s="145" t="s">
        <v>379</v>
      </c>
    </row>
    <row r="3" spans="1:18" ht="21" x14ac:dyDescent="0.35">
      <c r="A3" s="113" t="str">
        <f>TAB00!B61&amp;" : "&amp;TAB00!C61</f>
        <v>TAB4.6 : Charges nettes liées à l'éclairage public</v>
      </c>
      <c r="B3" s="158"/>
      <c r="C3" s="158"/>
      <c r="D3" s="158"/>
      <c r="E3" s="158"/>
      <c r="F3" s="158"/>
      <c r="G3" s="158"/>
      <c r="H3" s="158"/>
      <c r="I3" s="158"/>
      <c r="J3" s="158"/>
      <c r="K3" s="158"/>
      <c r="L3" s="158"/>
      <c r="M3" s="158"/>
      <c r="N3" s="158"/>
      <c r="O3" s="158"/>
      <c r="P3" s="158"/>
      <c r="Q3" s="158"/>
      <c r="R3" s="158"/>
    </row>
    <row r="5" spans="1:18" x14ac:dyDescent="0.3">
      <c r="A5" s="659"/>
      <c r="B5" s="659"/>
      <c r="C5" s="659"/>
      <c r="D5" s="659"/>
      <c r="E5" s="659"/>
      <c r="F5" s="659"/>
      <c r="G5" s="659"/>
      <c r="H5" s="659"/>
      <c r="I5" s="659"/>
      <c r="J5" s="659"/>
      <c r="K5" s="659"/>
      <c r="L5" s="659"/>
      <c r="M5" s="659"/>
      <c r="N5" s="659"/>
      <c r="O5" s="659"/>
    </row>
    <row r="7" spans="1:18" x14ac:dyDescent="0.3">
      <c r="B7" s="734" t="s">
        <v>112</v>
      </c>
      <c r="C7" s="732" t="s">
        <v>140</v>
      </c>
      <c r="D7" s="732"/>
      <c r="E7" s="732" t="s">
        <v>307</v>
      </c>
      <c r="F7" s="732"/>
      <c r="G7" s="732" t="s">
        <v>327</v>
      </c>
      <c r="H7" s="732"/>
      <c r="I7" s="732" t="s">
        <v>306</v>
      </c>
      <c r="J7" s="733"/>
      <c r="K7" s="732" t="s">
        <v>302</v>
      </c>
      <c r="L7" s="733"/>
      <c r="M7" s="732" t="s">
        <v>303</v>
      </c>
      <c r="N7" s="733"/>
      <c r="O7" s="732" t="s">
        <v>304</v>
      </c>
      <c r="P7" s="733"/>
      <c r="Q7" s="732" t="s">
        <v>305</v>
      </c>
      <c r="R7" s="733"/>
    </row>
    <row r="8" spans="1:18" ht="27" x14ac:dyDescent="0.3">
      <c r="B8" s="734"/>
      <c r="C8" s="137" t="s">
        <v>117</v>
      </c>
      <c r="D8" s="138" t="s">
        <v>110</v>
      </c>
      <c r="E8" s="137" t="s">
        <v>117</v>
      </c>
      <c r="F8" s="138" t="s">
        <v>110</v>
      </c>
      <c r="G8" s="137" t="s">
        <v>117</v>
      </c>
      <c r="H8" s="138" t="s">
        <v>110</v>
      </c>
      <c r="I8" s="137" t="s">
        <v>117</v>
      </c>
      <c r="J8" s="139" t="s">
        <v>110</v>
      </c>
      <c r="K8" s="137" t="s">
        <v>117</v>
      </c>
      <c r="L8" s="139" t="s">
        <v>110</v>
      </c>
      <c r="M8" s="137" t="s">
        <v>117</v>
      </c>
      <c r="N8" s="139" t="s">
        <v>110</v>
      </c>
      <c r="O8" s="137" t="s">
        <v>117</v>
      </c>
      <c r="P8" s="139" t="s">
        <v>110</v>
      </c>
      <c r="Q8" s="137" t="s">
        <v>117</v>
      </c>
      <c r="R8" s="139" t="s">
        <v>110</v>
      </c>
    </row>
    <row r="9" spans="1:18" ht="27" x14ac:dyDescent="0.3">
      <c r="A9" s="559" t="s">
        <v>596</v>
      </c>
      <c r="B9" s="553">
        <f>SUM(B10:B21)</f>
        <v>0</v>
      </c>
      <c r="C9" s="553">
        <f>SUM(C10:C21)</f>
        <v>0</v>
      </c>
      <c r="D9" s="560">
        <f t="shared" ref="D9:D21" si="0">IF(AND(ROUND(B9,0)=0,C9&gt;B9),"INF",IF(AND(ROUND(B9,0)=0,ROUND(C9,0)=0),0,(C9-B9)/B9))</f>
        <v>0</v>
      </c>
      <c r="E9" s="553">
        <f>SUM(E10:E21)</f>
        <v>0</v>
      </c>
      <c r="F9" s="560">
        <f t="shared" ref="F9:F21" si="1">IF(AND(ROUND(C9,0)=0,E9&gt;C9),"INF",IF(AND(ROUND(C9,0)=0,ROUND(E9,0)=0),0,(E9-C9)/C9))</f>
        <v>0</v>
      </c>
      <c r="G9" s="553">
        <f>SUM(G10:G21)</f>
        <v>0</v>
      </c>
      <c r="H9" s="560">
        <f t="shared" ref="H9:H21" si="2">IF(AND(ROUND(E9,0)=0,G9&gt;E9),"INF",IF(AND(ROUND(E9,0)=0,ROUND(G9,0)=0),0,(G9-E9)/E9))</f>
        <v>0</v>
      </c>
      <c r="I9" s="553">
        <f>SUM(I10:I21)</f>
        <v>0</v>
      </c>
      <c r="J9" s="560">
        <f t="shared" ref="J9:J21" si="3">IF(AND(ROUND(G9,0)=0,I9&gt;G9),"INF",IF(AND(ROUND(G9,0)=0,ROUND(I9,0)=0),0,(I9-G9)/G9))</f>
        <v>0</v>
      </c>
      <c r="K9" s="555">
        <f>I9*(1+TAB00!G$32-TAB00!G$33)</f>
        <v>0</v>
      </c>
      <c r="L9" s="560">
        <f>IF(AND(ROUND(I9,0)=0,K9&gt;I9),"INF",IF(AND(ROUND(I9,0)=0,ROUND(K9,0)=0),0,(K9-I9)/I9))</f>
        <v>0</v>
      </c>
      <c r="M9" s="555">
        <f>K9*(1+TAB00!H$32-TAB00!H$33)</f>
        <v>0</v>
      </c>
      <c r="N9" s="560">
        <f>IF(AND(ROUND(K9,0)=0,M9&gt;K9),"INF",IF(AND(ROUND(K9,0)=0,ROUND(M9,0)=0),0,(M9-K9)/K9))</f>
        <v>0</v>
      </c>
      <c r="O9" s="555">
        <f>M9*(1+TAB00!I$32-TAB00!I$33)</f>
        <v>0</v>
      </c>
      <c r="P9" s="560">
        <f>IF(AND(ROUND(M9,0)=0,O9&gt;M9),"INF",IF(AND(ROUND(M9,0)=0,ROUND(O9,0)=0),0,(O9-M9)/M9))</f>
        <v>0</v>
      </c>
      <c r="Q9" s="555">
        <f>O9*(1+TAB00!J$32-TAB00!J$33)</f>
        <v>0</v>
      </c>
      <c r="R9" s="560">
        <f>IF(AND(ROUND(O9,0)=0,Q9&gt;O9),"INF",IF(AND(ROUND(O9,0)=0,ROUND(Q9,0)=0),0,(Q9-O9)/O9))</f>
        <v>0</v>
      </c>
    </row>
    <row r="10" spans="1:18" x14ac:dyDescent="0.3">
      <c r="A10" s="136" t="s">
        <v>608</v>
      </c>
      <c r="B10" s="95"/>
      <c r="C10" s="95"/>
      <c r="D10" s="161">
        <f t="shared" si="0"/>
        <v>0</v>
      </c>
      <c r="E10" s="95"/>
      <c r="F10" s="161">
        <f t="shared" si="1"/>
        <v>0</v>
      </c>
      <c r="G10" s="95"/>
      <c r="H10" s="161">
        <f t="shared" si="2"/>
        <v>0</v>
      </c>
      <c r="I10" s="95"/>
      <c r="J10" s="161">
        <f t="shared" si="3"/>
        <v>0</v>
      </c>
      <c r="K10" s="125"/>
      <c r="L10" s="125"/>
      <c r="M10" s="125"/>
      <c r="N10" s="125"/>
      <c r="O10" s="125"/>
      <c r="P10" s="125"/>
      <c r="Q10" s="125"/>
      <c r="R10" s="125"/>
    </row>
    <row r="11" spans="1:18" x14ac:dyDescent="0.3">
      <c r="A11" s="136" t="s">
        <v>609</v>
      </c>
      <c r="B11" s="95"/>
      <c r="C11" s="95"/>
      <c r="D11" s="161">
        <f t="shared" si="0"/>
        <v>0</v>
      </c>
      <c r="E11" s="95"/>
      <c r="F11" s="161">
        <f t="shared" si="1"/>
        <v>0</v>
      </c>
      <c r="G11" s="95"/>
      <c r="H11" s="161">
        <f t="shared" si="2"/>
        <v>0</v>
      </c>
      <c r="I11" s="95"/>
      <c r="J11" s="161">
        <f t="shared" si="3"/>
        <v>0</v>
      </c>
      <c r="K11" s="125"/>
      <c r="L11" s="125"/>
      <c r="M11" s="125"/>
      <c r="N11" s="125"/>
      <c r="O11" s="125"/>
      <c r="P11" s="125"/>
      <c r="Q11" s="125"/>
      <c r="R11" s="125"/>
    </row>
    <row r="12" spans="1:18" x14ac:dyDescent="0.3">
      <c r="A12" s="136" t="s">
        <v>610</v>
      </c>
      <c r="B12" s="95"/>
      <c r="C12" s="95"/>
      <c r="D12" s="161">
        <f t="shared" si="0"/>
        <v>0</v>
      </c>
      <c r="E12" s="95"/>
      <c r="F12" s="161">
        <f t="shared" si="1"/>
        <v>0</v>
      </c>
      <c r="G12" s="95"/>
      <c r="H12" s="161">
        <f t="shared" si="2"/>
        <v>0</v>
      </c>
      <c r="I12" s="95"/>
      <c r="J12" s="161">
        <f t="shared" si="3"/>
        <v>0</v>
      </c>
      <c r="K12" s="125"/>
      <c r="L12" s="125"/>
      <c r="M12" s="125"/>
      <c r="N12" s="125"/>
      <c r="O12" s="125"/>
      <c r="P12" s="125"/>
      <c r="Q12" s="125"/>
      <c r="R12" s="125"/>
    </row>
    <row r="13" spans="1:18" x14ac:dyDescent="0.3">
      <c r="A13" s="136" t="s">
        <v>611</v>
      </c>
      <c r="B13" s="95"/>
      <c r="C13" s="95"/>
      <c r="D13" s="161">
        <f t="shared" si="0"/>
        <v>0</v>
      </c>
      <c r="E13" s="95"/>
      <c r="F13" s="161">
        <f t="shared" si="1"/>
        <v>0</v>
      </c>
      <c r="G13" s="95"/>
      <c r="H13" s="161">
        <f t="shared" si="2"/>
        <v>0</v>
      </c>
      <c r="I13" s="95"/>
      <c r="J13" s="161">
        <f t="shared" si="3"/>
        <v>0</v>
      </c>
      <c r="K13" s="125"/>
      <c r="L13" s="125"/>
      <c r="M13" s="125"/>
      <c r="N13" s="125"/>
      <c r="O13" s="125"/>
      <c r="P13" s="125"/>
      <c r="Q13" s="125"/>
      <c r="R13" s="125"/>
    </row>
    <row r="14" spans="1:18" x14ac:dyDescent="0.3">
      <c r="A14" s="136" t="s">
        <v>91</v>
      </c>
      <c r="B14" s="95"/>
      <c r="C14" s="95"/>
      <c r="D14" s="161">
        <f t="shared" si="0"/>
        <v>0</v>
      </c>
      <c r="E14" s="95"/>
      <c r="F14" s="161">
        <f t="shared" si="1"/>
        <v>0</v>
      </c>
      <c r="G14" s="95"/>
      <c r="H14" s="161">
        <f t="shared" si="2"/>
        <v>0</v>
      </c>
      <c r="I14" s="95"/>
      <c r="J14" s="161">
        <f t="shared" si="3"/>
        <v>0</v>
      </c>
      <c r="K14" s="125"/>
      <c r="L14" s="125"/>
      <c r="M14" s="125"/>
      <c r="N14" s="125"/>
      <c r="O14" s="125"/>
      <c r="P14" s="125"/>
      <c r="Q14" s="125"/>
      <c r="R14" s="125"/>
    </row>
    <row r="15" spans="1:18" x14ac:dyDescent="0.3">
      <c r="A15" s="136" t="s">
        <v>612</v>
      </c>
      <c r="B15" s="95"/>
      <c r="C15" s="95"/>
      <c r="D15" s="161">
        <f t="shared" si="0"/>
        <v>0</v>
      </c>
      <c r="E15" s="95"/>
      <c r="F15" s="161">
        <f t="shared" si="1"/>
        <v>0</v>
      </c>
      <c r="G15" s="95"/>
      <c r="H15" s="161">
        <f t="shared" si="2"/>
        <v>0</v>
      </c>
      <c r="I15" s="95"/>
      <c r="J15" s="161">
        <f t="shared" si="3"/>
        <v>0</v>
      </c>
      <c r="K15" s="125"/>
      <c r="L15" s="125"/>
      <c r="M15" s="125"/>
      <c r="N15" s="125"/>
      <c r="O15" s="125"/>
      <c r="P15" s="125"/>
      <c r="Q15" s="125"/>
      <c r="R15" s="125"/>
    </row>
    <row r="16" spans="1:18" x14ac:dyDescent="0.3">
      <c r="A16" s="136" t="s">
        <v>613</v>
      </c>
      <c r="B16" s="95"/>
      <c r="C16" s="95"/>
      <c r="D16" s="161">
        <f t="shared" si="0"/>
        <v>0</v>
      </c>
      <c r="E16" s="95"/>
      <c r="F16" s="161">
        <f t="shared" si="1"/>
        <v>0</v>
      </c>
      <c r="G16" s="95"/>
      <c r="H16" s="161">
        <f t="shared" si="2"/>
        <v>0</v>
      </c>
      <c r="I16" s="95"/>
      <c r="J16" s="161">
        <f t="shared" si="3"/>
        <v>0</v>
      </c>
      <c r="K16" s="125"/>
      <c r="L16" s="125"/>
      <c r="M16" s="125"/>
      <c r="N16" s="125"/>
      <c r="O16" s="125"/>
      <c r="P16" s="125"/>
      <c r="Q16" s="125"/>
      <c r="R16" s="125"/>
    </row>
    <row r="17" spans="1:20" x14ac:dyDescent="0.3">
      <c r="A17" s="75" t="s">
        <v>468</v>
      </c>
      <c r="B17" s="95"/>
      <c r="C17" s="95"/>
      <c r="D17" s="161">
        <f t="shared" si="0"/>
        <v>0</v>
      </c>
      <c r="E17" s="95"/>
      <c r="F17" s="161">
        <f t="shared" si="1"/>
        <v>0</v>
      </c>
      <c r="G17" s="95"/>
      <c r="H17" s="161">
        <f t="shared" si="2"/>
        <v>0</v>
      </c>
      <c r="I17" s="95"/>
      <c r="J17" s="161">
        <f t="shared" si="3"/>
        <v>0</v>
      </c>
      <c r="K17" s="125"/>
      <c r="L17" s="125"/>
      <c r="M17" s="125"/>
      <c r="N17" s="125"/>
      <c r="O17" s="125"/>
      <c r="P17" s="125"/>
      <c r="Q17" s="125"/>
      <c r="R17" s="125"/>
    </row>
    <row r="18" spans="1:20" x14ac:dyDescent="0.3">
      <c r="A18" s="75" t="s">
        <v>468</v>
      </c>
      <c r="B18" s="95"/>
      <c r="C18" s="95"/>
      <c r="D18" s="161">
        <f t="shared" si="0"/>
        <v>0</v>
      </c>
      <c r="E18" s="95"/>
      <c r="F18" s="161">
        <f t="shared" si="1"/>
        <v>0</v>
      </c>
      <c r="G18" s="95"/>
      <c r="H18" s="161">
        <f t="shared" si="2"/>
        <v>0</v>
      </c>
      <c r="I18" s="95"/>
      <c r="J18" s="161">
        <f t="shared" si="3"/>
        <v>0</v>
      </c>
      <c r="K18" s="125"/>
      <c r="L18" s="125"/>
      <c r="M18" s="125"/>
      <c r="N18" s="125"/>
      <c r="O18" s="125"/>
      <c r="P18" s="125"/>
      <c r="Q18" s="125"/>
      <c r="R18" s="125"/>
    </row>
    <row r="19" spans="1:20" x14ac:dyDescent="0.3">
      <c r="A19" s="75" t="s">
        <v>468</v>
      </c>
      <c r="B19" s="95"/>
      <c r="C19" s="95"/>
      <c r="D19" s="161">
        <f t="shared" si="0"/>
        <v>0</v>
      </c>
      <c r="E19" s="95"/>
      <c r="F19" s="161">
        <f t="shared" si="1"/>
        <v>0</v>
      </c>
      <c r="G19" s="95"/>
      <c r="H19" s="161">
        <f t="shared" si="2"/>
        <v>0</v>
      </c>
      <c r="I19" s="95"/>
      <c r="J19" s="161">
        <f t="shared" si="3"/>
        <v>0</v>
      </c>
      <c r="K19" s="125"/>
      <c r="L19" s="125"/>
      <c r="M19" s="125"/>
      <c r="N19" s="125"/>
      <c r="O19" s="125"/>
      <c r="P19" s="125"/>
      <c r="Q19" s="125"/>
      <c r="R19" s="125"/>
    </row>
    <row r="20" spans="1:20" x14ac:dyDescent="0.3">
      <c r="A20" s="75" t="s">
        <v>468</v>
      </c>
      <c r="B20" s="95"/>
      <c r="C20" s="95"/>
      <c r="D20" s="161">
        <f t="shared" si="0"/>
        <v>0</v>
      </c>
      <c r="E20" s="95"/>
      <c r="F20" s="161">
        <f t="shared" si="1"/>
        <v>0</v>
      </c>
      <c r="G20" s="95"/>
      <c r="H20" s="161">
        <f t="shared" si="2"/>
        <v>0</v>
      </c>
      <c r="I20" s="95"/>
      <c r="J20" s="161">
        <f t="shared" si="3"/>
        <v>0</v>
      </c>
      <c r="K20" s="125"/>
      <c r="L20" s="125"/>
      <c r="M20" s="125"/>
      <c r="N20" s="125"/>
      <c r="O20" s="125"/>
      <c r="P20" s="125"/>
      <c r="Q20" s="125"/>
      <c r="R20" s="125"/>
    </row>
    <row r="21" spans="1:20" x14ac:dyDescent="0.3">
      <c r="A21" s="75" t="s">
        <v>468</v>
      </c>
      <c r="B21" s="95"/>
      <c r="C21" s="95"/>
      <c r="D21" s="161">
        <f t="shared" si="0"/>
        <v>0</v>
      </c>
      <c r="E21" s="95"/>
      <c r="F21" s="161">
        <f t="shared" si="1"/>
        <v>0</v>
      </c>
      <c r="G21" s="95"/>
      <c r="H21" s="161">
        <f t="shared" si="2"/>
        <v>0</v>
      </c>
      <c r="I21" s="95"/>
      <c r="J21" s="161">
        <f t="shared" si="3"/>
        <v>0</v>
      </c>
      <c r="K21" s="125"/>
      <c r="L21" s="125"/>
      <c r="M21" s="125"/>
      <c r="N21" s="125"/>
      <c r="O21" s="125"/>
      <c r="P21" s="125"/>
      <c r="Q21" s="125"/>
      <c r="R21" s="125"/>
    </row>
    <row r="22" spans="1:20" x14ac:dyDescent="0.3">
      <c r="A22" s="148"/>
      <c r="L22" s="84"/>
      <c r="N22" s="84"/>
      <c r="P22" s="84"/>
      <c r="R22" s="84"/>
    </row>
    <row r="23" spans="1:20" x14ac:dyDescent="0.3">
      <c r="A23" s="147" t="s">
        <v>586</v>
      </c>
      <c r="B23" s="95"/>
      <c r="C23" s="95"/>
      <c r="D23" s="161">
        <f>IF(AND(ROUND(B23,0)=0,C23&gt;B23),"INF",IF(AND(ROUND(B23,0)=0,ROUND(C23,0)=0),0,(C23-B23)/B23))</f>
        <v>0</v>
      </c>
      <c r="E23" s="95"/>
      <c r="F23" s="161">
        <f>IF(AND(ROUND(C23,0)=0,E23&gt;C23),"INF",IF(AND(ROUND(C23,0)=0,ROUND(E23,0)=0),0,(E23-C23)/C23))</f>
        <v>0</v>
      </c>
      <c r="G23" s="95"/>
      <c r="H23" s="161">
        <f>IF(AND(ROUND(E23,0)=0,G23&gt;E23),"INF",IF(AND(ROUND(E23,0)=0,ROUND(G23,0)=0),0,(G23-E23)/E23))</f>
        <v>0</v>
      </c>
      <c r="I23" s="95"/>
      <c r="J23" s="161">
        <f>IF(AND(ROUND(G23,0)=0,I23&gt;G23),"INF",IF(AND(ROUND(G23,0)=0,ROUND(I23,0)=0),0,(I23-G23)/G23))</f>
        <v>0</v>
      </c>
      <c r="K23" s="88">
        <f>I23*(1+TAB00!G$32)</f>
        <v>0</v>
      </c>
      <c r="L23" s="161">
        <f>IF(AND(ROUND(I23,0)=0,K23&gt;I23),"INF",IF(AND(ROUND(I23,0)=0,ROUND(K23,0)=0),0,(K23-I23)/I23))</f>
        <v>0</v>
      </c>
      <c r="M23" s="88">
        <f>K23*(1+TAB00!H$32)</f>
        <v>0</v>
      </c>
      <c r="N23" s="161">
        <f>IF(AND(ROUND(K23,0)=0,M23&gt;K23),"INF",IF(AND(ROUND(K23,0)=0,ROUND(M23,0)=0),0,(M23-K23)/K23))</f>
        <v>0</v>
      </c>
      <c r="O23" s="88">
        <f>M23*(1+TAB00!I$32)</f>
        <v>0</v>
      </c>
      <c r="P23" s="161">
        <f>IF(AND(ROUND(M23,0)=0,O23&gt;M23),"INF",IF(AND(ROUND(M23,0)=0,ROUND(O23,0)=0),0,(O23-M23)/M23))</f>
        <v>0</v>
      </c>
      <c r="Q23" s="88">
        <f>O23*(1+TAB00!J$32)</f>
        <v>0</v>
      </c>
      <c r="R23" s="161">
        <f>IF(AND(ROUND(O23,0)=0,Q23&gt;O23),"INF",IF(AND(ROUND(O23,0)=0,ROUND(Q23,0)=0),0,(Q23-O23)/O23))</f>
        <v>0</v>
      </c>
    </row>
    <row r="24" spans="1:20" x14ac:dyDescent="0.3">
      <c r="A24" s="150"/>
      <c r="B24" s="150"/>
    </row>
    <row r="25" spans="1:20" x14ac:dyDescent="0.3">
      <c r="A25" s="151" t="s">
        <v>54</v>
      </c>
      <c r="B25" s="152">
        <f>SUM(B9,B23)</f>
        <v>0</v>
      </c>
      <c r="C25" s="152">
        <f>SUM(C9,C23)</f>
        <v>0</v>
      </c>
      <c r="D25" s="162">
        <f>IF(AND(ROUND(B25,0)=0,C25&gt;B25),"INF",IF(AND(ROUND(B25,0)=0,ROUND(C25,0)=0),0,(C25-B25)/B25))</f>
        <v>0</v>
      </c>
      <c r="E25" s="152">
        <f>SUM(E9,E23)</f>
        <v>0</v>
      </c>
      <c r="F25" s="162">
        <f>IF(AND(ROUND(C25,0)=0,E25&gt;C25),"INF",IF(AND(ROUND(C25,0)=0,ROUND(E25,0)=0),0,(E25-C25)/C25))</f>
        <v>0</v>
      </c>
      <c r="G25" s="152">
        <f>SUM(G9,G23)</f>
        <v>0</v>
      </c>
      <c r="H25" s="162">
        <f>IF(AND(ROUND(E25,0)=0,G25&gt;E25),"INF",IF(AND(ROUND(E25,0)=0,ROUND(G25,0)=0),0,(G25-E25)/E25))</f>
        <v>0</v>
      </c>
      <c r="I25" s="152">
        <f>SUM(I9,I23)</f>
        <v>0</v>
      </c>
      <c r="J25" s="162">
        <f>IF(AND(ROUND(G25,0)=0,I25&gt;G25),"INF",IF(AND(ROUND(G25,0)=0,ROUND(I25,0)=0),0,(I25-G25)/G25))</f>
        <v>0</v>
      </c>
      <c r="K25" s="152">
        <f>SUM(K9,K23)</f>
        <v>0</v>
      </c>
      <c r="L25" s="162">
        <f>IF(AND(ROUND(I25,0)=0,K25&gt;I25),"INF",IF(AND(ROUND(I25,0)=0,ROUND(K25,0)=0),0,(K25-I25)/I25))</f>
        <v>0</v>
      </c>
      <c r="M25" s="152">
        <f>SUM(M9,M23)</f>
        <v>0</v>
      </c>
      <c r="N25" s="162">
        <f>IF(AND(ROUND(K25,0)=0,M25&gt;K25),"INF",IF(AND(ROUND(K25,0)=0,ROUND(M25,0)=0),0,(M25-K25)/K25))</f>
        <v>0</v>
      </c>
      <c r="O25" s="152">
        <f>SUM(O9,O23)</f>
        <v>0</v>
      </c>
      <c r="P25" s="162">
        <f>IF(AND(ROUND(M25,0)=0,O25&gt;M25),"INF",IF(AND(ROUND(M25,0)=0,ROUND(O25,0)=0),0,(O25-M25)/M25))</f>
        <v>0</v>
      </c>
      <c r="Q25" s="152">
        <f>SUM(Q9,Q23)</f>
        <v>0</v>
      </c>
      <c r="R25" s="162">
        <f>IF(AND(ROUND(O25,0)=0,Q25&gt;O25),"INF",IF(AND(ROUND(O25,0)=0,ROUND(Q25,0)=0),0,(Q25-O25)/O25))</f>
        <v>0</v>
      </c>
    </row>
    <row r="26" spans="1:20" x14ac:dyDescent="0.3">
      <c r="A26" s="154"/>
      <c r="B26" s="150"/>
    </row>
    <row r="27" spans="1:20" ht="12" customHeight="1" x14ac:dyDescent="0.3">
      <c r="A27" s="737" t="str">
        <f>IF(+COUNTIF(B9:C9,"&lt;&gt;0")+COUNTIF(E9,"&lt;&gt;0")+COUNTIF(G9,"&lt;&gt;0")+COUNTIF(I9,"&lt;&gt;0")+COUNTIF(K9,"&lt;&gt;0")+COUNTIF(M9,"&lt;&gt;0")+COUNTIF(O9,"&lt;&gt;0")+COUNTIF(Q9,"&lt;&gt;0")&lt;9,'TAB C'!B24,"")</f>
        <v>C.4.6.a. Le GRD doit compléter l'intégralité des champs prévus à cet effet dans le détail des coûts OSP.</v>
      </c>
      <c r="B27" s="737"/>
      <c r="C27" s="737"/>
      <c r="D27" s="737"/>
      <c r="E27" s="737"/>
      <c r="F27" s="737"/>
      <c r="G27" s="737"/>
      <c r="H27" s="737"/>
      <c r="I27" s="737"/>
      <c r="J27" s="737"/>
      <c r="K27" s="737"/>
      <c r="L27" s="737"/>
    </row>
    <row r="28" spans="1:20" x14ac:dyDescent="0.3">
      <c r="A28" s="737" t="str">
        <f>IF(ABS(SUM(B23,B9)-SUM('TAB3'!F16:H16))&gt;100,'TAB C'!B25,"")</f>
        <v/>
      </c>
      <c r="B28" s="737"/>
      <c r="C28" s="737"/>
      <c r="D28" s="737"/>
      <c r="E28" s="737"/>
      <c r="F28" s="737"/>
      <c r="G28" s="737"/>
      <c r="H28" s="737"/>
      <c r="I28" s="737"/>
      <c r="J28" s="737"/>
      <c r="K28" s="737"/>
      <c r="L28" s="737"/>
    </row>
    <row r="29" spans="1:20" x14ac:dyDescent="0.3">
      <c r="A29" s="160"/>
    </row>
    <row r="30" spans="1:20" ht="14.25" thickBot="1" x14ac:dyDescent="0.35">
      <c r="A30" s="155"/>
      <c r="B30" s="81"/>
      <c r="C30" s="81"/>
      <c r="D30" s="77"/>
      <c r="E30" s="77"/>
      <c r="F30" s="77"/>
      <c r="G30" s="77"/>
      <c r="H30" s="77"/>
      <c r="I30" s="77"/>
      <c r="J30" s="77"/>
      <c r="K30" s="77"/>
      <c r="L30" s="81"/>
      <c r="M30" s="77"/>
      <c r="N30" s="77"/>
      <c r="O30" s="77"/>
      <c r="P30" s="77"/>
      <c r="Q30" s="77"/>
      <c r="R30" s="77"/>
      <c r="S30" s="77"/>
      <c r="T30" s="77"/>
    </row>
    <row r="31" spans="1:20" s="77" customFormat="1" ht="12.6" customHeight="1" thickBot="1" x14ac:dyDescent="0.35">
      <c r="A31" s="156" t="s">
        <v>134</v>
      </c>
      <c r="B31" s="738" t="s">
        <v>517</v>
      </c>
      <c r="C31" s="739"/>
      <c r="D31" s="739"/>
      <c r="E31" s="739"/>
      <c r="F31" s="739"/>
      <c r="G31" s="739"/>
      <c r="H31" s="739"/>
      <c r="I31" s="739"/>
      <c r="J31" s="739"/>
      <c r="K31" s="739"/>
      <c r="L31" s="739"/>
      <c r="M31" s="739"/>
      <c r="N31" s="739"/>
      <c r="O31" s="739"/>
      <c r="P31" s="739"/>
      <c r="Q31" s="739"/>
      <c r="R31" s="739"/>
      <c r="S31" s="739"/>
      <c r="T31" s="740"/>
    </row>
    <row r="32" spans="1:20" s="77" customFormat="1" ht="214.9" customHeight="1" thickBot="1" x14ac:dyDescent="0.35">
      <c r="A32" s="157" t="s">
        <v>600</v>
      </c>
      <c r="B32" s="735"/>
      <c r="C32" s="736"/>
      <c r="D32" s="736"/>
      <c r="E32" s="736"/>
      <c r="F32" s="736"/>
      <c r="G32" s="736"/>
      <c r="H32" s="736"/>
      <c r="I32" s="736"/>
      <c r="J32" s="736"/>
      <c r="K32" s="736"/>
      <c r="L32" s="736"/>
      <c r="M32" s="736"/>
      <c r="N32" s="736"/>
      <c r="O32" s="736"/>
      <c r="P32" s="736"/>
      <c r="Q32" s="736"/>
      <c r="R32" s="736"/>
      <c r="S32" s="736"/>
      <c r="T32" s="736"/>
    </row>
    <row r="33" spans="1:20" s="77" customFormat="1" ht="214.9" customHeight="1" thickBot="1" x14ac:dyDescent="0.35">
      <c r="A33" s="157" t="s">
        <v>601</v>
      </c>
      <c r="B33" s="735"/>
      <c r="C33" s="736"/>
      <c r="D33" s="736"/>
      <c r="E33" s="736"/>
      <c r="F33" s="736"/>
      <c r="G33" s="736"/>
      <c r="H33" s="736"/>
      <c r="I33" s="736"/>
      <c r="J33" s="736"/>
      <c r="K33" s="736"/>
      <c r="L33" s="736"/>
      <c r="M33" s="736"/>
      <c r="N33" s="736"/>
      <c r="O33" s="736"/>
      <c r="P33" s="736"/>
      <c r="Q33" s="736"/>
      <c r="R33" s="736"/>
      <c r="S33" s="736"/>
      <c r="T33" s="736"/>
    </row>
    <row r="34" spans="1:20" s="77" customFormat="1" ht="214.9" customHeight="1" thickBot="1" x14ac:dyDescent="0.35">
      <c r="A34" s="157" t="s">
        <v>602</v>
      </c>
      <c r="B34" s="735"/>
      <c r="C34" s="736"/>
      <c r="D34" s="736"/>
      <c r="E34" s="736"/>
      <c r="F34" s="736"/>
      <c r="G34" s="736"/>
      <c r="H34" s="736"/>
      <c r="I34" s="736"/>
      <c r="J34" s="736"/>
      <c r="K34" s="736"/>
      <c r="L34" s="736"/>
      <c r="M34" s="736"/>
      <c r="N34" s="736"/>
      <c r="O34" s="736"/>
      <c r="P34" s="736"/>
      <c r="Q34" s="736"/>
      <c r="R34" s="736"/>
      <c r="S34" s="736"/>
      <c r="T34" s="736"/>
    </row>
    <row r="35" spans="1:20" s="77" customFormat="1" ht="214.9" customHeight="1" thickBot="1" x14ac:dyDescent="0.35">
      <c r="A35" s="157" t="s">
        <v>603</v>
      </c>
      <c r="B35" s="735"/>
      <c r="C35" s="736"/>
      <c r="D35" s="736"/>
      <c r="E35" s="736"/>
      <c r="F35" s="736"/>
      <c r="G35" s="736"/>
      <c r="H35" s="736"/>
      <c r="I35" s="736"/>
      <c r="J35" s="736"/>
      <c r="K35" s="736"/>
      <c r="L35" s="736"/>
      <c r="M35" s="736"/>
      <c r="N35" s="736"/>
      <c r="O35" s="736"/>
      <c r="P35" s="736"/>
      <c r="Q35" s="736"/>
      <c r="R35" s="736"/>
      <c r="S35" s="736"/>
      <c r="T35" s="736"/>
    </row>
  </sheetData>
  <mergeCells count="17">
    <mergeCell ref="M7:N7"/>
    <mergeCell ref="O7:P7"/>
    <mergeCell ref="Q7:R7"/>
    <mergeCell ref="A5:O5"/>
    <mergeCell ref="G7:H7"/>
    <mergeCell ref="I7:J7"/>
    <mergeCell ref="K7:L7"/>
    <mergeCell ref="B7:B8"/>
    <mergeCell ref="C7:D7"/>
    <mergeCell ref="E7:F7"/>
    <mergeCell ref="B34:T34"/>
    <mergeCell ref="B35:T35"/>
    <mergeCell ref="A27:L27"/>
    <mergeCell ref="A28:L28"/>
    <mergeCell ref="B31:T31"/>
    <mergeCell ref="B32:T32"/>
    <mergeCell ref="B33:T33"/>
  </mergeCells>
  <conditionalFormatting sqref="A17:A21">
    <cfRule type="containsText" dxfId="1997" priority="90" operator="containsText" text="ntitulé">
      <formula>NOT(ISERROR(SEARCH("ntitulé",A17)))</formula>
    </cfRule>
    <cfRule type="containsBlanks" dxfId="1996" priority="91">
      <formula>LEN(TRIM(A17))=0</formula>
    </cfRule>
  </conditionalFormatting>
  <conditionalFormatting sqref="A17:A21">
    <cfRule type="containsText" dxfId="1995" priority="89" operator="containsText" text="libre">
      <formula>NOT(ISERROR(SEARCH("libre",A17)))</formula>
    </cfRule>
  </conditionalFormatting>
  <conditionalFormatting sqref="A17:A21">
    <cfRule type="containsText" dxfId="1994" priority="87" operator="containsText" text="ntitulé">
      <formula>NOT(ISERROR(SEARCH("ntitulé",A17)))</formula>
    </cfRule>
    <cfRule type="containsBlanks" dxfId="1993" priority="88">
      <formula>LEN(TRIM(A17))=0</formula>
    </cfRule>
  </conditionalFormatting>
  <conditionalFormatting sqref="A17:A21">
    <cfRule type="containsText" dxfId="1992" priority="86" operator="containsText" text="libre">
      <formula>NOT(ISERROR(SEARCH("libre",A17)))</formula>
    </cfRule>
  </conditionalFormatting>
  <conditionalFormatting sqref="B17:B21">
    <cfRule type="containsText" dxfId="1991" priority="81" operator="containsText" text="ntitulé">
      <formula>NOT(ISERROR(SEARCH("ntitulé",B17)))</formula>
    </cfRule>
    <cfRule type="containsBlanks" dxfId="1990" priority="82">
      <formula>LEN(TRIM(B17))=0</formula>
    </cfRule>
  </conditionalFormatting>
  <conditionalFormatting sqref="B17:B21">
    <cfRule type="containsText" dxfId="1989" priority="80" operator="containsText" text="libre">
      <formula>NOT(ISERROR(SEARCH("libre",B17)))</formula>
    </cfRule>
  </conditionalFormatting>
  <conditionalFormatting sqref="O10:P21">
    <cfRule type="containsText" dxfId="1988" priority="18" operator="containsText" text="ntitulé">
      <formula>NOT(ISERROR(SEARCH("ntitulé",O10)))</formula>
    </cfRule>
    <cfRule type="containsBlanks" dxfId="1987" priority="19">
      <formula>LEN(TRIM(O10))=0</formula>
    </cfRule>
  </conditionalFormatting>
  <conditionalFormatting sqref="O10:P21">
    <cfRule type="containsText" dxfId="1986" priority="17" operator="containsText" text="libre">
      <formula>NOT(ISERROR(SEARCH("libre",O10)))</formula>
    </cfRule>
  </conditionalFormatting>
  <conditionalFormatting sqref="B23">
    <cfRule type="containsText" dxfId="1985" priority="78" operator="containsText" text="ntitulé">
      <formula>NOT(ISERROR(SEARCH("ntitulé",B23)))</formula>
    </cfRule>
    <cfRule type="containsBlanks" dxfId="1984" priority="79">
      <formula>LEN(TRIM(B23))=0</formula>
    </cfRule>
  </conditionalFormatting>
  <conditionalFormatting sqref="B23">
    <cfRule type="containsText" dxfId="1983" priority="77" operator="containsText" text="libre">
      <formula>NOT(ISERROR(SEARCH("libre",B23)))</formula>
    </cfRule>
  </conditionalFormatting>
  <conditionalFormatting sqref="C10:C21">
    <cfRule type="containsText" dxfId="1982" priority="72" operator="containsText" text="ntitulé">
      <formula>NOT(ISERROR(SEARCH("ntitulé",C10)))</formula>
    </cfRule>
    <cfRule type="containsBlanks" dxfId="1981" priority="73">
      <formula>LEN(TRIM(C10))=0</formula>
    </cfRule>
  </conditionalFormatting>
  <conditionalFormatting sqref="C10:C21">
    <cfRule type="containsText" dxfId="1980" priority="71" operator="containsText" text="libre">
      <formula>NOT(ISERROR(SEARCH("libre",C10)))</formula>
    </cfRule>
  </conditionalFormatting>
  <conditionalFormatting sqref="C23">
    <cfRule type="containsText" dxfId="1979" priority="69" operator="containsText" text="ntitulé">
      <formula>NOT(ISERROR(SEARCH("ntitulé",C23)))</formula>
    </cfRule>
    <cfRule type="containsBlanks" dxfId="1978" priority="70">
      <formula>LEN(TRIM(C23))=0</formula>
    </cfRule>
  </conditionalFormatting>
  <conditionalFormatting sqref="C23">
    <cfRule type="containsText" dxfId="1977" priority="68" operator="containsText" text="libre">
      <formula>NOT(ISERROR(SEARCH("libre",C23)))</formula>
    </cfRule>
  </conditionalFormatting>
  <conditionalFormatting sqref="E10:E21">
    <cfRule type="containsText" dxfId="1976" priority="63" operator="containsText" text="ntitulé">
      <formula>NOT(ISERROR(SEARCH("ntitulé",E10)))</formula>
    </cfRule>
    <cfRule type="containsBlanks" dxfId="1975" priority="64">
      <formula>LEN(TRIM(E10))=0</formula>
    </cfRule>
  </conditionalFormatting>
  <conditionalFormatting sqref="E10:E21">
    <cfRule type="containsText" dxfId="1974" priority="62" operator="containsText" text="libre">
      <formula>NOT(ISERROR(SEARCH("libre",E10)))</formula>
    </cfRule>
  </conditionalFormatting>
  <conditionalFormatting sqref="E23">
    <cfRule type="containsText" dxfId="1973" priority="60" operator="containsText" text="ntitulé">
      <formula>NOT(ISERROR(SEARCH("ntitulé",E23)))</formula>
    </cfRule>
    <cfRule type="containsBlanks" dxfId="1972" priority="61">
      <formula>LEN(TRIM(E23))=0</formula>
    </cfRule>
  </conditionalFormatting>
  <conditionalFormatting sqref="E23">
    <cfRule type="containsText" dxfId="1971" priority="59" operator="containsText" text="libre">
      <formula>NOT(ISERROR(SEARCH("libre",E23)))</formula>
    </cfRule>
  </conditionalFormatting>
  <conditionalFormatting sqref="G10:G21">
    <cfRule type="containsText" dxfId="1970" priority="54" operator="containsText" text="ntitulé">
      <formula>NOT(ISERROR(SEARCH("ntitulé",G10)))</formula>
    </cfRule>
    <cfRule type="containsBlanks" dxfId="1969" priority="55">
      <formula>LEN(TRIM(G10))=0</formula>
    </cfRule>
  </conditionalFormatting>
  <conditionalFormatting sqref="G10:G21">
    <cfRule type="containsText" dxfId="1968" priority="53" operator="containsText" text="libre">
      <formula>NOT(ISERROR(SEARCH("libre",G10)))</formula>
    </cfRule>
  </conditionalFormatting>
  <conditionalFormatting sqref="G23">
    <cfRule type="containsText" dxfId="1967" priority="51" operator="containsText" text="ntitulé">
      <formula>NOT(ISERROR(SEARCH("ntitulé",G23)))</formula>
    </cfRule>
    <cfRule type="containsBlanks" dxfId="1966" priority="52">
      <formula>LEN(TRIM(G23))=0</formula>
    </cfRule>
  </conditionalFormatting>
  <conditionalFormatting sqref="G23">
    <cfRule type="containsText" dxfId="1965" priority="50" operator="containsText" text="libre">
      <formula>NOT(ISERROR(SEARCH("libre",G23)))</formula>
    </cfRule>
  </conditionalFormatting>
  <conditionalFormatting sqref="I10:I21">
    <cfRule type="containsText" dxfId="1964" priority="45" operator="containsText" text="ntitulé">
      <formula>NOT(ISERROR(SEARCH("ntitulé",I10)))</formula>
    </cfRule>
    <cfRule type="containsBlanks" dxfId="1963" priority="46">
      <formula>LEN(TRIM(I10))=0</formula>
    </cfRule>
  </conditionalFormatting>
  <conditionalFormatting sqref="I10:I21">
    <cfRule type="containsText" dxfId="1962" priority="44" operator="containsText" text="libre">
      <formula>NOT(ISERROR(SEARCH("libre",I10)))</formula>
    </cfRule>
  </conditionalFormatting>
  <conditionalFormatting sqref="I23">
    <cfRule type="containsText" dxfId="1961" priority="42" operator="containsText" text="ntitulé">
      <formula>NOT(ISERROR(SEARCH("ntitulé",I23)))</formula>
    </cfRule>
    <cfRule type="containsBlanks" dxfId="1960" priority="43">
      <formula>LEN(TRIM(I23))=0</formula>
    </cfRule>
  </conditionalFormatting>
  <conditionalFormatting sqref="I23">
    <cfRule type="containsText" dxfId="1959" priority="41" operator="containsText" text="libre">
      <formula>NOT(ISERROR(SEARCH("libre",I23)))</formula>
    </cfRule>
  </conditionalFormatting>
  <conditionalFormatting sqref="K10:L21">
    <cfRule type="containsText" dxfId="1958" priority="36" operator="containsText" text="ntitulé">
      <formula>NOT(ISERROR(SEARCH("ntitulé",K10)))</formula>
    </cfRule>
    <cfRule type="containsBlanks" dxfId="1957" priority="37">
      <formula>LEN(TRIM(K10))=0</formula>
    </cfRule>
  </conditionalFormatting>
  <conditionalFormatting sqref="K10:L21">
    <cfRule type="containsText" dxfId="1956" priority="35" operator="containsText" text="libre">
      <formula>NOT(ISERROR(SEARCH("libre",K10)))</formula>
    </cfRule>
  </conditionalFormatting>
  <conditionalFormatting sqref="M10:N21">
    <cfRule type="containsText" dxfId="1955" priority="27" operator="containsText" text="ntitulé">
      <formula>NOT(ISERROR(SEARCH("ntitulé",M10)))</formula>
    </cfRule>
    <cfRule type="containsBlanks" dxfId="1954" priority="28">
      <formula>LEN(TRIM(M10))=0</formula>
    </cfRule>
  </conditionalFormatting>
  <conditionalFormatting sqref="M10:N21">
    <cfRule type="containsText" dxfId="1953" priority="26" operator="containsText" text="libre">
      <formula>NOT(ISERROR(SEARCH("libre",M10)))</formula>
    </cfRule>
  </conditionalFormatting>
  <conditionalFormatting sqref="Q10:R21">
    <cfRule type="containsText" dxfId="1952" priority="9" operator="containsText" text="ntitulé">
      <formula>NOT(ISERROR(SEARCH("ntitulé",Q10)))</formula>
    </cfRule>
    <cfRule type="containsBlanks" dxfId="1951" priority="10">
      <formula>LEN(TRIM(Q10))=0</formula>
    </cfRule>
  </conditionalFormatting>
  <conditionalFormatting sqref="Q10:R21">
    <cfRule type="containsText" dxfId="1950" priority="8" operator="containsText" text="libre">
      <formula>NOT(ISERROR(SEARCH("libre",Q10)))</formula>
    </cfRule>
  </conditionalFormatting>
  <conditionalFormatting sqref="B32:T35">
    <cfRule type="containsBlanks" dxfId="1949" priority="4">
      <formula>LEN(TRIM(B32))=0</formula>
    </cfRule>
  </conditionalFormatting>
  <conditionalFormatting sqref="B10:B16">
    <cfRule type="containsText" dxfId="1948" priority="2" operator="containsText" text="ntitulé">
      <formula>NOT(ISERROR(SEARCH("ntitulé",B10)))</formula>
    </cfRule>
    <cfRule type="containsBlanks" dxfId="1947" priority="3">
      <formula>LEN(TRIM(B10))=0</formula>
    </cfRule>
  </conditionalFormatting>
  <conditionalFormatting sqref="B10:B16">
    <cfRule type="containsText" dxfId="1946" priority="1" operator="containsText" text="libre">
      <formula>NOT(ISERROR(SEARCH("libre",B10)))</formula>
    </cfRule>
  </conditionalFormatting>
  <hyperlinks>
    <hyperlink ref="A1" location="TAB00!A1" display="Retour page de garde"/>
    <hyperlink ref="A2" location="'TAB4'!A1" display="Retour TAB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A16" zoomScaleNormal="100" workbookViewId="0">
      <selection activeCell="N21" sqref="N21"/>
    </sheetView>
  </sheetViews>
  <sheetFormatPr baseColWidth="10" defaultColWidth="9.1640625" defaultRowHeight="13.5" x14ac:dyDescent="0.3"/>
  <cols>
    <col min="1" max="1" width="49.1640625" style="6" customWidth="1"/>
    <col min="2" max="2" width="16.6640625" style="1" customWidth="1"/>
    <col min="3" max="3" width="16.6640625" style="6" customWidth="1"/>
    <col min="4" max="4" width="11.1640625" style="6" customWidth="1"/>
    <col min="5" max="5" width="16.6640625" style="1" customWidth="1"/>
    <col min="6" max="6" width="11.1640625" style="1" customWidth="1"/>
    <col min="7" max="7" width="16.6640625" style="1" customWidth="1"/>
    <col min="8" max="8" width="11.1640625" style="1" customWidth="1"/>
    <col min="9" max="9" width="16.6640625" style="1" customWidth="1"/>
    <col min="10" max="10" width="11.1640625" style="1" customWidth="1"/>
    <col min="11" max="11" width="1.33203125" style="1" customWidth="1"/>
    <col min="12" max="12" width="25" style="1" customWidth="1"/>
    <col min="13" max="13" width="1.33203125" style="1" customWidth="1"/>
    <col min="14" max="14" width="16.6640625" style="1" customWidth="1"/>
    <col min="15" max="15" width="9.5" style="1" customWidth="1"/>
    <col min="16" max="16" width="17.6640625" style="51" customWidth="1"/>
    <col min="17" max="21" width="9.1640625" style="45"/>
    <col min="22" max="16384" width="9.1640625" style="1"/>
  </cols>
  <sheetData>
    <row r="1" spans="1:21" ht="15" x14ac:dyDescent="0.3">
      <c r="A1" s="22" t="s">
        <v>160</v>
      </c>
    </row>
    <row r="4" spans="1:21" ht="22.15" customHeight="1" x14ac:dyDescent="0.35">
      <c r="A4" s="113" t="str">
        <f>TAB00!B63&amp;" : "&amp;TAB00!C63</f>
        <v>TAB5 : Synthèse des charges et produits non-contrôlables</v>
      </c>
      <c r="B4" s="113"/>
      <c r="C4" s="113"/>
      <c r="D4" s="113"/>
      <c r="E4" s="113"/>
      <c r="F4" s="113"/>
      <c r="G4" s="113"/>
      <c r="H4" s="113"/>
      <c r="I4" s="113"/>
      <c r="J4" s="113"/>
      <c r="K4" s="113"/>
      <c r="L4" s="113"/>
      <c r="M4" s="52"/>
      <c r="N4" s="52"/>
      <c r="O4" s="2"/>
    </row>
    <row r="5" spans="1:21" x14ac:dyDescent="0.3">
      <c r="K5" s="2"/>
      <c r="L5" s="2"/>
      <c r="M5" s="2"/>
      <c r="O5" s="2"/>
    </row>
    <row r="6" spans="1:21" s="2" customFormat="1" ht="31.9" customHeight="1" x14ac:dyDescent="0.3">
      <c r="A6" s="3"/>
      <c r="B6" s="3"/>
      <c r="C6" s="3"/>
      <c r="D6" s="3"/>
      <c r="P6" s="51"/>
      <c r="Q6" s="45"/>
      <c r="R6" s="45"/>
      <c r="S6" s="45"/>
      <c r="T6" s="45"/>
      <c r="U6" s="45"/>
    </row>
    <row r="7" spans="1:21" s="2" customFormat="1" ht="24" customHeight="1" x14ac:dyDescent="0.3">
      <c r="A7" s="743" t="s">
        <v>2</v>
      </c>
      <c r="B7" s="65" t="s">
        <v>306</v>
      </c>
      <c r="C7" s="743" t="s">
        <v>302</v>
      </c>
      <c r="D7" s="743"/>
      <c r="E7" s="743" t="s">
        <v>303</v>
      </c>
      <c r="F7" s="743"/>
      <c r="G7" s="743" t="s">
        <v>304</v>
      </c>
      <c r="H7" s="743"/>
      <c r="I7" s="743" t="s">
        <v>305</v>
      </c>
      <c r="J7" s="743"/>
      <c r="L7" s="741" t="s">
        <v>161</v>
      </c>
      <c r="N7" s="741" t="s">
        <v>807</v>
      </c>
      <c r="P7" s="742" t="s">
        <v>215</v>
      </c>
      <c r="Q7" s="45"/>
      <c r="R7" s="45"/>
      <c r="S7" s="45"/>
      <c r="T7" s="45"/>
      <c r="U7" s="45"/>
    </row>
    <row r="8" spans="1:21" s="2" customFormat="1" ht="27" x14ac:dyDescent="0.3">
      <c r="A8" s="743"/>
      <c r="B8" s="66" t="s">
        <v>3</v>
      </c>
      <c r="C8" s="66" t="s">
        <v>3</v>
      </c>
      <c r="D8" s="65" t="s">
        <v>110</v>
      </c>
      <c r="E8" s="66" t="s">
        <v>3</v>
      </c>
      <c r="F8" s="65" t="s">
        <v>110</v>
      </c>
      <c r="G8" s="66" t="s">
        <v>3</v>
      </c>
      <c r="H8" s="65" t="s">
        <v>110</v>
      </c>
      <c r="I8" s="66" t="s">
        <v>3</v>
      </c>
      <c r="J8" s="65" t="s">
        <v>110</v>
      </c>
      <c r="L8" s="741"/>
      <c r="N8" s="741"/>
      <c r="P8" s="742"/>
      <c r="Q8" s="45"/>
      <c r="R8" s="45"/>
      <c r="S8" s="45"/>
      <c r="T8" s="45"/>
      <c r="U8" s="45"/>
    </row>
    <row r="9" spans="1:21" s="20" customFormat="1" ht="50.45" customHeight="1" x14ac:dyDescent="0.3">
      <c r="A9" s="271" t="str">
        <f>TAB00!C64</f>
        <v>Charges et produits émanant de factures de transit émises ou reçues par le GRD</v>
      </c>
      <c r="B9" s="273">
        <f>TAB5.1!G9</f>
        <v>0</v>
      </c>
      <c r="C9" s="273">
        <f>TAB5.1!I9</f>
        <v>0</v>
      </c>
      <c r="D9" s="255">
        <f t="shared" ref="D9" si="0">IFERROR(IF(AND(ROUND(SUM(B9:B9),0)=0,ROUND(SUM(C9:C9),0)&gt;ROUND(SUM(B9:B9),0)),"INF",(ROUND(SUM(C9:C9),0)-ROUND(SUM(B9:B9),0))/ROUND(SUM(B9:B9),0)),0)</f>
        <v>0</v>
      </c>
      <c r="E9" s="273">
        <f>TAB5.1!K9</f>
        <v>0</v>
      </c>
      <c r="F9" s="255">
        <f t="shared" ref="F9" si="1">IFERROR(IF(AND(ROUND(SUM(C9),0)=0,ROUND(SUM(E9:E9),0)&gt;ROUND(SUM(C9),0)),"INF",(ROUND(SUM(E9:E9),0)-ROUND(SUM(C9),0))/ROUND(SUM(C9),0)),0)</f>
        <v>0</v>
      </c>
      <c r="G9" s="273">
        <f>TAB5.1!M9</f>
        <v>0</v>
      </c>
      <c r="H9" s="255">
        <f t="shared" ref="H9" si="2">IFERROR(IF(AND(ROUND(SUM(E9),0)=0,ROUND(SUM(G9:G9),0)&gt;ROUND(SUM(E9),0)),"INF",(ROUND(SUM(G9:G9),0)-ROUND(SUM(E9),0))/ROUND(SUM(E9),0)),0)</f>
        <v>0</v>
      </c>
      <c r="I9" s="273">
        <f>TAB5.1!O9</f>
        <v>0</v>
      </c>
      <c r="J9" s="274">
        <f t="shared" ref="J9" si="3">IFERROR(IF(AND(ROUND(SUM(G9),0)=0,ROUND(SUM(I9:I9),0)&gt;ROUND(SUM(G9),0)),"INF",(ROUND(SUM(I9:I9),0)-ROUND(SUM(G9),0))/ROUND(SUM(G9),0)),0)</f>
        <v>0</v>
      </c>
      <c r="L9" s="24"/>
      <c r="N9" s="30" t="s">
        <v>617</v>
      </c>
      <c r="P9" s="49">
        <f t="shared" ref="P9:Q15" si="4">B9</f>
        <v>0</v>
      </c>
      <c r="Q9" s="49">
        <f t="shared" si="4"/>
        <v>0</v>
      </c>
      <c r="R9" s="49">
        <f t="shared" ref="R9:R15" si="5">E9</f>
        <v>0</v>
      </c>
      <c r="S9" s="49">
        <f t="shared" ref="S9:S15" si="6">G9</f>
        <v>0</v>
      </c>
      <c r="T9" s="49">
        <f t="shared" ref="T9:T15" si="7">I9</f>
        <v>0</v>
      </c>
      <c r="U9" s="50"/>
    </row>
    <row r="10" spans="1:21" s="20" customFormat="1" ht="50.45" customHeight="1" x14ac:dyDescent="0.3">
      <c r="A10" s="271" t="str">
        <f>TAB00!C65</f>
        <v xml:space="preserve">Charges émanant de factures d’achat d’électricité émises par un fournisseur commercial pour la couverture des pertes en réseau électrique </v>
      </c>
      <c r="B10" s="267">
        <f>TAB5.2!G22</f>
        <v>0</v>
      </c>
      <c r="C10" s="267">
        <f>TAB5.2!I22</f>
        <v>0</v>
      </c>
      <c r="D10" s="255">
        <f t="shared" ref="D10:D16" si="8">IFERROR(IF(AND(ROUND(SUM(B10:B10),0)=0,ROUND(SUM(C10:C10),0)&gt;ROUND(SUM(B10:B10),0)),"INF",(ROUND(SUM(C10:C10),0)-ROUND(SUM(B10:B10),0))/ROUND(SUM(B10:B10),0)),0)</f>
        <v>0</v>
      </c>
      <c r="E10" s="267">
        <f>TAB5.2!K22</f>
        <v>0</v>
      </c>
      <c r="F10" s="255">
        <f t="shared" ref="F10:F16" si="9">IFERROR(IF(AND(ROUND(SUM(C10),0)=0,ROUND(SUM(E10:E10),0)&gt;ROUND(SUM(C10),0)),"INF",(ROUND(SUM(E10:E10),0)-ROUND(SUM(C10),0))/ROUND(SUM(C10),0)),0)</f>
        <v>0</v>
      </c>
      <c r="G10" s="267">
        <f>TAB5.2!M22</f>
        <v>0</v>
      </c>
      <c r="H10" s="255">
        <f t="shared" ref="H10:H16" si="10">IFERROR(IF(AND(ROUND(SUM(E10),0)=0,ROUND(SUM(G10:G10),0)&gt;ROUND(SUM(E10),0)),"INF",(ROUND(SUM(G10:G10),0)-ROUND(SUM(E10),0))/ROUND(SUM(E10),0)),0)</f>
        <v>0</v>
      </c>
      <c r="I10" s="267">
        <f>TAB5.2!O22</f>
        <v>0</v>
      </c>
      <c r="J10" s="274">
        <f t="shared" ref="J10:J16" si="11">IFERROR(IF(AND(ROUND(SUM(G10),0)=0,ROUND(SUM(I10:I10),0)&gt;ROUND(SUM(G10),0)),"INF",(ROUND(SUM(I10:I10),0)-ROUND(SUM(G10),0))/ROUND(SUM(G10),0)),0)</f>
        <v>0</v>
      </c>
      <c r="L10" s="24"/>
      <c r="N10" s="67" t="s">
        <v>618</v>
      </c>
      <c r="P10" s="49">
        <f t="shared" si="4"/>
        <v>0</v>
      </c>
      <c r="Q10" s="49">
        <f t="shared" si="4"/>
        <v>0</v>
      </c>
      <c r="R10" s="49">
        <f t="shared" si="5"/>
        <v>0</v>
      </c>
      <c r="S10" s="49">
        <f t="shared" si="6"/>
        <v>0</v>
      </c>
      <c r="T10" s="49">
        <f t="shared" si="7"/>
        <v>0</v>
      </c>
      <c r="U10" s="50"/>
    </row>
    <row r="11" spans="1:21" s="20" customFormat="1" ht="50.45" customHeight="1" x14ac:dyDescent="0.3">
      <c r="A11" s="271" t="str">
        <f>TAB00!C66</f>
        <v xml:space="preserve">Charges émanant de factures émises par la société FeReSO dans le cadre du processus de réconciliation </v>
      </c>
      <c r="B11" s="267">
        <f>TAB5.3!G8</f>
        <v>0</v>
      </c>
      <c r="C11" s="267">
        <f>TAB5.3!I8</f>
        <v>0</v>
      </c>
      <c r="D11" s="255">
        <f t="shared" si="8"/>
        <v>0</v>
      </c>
      <c r="E11" s="267">
        <f>TAB5.3!K8</f>
        <v>0</v>
      </c>
      <c r="F11" s="255">
        <f t="shared" si="9"/>
        <v>0</v>
      </c>
      <c r="G11" s="267">
        <f>TAB5.3!M8</f>
        <v>0</v>
      </c>
      <c r="H11" s="255">
        <f t="shared" si="10"/>
        <v>0</v>
      </c>
      <c r="I11" s="267">
        <f>TAB5.3!O8</f>
        <v>0</v>
      </c>
      <c r="J11" s="274">
        <f t="shared" si="11"/>
        <v>0</v>
      </c>
      <c r="L11" s="24"/>
      <c r="N11" s="67" t="s">
        <v>619</v>
      </c>
      <c r="P11" s="49">
        <f t="shared" si="4"/>
        <v>0</v>
      </c>
      <c r="Q11" s="49">
        <f t="shared" si="4"/>
        <v>0</v>
      </c>
      <c r="R11" s="49">
        <f t="shared" si="5"/>
        <v>0</v>
      </c>
      <c r="S11" s="49">
        <f t="shared" si="6"/>
        <v>0</v>
      </c>
      <c r="T11" s="49">
        <f t="shared" si="7"/>
        <v>0</v>
      </c>
      <c r="U11" s="50"/>
    </row>
    <row r="12" spans="1:21" s="20" customFormat="1" ht="50.45" customHeight="1" x14ac:dyDescent="0.3">
      <c r="A12" s="271" t="str">
        <f>TAB00!C67</f>
        <v xml:space="preserve">Redevance de voirie </v>
      </c>
      <c r="B12" s="267">
        <f>TAB5.4!G8</f>
        <v>0</v>
      </c>
      <c r="C12" s="267">
        <f>TAB5.4!I8</f>
        <v>0</v>
      </c>
      <c r="D12" s="255">
        <f t="shared" si="8"/>
        <v>0</v>
      </c>
      <c r="E12" s="267">
        <f>TAB5.4!K8</f>
        <v>0</v>
      </c>
      <c r="F12" s="255">
        <f t="shared" si="9"/>
        <v>0</v>
      </c>
      <c r="G12" s="267">
        <f>TAB5.4!M8</f>
        <v>0</v>
      </c>
      <c r="H12" s="255">
        <f t="shared" si="10"/>
        <v>0</v>
      </c>
      <c r="I12" s="267">
        <f>TAB5.4!O8</f>
        <v>0</v>
      </c>
      <c r="J12" s="274">
        <f t="shared" si="11"/>
        <v>0</v>
      </c>
      <c r="L12" s="24"/>
      <c r="N12" s="30" t="s">
        <v>620</v>
      </c>
      <c r="P12" s="49">
        <f t="shared" si="4"/>
        <v>0</v>
      </c>
      <c r="Q12" s="49">
        <f t="shared" si="4"/>
        <v>0</v>
      </c>
      <c r="R12" s="49">
        <f t="shared" si="5"/>
        <v>0</v>
      </c>
      <c r="S12" s="49">
        <f t="shared" si="6"/>
        <v>0</v>
      </c>
      <c r="T12" s="49">
        <f t="shared" si="7"/>
        <v>0</v>
      </c>
      <c r="U12" s="50"/>
    </row>
    <row r="13" spans="1:21" s="20" customFormat="1" ht="50.45" customHeight="1" x14ac:dyDescent="0.3">
      <c r="A13" s="271" t="str">
        <f>TAB00!C68</f>
        <v>Charge fiscale résultant de l'application de l'impôt des sociétés</v>
      </c>
      <c r="B13" s="267">
        <f>TAB5.5!C39</f>
        <v>0</v>
      </c>
      <c r="C13" s="267">
        <f>TAB5.5!D39</f>
        <v>0</v>
      </c>
      <c r="D13" s="255">
        <f t="shared" si="8"/>
        <v>0</v>
      </c>
      <c r="E13" s="267">
        <f>TAB5.5!E39</f>
        <v>0</v>
      </c>
      <c r="F13" s="255">
        <f t="shared" si="9"/>
        <v>0</v>
      </c>
      <c r="G13" s="267">
        <f>TAB5.5!F39</f>
        <v>0</v>
      </c>
      <c r="H13" s="255">
        <f t="shared" si="10"/>
        <v>0</v>
      </c>
      <c r="I13" s="267">
        <f>TAB5.5!G39</f>
        <v>0</v>
      </c>
      <c r="J13" s="274">
        <f t="shared" si="11"/>
        <v>0</v>
      </c>
      <c r="L13" s="24"/>
      <c r="N13" s="30" t="s">
        <v>622</v>
      </c>
      <c r="P13" s="49">
        <f t="shared" si="4"/>
        <v>0</v>
      </c>
      <c r="Q13" s="49">
        <f t="shared" si="4"/>
        <v>0</v>
      </c>
      <c r="R13" s="49">
        <f t="shared" si="5"/>
        <v>0</v>
      </c>
      <c r="S13" s="49">
        <f t="shared" si="6"/>
        <v>0</v>
      </c>
      <c r="T13" s="49">
        <f t="shared" si="7"/>
        <v>0</v>
      </c>
      <c r="U13" s="50"/>
    </row>
    <row r="14" spans="1:21" s="20" customFormat="1" ht="50.45" customHeight="1" x14ac:dyDescent="0.3">
      <c r="A14" s="271" t="str">
        <f>TAB00!C69</f>
        <v>Autres impôts, taxes, redevances, surcharges, précomptes immobiliers et mobiliers</v>
      </c>
      <c r="B14" s="267">
        <f>TAB5.6!G21</f>
        <v>0</v>
      </c>
      <c r="C14" s="267">
        <f>TAB5.6!I21</f>
        <v>0</v>
      </c>
      <c r="D14" s="255">
        <f t="shared" si="8"/>
        <v>0</v>
      </c>
      <c r="E14" s="267">
        <f>TAB5.6!K21</f>
        <v>0</v>
      </c>
      <c r="F14" s="255">
        <f t="shared" si="9"/>
        <v>0</v>
      </c>
      <c r="G14" s="267">
        <f>TAB5.6!M21</f>
        <v>0</v>
      </c>
      <c r="H14" s="255">
        <f t="shared" si="10"/>
        <v>0</v>
      </c>
      <c r="I14" s="267">
        <f>TAB5.6!O21</f>
        <v>0</v>
      </c>
      <c r="J14" s="274">
        <f t="shared" si="11"/>
        <v>0</v>
      </c>
      <c r="L14" s="24"/>
      <c r="N14" s="30" t="s">
        <v>623</v>
      </c>
      <c r="P14" s="49">
        <f t="shared" si="4"/>
        <v>0</v>
      </c>
      <c r="Q14" s="49">
        <f t="shared" si="4"/>
        <v>0</v>
      </c>
      <c r="R14" s="49">
        <f t="shared" si="5"/>
        <v>0</v>
      </c>
      <c r="S14" s="49">
        <f t="shared" si="6"/>
        <v>0</v>
      </c>
      <c r="T14" s="49">
        <f t="shared" si="7"/>
        <v>0</v>
      </c>
      <c r="U14" s="50"/>
    </row>
    <row r="15" spans="1:21" s="20" customFormat="1" ht="50.45" customHeight="1" x14ac:dyDescent="0.3">
      <c r="A15" s="271" t="str">
        <f>TAB00!C70</f>
        <v>Cotisations de responsabilisation de l’ONSSAPL</v>
      </c>
      <c r="B15" s="273">
        <f>TAB5.7!F43</f>
        <v>0</v>
      </c>
      <c r="C15" s="273">
        <f>TAB5.7!G43</f>
        <v>0</v>
      </c>
      <c r="D15" s="255">
        <f t="shared" si="8"/>
        <v>0</v>
      </c>
      <c r="E15" s="273">
        <f>TAB5.7!H43</f>
        <v>0</v>
      </c>
      <c r="F15" s="255">
        <f t="shared" si="9"/>
        <v>0</v>
      </c>
      <c r="G15" s="273">
        <f>TAB5.7!I43</f>
        <v>0</v>
      </c>
      <c r="H15" s="255">
        <f t="shared" si="10"/>
        <v>0</v>
      </c>
      <c r="I15" s="273">
        <f>TAB5.7!J43</f>
        <v>0</v>
      </c>
      <c r="J15" s="274">
        <f t="shared" si="11"/>
        <v>0</v>
      </c>
      <c r="L15" s="24"/>
      <c r="N15" s="30" t="s">
        <v>624</v>
      </c>
      <c r="P15" s="49">
        <f t="shared" si="4"/>
        <v>0</v>
      </c>
      <c r="Q15" s="49">
        <f t="shared" si="4"/>
        <v>0</v>
      </c>
      <c r="R15" s="49">
        <f t="shared" si="5"/>
        <v>0</v>
      </c>
      <c r="S15" s="49">
        <f t="shared" si="6"/>
        <v>0</v>
      </c>
      <c r="T15" s="49">
        <f t="shared" si="7"/>
        <v>0</v>
      </c>
      <c r="U15" s="50"/>
    </row>
    <row r="16" spans="1:21" s="20" customFormat="1" ht="50.45" customHeight="1" x14ac:dyDescent="0.3">
      <c r="A16" s="271" t="str">
        <f>TAB00!C71</f>
        <v>Charges de pension non-capitalisées (uniquement destiné à ORES)</v>
      </c>
      <c r="B16" s="267">
        <f>TAB5.8!I37</f>
        <v>0</v>
      </c>
      <c r="C16" s="267">
        <f>TAB5.8!K37</f>
        <v>0</v>
      </c>
      <c r="D16" s="255">
        <f t="shared" si="8"/>
        <v>0</v>
      </c>
      <c r="E16" s="267">
        <f>TAB5.8!M37</f>
        <v>0</v>
      </c>
      <c r="F16" s="255">
        <f t="shared" si="9"/>
        <v>0</v>
      </c>
      <c r="G16" s="267">
        <f>TAB5.8!O37</f>
        <v>0</v>
      </c>
      <c r="H16" s="255">
        <f t="shared" si="10"/>
        <v>0</v>
      </c>
      <c r="I16" s="267">
        <f>TAB5.8!Q37</f>
        <v>0</v>
      </c>
      <c r="J16" s="274">
        <f t="shared" si="11"/>
        <v>0</v>
      </c>
      <c r="L16" s="24"/>
      <c r="N16" s="30" t="s">
        <v>625</v>
      </c>
      <c r="P16" s="49">
        <f>B16</f>
        <v>0</v>
      </c>
      <c r="Q16" s="49">
        <f>C16</f>
        <v>0</v>
      </c>
      <c r="R16" s="49">
        <f>E16</f>
        <v>0</v>
      </c>
      <c r="S16" s="49">
        <f>G16</f>
        <v>0</v>
      </c>
      <c r="T16" s="49">
        <f>I16</f>
        <v>0</v>
      </c>
      <c r="U16" s="50"/>
    </row>
    <row r="17" spans="1:21" s="2" customFormat="1" ht="27.6" customHeight="1" x14ac:dyDescent="0.3">
      <c r="A17" s="272"/>
      <c r="B17" s="266"/>
      <c r="C17" s="266"/>
      <c r="D17" s="266"/>
      <c r="E17" s="266"/>
      <c r="F17" s="266"/>
      <c r="G17" s="266"/>
      <c r="H17" s="266"/>
      <c r="I17" s="266"/>
      <c r="J17" s="266"/>
      <c r="N17" s="36"/>
      <c r="P17" s="51"/>
      <c r="Q17" s="45"/>
      <c r="R17" s="45"/>
      <c r="S17" s="45"/>
      <c r="T17" s="45"/>
      <c r="U17" s="45"/>
    </row>
    <row r="18" spans="1:21" s="20" customFormat="1" ht="27.6" customHeight="1" x14ac:dyDescent="0.3">
      <c r="A18" s="340" t="s">
        <v>139</v>
      </c>
      <c r="B18" s="341">
        <f>SUM(B9:B16)</f>
        <v>0</v>
      </c>
      <c r="C18" s="341">
        <f>SUM(C9:C16)</f>
        <v>0</v>
      </c>
      <c r="D18" s="342">
        <f t="shared" ref="D18" si="12">IFERROR(IF(AND(ROUND(SUM(B18:B18),0)=0,ROUND(SUM(C18:C18),0)&gt;ROUND(SUM(B18:B18),0)),"INF",(ROUND(SUM(C18:C18),0)-ROUND(SUM(B18:B18),0))/ROUND(SUM(B18:B18),0)),0)</f>
        <v>0</v>
      </c>
      <c r="E18" s="341">
        <f>SUM(E9:E16)</f>
        <v>0</v>
      </c>
      <c r="F18" s="342">
        <f t="shared" ref="F18" si="13">IFERROR(IF(AND(ROUND(SUM(C18),0)=0,ROUND(SUM(E18:E18),0)&gt;ROUND(SUM(C18),0)),"INF",(ROUND(SUM(E18:E18),0)-ROUND(SUM(C18),0))/ROUND(SUM(C18),0)),0)</f>
        <v>0</v>
      </c>
      <c r="G18" s="341">
        <f>SUM(G9:G16)</f>
        <v>0</v>
      </c>
      <c r="H18" s="342">
        <f t="shared" ref="H18" si="14">IFERROR(IF(AND(ROUND(SUM(E18),0)=0,ROUND(SUM(G18:G18),0)&gt;ROUND(SUM(E18),0)),"INF",(ROUND(SUM(G18:G18),0)-ROUND(SUM(E18),0))/ROUND(SUM(E18),0)),0)</f>
        <v>0</v>
      </c>
      <c r="I18" s="341">
        <f>SUM(I9:I16)</f>
        <v>0</v>
      </c>
      <c r="J18" s="342">
        <f t="shared" ref="J18" si="15">IFERROR(IF(AND(ROUND(SUM(G18),0)=0,ROUND(SUM(I18:I18),0)&gt;ROUND(SUM(G18),0)),"INF",(ROUND(SUM(I18:I18),0)-ROUND(SUM(G18),0))/ROUND(SUM(G18),0)),0)</f>
        <v>0</v>
      </c>
      <c r="L18" s="343"/>
      <c r="N18" s="343"/>
      <c r="P18" s="169" t="s">
        <v>215</v>
      </c>
      <c r="Q18" s="49">
        <f>C18</f>
        <v>0</v>
      </c>
      <c r="R18" s="49">
        <f t="shared" ref="R18:R27" si="16">E18</f>
        <v>0</v>
      </c>
      <c r="S18" s="49">
        <f t="shared" ref="S18:S27" si="17">G18</f>
        <v>0</v>
      </c>
      <c r="T18" s="49">
        <f t="shared" ref="T18:T27" si="18">I18</f>
        <v>0</v>
      </c>
      <c r="U18" s="50"/>
    </row>
    <row r="19" spans="1:21" s="2" customFormat="1" ht="27.6" customHeight="1" x14ac:dyDescent="0.3">
      <c r="A19" s="272"/>
      <c r="B19" s="266"/>
      <c r="C19" s="266"/>
      <c r="D19" s="266"/>
      <c r="E19" s="266"/>
      <c r="F19" s="266"/>
      <c r="G19" s="266"/>
      <c r="H19" s="266"/>
      <c r="I19" s="266"/>
      <c r="J19" s="266"/>
      <c r="N19" s="36"/>
      <c r="P19" s="51"/>
      <c r="Q19" s="45"/>
      <c r="R19" s="45"/>
      <c r="S19" s="45"/>
      <c r="T19" s="45"/>
      <c r="U19" s="45"/>
    </row>
    <row r="20" spans="1:21" s="20" customFormat="1" ht="49.15" customHeight="1" x14ac:dyDescent="0.3">
      <c r="A20" s="271" t="str">
        <f>TAB00!C72</f>
        <v>Charges émanant de factures d’achat d'électricité émises par un fournisseur commercial pour l'alimentation de la clientèle propre du GRD</v>
      </c>
      <c r="B20" s="267">
        <f>TAB5.9!G24</f>
        <v>0</v>
      </c>
      <c r="C20" s="267">
        <f>TAB5.9!I24</f>
        <v>0</v>
      </c>
      <c r="D20" s="255">
        <f t="shared" ref="D20:D27" si="19">IFERROR(IF(AND(ROUND(SUM(B20:B20),0)=0,ROUND(SUM(C20:C20),0)&gt;ROUND(SUM(B20:B20),0)),"INF",(ROUND(SUM(C20:C20),0)-ROUND(SUM(B20:B20),0))/ROUND(SUM(B20:B20),0)),0)</f>
        <v>0</v>
      </c>
      <c r="E20" s="267">
        <f>TAB5.9!K24</f>
        <v>0</v>
      </c>
      <c r="F20" s="255">
        <f t="shared" ref="F20:F27" si="20">IFERROR(IF(AND(ROUND(SUM(C20),0)=0,ROUND(SUM(E20:E20),0)&gt;ROUND(SUM(C20),0)),"INF",(ROUND(SUM(E20:E20),0)-ROUND(SUM(C20),0))/ROUND(SUM(C20),0)),0)</f>
        <v>0</v>
      </c>
      <c r="G20" s="267">
        <f>TAB5.9!M24</f>
        <v>0</v>
      </c>
      <c r="H20" s="255">
        <f t="shared" ref="H20:H27" si="21">IFERROR(IF(AND(ROUND(SUM(E20),0)=0,ROUND(SUM(G20:G20),0)&gt;ROUND(SUM(E20),0)),"INF",(ROUND(SUM(G20:G20),0)-ROUND(SUM(E20),0))/ROUND(SUM(E20),0)),0)</f>
        <v>0</v>
      </c>
      <c r="I20" s="267">
        <f>TAB5.9!O24</f>
        <v>0</v>
      </c>
      <c r="J20" s="274">
        <f t="shared" ref="J20:J27" si="22">IFERROR(IF(AND(ROUND(SUM(G20),0)=0,ROUND(SUM(I20:I20),0)&gt;ROUND(SUM(G20),0)),"INF",(ROUND(SUM(I20:I20),0)-ROUND(SUM(G20),0))/ROUND(SUM(G20),0)),0)</f>
        <v>0</v>
      </c>
      <c r="L20" s="24"/>
      <c r="N20" s="30" t="s">
        <v>626</v>
      </c>
      <c r="P20" s="49">
        <f t="shared" ref="P20:Q31" si="23">B20</f>
        <v>0</v>
      </c>
      <c r="Q20" s="49">
        <f t="shared" si="23"/>
        <v>0</v>
      </c>
      <c r="R20" s="49">
        <f t="shared" si="16"/>
        <v>0</v>
      </c>
      <c r="S20" s="49">
        <f t="shared" si="17"/>
        <v>0</v>
      </c>
      <c r="T20" s="49">
        <f t="shared" si="18"/>
        <v>0</v>
      </c>
      <c r="U20" s="50"/>
    </row>
    <row r="21" spans="1:21" s="20" customFormat="1" ht="49.15" customHeight="1" x14ac:dyDescent="0.3">
      <c r="A21" s="271" t="str">
        <f>TAB00!C73</f>
        <v>Charges de distribution supportées par le GRD pour l'alimentation de clientèle propre</v>
      </c>
      <c r="B21" s="267">
        <f>TAB5.10!G24</f>
        <v>0</v>
      </c>
      <c r="C21" s="267">
        <f>TAB5.10!I24</f>
        <v>0</v>
      </c>
      <c r="D21" s="255">
        <f t="shared" si="19"/>
        <v>0</v>
      </c>
      <c r="E21" s="267">
        <f>TAB5.10!K24</f>
        <v>0</v>
      </c>
      <c r="F21" s="255">
        <f t="shared" si="20"/>
        <v>0</v>
      </c>
      <c r="G21" s="267">
        <f>TAB5.10!M24</f>
        <v>0</v>
      </c>
      <c r="H21" s="255">
        <f t="shared" si="21"/>
        <v>0</v>
      </c>
      <c r="I21" s="267">
        <f>TAB5.10!O24</f>
        <v>0</v>
      </c>
      <c r="J21" s="274">
        <f t="shared" si="22"/>
        <v>0</v>
      </c>
      <c r="L21" s="24"/>
      <c r="N21" s="30" t="s">
        <v>627</v>
      </c>
      <c r="P21" s="49">
        <f t="shared" si="23"/>
        <v>0</v>
      </c>
      <c r="Q21" s="49">
        <f t="shared" si="23"/>
        <v>0</v>
      </c>
      <c r="R21" s="49">
        <f t="shared" si="16"/>
        <v>0</v>
      </c>
      <c r="S21" s="49">
        <f t="shared" si="17"/>
        <v>0</v>
      </c>
      <c r="T21" s="49">
        <f t="shared" si="18"/>
        <v>0</v>
      </c>
      <c r="U21" s="50"/>
    </row>
    <row r="22" spans="1:21" s="20" customFormat="1" ht="49.15" customHeight="1" x14ac:dyDescent="0.3">
      <c r="A22" s="271" t="str">
        <f>TAB00!C74</f>
        <v>Charges de transport supportées par le GRD pour l'alimentation de clientèle propre</v>
      </c>
      <c r="B22" s="267">
        <f>TAB5.11!G24</f>
        <v>0</v>
      </c>
      <c r="C22" s="267">
        <f>TAB5.11!I24</f>
        <v>0</v>
      </c>
      <c r="D22" s="255">
        <f t="shared" si="19"/>
        <v>0</v>
      </c>
      <c r="E22" s="267">
        <f>TAB5.11!K24</f>
        <v>0</v>
      </c>
      <c r="F22" s="255">
        <f t="shared" si="20"/>
        <v>0</v>
      </c>
      <c r="G22" s="267">
        <f>TAB5.11!M24</f>
        <v>0</v>
      </c>
      <c r="H22" s="255">
        <f t="shared" si="21"/>
        <v>0</v>
      </c>
      <c r="I22" s="267">
        <f>TAB5.11!O24</f>
        <v>0</v>
      </c>
      <c r="J22" s="274">
        <f t="shared" si="22"/>
        <v>0</v>
      </c>
      <c r="L22" s="24"/>
      <c r="N22" s="30" t="s">
        <v>628</v>
      </c>
      <c r="P22" s="49">
        <f t="shared" si="23"/>
        <v>0</v>
      </c>
      <c r="Q22" s="49">
        <f t="shared" si="23"/>
        <v>0</v>
      </c>
      <c r="R22" s="49">
        <f t="shared" si="16"/>
        <v>0</v>
      </c>
      <c r="S22" s="49">
        <f t="shared" si="17"/>
        <v>0</v>
      </c>
      <c r="T22" s="49">
        <f t="shared" si="18"/>
        <v>0</v>
      </c>
      <c r="U22" s="50"/>
    </row>
    <row r="23" spans="1:21" s="20" customFormat="1" ht="49.15" customHeight="1" x14ac:dyDescent="0.3">
      <c r="A23" s="271" t="str">
        <f>TAB00!C75</f>
        <v xml:space="preserve">Produits issus de la facturation de la fourniture d’électricité à la clientèle propre du gestionnaire de réseau de distribution ainsi que le montant de la compensation versée par la CREG </v>
      </c>
      <c r="B23" s="267">
        <f>TAB5.12!G27</f>
        <v>0</v>
      </c>
      <c r="C23" s="267">
        <f>TAB5.12!I27</f>
        <v>0</v>
      </c>
      <c r="D23" s="255">
        <f t="shared" si="19"/>
        <v>0</v>
      </c>
      <c r="E23" s="267">
        <f>TAB5.12!K27</f>
        <v>0</v>
      </c>
      <c r="F23" s="255">
        <f t="shared" si="20"/>
        <v>0</v>
      </c>
      <c r="G23" s="267">
        <f>TAB5.12!M27</f>
        <v>0</v>
      </c>
      <c r="H23" s="255">
        <f t="shared" si="21"/>
        <v>0</v>
      </c>
      <c r="I23" s="267">
        <f>TAB5.12!O27</f>
        <v>0</v>
      </c>
      <c r="J23" s="274">
        <f t="shared" si="22"/>
        <v>0</v>
      </c>
      <c r="L23" s="24"/>
      <c r="N23" s="30" t="s">
        <v>629</v>
      </c>
      <c r="P23" s="49">
        <f t="shared" ref="P23" si="24">B23</f>
        <v>0</v>
      </c>
      <c r="Q23" s="49">
        <f t="shared" ref="Q23" si="25">C23</f>
        <v>0</v>
      </c>
      <c r="R23" s="49">
        <f t="shared" ref="R23" si="26">E23</f>
        <v>0</v>
      </c>
      <c r="S23" s="49">
        <f t="shared" ref="S23" si="27">G23</f>
        <v>0</v>
      </c>
      <c r="T23" s="49">
        <f t="shared" ref="T23" si="28">I23</f>
        <v>0</v>
      </c>
      <c r="U23" s="50"/>
    </row>
    <row r="24" spans="1:21" s="20" customFormat="1" ht="49.15" customHeight="1" x14ac:dyDescent="0.3">
      <c r="A24" s="271" t="str">
        <f>TAB00!C76</f>
        <v xml:space="preserve">Charges d’achat des certificats verts </v>
      </c>
      <c r="B24" s="267">
        <f>TAB5.13!G14</f>
        <v>0</v>
      </c>
      <c r="C24" s="267">
        <f>TAB5.13!I14</f>
        <v>0</v>
      </c>
      <c r="D24" s="255">
        <f t="shared" si="19"/>
        <v>0</v>
      </c>
      <c r="E24" s="267">
        <f>TAB5.13!K14</f>
        <v>0</v>
      </c>
      <c r="F24" s="255">
        <f t="shared" si="20"/>
        <v>0</v>
      </c>
      <c r="G24" s="267">
        <f>TAB5.13!M14</f>
        <v>0</v>
      </c>
      <c r="H24" s="255">
        <f t="shared" si="21"/>
        <v>0</v>
      </c>
      <c r="I24" s="267">
        <f>TAB5.13!O14</f>
        <v>0</v>
      </c>
      <c r="J24" s="274">
        <f t="shared" si="22"/>
        <v>0</v>
      </c>
      <c r="L24" s="24"/>
      <c r="N24" s="30" t="s">
        <v>630</v>
      </c>
      <c r="P24" s="49">
        <f t="shared" si="23"/>
        <v>0</v>
      </c>
      <c r="Q24" s="49">
        <f t="shared" si="23"/>
        <v>0</v>
      </c>
      <c r="R24" s="49">
        <f t="shared" si="16"/>
        <v>0</v>
      </c>
      <c r="S24" s="49">
        <f t="shared" si="17"/>
        <v>0</v>
      </c>
      <c r="T24" s="49">
        <f t="shared" si="18"/>
        <v>0</v>
      </c>
      <c r="U24" s="50"/>
    </row>
    <row r="25" spans="1:21" s="20" customFormat="1" ht="49.15" customHeight="1" x14ac:dyDescent="0.3">
      <c r="A25" s="271" t="str">
        <f>TAB00!C77</f>
        <v>Primes « Qualiwatt » versées aux utilisateurs de réseau</v>
      </c>
      <c r="B25" s="267">
        <f>TAB5.14!G11</f>
        <v>0</v>
      </c>
      <c r="C25" s="267">
        <f>TAB5.14!I11</f>
        <v>0</v>
      </c>
      <c r="D25" s="255">
        <f t="shared" si="19"/>
        <v>0</v>
      </c>
      <c r="E25" s="267">
        <f>TAB5.14!K11</f>
        <v>0</v>
      </c>
      <c r="F25" s="255">
        <f t="shared" si="20"/>
        <v>0</v>
      </c>
      <c r="G25" s="267">
        <f>TAB5.14!M11</f>
        <v>0</v>
      </c>
      <c r="H25" s="255">
        <f t="shared" si="21"/>
        <v>0</v>
      </c>
      <c r="I25" s="267">
        <f>TAB5.14!O11</f>
        <v>0</v>
      </c>
      <c r="J25" s="274">
        <f t="shared" si="22"/>
        <v>0</v>
      </c>
      <c r="L25" s="24"/>
      <c r="N25" s="30" t="s">
        <v>631</v>
      </c>
      <c r="P25" s="49">
        <f t="shared" ref="P25" si="29">B25</f>
        <v>0</v>
      </c>
      <c r="Q25" s="49">
        <f t="shared" ref="Q25" si="30">C25</f>
        <v>0</v>
      </c>
      <c r="R25" s="49">
        <f t="shared" ref="R25" si="31">E25</f>
        <v>0</v>
      </c>
      <c r="S25" s="49">
        <f t="shared" ref="S25" si="32">G25</f>
        <v>0</v>
      </c>
      <c r="T25" s="49">
        <f t="shared" ref="T25" si="33">I25</f>
        <v>0</v>
      </c>
      <c r="U25" s="50"/>
    </row>
    <row r="26" spans="1:21" s="20" customFormat="1" ht="49.15" customHeight="1" x14ac:dyDescent="0.3">
      <c r="A26" s="271" t="str">
        <f>A11</f>
        <v xml:space="preserve">Charges émanant de factures émises par la société FeReSO dans le cadre du processus de réconciliation </v>
      </c>
      <c r="B26" s="267">
        <f>TAB5.3!G15</f>
        <v>0</v>
      </c>
      <c r="C26" s="267">
        <f>TAB5.3!I15</f>
        <v>0</v>
      </c>
      <c r="D26" s="255">
        <f t="shared" si="19"/>
        <v>0</v>
      </c>
      <c r="E26" s="267">
        <f>TAB5.3!K15</f>
        <v>0</v>
      </c>
      <c r="F26" s="255">
        <f t="shared" si="20"/>
        <v>0</v>
      </c>
      <c r="G26" s="267">
        <f>TAB5.3!M15</f>
        <v>0</v>
      </c>
      <c r="H26" s="255">
        <f t="shared" si="21"/>
        <v>0</v>
      </c>
      <c r="I26" s="267">
        <f>TAB5.3!O15</f>
        <v>0</v>
      </c>
      <c r="J26" s="274">
        <f t="shared" si="22"/>
        <v>0</v>
      </c>
      <c r="L26" s="24"/>
      <c r="N26" s="30" t="s">
        <v>619</v>
      </c>
      <c r="P26" s="49">
        <f t="shared" ref="P26" si="34">B26</f>
        <v>0</v>
      </c>
      <c r="Q26" s="49">
        <f t="shared" ref="Q26" si="35">C26</f>
        <v>0</v>
      </c>
      <c r="R26" s="49">
        <f t="shared" ref="R26" si="36">E26</f>
        <v>0</v>
      </c>
      <c r="S26" s="49">
        <f t="shared" ref="S26" si="37">G26</f>
        <v>0</v>
      </c>
      <c r="T26" s="49">
        <f t="shared" ref="T26" si="38">I26</f>
        <v>0</v>
      </c>
      <c r="U26" s="50"/>
    </row>
    <row r="27" spans="1:21" s="20" customFormat="1" ht="49.15" customHeight="1" x14ac:dyDescent="0.3">
      <c r="A27" s="271" t="str">
        <f>TAB00!C78</f>
        <v xml:space="preserve">Indemnités versées aux fournisseurs d’électricité résultant du retard de placement des compteurs à budget </v>
      </c>
      <c r="B27" s="267">
        <f>TAB5.15!B13</f>
        <v>0</v>
      </c>
      <c r="C27" s="267">
        <f>TAB5.15!C13</f>
        <v>0</v>
      </c>
      <c r="D27" s="255">
        <f t="shared" si="19"/>
        <v>0</v>
      </c>
      <c r="E27" s="267">
        <f>TAB5.15!E13</f>
        <v>0</v>
      </c>
      <c r="F27" s="255">
        <f t="shared" si="20"/>
        <v>0</v>
      </c>
      <c r="G27" s="267">
        <f>TAB5.15!G13</f>
        <v>0</v>
      </c>
      <c r="H27" s="255">
        <f t="shared" si="21"/>
        <v>0</v>
      </c>
      <c r="I27" s="267">
        <f>TAB5.15!I13</f>
        <v>0</v>
      </c>
      <c r="J27" s="274">
        <f t="shared" si="22"/>
        <v>0</v>
      </c>
      <c r="L27" s="24"/>
      <c r="N27" s="30" t="s">
        <v>633</v>
      </c>
      <c r="P27" s="49">
        <f t="shared" si="23"/>
        <v>0</v>
      </c>
      <c r="Q27" s="49">
        <f t="shared" si="23"/>
        <v>0</v>
      </c>
      <c r="R27" s="49">
        <f t="shared" si="16"/>
        <v>0</v>
      </c>
      <c r="S27" s="49">
        <f t="shared" si="17"/>
        <v>0</v>
      </c>
      <c r="T27" s="49">
        <f t="shared" si="18"/>
        <v>0</v>
      </c>
      <c r="U27" s="50"/>
    </row>
    <row r="28" spans="1:21" s="2" customFormat="1" ht="27.6" customHeight="1" x14ac:dyDescent="0.3">
      <c r="A28" s="272"/>
      <c r="B28" s="266"/>
      <c r="C28" s="268"/>
      <c r="D28" s="269"/>
      <c r="E28" s="270"/>
      <c r="F28" s="73"/>
      <c r="G28" s="270"/>
      <c r="H28" s="73"/>
      <c r="I28" s="270"/>
      <c r="J28" s="73"/>
      <c r="K28" s="1"/>
      <c r="L28" s="1"/>
      <c r="M28" s="1"/>
      <c r="N28" s="37"/>
      <c r="O28" s="1"/>
      <c r="P28" s="51"/>
      <c r="Q28" s="45"/>
      <c r="R28" s="45"/>
      <c r="S28" s="45"/>
      <c r="T28" s="45"/>
      <c r="U28" s="45"/>
    </row>
    <row r="29" spans="1:21" s="20" customFormat="1" ht="27.6" customHeight="1" x14ac:dyDescent="0.3">
      <c r="A29" s="340" t="s">
        <v>358</v>
      </c>
      <c r="B29" s="341">
        <f>SUM(B20:B27)</f>
        <v>0</v>
      </c>
      <c r="C29" s="341">
        <f>SUM(C20:C27)</f>
        <v>0</v>
      </c>
      <c r="D29" s="342">
        <f>IFERROR(IF(AND(ROUND(SUM(B29:B29),0)=0,ROUND(SUM(C29:C29),0)&gt;ROUND(SUM(B29:B29),0)),"INF",(ROUND(SUM(C29:C29),0)-ROUND(SUM(B29:B29),0))/ROUND(SUM(B29:B29),0)),0)</f>
        <v>0</v>
      </c>
      <c r="E29" s="341">
        <f>SUM(E20:E27)</f>
        <v>0</v>
      </c>
      <c r="F29" s="342">
        <f>IFERROR(IF(AND(ROUND(SUM(C29),0)=0,ROUND(SUM(E29:E29),0)&gt;ROUND(SUM(C29),0)),"INF",(ROUND(SUM(E29:E29),0)-ROUND(SUM(C29),0))/ROUND(SUM(C29),0)),0)</f>
        <v>0</v>
      </c>
      <c r="G29" s="341">
        <f>SUM(G20:G27)</f>
        <v>0</v>
      </c>
      <c r="H29" s="342">
        <f>IFERROR(IF(AND(ROUND(SUM(E29),0)=0,ROUND(SUM(G29:G29),0)&gt;ROUND(SUM(E29),0)),"INF",(ROUND(SUM(G29:G29),0)-ROUND(SUM(E29),0))/ROUND(SUM(E29),0)),0)</f>
        <v>0</v>
      </c>
      <c r="I29" s="341">
        <f>SUM(I20:I27)</f>
        <v>0</v>
      </c>
      <c r="J29" s="342">
        <f>IFERROR(IF(AND(ROUND(SUM(G29),0)=0,ROUND(SUM(I29:I29),0)&gt;ROUND(SUM(G29),0)),"INF",(ROUND(SUM(I29:I29),0)-ROUND(SUM(G29),0))/ROUND(SUM(G29),0)),0)</f>
        <v>0</v>
      </c>
      <c r="K29" s="39"/>
      <c r="L29" s="343"/>
      <c r="M29" s="39"/>
      <c r="N29" s="343"/>
      <c r="O29" s="39"/>
      <c r="P29" s="49">
        <f t="shared" si="23"/>
        <v>0</v>
      </c>
      <c r="Q29" s="49">
        <f t="shared" si="23"/>
        <v>0</v>
      </c>
      <c r="R29" s="49">
        <f>E29</f>
        <v>0</v>
      </c>
      <c r="S29" s="49">
        <f>G29</f>
        <v>0</v>
      </c>
      <c r="T29" s="49">
        <f>I29</f>
        <v>0</v>
      </c>
      <c r="U29" s="50"/>
    </row>
    <row r="30" spans="1:21" s="2" customFormat="1" ht="27.6" customHeight="1" x14ac:dyDescent="0.3">
      <c r="A30" s="269"/>
      <c r="B30" s="270"/>
      <c r="C30" s="268"/>
      <c r="D30" s="269"/>
      <c r="E30" s="270"/>
      <c r="F30" s="73"/>
      <c r="G30" s="270"/>
      <c r="H30" s="73"/>
      <c r="I30" s="270"/>
      <c r="J30" s="73"/>
      <c r="K30" s="1"/>
      <c r="L30" s="1"/>
      <c r="M30" s="1"/>
      <c r="N30" s="1"/>
      <c r="O30" s="1"/>
      <c r="P30" s="51"/>
      <c r="Q30" s="45"/>
      <c r="R30" s="45"/>
      <c r="S30" s="45"/>
      <c r="T30" s="45"/>
      <c r="U30" s="45"/>
    </row>
    <row r="31" spans="1:21" s="20" customFormat="1" ht="27.6" customHeight="1" x14ac:dyDescent="0.3">
      <c r="A31" s="340" t="s">
        <v>809</v>
      </c>
      <c r="B31" s="341">
        <f>SUM(B18,B29)</f>
        <v>0</v>
      </c>
      <c r="C31" s="341">
        <f>SUM(C18,C29)</f>
        <v>0</v>
      </c>
      <c r="D31" s="342">
        <f>IFERROR(IF(AND(ROUND(SUM(B31:B31),0)=0,ROUND(SUM(C31:C31),0)&gt;ROUND(SUM(B31:B31),0)),"INF",(ROUND(SUM(C31:C31),0)-ROUND(SUM(B31:B31),0))/ROUND(SUM(B31:B31),0)),0)</f>
        <v>0</v>
      </c>
      <c r="E31" s="341">
        <f>SUM(E18,E29)</f>
        <v>0</v>
      </c>
      <c r="F31" s="342">
        <f>IFERROR(IF(AND(ROUND(SUM(C31),0)=0,ROUND(SUM(E31:E31),0)&gt;ROUND(SUM(C31),0)),"INF",(ROUND(SUM(E31:E31),0)-ROUND(SUM(C31),0))/ROUND(SUM(C31),0)),0)</f>
        <v>0</v>
      </c>
      <c r="G31" s="341">
        <f>SUM(G18,G29)</f>
        <v>0</v>
      </c>
      <c r="H31" s="342">
        <f>IFERROR(IF(AND(ROUND(SUM(E31),0)=0,ROUND(SUM(G31:G31),0)&gt;ROUND(SUM(E31),0)),"INF",(ROUND(SUM(G31:G31),0)-ROUND(SUM(E31),0))/ROUND(SUM(E31),0)),0)</f>
        <v>0</v>
      </c>
      <c r="I31" s="341">
        <f>SUM(I18,I29)</f>
        <v>0</v>
      </c>
      <c r="J31" s="342">
        <f>IFERROR(IF(AND(ROUND(SUM(G31),0)=0,ROUND(SUM(I31:I31),0)&gt;ROUND(SUM(G31),0)),"INF",(ROUND(SUM(I31:I31),0)-ROUND(SUM(G31),0))/ROUND(SUM(G31),0)),0)</f>
        <v>0</v>
      </c>
      <c r="K31" s="39"/>
      <c r="L31" s="343"/>
      <c r="M31" s="39"/>
      <c r="N31" s="343"/>
      <c r="O31" s="39"/>
      <c r="P31" s="49">
        <f t="shared" si="23"/>
        <v>0</v>
      </c>
      <c r="Q31" s="49">
        <f t="shared" si="23"/>
        <v>0</v>
      </c>
      <c r="R31" s="49">
        <f>E31</f>
        <v>0</v>
      </c>
      <c r="S31" s="49">
        <f>G31</f>
        <v>0</v>
      </c>
      <c r="T31" s="49">
        <f>I31</f>
        <v>0</v>
      </c>
      <c r="U31" s="50"/>
    </row>
    <row r="32" spans="1:21" ht="27.6" customHeight="1" x14ac:dyDescent="0.3"/>
    <row r="34" spans="2:2" x14ac:dyDescent="0.3">
      <c r="B34" s="28"/>
    </row>
  </sheetData>
  <mergeCells count="8">
    <mergeCell ref="L7:L8"/>
    <mergeCell ref="P7:P8"/>
    <mergeCell ref="N7:N8"/>
    <mergeCell ref="A7:A8"/>
    <mergeCell ref="C7:D7"/>
    <mergeCell ref="E7:F7"/>
    <mergeCell ref="G7:H7"/>
    <mergeCell ref="I7:J7"/>
  </mergeCells>
  <hyperlinks>
    <hyperlink ref="A1" location="TAB00!A1" display="Retour page de garde"/>
    <hyperlink ref="N9" location="TAB5.1!A1" display="TAB5.1!A1"/>
    <hyperlink ref="N10" location="TAB5.2!A1" display="TAB5.2!A1"/>
    <hyperlink ref="N11" location="TAB5.3!A1" display="TAB5.3!A1"/>
    <hyperlink ref="N12" location="TAB5.4!A1" display="TAB5.4!A1"/>
    <hyperlink ref="N13" location="TAB5.5!A1" display="TAB5.5"/>
    <hyperlink ref="N14" location="TAB5.6!A1" display="TAB5.6"/>
    <hyperlink ref="N15" location="TAB5.7!A1" display="TAB5.77"/>
    <hyperlink ref="N16" location="TAB5.8!A1" display="TAB5.8"/>
    <hyperlink ref="N20" location="TAB5.9!A1" display="TAB5.9"/>
    <hyperlink ref="N21" location="TAB5.10!A1" display="TAB5.10"/>
    <hyperlink ref="N22" location="TAB5.11!A1" display="TAB5.11"/>
    <hyperlink ref="N23" location="TAB5.12!A1" display="TAB5.12"/>
    <hyperlink ref="N26" location="TAB5.3!A1" display="TAB5.3!A1"/>
    <hyperlink ref="N24" location="TAB5.13!A1" display="TAB5.13"/>
    <hyperlink ref="N25" location="TAB5.14!A1" display="TAB5.14"/>
    <hyperlink ref="N27" location="TAB5.15!A1" display="TAB5.15"/>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'TAB5'!P25:T25</xm:f>
              <xm:sqref>L25</xm:sqref>
            </x14:sparkline>
            <x14:sparkline>
              <xm:f>'TAB5'!P26:T26</xm:f>
              <xm:sqref>L26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'TAB5'!P22:T22</xm:f>
              <xm:sqref>L22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'TAB5'!P10:T10</xm:f>
              <xm:sqref>L10</xm:sqref>
            </x14:sparkline>
            <x14:sparkline>
              <xm:f>'TAB5'!P11:T11</xm:f>
              <xm:sqref>L11</xm:sqref>
            </x14:sparkline>
            <x14:sparkline>
              <xm:f>'TAB5'!P12:T12</xm:f>
              <xm:sqref>L12</xm:sqref>
            </x14:sparkline>
            <x14:sparkline>
              <xm:f>'TAB5'!P13:T13</xm:f>
              <xm:sqref>L13</xm:sqref>
            </x14:sparkline>
            <x14:sparkline>
              <xm:f>'TAB5'!P14:T14</xm:f>
              <xm:sqref>L14</xm:sqref>
            </x14:sparkline>
            <x14:sparkline>
              <xm:f>'TAB5'!P15:T15</xm:f>
              <xm:sqref>L15</xm:sqref>
            </x14:sparkline>
            <x14:sparkline>
              <xm:f>'TAB5'!P16:T16</xm:f>
              <xm:sqref>L16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'TAB5'!P20:T20</xm:f>
              <xm:sqref>L20</xm:sqref>
            </x14:sparkline>
            <x14:sparkline>
              <xm:f>'TAB5'!P21:T21</xm:f>
              <xm:sqref>L21</xm:sqref>
            </x14:sparkline>
            <x14:sparkline>
              <xm:f>'TAB5'!P24:T24</xm:f>
              <xm:sqref>L24</xm:sqref>
            </x14:sparkline>
            <x14:sparkline>
              <xm:f>'TAB5'!P27:T27</xm:f>
              <xm:sqref>L27</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'TAB5'!P18:T18</xm:f>
              <xm:sqref>L18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'TAB5'!P9:T9</xm:f>
              <xm:sqref>L9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'TAB5'!P31:T31</xm:f>
              <xm:sqref>L31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'TAB5'!P29:T29</xm:f>
              <xm:sqref>L29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'TAB5'!P23:T23</xm:f>
              <xm:sqref>L23</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3"/>
  <sheetViews>
    <sheetView topLeftCell="B1" zoomScaleNormal="100" workbookViewId="0">
      <selection activeCell="A11" sqref="A11"/>
    </sheetView>
  </sheetViews>
  <sheetFormatPr baseColWidth="10" defaultColWidth="7.83203125" defaultRowHeight="13.5" x14ac:dyDescent="0.3"/>
  <cols>
    <col min="1" max="1" width="49.5" style="148" customWidth="1"/>
    <col min="2" max="2" width="16.6640625" style="55" customWidth="1"/>
    <col min="3" max="3" width="16.6640625" style="239" customWidth="1"/>
    <col min="4" max="5" width="16.6640625" style="148" customWidth="1"/>
    <col min="6" max="7" width="16.6640625" style="55" customWidth="1"/>
    <col min="8" max="8" width="21.33203125" style="53" customWidth="1"/>
    <col min="9" max="9" width="16.6640625" style="55" customWidth="1"/>
    <col min="10" max="10" width="14.33203125" style="53" customWidth="1"/>
    <col min="11" max="11" width="14.33203125" style="55" customWidth="1"/>
    <col min="12" max="12" width="14.33203125" style="53" customWidth="1"/>
    <col min="13" max="13" width="14.33203125" style="55" customWidth="1"/>
    <col min="14" max="15" width="14.33203125" style="53" customWidth="1"/>
    <col min="16" max="16" width="14.33203125" style="55" customWidth="1"/>
    <col min="17" max="18" width="14.33203125" style="53" customWidth="1"/>
    <col min="19" max="19" width="7.83203125" style="53"/>
    <col min="20" max="20" width="1.33203125" style="53" customWidth="1"/>
    <col min="21" max="21" width="17.5" style="53" customWidth="1"/>
    <col min="22" max="16384" width="7.83203125" style="53"/>
  </cols>
  <sheetData>
    <row r="1" spans="1:26" s="243" customFormat="1" ht="15" x14ac:dyDescent="0.3">
      <c r="A1" s="54" t="s">
        <v>160</v>
      </c>
    </row>
    <row r="2" spans="1:26" s="57" customFormat="1" ht="15" x14ac:dyDescent="0.3">
      <c r="A2" s="21" t="s">
        <v>380</v>
      </c>
      <c r="B2" s="244"/>
      <c r="C2" s="148"/>
      <c r="D2" s="53"/>
      <c r="E2" s="53"/>
    </row>
    <row r="3" spans="1:26" s="57" customFormat="1" ht="22.15" customHeight="1" x14ac:dyDescent="0.35">
      <c r="A3" s="113" t="str">
        <f>TAB00!B64&amp;" : "&amp;TAB00!C64</f>
        <v>TAB5.1 : Charges et produits émanant de factures de transit émises ou reçues par le GRD</v>
      </c>
      <c r="B3" s="245"/>
      <c r="C3" s="245"/>
      <c r="D3" s="245"/>
      <c r="E3" s="245"/>
      <c r="F3" s="245"/>
      <c r="G3" s="245"/>
      <c r="H3" s="245"/>
      <c r="I3" s="245"/>
      <c r="J3" s="245"/>
      <c r="K3" s="245"/>
      <c r="L3" s="245"/>
      <c r="M3" s="245"/>
      <c r="N3" s="245"/>
      <c r="O3" s="245"/>
      <c r="P3" s="245"/>
      <c r="Q3" s="245"/>
      <c r="R3" s="245"/>
    </row>
    <row r="4" spans="1:26" s="234" customFormat="1" ht="31.9" customHeight="1" thickBot="1" x14ac:dyDescent="0.35">
      <c r="A4" s="246"/>
      <c r="B4" s="247"/>
      <c r="C4" s="247"/>
      <c r="D4" s="246"/>
      <c r="E4" s="246"/>
      <c r="F4" s="248"/>
      <c r="G4" s="248"/>
      <c r="H4" s="248"/>
      <c r="J4" s="248"/>
      <c r="L4" s="248"/>
      <c r="N4" s="248"/>
      <c r="O4" s="248"/>
      <c r="Q4" s="248"/>
      <c r="R4" s="248"/>
    </row>
    <row r="5" spans="1:26" s="234" customFormat="1" ht="31.9" customHeight="1" x14ac:dyDescent="0.3">
      <c r="A5" s="749" t="s">
        <v>2</v>
      </c>
      <c r="B5" s="34" t="s">
        <v>112</v>
      </c>
      <c r="C5" s="751" t="s">
        <v>140</v>
      </c>
      <c r="D5" s="752"/>
      <c r="E5" s="751" t="s">
        <v>307</v>
      </c>
      <c r="F5" s="752"/>
      <c r="G5" s="751" t="s">
        <v>306</v>
      </c>
      <c r="H5" s="752"/>
      <c r="I5" s="751" t="s">
        <v>302</v>
      </c>
      <c r="J5" s="752"/>
      <c r="K5" s="751" t="s">
        <v>303</v>
      </c>
      <c r="L5" s="752"/>
      <c r="M5" s="751" t="s">
        <v>304</v>
      </c>
      <c r="N5" s="752"/>
      <c r="O5" s="751" t="s">
        <v>305</v>
      </c>
      <c r="P5" s="753"/>
      <c r="Q5" s="248"/>
      <c r="R5" s="248"/>
    </row>
    <row r="6" spans="1:26" s="249" customFormat="1" ht="24" customHeight="1" x14ac:dyDescent="0.3">
      <c r="A6" s="750"/>
      <c r="B6" s="41" t="s">
        <v>3</v>
      </c>
      <c r="C6" s="41" t="s">
        <v>3</v>
      </c>
      <c r="D6" s="166" t="s">
        <v>110</v>
      </c>
      <c r="E6" s="19" t="s">
        <v>3</v>
      </c>
      <c r="F6" s="166" t="s">
        <v>110</v>
      </c>
      <c r="G6" s="19" t="s">
        <v>3</v>
      </c>
      <c r="H6" s="166" t="s">
        <v>110</v>
      </c>
      <c r="I6" s="19" t="s">
        <v>3</v>
      </c>
      <c r="J6" s="166" t="s">
        <v>110</v>
      </c>
      <c r="K6" s="19" t="s">
        <v>3</v>
      </c>
      <c r="L6" s="166" t="s">
        <v>110</v>
      </c>
      <c r="M6" s="19" t="s">
        <v>3</v>
      </c>
      <c r="N6" s="166" t="s">
        <v>110</v>
      </c>
      <c r="O6" s="19" t="s">
        <v>3</v>
      </c>
      <c r="P6" s="18" t="s">
        <v>110</v>
      </c>
    </row>
    <row r="7" spans="1:26" s="253" customFormat="1" ht="31.9" customHeight="1" x14ac:dyDescent="0.3">
      <c r="A7" s="250" t="s">
        <v>673</v>
      </c>
      <c r="B7" s="264"/>
      <c r="C7" s="264"/>
      <c r="D7" s="260">
        <f t="shared" ref="D7:D10" si="0">IFERROR(IF(AND(ROUND(SUM(B7:B7),0)=0,ROUND(SUM(C7:C7),0)&gt;ROUND(SUM(B7:B7),0)),"INF",(ROUND(SUM(C7:C7),0)-ROUND(SUM(B7:B7),0))/ROUND(SUM(B7:B7),0)),0)</f>
        <v>0</v>
      </c>
      <c r="E7" s="264"/>
      <c r="F7" s="260">
        <f t="shared" ref="F7:P10" si="1">IFERROR(IF(AND(ROUND(SUM(C7),0)=0,ROUND(SUM(E7:E7),0)&gt;ROUND(SUM(C7),0)),"INF",(ROUND(SUM(E7:E7),0)-ROUND(SUM(C7),0))/ROUND(SUM(C7),0)),0)</f>
        <v>0</v>
      </c>
      <c r="G7" s="264"/>
      <c r="H7" s="260">
        <f t="shared" si="1"/>
        <v>0</v>
      </c>
      <c r="I7" s="264"/>
      <c r="J7" s="260">
        <f t="shared" si="1"/>
        <v>0</v>
      </c>
      <c r="K7" s="264"/>
      <c r="L7" s="260">
        <f t="shared" si="1"/>
        <v>0</v>
      </c>
      <c r="M7" s="264"/>
      <c r="N7" s="260">
        <f t="shared" si="1"/>
        <v>0</v>
      </c>
      <c r="O7" s="264"/>
      <c r="P7" s="262">
        <f t="shared" si="1"/>
        <v>0</v>
      </c>
      <c r="Q7" s="251"/>
      <c r="R7" s="251"/>
      <c r="S7" s="252"/>
      <c r="T7" s="252"/>
      <c r="U7" s="252"/>
      <c r="V7" s="252"/>
      <c r="W7" s="252"/>
      <c r="X7" s="252"/>
      <c r="Y7" s="252"/>
      <c r="Z7" s="252"/>
    </row>
    <row r="8" spans="1:26" s="253" customFormat="1" ht="31.9" customHeight="1" x14ac:dyDescent="0.3">
      <c r="A8" s="174" t="s">
        <v>677</v>
      </c>
      <c r="B8" s="265"/>
      <c r="C8" s="265"/>
      <c r="D8" s="261">
        <f t="shared" si="0"/>
        <v>0</v>
      </c>
      <c r="E8" s="265"/>
      <c r="F8" s="261">
        <f t="shared" si="1"/>
        <v>0</v>
      </c>
      <c r="G8" s="265"/>
      <c r="H8" s="261">
        <f t="shared" si="1"/>
        <v>0</v>
      </c>
      <c r="I8" s="265"/>
      <c r="J8" s="261">
        <f t="shared" si="1"/>
        <v>0</v>
      </c>
      <c r="K8" s="265"/>
      <c r="L8" s="261">
        <f t="shared" si="1"/>
        <v>0</v>
      </c>
      <c r="M8" s="265"/>
      <c r="N8" s="261">
        <f t="shared" si="1"/>
        <v>0</v>
      </c>
      <c r="O8" s="265"/>
      <c r="P8" s="263">
        <f t="shared" si="1"/>
        <v>0</v>
      </c>
      <c r="Q8" s="251"/>
      <c r="R8" s="251"/>
      <c r="S8" s="252"/>
      <c r="T8" s="252"/>
      <c r="U8" s="252"/>
      <c r="V8" s="252"/>
      <c r="W8" s="252"/>
      <c r="X8" s="252"/>
      <c r="Y8" s="252"/>
      <c r="Z8" s="252"/>
    </row>
    <row r="9" spans="1:26" s="253" customFormat="1" ht="15" x14ac:dyDescent="0.3">
      <c r="A9" s="254" t="s">
        <v>674</v>
      </c>
      <c r="B9" s="256">
        <f>SUM(B7:B8)</f>
        <v>0</v>
      </c>
      <c r="C9" s="256">
        <f>SUM(C7:C8)</f>
        <v>0</v>
      </c>
      <c r="D9" s="257">
        <f t="shared" si="0"/>
        <v>0</v>
      </c>
      <c r="E9" s="256">
        <f>SUM(E7:E8)</f>
        <v>0</v>
      </c>
      <c r="F9" s="257">
        <f t="shared" si="1"/>
        <v>0</v>
      </c>
      <c r="G9" s="256">
        <f>SUM(G7:G8)</f>
        <v>0</v>
      </c>
      <c r="H9" s="257">
        <f t="shared" si="1"/>
        <v>0</v>
      </c>
      <c r="I9" s="256">
        <f>SUM(I7:I8)</f>
        <v>0</v>
      </c>
      <c r="J9" s="257">
        <f t="shared" si="1"/>
        <v>0</v>
      </c>
      <c r="K9" s="256">
        <f>SUM(K7:K8)</f>
        <v>0</v>
      </c>
      <c r="L9" s="257">
        <f t="shared" si="1"/>
        <v>0</v>
      </c>
      <c r="M9" s="256">
        <f>SUM(M7:M8)</f>
        <v>0</v>
      </c>
      <c r="N9" s="257">
        <f t="shared" si="1"/>
        <v>0</v>
      </c>
      <c r="O9" s="256">
        <f>SUM(O7:O8)</f>
        <v>0</v>
      </c>
      <c r="P9" s="257">
        <f t="shared" si="1"/>
        <v>0</v>
      </c>
      <c r="Q9" s="251"/>
      <c r="R9" s="251"/>
      <c r="S9" s="252"/>
      <c r="T9" s="252"/>
      <c r="U9" s="252"/>
      <c r="V9" s="252"/>
      <c r="W9" s="252"/>
      <c r="X9" s="252"/>
      <c r="Y9" s="252"/>
      <c r="Z9" s="252"/>
    </row>
    <row r="10" spans="1:26" s="253" customFormat="1" ht="15" x14ac:dyDescent="0.3">
      <c r="A10" s="254" t="s">
        <v>675</v>
      </c>
      <c r="B10" s="256">
        <f>R108</f>
        <v>0</v>
      </c>
      <c r="C10" s="256">
        <f>R207</f>
        <v>0</v>
      </c>
      <c r="D10" s="257">
        <f t="shared" si="0"/>
        <v>0</v>
      </c>
      <c r="E10" s="256">
        <f>R306</f>
        <v>0</v>
      </c>
      <c r="F10" s="257">
        <f t="shared" si="1"/>
        <v>0</v>
      </c>
      <c r="G10" s="256">
        <f>R405</f>
        <v>0</v>
      </c>
      <c r="H10" s="257">
        <f t="shared" si="1"/>
        <v>0</v>
      </c>
      <c r="I10" s="256">
        <f>R504</f>
        <v>0</v>
      </c>
      <c r="J10" s="257">
        <f t="shared" si="1"/>
        <v>0</v>
      </c>
      <c r="K10" s="256">
        <f>R603</f>
        <v>0</v>
      </c>
      <c r="L10" s="257">
        <f t="shared" si="1"/>
        <v>0</v>
      </c>
      <c r="M10" s="256">
        <f>R702</f>
        <v>0</v>
      </c>
      <c r="N10" s="257">
        <f t="shared" si="1"/>
        <v>0</v>
      </c>
      <c r="O10" s="256">
        <f>R801</f>
        <v>0</v>
      </c>
      <c r="P10" s="257">
        <f t="shared" si="1"/>
        <v>0</v>
      </c>
      <c r="Q10" s="251"/>
      <c r="R10" s="251"/>
      <c r="S10" s="252"/>
      <c r="T10" s="252"/>
      <c r="U10" s="252"/>
      <c r="V10" s="252"/>
      <c r="W10" s="252"/>
      <c r="X10" s="252"/>
      <c r="Y10" s="252"/>
      <c r="Z10" s="252"/>
    </row>
    <row r="11" spans="1:26" s="253" customFormat="1" ht="27" x14ac:dyDescent="0.3">
      <c r="A11" s="254" t="s">
        <v>676</v>
      </c>
      <c r="B11" s="256">
        <f>B9-B10</f>
        <v>0</v>
      </c>
      <c r="C11" s="256">
        <f t="shared" ref="C11:O11" si="2">C9-C10</f>
        <v>0</v>
      </c>
      <c r="D11" s="256"/>
      <c r="E11" s="256">
        <f t="shared" si="2"/>
        <v>0</v>
      </c>
      <c r="F11" s="256"/>
      <c r="G11" s="256">
        <f t="shared" si="2"/>
        <v>0</v>
      </c>
      <c r="H11" s="256"/>
      <c r="I11" s="256">
        <f t="shared" si="2"/>
        <v>0</v>
      </c>
      <c r="J11" s="257"/>
      <c r="K11" s="256">
        <f t="shared" si="2"/>
        <v>0</v>
      </c>
      <c r="L11" s="258"/>
      <c r="M11" s="256">
        <f t="shared" si="2"/>
        <v>0</v>
      </c>
      <c r="N11" s="258"/>
      <c r="O11" s="256">
        <f t="shared" si="2"/>
        <v>0</v>
      </c>
      <c r="P11" s="259"/>
      <c r="Q11" s="251"/>
      <c r="R11" s="251"/>
      <c r="S11" s="252"/>
      <c r="T11" s="252"/>
      <c r="U11" s="252"/>
      <c r="V11" s="252"/>
      <c r="W11" s="252"/>
      <c r="X11" s="252"/>
      <c r="Y11" s="252"/>
      <c r="Z11" s="252"/>
    </row>
    <row r="12" spans="1:26" s="234" customFormat="1" x14ac:dyDescent="0.3">
      <c r="A12" s="136"/>
      <c r="B12" s="248"/>
      <c r="C12" s="248"/>
      <c r="F12" s="248"/>
      <c r="G12" s="248"/>
      <c r="I12" s="248"/>
      <c r="K12" s="248"/>
      <c r="M12" s="248"/>
      <c r="P12" s="248"/>
    </row>
    <row r="13" spans="1:26" s="234" customFormat="1" ht="18" x14ac:dyDescent="0.35">
      <c r="A13" s="136"/>
      <c r="B13" s="747" t="str">
        <f>$B$5</f>
        <v>Réalité 2015</v>
      </c>
      <c r="C13" s="748"/>
      <c r="D13" s="748"/>
      <c r="E13" s="748"/>
      <c r="F13" s="748"/>
      <c r="G13" s="748"/>
      <c r="H13" s="748"/>
      <c r="I13" s="748"/>
      <c r="J13" s="748"/>
      <c r="K13" s="748"/>
      <c r="L13" s="748"/>
      <c r="M13" s="748"/>
      <c r="N13" s="748"/>
      <c r="O13" s="748"/>
      <c r="P13" s="748"/>
      <c r="Q13" s="748"/>
      <c r="R13" s="748"/>
    </row>
    <row r="14" spans="1:26" s="234" customFormat="1" ht="40.5" x14ac:dyDescent="0.3">
      <c r="A14" s="136"/>
      <c r="B14" s="235"/>
      <c r="C14" s="236" t="s">
        <v>342</v>
      </c>
      <c r="D14" s="237" t="s">
        <v>343</v>
      </c>
      <c r="E14" s="237" t="s">
        <v>810</v>
      </c>
      <c r="F14" s="236" t="s">
        <v>668</v>
      </c>
      <c r="G14" s="236" t="s">
        <v>811</v>
      </c>
      <c r="H14" s="237" t="s">
        <v>345</v>
      </c>
      <c r="I14" s="236" t="s">
        <v>346</v>
      </c>
      <c r="J14" s="237" t="s">
        <v>347</v>
      </c>
      <c r="K14" s="236" t="s">
        <v>348</v>
      </c>
      <c r="L14" s="237" t="s">
        <v>349</v>
      </c>
      <c r="M14" s="236" t="s">
        <v>350</v>
      </c>
      <c r="N14" s="237" t="s">
        <v>351</v>
      </c>
      <c r="O14" s="237" t="s">
        <v>670</v>
      </c>
      <c r="P14" s="236" t="s">
        <v>352</v>
      </c>
      <c r="Q14" s="237" t="s">
        <v>353</v>
      </c>
      <c r="R14" s="237" t="s">
        <v>917</v>
      </c>
    </row>
    <row r="15" spans="1:26" x14ac:dyDescent="0.3">
      <c r="A15" s="746" t="s">
        <v>342</v>
      </c>
      <c r="B15" s="238" t="s">
        <v>338</v>
      </c>
      <c r="C15" s="56"/>
      <c r="D15" s="238">
        <f>SUM(D16:D17)</f>
        <v>0</v>
      </c>
      <c r="E15" s="238">
        <f>SUM(E16:E17)</f>
        <v>0</v>
      </c>
      <c r="F15" s="238">
        <f t="shared" ref="F15:Q15" si="3">SUM(F16:F17)</f>
        <v>0</v>
      </c>
      <c r="G15" s="238">
        <f t="shared" si="3"/>
        <v>0</v>
      </c>
      <c r="H15" s="238">
        <f t="shared" si="3"/>
        <v>0</v>
      </c>
      <c r="I15" s="238">
        <f t="shared" si="3"/>
        <v>0</v>
      </c>
      <c r="J15" s="238">
        <f t="shared" si="3"/>
        <v>0</v>
      </c>
      <c r="K15" s="238">
        <f t="shared" si="3"/>
        <v>0</v>
      </c>
      <c r="L15" s="238">
        <f t="shared" si="3"/>
        <v>0</v>
      </c>
      <c r="M15" s="238">
        <f t="shared" si="3"/>
        <v>0</v>
      </c>
      <c r="N15" s="238">
        <f t="shared" si="3"/>
        <v>0</v>
      </c>
      <c r="O15" s="238">
        <f t="shared" si="3"/>
        <v>0</v>
      </c>
      <c r="P15" s="238">
        <f t="shared" si="3"/>
        <v>0</v>
      </c>
      <c r="Q15" s="238">
        <f t="shared" si="3"/>
        <v>0</v>
      </c>
      <c r="R15" s="238">
        <f>SUM(C15:Q15)</f>
        <v>0</v>
      </c>
    </row>
    <row r="16" spans="1:26" x14ac:dyDescent="0.3">
      <c r="A16" s="744"/>
      <c r="B16" s="239" t="s">
        <v>339</v>
      </c>
      <c r="C16" s="56"/>
      <c r="D16" s="240"/>
      <c r="E16" s="240"/>
      <c r="F16" s="240"/>
      <c r="G16" s="240"/>
      <c r="H16" s="240"/>
      <c r="I16" s="240"/>
      <c r="J16" s="240"/>
      <c r="K16" s="240"/>
      <c r="L16" s="240"/>
      <c r="M16" s="240"/>
      <c r="N16" s="240"/>
      <c r="O16" s="240"/>
      <c r="P16" s="240"/>
      <c r="Q16" s="240"/>
      <c r="R16" s="241">
        <f t="shared" ref="R16:R79" si="4">SUM(C16:Q16)</f>
        <v>0</v>
      </c>
    </row>
    <row r="17" spans="1:18" x14ac:dyDescent="0.3">
      <c r="A17" s="744"/>
      <c r="B17" s="239" t="s">
        <v>340</v>
      </c>
      <c r="C17" s="56"/>
      <c r="D17" s="240"/>
      <c r="E17" s="240"/>
      <c r="F17" s="240"/>
      <c r="G17" s="240"/>
      <c r="H17" s="240"/>
      <c r="I17" s="240"/>
      <c r="J17" s="240"/>
      <c r="K17" s="240"/>
      <c r="L17" s="240"/>
      <c r="M17" s="240"/>
      <c r="N17" s="240"/>
      <c r="O17" s="240"/>
      <c r="P17" s="240"/>
      <c r="Q17" s="240"/>
      <c r="R17" s="241">
        <f t="shared" si="4"/>
        <v>0</v>
      </c>
    </row>
    <row r="18" spans="1:18" x14ac:dyDescent="0.3">
      <c r="A18" s="744"/>
      <c r="B18" s="238" t="s">
        <v>341</v>
      </c>
      <c r="C18" s="56"/>
      <c r="D18" s="238">
        <f>SUM(D19:D20)</f>
        <v>0</v>
      </c>
      <c r="E18" s="238">
        <f>SUM(E19:E20)</f>
        <v>0</v>
      </c>
      <c r="F18" s="238">
        <f t="shared" ref="F18:Q18" si="5">SUM(F19:F20)</f>
        <v>0</v>
      </c>
      <c r="G18" s="238">
        <f t="shared" si="5"/>
        <v>0</v>
      </c>
      <c r="H18" s="238">
        <f t="shared" si="5"/>
        <v>0</v>
      </c>
      <c r="I18" s="238">
        <f t="shared" si="5"/>
        <v>0</v>
      </c>
      <c r="J18" s="238">
        <f t="shared" si="5"/>
        <v>0</v>
      </c>
      <c r="K18" s="238">
        <f t="shared" si="5"/>
        <v>0</v>
      </c>
      <c r="L18" s="238">
        <f t="shared" si="5"/>
        <v>0</v>
      </c>
      <c r="M18" s="238">
        <f t="shared" si="5"/>
        <v>0</v>
      </c>
      <c r="N18" s="238">
        <f t="shared" si="5"/>
        <v>0</v>
      </c>
      <c r="O18" s="238">
        <f t="shared" si="5"/>
        <v>0</v>
      </c>
      <c r="P18" s="238">
        <f t="shared" si="5"/>
        <v>0</v>
      </c>
      <c r="Q18" s="238">
        <f t="shared" si="5"/>
        <v>0</v>
      </c>
      <c r="R18" s="238">
        <f t="shared" si="4"/>
        <v>0</v>
      </c>
    </row>
    <row r="19" spans="1:18" x14ac:dyDescent="0.3">
      <c r="A19" s="744"/>
      <c r="B19" s="239" t="s">
        <v>339</v>
      </c>
      <c r="C19" s="56"/>
      <c r="D19" s="240"/>
      <c r="E19" s="240"/>
      <c r="F19" s="240"/>
      <c r="G19" s="240"/>
      <c r="H19" s="240"/>
      <c r="I19" s="240"/>
      <c r="J19" s="240"/>
      <c r="K19" s="240"/>
      <c r="L19" s="240"/>
      <c r="M19" s="240"/>
      <c r="N19" s="240"/>
      <c r="O19" s="240"/>
      <c r="P19" s="240"/>
      <c r="Q19" s="240"/>
      <c r="R19" s="241">
        <f t="shared" si="4"/>
        <v>0</v>
      </c>
    </row>
    <row r="20" spans="1:18" x14ac:dyDescent="0.3">
      <c r="A20" s="744"/>
      <c r="B20" s="239" t="s">
        <v>340</v>
      </c>
      <c r="C20" s="56"/>
      <c r="D20" s="240"/>
      <c r="E20" s="240"/>
      <c r="F20" s="240"/>
      <c r="G20" s="240"/>
      <c r="H20" s="240"/>
      <c r="I20" s="240"/>
      <c r="J20" s="240"/>
      <c r="K20" s="240"/>
      <c r="L20" s="240"/>
      <c r="M20" s="240"/>
      <c r="N20" s="240"/>
      <c r="O20" s="240"/>
      <c r="P20" s="240"/>
      <c r="Q20" s="240"/>
      <c r="R20" s="241">
        <f t="shared" si="4"/>
        <v>0</v>
      </c>
    </row>
    <row r="21" spans="1:18" x14ac:dyDescent="0.3">
      <c r="A21" s="744" t="s">
        <v>343</v>
      </c>
      <c r="B21" s="238" t="s">
        <v>338</v>
      </c>
      <c r="C21" s="238">
        <f t="shared" ref="C21" si="6">SUM(C22:C23)</f>
        <v>0</v>
      </c>
      <c r="D21" s="56"/>
      <c r="E21" s="238">
        <f t="shared" ref="E21:Q21" si="7">SUM(E22:E23)</f>
        <v>0</v>
      </c>
      <c r="F21" s="238">
        <f t="shared" si="7"/>
        <v>0</v>
      </c>
      <c r="G21" s="238">
        <f t="shared" si="7"/>
        <v>0</v>
      </c>
      <c r="H21" s="238">
        <f t="shared" si="7"/>
        <v>0</v>
      </c>
      <c r="I21" s="238">
        <f t="shared" si="7"/>
        <v>0</v>
      </c>
      <c r="J21" s="238">
        <f t="shared" si="7"/>
        <v>0</v>
      </c>
      <c r="K21" s="238">
        <f t="shared" si="7"/>
        <v>0</v>
      </c>
      <c r="L21" s="238">
        <f t="shared" si="7"/>
        <v>0</v>
      </c>
      <c r="M21" s="238">
        <f t="shared" si="7"/>
        <v>0</v>
      </c>
      <c r="N21" s="238">
        <f t="shared" si="7"/>
        <v>0</v>
      </c>
      <c r="O21" s="238">
        <f t="shared" si="7"/>
        <v>0</v>
      </c>
      <c r="P21" s="238">
        <f t="shared" si="7"/>
        <v>0</v>
      </c>
      <c r="Q21" s="238">
        <f t="shared" si="7"/>
        <v>0</v>
      </c>
      <c r="R21" s="238">
        <f t="shared" si="4"/>
        <v>0</v>
      </c>
    </row>
    <row r="22" spans="1:18" x14ac:dyDescent="0.3">
      <c r="A22" s="744"/>
      <c r="B22" s="239" t="s">
        <v>339</v>
      </c>
      <c r="C22" s="240"/>
      <c r="D22" s="56"/>
      <c r="E22" s="240"/>
      <c r="F22" s="240"/>
      <c r="G22" s="240"/>
      <c r="H22" s="240"/>
      <c r="I22" s="240"/>
      <c r="J22" s="240"/>
      <c r="K22" s="240"/>
      <c r="L22" s="240"/>
      <c r="M22" s="240"/>
      <c r="N22" s="240"/>
      <c r="O22" s="240"/>
      <c r="P22" s="240"/>
      <c r="Q22" s="240"/>
      <c r="R22" s="241">
        <f t="shared" si="4"/>
        <v>0</v>
      </c>
    </row>
    <row r="23" spans="1:18" x14ac:dyDescent="0.3">
      <c r="A23" s="744"/>
      <c r="B23" s="239" t="s">
        <v>340</v>
      </c>
      <c r="C23" s="240"/>
      <c r="D23" s="56"/>
      <c r="E23" s="240"/>
      <c r="F23" s="240"/>
      <c r="G23" s="240"/>
      <c r="H23" s="240"/>
      <c r="I23" s="240"/>
      <c r="J23" s="240"/>
      <c r="K23" s="240"/>
      <c r="L23" s="240"/>
      <c r="M23" s="240"/>
      <c r="N23" s="240"/>
      <c r="O23" s="240"/>
      <c r="P23" s="240"/>
      <c r="Q23" s="240"/>
      <c r="R23" s="241">
        <f t="shared" si="4"/>
        <v>0</v>
      </c>
    </row>
    <row r="24" spans="1:18" x14ac:dyDescent="0.3">
      <c r="A24" s="744"/>
      <c r="B24" s="238" t="s">
        <v>341</v>
      </c>
      <c r="C24" s="238">
        <f t="shared" ref="C24" si="8">SUM(C25:C26)</f>
        <v>0</v>
      </c>
      <c r="D24" s="56"/>
      <c r="E24" s="238">
        <f t="shared" ref="E24:Q24" si="9">SUM(E25:E26)</f>
        <v>0</v>
      </c>
      <c r="F24" s="238">
        <f t="shared" si="9"/>
        <v>0</v>
      </c>
      <c r="G24" s="238">
        <f t="shared" si="9"/>
        <v>0</v>
      </c>
      <c r="H24" s="238">
        <f t="shared" si="9"/>
        <v>0</v>
      </c>
      <c r="I24" s="238">
        <f t="shared" si="9"/>
        <v>0</v>
      </c>
      <c r="J24" s="238">
        <f t="shared" si="9"/>
        <v>0</v>
      </c>
      <c r="K24" s="238">
        <f t="shared" si="9"/>
        <v>0</v>
      </c>
      <c r="L24" s="238">
        <f t="shared" si="9"/>
        <v>0</v>
      </c>
      <c r="M24" s="238">
        <f t="shared" si="9"/>
        <v>0</v>
      </c>
      <c r="N24" s="238">
        <f t="shared" si="9"/>
        <v>0</v>
      </c>
      <c r="O24" s="238">
        <f t="shared" si="9"/>
        <v>0</v>
      </c>
      <c r="P24" s="238">
        <f t="shared" si="9"/>
        <v>0</v>
      </c>
      <c r="Q24" s="238">
        <f t="shared" si="9"/>
        <v>0</v>
      </c>
      <c r="R24" s="238">
        <f t="shared" si="4"/>
        <v>0</v>
      </c>
    </row>
    <row r="25" spans="1:18" x14ac:dyDescent="0.3">
      <c r="A25" s="744"/>
      <c r="B25" s="239" t="s">
        <v>339</v>
      </c>
      <c r="C25" s="240"/>
      <c r="D25" s="56"/>
      <c r="E25" s="240"/>
      <c r="F25" s="240"/>
      <c r="G25" s="240"/>
      <c r="H25" s="240"/>
      <c r="I25" s="240"/>
      <c r="J25" s="240"/>
      <c r="K25" s="240"/>
      <c r="L25" s="240"/>
      <c r="M25" s="240"/>
      <c r="N25" s="240"/>
      <c r="O25" s="240"/>
      <c r="P25" s="240"/>
      <c r="Q25" s="240"/>
      <c r="R25" s="241">
        <f t="shared" si="4"/>
        <v>0</v>
      </c>
    </row>
    <row r="26" spans="1:18" x14ac:dyDescent="0.3">
      <c r="A26" s="744"/>
      <c r="B26" s="239" t="s">
        <v>340</v>
      </c>
      <c r="C26" s="240"/>
      <c r="D26" s="56"/>
      <c r="E26" s="240"/>
      <c r="F26" s="240"/>
      <c r="G26" s="240"/>
      <c r="H26" s="240"/>
      <c r="I26" s="240"/>
      <c r="J26" s="240"/>
      <c r="K26" s="240"/>
      <c r="L26" s="240"/>
      <c r="M26" s="240"/>
      <c r="N26" s="240"/>
      <c r="O26" s="240"/>
      <c r="P26" s="240"/>
      <c r="Q26" s="240"/>
      <c r="R26" s="241">
        <f t="shared" si="4"/>
        <v>0</v>
      </c>
    </row>
    <row r="27" spans="1:18" x14ac:dyDescent="0.3">
      <c r="A27" s="744" t="s">
        <v>812</v>
      </c>
      <c r="B27" s="238" t="s">
        <v>338</v>
      </c>
      <c r="C27" s="238">
        <f t="shared" ref="C27:D27" si="10">SUM(C28:C29)</f>
        <v>0</v>
      </c>
      <c r="D27" s="238">
        <f t="shared" si="10"/>
        <v>0</v>
      </c>
      <c r="E27" s="56"/>
      <c r="F27" s="238">
        <f t="shared" ref="F27:G27" si="11">SUM(F28:F29)</f>
        <v>0</v>
      </c>
      <c r="G27" s="238">
        <f t="shared" si="11"/>
        <v>0</v>
      </c>
      <c r="H27" s="238">
        <f>SUM(H28:H29)</f>
        <v>0</v>
      </c>
      <c r="I27" s="238">
        <f t="shared" ref="I27:Q27" si="12">SUM(I28:I29)</f>
        <v>0</v>
      </c>
      <c r="J27" s="238">
        <f t="shared" si="12"/>
        <v>0</v>
      </c>
      <c r="K27" s="238">
        <f t="shared" si="12"/>
        <v>0</v>
      </c>
      <c r="L27" s="238">
        <f t="shared" si="12"/>
        <v>0</v>
      </c>
      <c r="M27" s="238">
        <f t="shared" si="12"/>
        <v>0</v>
      </c>
      <c r="N27" s="238">
        <f t="shared" si="12"/>
        <v>0</v>
      </c>
      <c r="O27" s="238">
        <f t="shared" si="12"/>
        <v>0</v>
      </c>
      <c r="P27" s="238">
        <f t="shared" si="12"/>
        <v>0</v>
      </c>
      <c r="Q27" s="238">
        <f t="shared" si="12"/>
        <v>0</v>
      </c>
      <c r="R27" s="238">
        <f t="shared" si="4"/>
        <v>0</v>
      </c>
    </row>
    <row r="28" spans="1:18" x14ac:dyDescent="0.3">
      <c r="A28" s="744"/>
      <c r="B28" s="239" t="s">
        <v>339</v>
      </c>
      <c r="C28" s="240"/>
      <c r="D28" s="240"/>
      <c r="E28" s="56"/>
      <c r="F28" s="240"/>
      <c r="G28" s="240"/>
      <c r="H28" s="240"/>
      <c r="I28" s="240"/>
      <c r="J28" s="240"/>
      <c r="K28" s="240"/>
      <c r="L28" s="240"/>
      <c r="M28" s="240"/>
      <c r="N28" s="240"/>
      <c r="O28" s="240"/>
      <c r="P28" s="240"/>
      <c r="Q28" s="240"/>
      <c r="R28" s="241">
        <f t="shared" si="4"/>
        <v>0</v>
      </c>
    </row>
    <row r="29" spans="1:18" x14ac:dyDescent="0.3">
      <c r="A29" s="744"/>
      <c r="B29" s="239" t="s">
        <v>340</v>
      </c>
      <c r="C29" s="240"/>
      <c r="D29" s="240"/>
      <c r="E29" s="56"/>
      <c r="F29" s="240"/>
      <c r="G29" s="240"/>
      <c r="H29" s="240"/>
      <c r="I29" s="240"/>
      <c r="J29" s="240"/>
      <c r="K29" s="240"/>
      <c r="L29" s="240"/>
      <c r="M29" s="240"/>
      <c r="N29" s="240"/>
      <c r="O29" s="240"/>
      <c r="P29" s="240"/>
      <c r="Q29" s="240"/>
      <c r="R29" s="241">
        <f t="shared" si="4"/>
        <v>0</v>
      </c>
    </row>
    <row r="30" spans="1:18" x14ac:dyDescent="0.3">
      <c r="A30" s="744"/>
      <c r="B30" s="238" t="s">
        <v>341</v>
      </c>
      <c r="C30" s="238">
        <f t="shared" ref="C30:D30" si="13">SUM(C31:C32)</f>
        <v>0</v>
      </c>
      <c r="D30" s="238">
        <f t="shared" si="13"/>
        <v>0</v>
      </c>
      <c r="E30" s="56"/>
      <c r="F30" s="238">
        <f t="shared" ref="F30:G30" si="14">SUM(F31:F32)</f>
        <v>0</v>
      </c>
      <c r="G30" s="238">
        <f t="shared" si="14"/>
        <v>0</v>
      </c>
      <c r="H30" s="238">
        <f>SUM(H31:H32)</f>
        <v>0</v>
      </c>
      <c r="I30" s="238">
        <f t="shared" ref="I30:Q30" si="15">SUM(I31:I32)</f>
        <v>0</v>
      </c>
      <c r="J30" s="238">
        <f t="shared" si="15"/>
        <v>0</v>
      </c>
      <c r="K30" s="238">
        <f t="shared" si="15"/>
        <v>0</v>
      </c>
      <c r="L30" s="238">
        <f t="shared" si="15"/>
        <v>0</v>
      </c>
      <c r="M30" s="238">
        <f t="shared" si="15"/>
        <v>0</v>
      </c>
      <c r="N30" s="238">
        <f t="shared" si="15"/>
        <v>0</v>
      </c>
      <c r="O30" s="238">
        <f t="shared" si="15"/>
        <v>0</v>
      </c>
      <c r="P30" s="238">
        <f t="shared" si="15"/>
        <v>0</v>
      </c>
      <c r="Q30" s="238">
        <f t="shared" si="15"/>
        <v>0</v>
      </c>
      <c r="R30" s="238">
        <f t="shared" si="4"/>
        <v>0</v>
      </c>
    </row>
    <row r="31" spans="1:18" x14ac:dyDescent="0.3">
      <c r="A31" s="744"/>
      <c r="B31" s="239" t="s">
        <v>339</v>
      </c>
      <c r="C31" s="240"/>
      <c r="D31" s="240"/>
      <c r="E31" s="56"/>
      <c r="F31" s="240"/>
      <c r="G31" s="240"/>
      <c r="H31" s="240"/>
      <c r="I31" s="240"/>
      <c r="J31" s="240"/>
      <c r="K31" s="240"/>
      <c r="L31" s="240"/>
      <c r="M31" s="240"/>
      <c r="N31" s="240"/>
      <c r="O31" s="240"/>
      <c r="P31" s="240"/>
      <c r="Q31" s="240"/>
      <c r="R31" s="241">
        <f t="shared" si="4"/>
        <v>0</v>
      </c>
    </row>
    <row r="32" spans="1:18" x14ac:dyDescent="0.3">
      <c r="A32" s="744"/>
      <c r="B32" s="239" t="s">
        <v>340</v>
      </c>
      <c r="C32" s="240"/>
      <c r="D32" s="240"/>
      <c r="E32" s="56"/>
      <c r="F32" s="240"/>
      <c r="G32" s="240"/>
      <c r="H32" s="240"/>
      <c r="I32" s="240"/>
      <c r="J32" s="240"/>
      <c r="K32" s="240"/>
      <c r="L32" s="240"/>
      <c r="M32" s="240"/>
      <c r="N32" s="240"/>
      <c r="O32" s="240"/>
      <c r="P32" s="240"/>
      <c r="Q32" s="240"/>
      <c r="R32" s="241">
        <f t="shared" si="4"/>
        <v>0</v>
      </c>
    </row>
    <row r="33" spans="1:18" x14ac:dyDescent="0.3">
      <c r="A33" s="744" t="s">
        <v>344</v>
      </c>
      <c r="B33" s="238" t="s">
        <v>338</v>
      </c>
      <c r="C33" s="238">
        <f t="shared" ref="C33:E33" si="16">SUM(C34:C35)</f>
        <v>0</v>
      </c>
      <c r="D33" s="238">
        <f t="shared" si="16"/>
        <v>0</v>
      </c>
      <c r="E33" s="238">
        <f t="shared" si="16"/>
        <v>0</v>
      </c>
      <c r="F33" s="56"/>
      <c r="G33" s="238">
        <f t="shared" ref="G33" si="17">SUM(G34:G35)</f>
        <v>0</v>
      </c>
      <c r="H33" s="238">
        <f>SUM(H34:H35)</f>
        <v>0</v>
      </c>
      <c r="I33" s="238">
        <f t="shared" ref="I33:Q33" si="18">SUM(I34:I35)</f>
        <v>0</v>
      </c>
      <c r="J33" s="238">
        <f t="shared" si="18"/>
        <v>0</v>
      </c>
      <c r="K33" s="238">
        <f t="shared" si="18"/>
        <v>0</v>
      </c>
      <c r="L33" s="238">
        <f t="shared" si="18"/>
        <v>0</v>
      </c>
      <c r="M33" s="238">
        <f t="shared" si="18"/>
        <v>0</v>
      </c>
      <c r="N33" s="238">
        <f t="shared" si="18"/>
        <v>0</v>
      </c>
      <c r="O33" s="238">
        <f t="shared" si="18"/>
        <v>0</v>
      </c>
      <c r="P33" s="238">
        <f t="shared" si="18"/>
        <v>0</v>
      </c>
      <c r="Q33" s="238">
        <f t="shared" si="18"/>
        <v>0</v>
      </c>
      <c r="R33" s="238">
        <f t="shared" si="4"/>
        <v>0</v>
      </c>
    </row>
    <row r="34" spans="1:18" x14ac:dyDescent="0.3">
      <c r="A34" s="744"/>
      <c r="B34" s="239" t="s">
        <v>339</v>
      </c>
      <c r="C34" s="240"/>
      <c r="D34" s="240"/>
      <c r="E34" s="240"/>
      <c r="F34" s="56"/>
      <c r="G34" s="240"/>
      <c r="H34" s="240"/>
      <c r="I34" s="240"/>
      <c r="J34" s="240"/>
      <c r="K34" s="240"/>
      <c r="L34" s="240"/>
      <c r="M34" s="240"/>
      <c r="N34" s="240"/>
      <c r="O34" s="240"/>
      <c r="P34" s="240"/>
      <c r="Q34" s="240"/>
      <c r="R34" s="241">
        <f t="shared" si="4"/>
        <v>0</v>
      </c>
    </row>
    <row r="35" spans="1:18" x14ac:dyDescent="0.3">
      <c r="A35" s="744"/>
      <c r="B35" s="239" t="s">
        <v>340</v>
      </c>
      <c r="C35" s="240"/>
      <c r="D35" s="240"/>
      <c r="E35" s="240"/>
      <c r="F35" s="56"/>
      <c r="G35" s="240"/>
      <c r="H35" s="240"/>
      <c r="I35" s="240"/>
      <c r="J35" s="240"/>
      <c r="K35" s="240"/>
      <c r="L35" s="240"/>
      <c r="M35" s="240"/>
      <c r="N35" s="240"/>
      <c r="O35" s="240"/>
      <c r="P35" s="240"/>
      <c r="Q35" s="240"/>
      <c r="R35" s="241">
        <f t="shared" si="4"/>
        <v>0</v>
      </c>
    </row>
    <row r="36" spans="1:18" x14ac:dyDescent="0.3">
      <c r="A36" s="744"/>
      <c r="B36" s="238" t="s">
        <v>341</v>
      </c>
      <c r="C36" s="238">
        <f t="shared" ref="C36:E36" si="19">SUM(C37:C38)</f>
        <v>0</v>
      </c>
      <c r="D36" s="238">
        <f t="shared" si="19"/>
        <v>0</v>
      </c>
      <c r="E36" s="238">
        <f t="shared" si="19"/>
        <v>0</v>
      </c>
      <c r="F36" s="56"/>
      <c r="G36" s="238">
        <f t="shared" ref="G36" si="20">SUM(G37:G38)</f>
        <v>0</v>
      </c>
      <c r="H36" s="238">
        <f>SUM(H37:H38)</f>
        <v>0</v>
      </c>
      <c r="I36" s="238">
        <f t="shared" ref="I36:Q36" si="21">SUM(I37:I38)</f>
        <v>0</v>
      </c>
      <c r="J36" s="238">
        <f t="shared" si="21"/>
        <v>0</v>
      </c>
      <c r="K36" s="238">
        <f t="shared" si="21"/>
        <v>0</v>
      </c>
      <c r="L36" s="238">
        <f t="shared" si="21"/>
        <v>0</v>
      </c>
      <c r="M36" s="238">
        <f t="shared" si="21"/>
        <v>0</v>
      </c>
      <c r="N36" s="238">
        <f t="shared" si="21"/>
        <v>0</v>
      </c>
      <c r="O36" s="238">
        <f t="shared" si="21"/>
        <v>0</v>
      </c>
      <c r="P36" s="238">
        <f t="shared" si="21"/>
        <v>0</v>
      </c>
      <c r="Q36" s="238">
        <f t="shared" si="21"/>
        <v>0</v>
      </c>
      <c r="R36" s="238">
        <f t="shared" si="4"/>
        <v>0</v>
      </c>
    </row>
    <row r="37" spans="1:18" x14ac:dyDescent="0.3">
      <c r="A37" s="744"/>
      <c r="B37" s="239" t="s">
        <v>339</v>
      </c>
      <c r="C37" s="240"/>
      <c r="D37" s="240"/>
      <c r="E37" s="240"/>
      <c r="F37" s="56"/>
      <c r="G37" s="240"/>
      <c r="H37" s="240"/>
      <c r="I37" s="240"/>
      <c r="J37" s="240"/>
      <c r="K37" s="240"/>
      <c r="L37" s="240"/>
      <c r="M37" s="240"/>
      <c r="N37" s="240"/>
      <c r="O37" s="240"/>
      <c r="P37" s="240"/>
      <c r="Q37" s="240"/>
      <c r="R37" s="241">
        <f t="shared" si="4"/>
        <v>0</v>
      </c>
    </row>
    <row r="38" spans="1:18" x14ac:dyDescent="0.3">
      <c r="A38" s="744"/>
      <c r="B38" s="239" t="s">
        <v>340</v>
      </c>
      <c r="C38" s="240"/>
      <c r="D38" s="240"/>
      <c r="E38" s="240"/>
      <c r="F38" s="56"/>
      <c r="G38" s="240"/>
      <c r="H38" s="240"/>
      <c r="I38" s="240"/>
      <c r="J38" s="240"/>
      <c r="K38" s="240"/>
      <c r="L38" s="240"/>
      <c r="M38" s="240"/>
      <c r="N38" s="240"/>
      <c r="O38" s="240"/>
      <c r="P38" s="240"/>
      <c r="Q38" s="240"/>
      <c r="R38" s="241">
        <f t="shared" si="4"/>
        <v>0</v>
      </c>
    </row>
    <row r="39" spans="1:18" x14ac:dyDescent="0.3">
      <c r="A39" s="744" t="s">
        <v>813</v>
      </c>
      <c r="B39" s="238" t="s">
        <v>338</v>
      </c>
      <c r="C39" s="238">
        <f t="shared" ref="C39:F39" si="22">SUM(C40:C41)</f>
        <v>0</v>
      </c>
      <c r="D39" s="238">
        <f t="shared" si="22"/>
        <v>0</v>
      </c>
      <c r="E39" s="238">
        <f t="shared" si="22"/>
        <v>0</v>
      </c>
      <c r="F39" s="238">
        <f t="shared" si="22"/>
        <v>0</v>
      </c>
      <c r="G39" s="56"/>
      <c r="H39" s="238">
        <f>SUM(H40:H41)</f>
        <v>0</v>
      </c>
      <c r="I39" s="238">
        <f t="shared" ref="I39:Q39" si="23">SUM(I40:I41)</f>
        <v>0</v>
      </c>
      <c r="J39" s="238">
        <f t="shared" si="23"/>
        <v>0</v>
      </c>
      <c r="K39" s="238">
        <f t="shared" si="23"/>
        <v>0</v>
      </c>
      <c r="L39" s="238">
        <f t="shared" si="23"/>
        <v>0</v>
      </c>
      <c r="M39" s="238">
        <f t="shared" si="23"/>
        <v>0</v>
      </c>
      <c r="N39" s="238">
        <f t="shared" si="23"/>
        <v>0</v>
      </c>
      <c r="O39" s="238">
        <f t="shared" si="23"/>
        <v>0</v>
      </c>
      <c r="P39" s="238">
        <f t="shared" si="23"/>
        <v>0</v>
      </c>
      <c r="Q39" s="238">
        <f t="shared" si="23"/>
        <v>0</v>
      </c>
      <c r="R39" s="238">
        <f t="shared" si="4"/>
        <v>0</v>
      </c>
    </row>
    <row r="40" spans="1:18" x14ac:dyDescent="0.3">
      <c r="A40" s="744"/>
      <c r="B40" s="239" t="s">
        <v>339</v>
      </c>
      <c r="C40" s="240"/>
      <c r="D40" s="240"/>
      <c r="E40" s="240"/>
      <c r="F40" s="240"/>
      <c r="G40" s="56"/>
      <c r="H40" s="240"/>
      <c r="I40" s="240"/>
      <c r="J40" s="240"/>
      <c r="K40" s="240"/>
      <c r="L40" s="240"/>
      <c r="M40" s="240"/>
      <c r="N40" s="240"/>
      <c r="O40" s="240"/>
      <c r="P40" s="240"/>
      <c r="Q40" s="240"/>
      <c r="R40" s="241">
        <f t="shared" si="4"/>
        <v>0</v>
      </c>
    </row>
    <row r="41" spans="1:18" x14ac:dyDescent="0.3">
      <c r="A41" s="744"/>
      <c r="B41" s="239" t="s">
        <v>340</v>
      </c>
      <c r="C41" s="240"/>
      <c r="D41" s="240"/>
      <c r="E41" s="240"/>
      <c r="F41" s="240"/>
      <c r="G41" s="56"/>
      <c r="H41" s="240"/>
      <c r="I41" s="240"/>
      <c r="J41" s="240"/>
      <c r="K41" s="240"/>
      <c r="L41" s="240"/>
      <c r="M41" s="240"/>
      <c r="N41" s="240"/>
      <c r="O41" s="240"/>
      <c r="P41" s="240"/>
      <c r="Q41" s="240"/>
      <c r="R41" s="241">
        <f t="shared" si="4"/>
        <v>0</v>
      </c>
    </row>
    <row r="42" spans="1:18" x14ac:dyDescent="0.3">
      <c r="A42" s="744"/>
      <c r="B42" s="238" t="s">
        <v>341</v>
      </c>
      <c r="C42" s="238">
        <f t="shared" ref="C42:F42" si="24">SUM(C43:C44)</f>
        <v>0</v>
      </c>
      <c r="D42" s="238">
        <f t="shared" si="24"/>
        <v>0</v>
      </c>
      <c r="E42" s="238">
        <f t="shared" si="24"/>
        <v>0</v>
      </c>
      <c r="F42" s="238">
        <f t="shared" si="24"/>
        <v>0</v>
      </c>
      <c r="G42" s="56"/>
      <c r="H42" s="238">
        <f>SUM(H43:H44)</f>
        <v>0</v>
      </c>
      <c r="I42" s="238">
        <f t="shared" ref="I42:Q42" si="25">SUM(I43:I44)</f>
        <v>0</v>
      </c>
      <c r="J42" s="238">
        <f t="shared" si="25"/>
        <v>0</v>
      </c>
      <c r="K42" s="238">
        <f t="shared" si="25"/>
        <v>0</v>
      </c>
      <c r="L42" s="238">
        <f t="shared" si="25"/>
        <v>0</v>
      </c>
      <c r="M42" s="238">
        <f t="shared" si="25"/>
        <v>0</v>
      </c>
      <c r="N42" s="238">
        <f t="shared" si="25"/>
        <v>0</v>
      </c>
      <c r="O42" s="238">
        <f t="shared" si="25"/>
        <v>0</v>
      </c>
      <c r="P42" s="238">
        <f t="shared" si="25"/>
        <v>0</v>
      </c>
      <c r="Q42" s="238">
        <f t="shared" si="25"/>
        <v>0</v>
      </c>
      <c r="R42" s="238">
        <f t="shared" si="4"/>
        <v>0</v>
      </c>
    </row>
    <row r="43" spans="1:18" x14ac:dyDescent="0.3">
      <c r="A43" s="744"/>
      <c r="B43" s="239" t="s">
        <v>339</v>
      </c>
      <c r="C43" s="240"/>
      <c r="D43" s="240"/>
      <c r="E43" s="240"/>
      <c r="F43" s="240"/>
      <c r="G43" s="56"/>
      <c r="H43" s="240"/>
      <c r="I43" s="240"/>
      <c r="J43" s="240"/>
      <c r="K43" s="240"/>
      <c r="L43" s="240"/>
      <c r="M43" s="240"/>
      <c r="N43" s="240"/>
      <c r="O43" s="240"/>
      <c r="P43" s="240"/>
      <c r="Q43" s="240"/>
      <c r="R43" s="241">
        <f t="shared" si="4"/>
        <v>0</v>
      </c>
    </row>
    <row r="44" spans="1:18" x14ac:dyDescent="0.3">
      <c r="A44" s="744"/>
      <c r="B44" s="239" t="s">
        <v>340</v>
      </c>
      <c r="C44" s="240"/>
      <c r="D44" s="240"/>
      <c r="E44" s="240"/>
      <c r="F44" s="240"/>
      <c r="G44" s="56"/>
      <c r="H44" s="240"/>
      <c r="I44" s="240"/>
      <c r="J44" s="240"/>
      <c r="K44" s="240"/>
      <c r="L44" s="240"/>
      <c r="M44" s="240"/>
      <c r="N44" s="240"/>
      <c r="O44" s="240"/>
      <c r="P44" s="240"/>
      <c r="Q44" s="240"/>
      <c r="R44" s="241">
        <f t="shared" si="4"/>
        <v>0</v>
      </c>
    </row>
    <row r="45" spans="1:18" x14ac:dyDescent="0.3">
      <c r="A45" s="744" t="s">
        <v>345</v>
      </c>
      <c r="B45" s="238" t="s">
        <v>338</v>
      </c>
      <c r="C45" s="238">
        <f t="shared" ref="C45:G45" si="26">SUM(C46:C47)</f>
        <v>0</v>
      </c>
      <c r="D45" s="238">
        <f t="shared" si="26"/>
        <v>0</v>
      </c>
      <c r="E45" s="238">
        <f t="shared" si="26"/>
        <v>0</v>
      </c>
      <c r="F45" s="238">
        <f t="shared" si="26"/>
        <v>0</v>
      </c>
      <c r="G45" s="238">
        <f t="shared" si="26"/>
        <v>0</v>
      </c>
      <c r="H45" s="56"/>
      <c r="I45" s="238">
        <f t="shared" ref="I45:Q45" si="27">SUM(I46:I47)</f>
        <v>0</v>
      </c>
      <c r="J45" s="238">
        <f t="shared" si="27"/>
        <v>0</v>
      </c>
      <c r="K45" s="238">
        <f t="shared" si="27"/>
        <v>0</v>
      </c>
      <c r="L45" s="238">
        <f t="shared" si="27"/>
        <v>0</v>
      </c>
      <c r="M45" s="238">
        <f t="shared" si="27"/>
        <v>0</v>
      </c>
      <c r="N45" s="238">
        <f t="shared" si="27"/>
        <v>0</v>
      </c>
      <c r="O45" s="238">
        <f t="shared" si="27"/>
        <v>0</v>
      </c>
      <c r="P45" s="238">
        <f t="shared" si="27"/>
        <v>0</v>
      </c>
      <c r="Q45" s="238">
        <f t="shared" si="27"/>
        <v>0</v>
      </c>
      <c r="R45" s="238">
        <f t="shared" si="4"/>
        <v>0</v>
      </c>
    </row>
    <row r="46" spans="1:18" x14ac:dyDescent="0.3">
      <c r="A46" s="744"/>
      <c r="B46" s="239" t="s">
        <v>339</v>
      </c>
      <c r="C46" s="240"/>
      <c r="D46" s="240"/>
      <c r="E46" s="240"/>
      <c r="F46" s="240"/>
      <c r="G46" s="240"/>
      <c r="H46" s="56"/>
      <c r="I46" s="240"/>
      <c r="J46" s="240"/>
      <c r="K46" s="240"/>
      <c r="L46" s="240"/>
      <c r="M46" s="240"/>
      <c r="N46" s="240"/>
      <c r="O46" s="240"/>
      <c r="P46" s="240"/>
      <c r="Q46" s="240"/>
      <c r="R46" s="241">
        <f t="shared" si="4"/>
        <v>0</v>
      </c>
    </row>
    <row r="47" spans="1:18" x14ac:dyDescent="0.3">
      <c r="A47" s="744"/>
      <c r="B47" s="239" t="s">
        <v>340</v>
      </c>
      <c r="C47" s="240"/>
      <c r="D47" s="240"/>
      <c r="E47" s="240"/>
      <c r="F47" s="240"/>
      <c r="G47" s="240"/>
      <c r="H47" s="56"/>
      <c r="I47" s="240"/>
      <c r="J47" s="240"/>
      <c r="K47" s="240"/>
      <c r="L47" s="240"/>
      <c r="M47" s="240"/>
      <c r="N47" s="240"/>
      <c r="O47" s="240"/>
      <c r="P47" s="240"/>
      <c r="Q47" s="240"/>
      <c r="R47" s="241">
        <f t="shared" si="4"/>
        <v>0</v>
      </c>
    </row>
    <row r="48" spans="1:18" x14ac:dyDescent="0.3">
      <c r="A48" s="744"/>
      <c r="B48" s="238" t="s">
        <v>341</v>
      </c>
      <c r="C48" s="238">
        <f t="shared" ref="C48:G48" si="28">SUM(C49:C50)</f>
        <v>0</v>
      </c>
      <c r="D48" s="238">
        <f t="shared" si="28"/>
        <v>0</v>
      </c>
      <c r="E48" s="238">
        <f t="shared" si="28"/>
        <v>0</v>
      </c>
      <c r="F48" s="238">
        <f t="shared" si="28"/>
        <v>0</v>
      </c>
      <c r="G48" s="238">
        <f t="shared" si="28"/>
        <v>0</v>
      </c>
      <c r="H48" s="56"/>
      <c r="I48" s="238">
        <f t="shared" ref="I48:Q48" si="29">SUM(I49:I50)</f>
        <v>0</v>
      </c>
      <c r="J48" s="238">
        <f t="shared" si="29"/>
        <v>0</v>
      </c>
      <c r="K48" s="238">
        <f t="shared" si="29"/>
        <v>0</v>
      </c>
      <c r="L48" s="238">
        <f t="shared" si="29"/>
        <v>0</v>
      </c>
      <c r="M48" s="238">
        <f t="shared" si="29"/>
        <v>0</v>
      </c>
      <c r="N48" s="238">
        <f t="shared" si="29"/>
        <v>0</v>
      </c>
      <c r="O48" s="238">
        <f t="shared" si="29"/>
        <v>0</v>
      </c>
      <c r="P48" s="238">
        <f t="shared" si="29"/>
        <v>0</v>
      </c>
      <c r="Q48" s="238">
        <f t="shared" si="29"/>
        <v>0</v>
      </c>
      <c r="R48" s="238">
        <f t="shared" si="4"/>
        <v>0</v>
      </c>
    </row>
    <row r="49" spans="1:18" x14ac:dyDescent="0.3">
      <c r="A49" s="744"/>
      <c r="B49" s="239" t="s">
        <v>339</v>
      </c>
      <c r="C49" s="240"/>
      <c r="D49" s="240"/>
      <c r="E49" s="240"/>
      <c r="F49" s="240"/>
      <c r="G49" s="240"/>
      <c r="H49" s="56"/>
      <c r="I49" s="240"/>
      <c r="J49" s="240"/>
      <c r="K49" s="240"/>
      <c r="L49" s="240"/>
      <c r="M49" s="240"/>
      <c r="N49" s="240"/>
      <c r="O49" s="240"/>
      <c r="P49" s="240"/>
      <c r="Q49" s="240"/>
      <c r="R49" s="241">
        <f t="shared" si="4"/>
        <v>0</v>
      </c>
    </row>
    <row r="50" spans="1:18" x14ac:dyDescent="0.3">
      <c r="A50" s="744"/>
      <c r="B50" s="239" t="s">
        <v>340</v>
      </c>
      <c r="C50" s="240"/>
      <c r="D50" s="240"/>
      <c r="E50" s="240"/>
      <c r="F50" s="240"/>
      <c r="G50" s="240"/>
      <c r="H50" s="56"/>
      <c r="I50" s="240"/>
      <c r="J50" s="240"/>
      <c r="K50" s="240"/>
      <c r="L50" s="240"/>
      <c r="M50" s="240"/>
      <c r="N50" s="240"/>
      <c r="O50" s="240"/>
      <c r="P50" s="240"/>
      <c r="Q50" s="240"/>
      <c r="R50" s="241">
        <f t="shared" si="4"/>
        <v>0</v>
      </c>
    </row>
    <row r="51" spans="1:18" x14ac:dyDescent="0.3">
      <c r="A51" s="744" t="s">
        <v>346</v>
      </c>
      <c r="B51" s="238" t="s">
        <v>338</v>
      </c>
      <c r="C51" s="238">
        <f t="shared" ref="C51:H51" si="30">SUM(C52:C53)</f>
        <v>0</v>
      </c>
      <c r="D51" s="238">
        <f t="shared" si="30"/>
        <v>0</v>
      </c>
      <c r="E51" s="238">
        <f t="shared" si="30"/>
        <v>0</v>
      </c>
      <c r="F51" s="238">
        <f t="shared" si="30"/>
        <v>0</v>
      </c>
      <c r="G51" s="238">
        <f t="shared" si="30"/>
        <v>0</v>
      </c>
      <c r="H51" s="238">
        <f t="shared" si="30"/>
        <v>0</v>
      </c>
      <c r="I51" s="56"/>
      <c r="J51" s="238">
        <f t="shared" ref="J51:Q51" si="31">SUM(J52:J53)</f>
        <v>0</v>
      </c>
      <c r="K51" s="238">
        <f t="shared" si="31"/>
        <v>0</v>
      </c>
      <c r="L51" s="238">
        <f t="shared" si="31"/>
        <v>0</v>
      </c>
      <c r="M51" s="238">
        <f t="shared" si="31"/>
        <v>0</v>
      </c>
      <c r="N51" s="238">
        <f t="shared" si="31"/>
        <v>0</v>
      </c>
      <c r="O51" s="238">
        <f t="shared" si="31"/>
        <v>0</v>
      </c>
      <c r="P51" s="238">
        <f t="shared" si="31"/>
        <v>0</v>
      </c>
      <c r="Q51" s="238">
        <f t="shared" si="31"/>
        <v>0</v>
      </c>
      <c r="R51" s="238">
        <f t="shared" si="4"/>
        <v>0</v>
      </c>
    </row>
    <row r="52" spans="1:18" x14ac:dyDescent="0.3">
      <c r="A52" s="744"/>
      <c r="B52" s="239" t="s">
        <v>339</v>
      </c>
      <c r="C52" s="240"/>
      <c r="D52" s="240"/>
      <c r="E52" s="240"/>
      <c r="F52" s="240"/>
      <c r="G52" s="240"/>
      <c r="H52" s="240"/>
      <c r="I52" s="56"/>
      <c r="J52" s="240"/>
      <c r="K52" s="240"/>
      <c r="L52" s="240"/>
      <c r="M52" s="240"/>
      <c r="N52" s="240"/>
      <c r="O52" s="240"/>
      <c r="P52" s="240"/>
      <c r="Q52" s="240"/>
      <c r="R52" s="241">
        <f t="shared" si="4"/>
        <v>0</v>
      </c>
    </row>
    <row r="53" spans="1:18" x14ac:dyDescent="0.3">
      <c r="A53" s="744"/>
      <c r="B53" s="239" t="s">
        <v>340</v>
      </c>
      <c r="C53" s="240"/>
      <c r="D53" s="240"/>
      <c r="E53" s="240"/>
      <c r="F53" s="240"/>
      <c r="G53" s="240"/>
      <c r="H53" s="240"/>
      <c r="I53" s="56"/>
      <c r="J53" s="240"/>
      <c r="K53" s="240"/>
      <c r="L53" s="240"/>
      <c r="M53" s="240"/>
      <c r="N53" s="240"/>
      <c r="O53" s="240"/>
      <c r="P53" s="240"/>
      <c r="Q53" s="240"/>
      <c r="R53" s="241">
        <f t="shared" si="4"/>
        <v>0</v>
      </c>
    </row>
    <row r="54" spans="1:18" x14ac:dyDescent="0.3">
      <c r="A54" s="744"/>
      <c r="B54" s="238" t="s">
        <v>341</v>
      </c>
      <c r="C54" s="238">
        <f t="shared" ref="C54:H54" si="32">SUM(C55:C56)</f>
        <v>0</v>
      </c>
      <c r="D54" s="238">
        <f t="shared" si="32"/>
        <v>0</v>
      </c>
      <c r="E54" s="238">
        <f t="shared" si="32"/>
        <v>0</v>
      </c>
      <c r="F54" s="238">
        <f t="shared" si="32"/>
        <v>0</v>
      </c>
      <c r="G54" s="238">
        <f t="shared" si="32"/>
        <v>0</v>
      </c>
      <c r="H54" s="238">
        <f t="shared" si="32"/>
        <v>0</v>
      </c>
      <c r="I54" s="56"/>
      <c r="J54" s="238">
        <f t="shared" ref="J54:Q54" si="33">SUM(J55:J56)</f>
        <v>0</v>
      </c>
      <c r="K54" s="238">
        <f t="shared" si="33"/>
        <v>0</v>
      </c>
      <c r="L54" s="238">
        <f t="shared" si="33"/>
        <v>0</v>
      </c>
      <c r="M54" s="238">
        <f t="shared" si="33"/>
        <v>0</v>
      </c>
      <c r="N54" s="238">
        <f t="shared" si="33"/>
        <v>0</v>
      </c>
      <c r="O54" s="238">
        <f t="shared" si="33"/>
        <v>0</v>
      </c>
      <c r="P54" s="238">
        <f t="shared" si="33"/>
        <v>0</v>
      </c>
      <c r="Q54" s="238">
        <f t="shared" si="33"/>
        <v>0</v>
      </c>
      <c r="R54" s="238">
        <f t="shared" si="4"/>
        <v>0</v>
      </c>
    </row>
    <row r="55" spans="1:18" x14ac:dyDescent="0.3">
      <c r="A55" s="744"/>
      <c r="B55" s="239" t="s">
        <v>339</v>
      </c>
      <c r="C55" s="240"/>
      <c r="D55" s="240"/>
      <c r="E55" s="240"/>
      <c r="F55" s="240"/>
      <c r="G55" s="240"/>
      <c r="H55" s="240"/>
      <c r="I55" s="56"/>
      <c r="J55" s="240"/>
      <c r="K55" s="240"/>
      <c r="L55" s="240"/>
      <c r="M55" s="240"/>
      <c r="N55" s="240"/>
      <c r="O55" s="240"/>
      <c r="P55" s="240"/>
      <c r="Q55" s="240"/>
      <c r="R55" s="241">
        <f t="shared" si="4"/>
        <v>0</v>
      </c>
    </row>
    <row r="56" spans="1:18" x14ac:dyDescent="0.3">
      <c r="A56" s="744"/>
      <c r="B56" s="239" t="s">
        <v>340</v>
      </c>
      <c r="C56" s="240"/>
      <c r="D56" s="240"/>
      <c r="E56" s="240"/>
      <c r="F56" s="240"/>
      <c r="G56" s="240"/>
      <c r="H56" s="240"/>
      <c r="I56" s="56"/>
      <c r="J56" s="240"/>
      <c r="K56" s="240"/>
      <c r="L56" s="240"/>
      <c r="M56" s="240"/>
      <c r="N56" s="240"/>
      <c r="O56" s="240"/>
      <c r="P56" s="240"/>
      <c r="Q56" s="240"/>
      <c r="R56" s="241">
        <f t="shared" si="4"/>
        <v>0</v>
      </c>
    </row>
    <row r="57" spans="1:18" x14ac:dyDescent="0.3">
      <c r="A57" s="744" t="s">
        <v>347</v>
      </c>
      <c r="B57" s="238" t="s">
        <v>338</v>
      </c>
      <c r="C57" s="238">
        <f t="shared" ref="C57:I57" si="34">SUM(C58:C59)</f>
        <v>0</v>
      </c>
      <c r="D57" s="238">
        <f t="shared" si="34"/>
        <v>0</v>
      </c>
      <c r="E57" s="238">
        <f t="shared" si="34"/>
        <v>0</v>
      </c>
      <c r="F57" s="238">
        <f t="shared" si="34"/>
        <v>0</v>
      </c>
      <c r="G57" s="238">
        <f t="shared" si="34"/>
        <v>0</v>
      </c>
      <c r="H57" s="238">
        <f t="shared" si="34"/>
        <v>0</v>
      </c>
      <c r="I57" s="238">
        <f t="shared" si="34"/>
        <v>0</v>
      </c>
      <c r="J57" s="56"/>
      <c r="K57" s="238">
        <f t="shared" ref="K57:Q57" si="35">SUM(K58:K59)</f>
        <v>0</v>
      </c>
      <c r="L57" s="238">
        <f t="shared" si="35"/>
        <v>0</v>
      </c>
      <c r="M57" s="238">
        <f t="shared" si="35"/>
        <v>0</v>
      </c>
      <c r="N57" s="238">
        <f t="shared" si="35"/>
        <v>0</v>
      </c>
      <c r="O57" s="238">
        <f t="shared" si="35"/>
        <v>0</v>
      </c>
      <c r="P57" s="238">
        <f t="shared" si="35"/>
        <v>0</v>
      </c>
      <c r="Q57" s="238">
        <f t="shared" si="35"/>
        <v>0</v>
      </c>
      <c r="R57" s="238">
        <f t="shared" si="4"/>
        <v>0</v>
      </c>
    </row>
    <row r="58" spans="1:18" x14ac:dyDescent="0.3">
      <c r="A58" s="744"/>
      <c r="B58" s="239" t="s">
        <v>339</v>
      </c>
      <c r="C58" s="240"/>
      <c r="D58" s="240"/>
      <c r="E58" s="240"/>
      <c r="F58" s="240"/>
      <c r="G58" s="240"/>
      <c r="H58" s="240"/>
      <c r="I58" s="240"/>
      <c r="J58" s="56"/>
      <c r="K58" s="240"/>
      <c r="L58" s="240"/>
      <c r="M58" s="240"/>
      <c r="N58" s="240"/>
      <c r="O58" s="240"/>
      <c r="P58" s="240"/>
      <c r="Q58" s="240"/>
      <c r="R58" s="241">
        <f t="shared" si="4"/>
        <v>0</v>
      </c>
    </row>
    <row r="59" spans="1:18" x14ac:dyDescent="0.3">
      <c r="A59" s="744"/>
      <c r="B59" s="239" t="s">
        <v>340</v>
      </c>
      <c r="C59" s="240"/>
      <c r="D59" s="240"/>
      <c r="E59" s="240"/>
      <c r="F59" s="240"/>
      <c r="G59" s="240"/>
      <c r="H59" s="240"/>
      <c r="I59" s="240"/>
      <c r="J59" s="56"/>
      <c r="K59" s="240"/>
      <c r="L59" s="240"/>
      <c r="M59" s="240"/>
      <c r="N59" s="240"/>
      <c r="O59" s="240"/>
      <c r="P59" s="240"/>
      <c r="Q59" s="240"/>
      <c r="R59" s="241">
        <f t="shared" si="4"/>
        <v>0</v>
      </c>
    </row>
    <row r="60" spans="1:18" x14ac:dyDescent="0.3">
      <c r="A60" s="744"/>
      <c r="B60" s="238" t="s">
        <v>341</v>
      </c>
      <c r="C60" s="238">
        <f t="shared" ref="C60:I60" si="36">SUM(C61:C62)</f>
        <v>0</v>
      </c>
      <c r="D60" s="238">
        <f t="shared" si="36"/>
        <v>0</v>
      </c>
      <c r="E60" s="238">
        <f t="shared" si="36"/>
        <v>0</v>
      </c>
      <c r="F60" s="238">
        <f t="shared" si="36"/>
        <v>0</v>
      </c>
      <c r="G60" s="238">
        <f t="shared" si="36"/>
        <v>0</v>
      </c>
      <c r="H60" s="238">
        <f t="shared" si="36"/>
        <v>0</v>
      </c>
      <c r="I60" s="238">
        <f t="shared" si="36"/>
        <v>0</v>
      </c>
      <c r="J60" s="56"/>
      <c r="K60" s="238">
        <f t="shared" ref="K60:Q60" si="37">SUM(K61:K62)</f>
        <v>0</v>
      </c>
      <c r="L60" s="238">
        <f t="shared" si="37"/>
        <v>0</v>
      </c>
      <c r="M60" s="238">
        <f t="shared" si="37"/>
        <v>0</v>
      </c>
      <c r="N60" s="238">
        <f t="shared" si="37"/>
        <v>0</v>
      </c>
      <c r="O60" s="238">
        <f t="shared" si="37"/>
        <v>0</v>
      </c>
      <c r="P60" s="238">
        <f t="shared" si="37"/>
        <v>0</v>
      </c>
      <c r="Q60" s="238">
        <f t="shared" si="37"/>
        <v>0</v>
      </c>
      <c r="R60" s="238">
        <f t="shared" si="4"/>
        <v>0</v>
      </c>
    </row>
    <row r="61" spans="1:18" x14ac:dyDescent="0.3">
      <c r="A61" s="744"/>
      <c r="B61" s="239" t="s">
        <v>339</v>
      </c>
      <c r="C61" s="240"/>
      <c r="D61" s="240"/>
      <c r="E61" s="240"/>
      <c r="F61" s="240"/>
      <c r="G61" s="240"/>
      <c r="H61" s="240"/>
      <c r="I61" s="240"/>
      <c r="J61" s="56"/>
      <c r="K61" s="240"/>
      <c r="L61" s="240"/>
      <c r="M61" s="240"/>
      <c r="N61" s="240"/>
      <c r="O61" s="240"/>
      <c r="P61" s="240"/>
      <c r="Q61" s="240"/>
      <c r="R61" s="241">
        <f t="shared" si="4"/>
        <v>0</v>
      </c>
    </row>
    <row r="62" spans="1:18" x14ac:dyDescent="0.3">
      <c r="A62" s="744"/>
      <c r="B62" s="239" t="s">
        <v>340</v>
      </c>
      <c r="C62" s="240"/>
      <c r="D62" s="240"/>
      <c r="E62" s="240"/>
      <c r="F62" s="240"/>
      <c r="G62" s="240"/>
      <c r="H62" s="240"/>
      <c r="I62" s="240"/>
      <c r="J62" s="56"/>
      <c r="K62" s="240"/>
      <c r="L62" s="240"/>
      <c r="M62" s="240"/>
      <c r="N62" s="240"/>
      <c r="O62" s="240"/>
      <c r="P62" s="240"/>
      <c r="Q62" s="240"/>
      <c r="R62" s="241">
        <f t="shared" si="4"/>
        <v>0</v>
      </c>
    </row>
    <row r="63" spans="1:18" x14ac:dyDescent="0.3">
      <c r="A63" s="744" t="s">
        <v>348</v>
      </c>
      <c r="B63" s="238" t="s">
        <v>338</v>
      </c>
      <c r="C63" s="238">
        <f t="shared" ref="C63:J63" si="38">SUM(C64:C65)</f>
        <v>0</v>
      </c>
      <c r="D63" s="238">
        <f t="shared" si="38"/>
        <v>0</v>
      </c>
      <c r="E63" s="238">
        <f t="shared" si="38"/>
        <v>0</v>
      </c>
      <c r="F63" s="238">
        <f t="shared" si="38"/>
        <v>0</v>
      </c>
      <c r="G63" s="238">
        <f t="shared" si="38"/>
        <v>0</v>
      </c>
      <c r="H63" s="238">
        <f t="shared" si="38"/>
        <v>0</v>
      </c>
      <c r="I63" s="238">
        <f t="shared" si="38"/>
        <v>0</v>
      </c>
      <c r="J63" s="238">
        <f t="shared" si="38"/>
        <v>0</v>
      </c>
      <c r="K63" s="56"/>
      <c r="L63" s="238">
        <f t="shared" ref="L63:Q63" si="39">SUM(L64:L65)</f>
        <v>0</v>
      </c>
      <c r="M63" s="238">
        <f t="shared" si="39"/>
        <v>0</v>
      </c>
      <c r="N63" s="238">
        <f t="shared" si="39"/>
        <v>0</v>
      </c>
      <c r="O63" s="238">
        <f t="shared" si="39"/>
        <v>0</v>
      </c>
      <c r="P63" s="238">
        <f t="shared" si="39"/>
        <v>0</v>
      </c>
      <c r="Q63" s="238">
        <f t="shared" si="39"/>
        <v>0</v>
      </c>
      <c r="R63" s="238">
        <f t="shared" si="4"/>
        <v>0</v>
      </c>
    </row>
    <row r="64" spans="1:18" x14ac:dyDescent="0.3">
      <c r="A64" s="744"/>
      <c r="B64" s="239" t="s">
        <v>339</v>
      </c>
      <c r="C64" s="240"/>
      <c r="D64" s="240"/>
      <c r="E64" s="240"/>
      <c r="F64" s="240"/>
      <c r="G64" s="240"/>
      <c r="H64" s="240"/>
      <c r="I64" s="240"/>
      <c r="J64" s="240"/>
      <c r="K64" s="56"/>
      <c r="L64" s="240"/>
      <c r="M64" s="240"/>
      <c r="N64" s="240"/>
      <c r="O64" s="240"/>
      <c r="P64" s="240"/>
      <c r="Q64" s="240"/>
      <c r="R64" s="241">
        <f t="shared" si="4"/>
        <v>0</v>
      </c>
    </row>
    <row r="65" spans="1:18" x14ac:dyDescent="0.3">
      <c r="A65" s="744"/>
      <c r="B65" s="239" t="s">
        <v>340</v>
      </c>
      <c r="C65" s="240"/>
      <c r="D65" s="240"/>
      <c r="E65" s="240"/>
      <c r="F65" s="240"/>
      <c r="G65" s="240"/>
      <c r="H65" s="240"/>
      <c r="I65" s="240"/>
      <c r="J65" s="240"/>
      <c r="K65" s="56"/>
      <c r="L65" s="240"/>
      <c r="M65" s="240"/>
      <c r="N65" s="240"/>
      <c r="O65" s="240"/>
      <c r="P65" s="240"/>
      <c r="Q65" s="240"/>
      <c r="R65" s="241">
        <f t="shared" si="4"/>
        <v>0</v>
      </c>
    </row>
    <row r="66" spans="1:18" x14ac:dyDescent="0.3">
      <c r="A66" s="744"/>
      <c r="B66" s="238" t="s">
        <v>341</v>
      </c>
      <c r="C66" s="238">
        <f t="shared" ref="C66:J66" si="40">SUM(C67:C68)</f>
        <v>0</v>
      </c>
      <c r="D66" s="238">
        <f t="shared" si="40"/>
        <v>0</v>
      </c>
      <c r="E66" s="238">
        <f t="shared" si="40"/>
        <v>0</v>
      </c>
      <c r="F66" s="238">
        <f t="shared" si="40"/>
        <v>0</v>
      </c>
      <c r="G66" s="238">
        <f t="shared" si="40"/>
        <v>0</v>
      </c>
      <c r="H66" s="238">
        <f t="shared" si="40"/>
        <v>0</v>
      </c>
      <c r="I66" s="238">
        <f t="shared" si="40"/>
        <v>0</v>
      </c>
      <c r="J66" s="238">
        <f t="shared" si="40"/>
        <v>0</v>
      </c>
      <c r="K66" s="56"/>
      <c r="L66" s="238">
        <f t="shared" ref="L66:Q66" si="41">SUM(L67:L68)</f>
        <v>0</v>
      </c>
      <c r="M66" s="238">
        <f t="shared" si="41"/>
        <v>0</v>
      </c>
      <c r="N66" s="238">
        <f t="shared" si="41"/>
        <v>0</v>
      </c>
      <c r="O66" s="238">
        <f t="shared" si="41"/>
        <v>0</v>
      </c>
      <c r="P66" s="238">
        <f t="shared" si="41"/>
        <v>0</v>
      </c>
      <c r="Q66" s="238">
        <f t="shared" si="41"/>
        <v>0</v>
      </c>
      <c r="R66" s="238">
        <f t="shared" si="4"/>
        <v>0</v>
      </c>
    </row>
    <row r="67" spans="1:18" x14ac:dyDescent="0.3">
      <c r="A67" s="744"/>
      <c r="B67" s="239" t="s">
        <v>339</v>
      </c>
      <c r="C67" s="240"/>
      <c r="D67" s="240"/>
      <c r="E67" s="240"/>
      <c r="F67" s="240"/>
      <c r="G67" s="240"/>
      <c r="H67" s="240"/>
      <c r="I67" s="240"/>
      <c r="J67" s="240"/>
      <c r="K67" s="56"/>
      <c r="L67" s="240"/>
      <c r="M67" s="240"/>
      <c r="N67" s="240"/>
      <c r="O67" s="240"/>
      <c r="P67" s="240"/>
      <c r="Q67" s="240"/>
      <c r="R67" s="241">
        <f t="shared" si="4"/>
        <v>0</v>
      </c>
    </row>
    <row r="68" spans="1:18" x14ac:dyDescent="0.3">
      <c r="A68" s="744"/>
      <c r="B68" s="239" t="s">
        <v>340</v>
      </c>
      <c r="C68" s="240"/>
      <c r="D68" s="240"/>
      <c r="E68" s="240"/>
      <c r="F68" s="240"/>
      <c r="G68" s="240"/>
      <c r="H68" s="240"/>
      <c r="I68" s="240"/>
      <c r="J68" s="240"/>
      <c r="K68" s="56"/>
      <c r="L68" s="240"/>
      <c r="M68" s="240"/>
      <c r="N68" s="240"/>
      <c r="O68" s="240"/>
      <c r="P68" s="240"/>
      <c r="Q68" s="240"/>
      <c r="R68" s="241">
        <f t="shared" si="4"/>
        <v>0</v>
      </c>
    </row>
    <row r="69" spans="1:18" x14ac:dyDescent="0.3">
      <c r="A69" s="744" t="s">
        <v>349</v>
      </c>
      <c r="B69" s="238" t="s">
        <v>338</v>
      </c>
      <c r="C69" s="238">
        <f t="shared" ref="C69:K69" si="42">SUM(C70:C71)</f>
        <v>0</v>
      </c>
      <c r="D69" s="238">
        <f t="shared" si="42"/>
        <v>0</v>
      </c>
      <c r="E69" s="238">
        <f t="shared" si="42"/>
        <v>0</v>
      </c>
      <c r="F69" s="238">
        <f t="shared" si="42"/>
        <v>0</v>
      </c>
      <c r="G69" s="238">
        <f t="shared" si="42"/>
        <v>0</v>
      </c>
      <c r="H69" s="238">
        <f t="shared" si="42"/>
        <v>0</v>
      </c>
      <c r="I69" s="238">
        <f t="shared" si="42"/>
        <v>0</v>
      </c>
      <c r="J69" s="238">
        <f t="shared" si="42"/>
        <v>0</v>
      </c>
      <c r="K69" s="238">
        <f t="shared" si="42"/>
        <v>0</v>
      </c>
      <c r="L69" s="56"/>
      <c r="M69" s="238">
        <f t="shared" ref="M69:Q69" si="43">SUM(M70:M71)</f>
        <v>0</v>
      </c>
      <c r="N69" s="238">
        <f t="shared" si="43"/>
        <v>0</v>
      </c>
      <c r="O69" s="238">
        <f t="shared" si="43"/>
        <v>0</v>
      </c>
      <c r="P69" s="238">
        <f t="shared" si="43"/>
        <v>0</v>
      </c>
      <c r="Q69" s="238">
        <f t="shared" si="43"/>
        <v>0</v>
      </c>
      <c r="R69" s="238">
        <f t="shared" si="4"/>
        <v>0</v>
      </c>
    </row>
    <row r="70" spans="1:18" x14ac:dyDescent="0.3">
      <c r="A70" s="744"/>
      <c r="B70" s="239" t="s">
        <v>339</v>
      </c>
      <c r="C70" s="240"/>
      <c r="D70" s="240"/>
      <c r="E70" s="240"/>
      <c r="F70" s="240"/>
      <c r="G70" s="240"/>
      <c r="H70" s="240"/>
      <c r="I70" s="240"/>
      <c r="J70" s="240"/>
      <c r="K70" s="240"/>
      <c r="L70" s="56"/>
      <c r="M70" s="240"/>
      <c r="N70" s="240"/>
      <c r="O70" s="240"/>
      <c r="P70" s="240"/>
      <c r="Q70" s="240"/>
      <c r="R70" s="241">
        <f t="shared" si="4"/>
        <v>0</v>
      </c>
    </row>
    <row r="71" spans="1:18" x14ac:dyDescent="0.3">
      <c r="A71" s="744"/>
      <c r="B71" s="239" t="s">
        <v>340</v>
      </c>
      <c r="C71" s="240"/>
      <c r="D71" s="240"/>
      <c r="E71" s="240"/>
      <c r="F71" s="240"/>
      <c r="G71" s="240"/>
      <c r="H71" s="240"/>
      <c r="I71" s="240"/>
      <c r="J71" s="240"/>
      <c r="K71" s="240"/>
      <c r="L71" s="56"/>
      <c r="M71" s="240"/>
      <c r="N71" s="240"/>
      <c r="O71" s="240"/>
      <c r="P71" s="240"/>
      <c r="Q71" s="240"/>
      <c r="R71" s="241">
        <f t="shared" si="4"/>
        <v>0</v>
      </c>
    </row>
    <row r="72" spans="1:18" x14ac:dyDescent="0.3">
      <c r="A72" s="744"/>
      <c r="B72" s="238" t="s">
        <v>341</v>
      </c>
      <c r="C72" s="238">
        <f t="shared" ref="C72:K72" si="44">SUM(C73:C74)</f>
        <v>0</v>
      </c>
      <c r="D72" s="238">
        <f t="shared" si="44"/>
        <v>0</v>
      </c>
      <c r="E72" s="238">
        <f t="shared" si="44"/>
        <v>0</v>
      </c>
      <c r="F72" s="238">
        <f t="shared" si="44"/>
        <v>0</v>
      </c>
      <c r="G72" s="238">
        <f t="shared" si="44"/>
        <v>0</v>
      </c>
      <c r="H72" s="238">
        <f t="shared" si="44"/>
        <v>0</v>
      </c>
      <c r="I72" s="238">
        <f t="shared" si="44"/>
        <v>0</v>
      </c>
      <c r="J72" s="238">
        <f t="shared" si="44"/>
        <v>0</v>
      </c>
      <c r="K72" s="238">
        <f t="shared" si="44"/>
        <v>0</v>
      </c>
      <c r="L72" s="56"/>
      <c r="M72" s="238">
        <f t="shared" ref="M72:Q72" si="45">SUM(M73:M74)</f>
        <v>0</v>
      </c>
      <c r="N72" s="238">
        <f t="shared" si="45"/>
        <v>0</v>
      </c>
      <c r="O72" s="238">
        <f t="shared" si="45"/>
        <v>0</v>
      </c>
      <c r="P72" s="238">
        <f t="shared" si="45"/>
        <v>0</v>
      </c>
      <c r="Q72" s="238">
        <f t="shared" si="45"/>
        <v>0</v>
      </c>
      <c r="R72" s="238">
        <f t="shared" si="4"/>
        <v>0</v>
      </c>
    </row>
    <row r="73" spans="1:18" x14ac:dyDescent="0.3">
      <c r="A73" s="744"/>
      <c r="B73" s="239" t="s">
        <v>339</v>
      </c>
      <c r="C73" s="240"/>
      <c r="D73" s="240"/>
      <c r="E73" s="240"/>
      <c r="F73" s="240"/>
      <c r="G73" s="240"/>
      <c r="H73" s="240"/>
      <c r="I73" s="240"/>
      <c r="J73" s="240"/>
      <c r="K73" s="240"/>
      <c r="L73" s="56"/>
      <c r="M73" s="240"/>
      <c r="N73" s="240"/>
      <c r="O73" s="240"/>
      <c r="P73" s="240"/>
      <c r="Q73" s="240"/>
      <c r="R73" s="241">
        <f t="shared" si="4"/>
        <v>0</v>
      </c>
    </row>
    <row r="74" spans="1:18" x14ac:dyDescent="0.3">
      <c r="A74" s="744"/>
      <c r="B74" s="239" t="s">
        <v>340</v>
      </c>
      <c r="C74" s="240"/>
      <c r="D74" s="240"/>
      <c r="E74" s="240"/>
      <c r="F74" s="240"/>
      <c r="G74" s="240"/>
      <c r="H74" s="240"/>
      <c r="I74" s="240"/>
      <c r="J74" s="240"/>
      <c r="K74" s="240"/>
      <c r="L74" s="56"/>
      <c r="M74" s="240"/>
      <c r="N74" s="240"/>
      <c r="O74" s="240"/>
      <c r="P74" s="240"/>
      <c r="Q74" s="240"/>
      <c r="R74" s="241">
        <f t="shared" si="4"/>
        <v>0</v>
      </c>
    </row>
    <row r="75" spans="1:18" x14ac:dyDescent="0.3">
      <c r="A75" s="744" t="s">
        <v>350</v>
      </c>
      <c r="B75" s="238" t="s">
        <v>338</v>
      </c>
      <c r="C75" s="238">
        <f t="shared" ref="C75:L75" si="46">SUM(C76:C77)</f>
        <v>0</v>
      </c>
      <c r="D75" s="238">
        <f t="shared" si="46"/>
        <v>0</v>
      </c>
      <c r="E75" s="238">
        <f t="shared" si="46"/>
        <v>0</v>
      </c>
      <c r="F75" s="238">
        <f t="shared" si="46"/>
        <v>0</v>
      </c>
      <c r="G75" s="238">
        <f t="shared" si="46"/>
        <v>0</v>
      </c>
      <c r="H75" s="238">
        <f t="shared" si="46"/>
        <v>0</v>
      </c>
      <c r="I75" s="238">
        <f t="shared" si="46"/>
        <v>0</v>
      </c>
      <c r="J75" s="238">
        <f t="shared" si="46"/>
        <v>0</v>
      </c>
      <c r="K75" s="238">
        <f t="shared" si="46"/>
        <v>0</v>
      </c>
      <c r="L75" s="238">
        <f t="shared" si="46"/>
        <v>0</v>
      </c>
      <c r="M75" s="56"/>
      <c r="N75" s="238">
        <f t="shared" ref="N75:Q75" si="47">SUM(N76:N77)</f>
        <v>0</v>
      </c>
      <c r="O75" s="238">
        <f t="shared" si="47"/>
        <v>0</v>
      </c>
      <c r="P75" s="238">
        <f t="shared" si="47"/>
        <v>0</v>
      </c>
      <c r="Q75" s="238">
        <f t="shared" si="47"/>
        <v>0</v>
      </c>
      <c r="R75" s="238">
        <f t="shared" si="4"/>
        <v>0</v>
      </c>
    </row>
    <row r="76" spans="1:18" x14ac:dyDescent="0.3">
      <c r="A76" s="744"/>
      <c r="B76" s="239" t="s">
        <v>339</v>
      </c>
      <c r="C76" s="240"/>
      <c r="D76" s="240"/>
      <c r="E76" s="240"/>
      <c r="F76" s="240"/>
      <c r="G76" s="240"/>
      <c r="H76" s="240"/>
      <c r="I76" s="240"/>
      <c r="J76" s="240"/>
      <c r="K76" s="240"/>
      <c r="L76" s="240"/>
      <c r="M76" s="56"/>
      <c r="N76" s="240"/>
      <c r="O76" s="240"/>
      <c r="P76" s="240"/>
      <c r="Q76" s="240"/>
      <c r="R76" s="241">
        <f t="shared" si="4"/>
        <v>0</v>
      </c>
    </row>
    <row r="77" spans="1:18" x14ac:dyDescent="0.3">
      <c r="A77" s="744"/>
      <c r="B77" s="239" t="s">
        <v>340</v>
      </c>
      <c r="C77" s="240"/>
      <c r="D77" s="240"/>
      <c r="E77" s="240"/>
      <c r="F77" s="240"/>
      <c r="G77" s="240"/>
      <c r="H77" s="240"/>
      <c r="I77" s="240"/>
      <c r="J77" s="240"/>
      <c r="K77" s="240"/>
      <c r="L77" s="240"/>
      <c r="M77" s="56"/>
      <c r="N77" s="240"/>
      <c r="O77" s="240"/>
      <c r="P77" s="240"/>
      <c r="Q77" s="240"/>
      <c r="R77" s="241">
        <f t="shared" si="4"/>
        <v>0</v>
      </c>
    </row>
    <row r="78" spans="1:18" x14ac:dyDescent="0.3">
      <c r="A78" s="744"/>
      <c r="B78" s="238" t="s">
        <v>341</v>
      </c>
      <c r="C78" s="238">
        <f t="shared" ref="C78:L78" si="48">SUM(C79:C80)</f>
        <v>0</v>
      </c>
      <c r="D78" s="238">
        <f t="shared" si="48"/>
        <v>0</v>
      </c>
      <c r="E78" s="238">
        <f t="shared" si="48"/>
        <v>0</v>
      </c>
      <c r="F78" s="238">
        <f t="shared" si="48"/>
        <v>0</v>
      </c>
      <c r="G78" s="238">
        <f t="shared" si="48"/>
        <v>0</v>
      </c>
      <c r="H78" s="238">
        <f t="shared" si="48"/>
        <v>0</v>
      </c>
      <c r="I78" s="238">
        <f t="shared" si="48"/>
        <v>0</v>
      </c>
      <c r="J78" s="238">
        <f t="shared" si="48"/>
        <v>0</v>
      </c>
      <c r="K78" s="238">
        <f t="shared" si="48"/>
        <v>0</v>
      </c>
      <c r="L78" s="238">
        <f t="shared" si="48"/>
        <v>0</v>
      </c>
      <c r="M78" s="56"/>
      <c r="N78" s="238">
        <f t="shared" ref="N78:Q78" si="49">SUM(N79:N80)</f>
        <v>0</v>
      </c>
      <c r="O78" s="238">
        <f t="shared" si="49"/>
        <v>0</v>
      </c>
      <c r="P78" s="238">
        <f t="shared" si="49"/>
        <v>0</v>
      </c>
      <c r="Q78" s="238">
        <f t="shared" si="49"/>
        <v>0</v>
      </c>
      <c r="R78" s="238">
        <f t="shared" si="4"/>
        <v>0</v>
      </c>
    </row>
    <row r="79" spans="1:18" x14ac:dyDescent="0.3">
      <c r="A79" s="744"/>
      <c r="B79" s="239" t="s">
        <v>339</v>
      </c>
      <c r="C79" s="240"/>
      <c r="D79" s="240"/>
      <c r="E79" s="240"/>
      <c r="F79" s="240"/>
      <c r="G79" s="240"/>
      <c r="H79" s="240"/>
      <c r="I79" s="240"/>
      <c r="J79" s="240"/>
      <c r="K79" s="240"/>
      <c r="L79" s="240"/>
      <c r="M79" s="56"/>
      <c r="N79" s="240"/>
      <c r="O79" s="240"/>
      <c r="P79" s="240"/>
      <c r="Q79" s="240"/>
      <c r="R79" s="241">
        <f t="shared" si="4"/>
        <v>0</v>
      </c>
    </row>
    <row r="80" spans="1:18" x14ac:dyDescent="0.3">
      <c r="A80" s="744"/>
      <c r="B80" s="239" t="s">
        <v>340</v>
      </c>
      <c r="C80" s="240"/>
      <c r="D80" s="240"/>
      <c r="E80" s="240"/>
      <c r="F80" s="240"/>
      <c r="G80" s="240"/>
      <c r="H80" s="240"/>
      <c r="I80" s="240"/>
      <c r="J80" s="240"/>
      <c r="K80" s="240"/>
      <c r="L80" s="240"/>
      <c r="M80" s="56"/>
      <c r="N80" s="240"/>
      <c r="O80" s="240"/>
      <c r="P80" s="240"/>
      <c r="Q80" s="240"/>
      <c r="R80" s="241">
        <f t="shared" ref="R80:R104" si="50">SUM(C80:Q80)</f>
        <v>0</v>
      </c>
    </row>
    <row r="81" spans="1:18" x14ac:dyDescent="0.3">
      <c r="A81" s="744" t="s">
        <v>351</v>
      </c>
      <c r="B81" s="238" t="s">
        <v>338</v>
      </c>
      <c r="C81" s="238">
        <f t="shared" ref="C81:M81" si="51">SUM(C82:C83)</f>
        <v>0</v>
      </c>
      <c r="D81" s="238">
        <f t="shared" si="51"/>
        <v>0</v>
      </c>
      <c r="E81" s="238">
        <f t="shared" si="51"/>
        <v>0</v>
      </c>
      <c r="F81" s="238">
        <f t="shared" si="51"/>
        <v>0</v>
      </c>
      <c r="G81" s="238">
        <f t="shared" si="51"/>
        <v>0</v>
      </c>
      <c r="H81" s="238">
        <f t="shared" si="51"/>
        <v>0</v>
      </c>
      <c r="I81" s="238">
        <f t="shared" si="51"/>
        <v>0</v>
      </c>
      <c r="J81" s="238">
        <f t="shared" si="51"/>
        <v>0</v>
      </c>
      <c r="K81" s="238">
        <f t="shared" si="51"/>
        <v>0</v>
      </c>
      <c r="L81" s="238">
        <f t="shared" si="51"/>
        <v>0</v>
      </c>
      <c r="M81" s="238">
        <f t="shared" si="51"/>
        <v>0</v>
      </c>
      <c r="N81" s="56"/>
      <c r="O81" s="238">
        <f t="shared" ref="O81:Q81" si="52">SUM(O82:O83)</f>
        <v>0</v>
      </c>
      <c r="P81" s="238">
        <f t="shared" si="52"/>
        <v>0</v>
      </c>
      <c r="Q81" s="238">
        <f t="shared" si="52"/>
        <v>0</v>
      </c>
      <c r="R81" s="238">
        <f t="shared" si="50"/>
        <v>0</v>
      </c>
    </row>
    <row r="82" spans="1:18" x14ac:dyDescent="0.3">
      <c r="A82" s="744"/>
      <c r="B82" s="239" t="s">
        <v>339</v>
      </c>
      <c r="C82" s="240"/>
      <c r="D82" s="240"/>
      <c r="E82" s="240"/>
      <c r="F82" s="240"/>
      <c r="G82" s="240"/>
      <c r="H82" s="240"/>
      <c r="I82" s="240"/>
      <c r="J82" s="240"/>
      <c r="K82" s="240"/>
      <c r="L82" s="240"/>
      <c r="M82" s="240"/>
      <c r="N82" s="56"/>
      <c r="O82" s="240"/>
      <c r="P82" s="240"/>
      <c r="Q82" s="240"/>
      <c r="R82" s="241">
        <f t="shared" si="50"/>
        <v>0</v>
      </c>
    </row>
    <row r="83" spans="1:18" x14ac:dyDescent="0.3">
      <c r="A83" s="744"/>
      <c r="B83" s="239" t="s">
        <v>340</v>
      </c>
      <c r="C83" s="240"/>
      <c r="D83" s="240"/>
      <c r="E83" s="240"/>
      <c r="F83" s="240"/>
      <c r="G83" s="240"/>
      <c r="H83" s="240"/>
      <c r="I83" s="240"/>
      <c r="J83" s="240"/>
      <c r="K83" s="240"/>
      <c r="L83" s="240"/>
      <c r="M83" s="240"/>
      <c r="N83" s="56"/>
      <c r="O83" s="240"/>
      <c r="P83" s="240"/>
      <c r="Q83" s="240"/>
      <c r="R83" s="241">
        <f t="shared" si="50"/>
        <v>0</v>
      </c>
    </row>
    <row r="84" spans="1:18" x14ac:dyDescent="0.3">
      <c r="A84" s="744"/>
      <c r="B84" s="238" t="s">
        <v>341</v>
      </c>
      <c r="C84" s="238">
        <f t="shared" ref="C84:M84" si="53">SUM(C85:C86)</f>
        <v>0</v>
      </c>
      <c r="D84" s="238">
        <f t="shared" si="53"/>
        <v>0</v>
      </c>
      <c r="E84" s="238">
        <f t="shared" si="53"/>
        <v>0</v>
      </c>
      <c r="F84" s="238">
        <f t="shared" si="53"/>
        <v>0</v>
      </c>
      <c r="G84" s="238">
        <f t="shared" si="53"/>
        <v>0</v>
      </c>
      <c r="H84" s="238">
        <f t="shared" si="53"/>
        <v>0</v>
      </c>
      <c r="I84" s="238">
        <f t="shared" si="53"/>
        <v>0</v>
      </c>
      <c r="J84" s="238">
        <f t="shared" si="53"/>
        <v>0</v>
      </c>
      <c r="K84" s="238">
        <f t="shared" si="53"/>
        <v>0</v>
      </c>
      <c r="L84" s="238">
        <f t="shared" si="53"/>
        <v>0</v>
      </c>
      <c r="M84" s="238">
        <f t="shared" si="53"/>
        <v>0</v>
      </c>
      <c r="N84" s="56"/>
      <c r="O84" s="238">
        <f t="shared" ref="O84:Q84" si="54">SUM(O85:O86)</f>
        <v>0</v>
      </c>
      <c r="P84" s="238">
        <f t="shared" si="54"/>
        <v>0</v>
      </c>
      <c r="Q84" s="238">
        <f t="shared" si="54"/>
        <v>0</v>
      </c>
      <c r="R84" s="238">
        <f t="shared" si="50"/>
        <v>0</v>
      </c>
    </row>
    <row r="85" spans="1:18" x14ac:dyDescent="0.3">
      <c r="A85" s="744"/>
      <c r="B85" s="239" t="s">
        <v>339</v>
      </c>
      <c r="C85" s="240"/>
      <c r="D85" s="240"/>
      <c r="E85" s="240"/>
      <c r="F85" s="240"/>
      <c r="G85" s="240"/>
      <c r="H85" s="240"/>
      <c r="I85" s="240"/>
      <c r="J85" s="240"/>
      <c r="K85" s="240"/>
      <c r="L85" s="240"/>
      <c r="M85" s="240"/>
      <c r="N85" s="56"/>
      <c r="O85" s="240"/>
      <c r="P85" s="240"/>
      <c r="Q85" s="240"/>
      <c r="R85" s="241">
        <f t="shared" si="50"/>
        <v>0</v>
      </c>
    </row>
    <row r="86" spans="1:18" x14ac:dyDescent="0.3">
      <c r="A86" s="744"/>
      <c r="B86" s="239" t="s">
        <v>340</v>
      </c>
      <c r="C86" s="240"/>
      <c r="D86" s="240"/>
      <c r="E86" s="240"/>
      <c r="F86" s="240"/>
      <c r="G86" s="240"/>
      <c r="H86" s="240"/>
      <c r="I86" s="240"/>
      <c r="J86" s="240"/>
      <c r="K86" s="240"/>
      <c r="L86" s="240"/>
      <c r="M86" s="240"/>
      <c r="N86" s="56"/>
      <c r="O86" s="240"/>
      <c r="P86" s="240"/>
      <c r="Q86" s="240"/>
      <c r="R86" s="241">
        <f t="shared" si="50"/>
        <v>0</v>
      </c>
    </row>
    <row r="87" spans="1:18" x14ac:dyDescent="0.3">
      <c r="A87" s="744" t="s">
        <v>670</v>
      </c>
      <c r="B87" s="238" t="s">
        <v>338</v>
      </c>
      <c r="C87" s="238">
        <f t="shared" ref="C87:N87" si="55">SUM(C88:C89)</f>
        <v>0</v>
      </c>
      <c r="D87" s="238">
        <f t="shared" si="55"/>
        <v>0</v>
      </c>
      <c r="E87" s="238">
        <f t="shared" si="55"/>
        <v>0</v>
      </c>
      <c r="F87" s="238">
        <f t="shared" si="55"/>
        <v>0</v>
      </c>
      <c r="G87" s="238">
        <f t="shared" si="55"/>
        <v>0</v>
      </c>
      <c r="H87" s="238">
        <f t="shared" si="55"/>
        <v>0</v>
      </c>
      <c r="I87" s="238">
        <f t="shared" si="55"/>
        <v>0</v>
      </c>
      <c r="J87" s="238">
        <f t="shared" si="55"/>
        <v>0</v>
      </c>
      <c r="K87" s="238">
        <f t="shared" si="55"/>
        <v>0</v>
      </c>
      <c r="L87" s="238">
        <f t="shared" si="55"/>
        <v>0</v>
      </c>
      <c r="M87" s="238">
        <f t="shared" si="55"/>
        <v>0</v>
      </c>
      <c r="N87" s="238">
        <f t="shared" si="55"/>
        <v>0</v>
      </c>
      <c r="O87" s="56"/>
      <c r="P87" s="238">
        <f t="shared" ref="P87:Q87" si="56">SUM(P88:P89)</f>
        <v>0</v>
      </c>
      <c r="Q87" s="238">
        <f t="shared" si="56"/>
        <v>0</v>
      </c>
      <c r="R87" s="238">
        <f t="shared" si="50"/>
        <v>0</v>
      </c>
    </row>
    <row r="88" spans="1:18" x14ac:dyDescent="0.3">
      <c r="A88" s="744"/>
      <c r="B88" s="239" t="s">
        <v>339</v>
      </c>
      <c r="C88" s="240"/>
      <c r="D88" s="240"/>
      <c r="E88" s="240"/>
      <c r="F88" s="240"/>
      <c r="G88" s="240"/>
      <c r="H88" s="240"/>
      <c r="I88" s="240"/>
      <c r="J88" s="240"/>
      <c r="K88" s="240"/>
      <c r="L88" s="240"/>
      <c r="M88" s="240"/>
      <c r="N88" s="240"/>
      <c r="O88" s="56"/>
      <c r="P88" s="240"/>
      <c r="Q88" s="240"/>
      <c r="R88" s="241">
        <f t="shared" si="50"/>
        <v>0</v>
      </c>
    </row>
    <row r="89" spans="1:18" x14ac:dyDescent="0.3">
      <c r="A89" s="744"/>
      <c r="B89" s="239" t="s">
        <v>340</v>
      </c>
      <c r="C89" s="240"/>
      <c r="D89" s="240"/>
      <c r="E89" s="240"/>
      <c r="F89" s="240"/>
      <c r="G89" s="240"/>
      <c r="H89" s="240"/>
      <c r="I89" s="240"/>
      <c r="J89" s="240"/>
      <c r="K89" s="240"/>
      <c r="L89" s="240"/>
      <c r="M89" s="240"/>
      <c r="N89" s="240"/>
      <c r="O89" s="56"/>
      <c r="P89" s="240"/>
      <c r="Q89" s="240"/>
      <c r="R89" s="241">
        <f t="shared" si="50"/>
        <v>0</v>
      </c>
    </row>
    <row r="90" spans="1:18" x14ac:dyDescent="0.3">
      <c r="A90" s="744"/>
      <c r="B90" s="238" t="s">
        <v>341</v>
      </c>
      <c r="C90" s="238">
        <f t="shared" ref="C90:N90" si="57">SUM(C91:C92)</f>
        <v>0</v>
      </c>
      <c r="D90" s="238">
        <f t="shared" si="57"/>
        <v>0</v>
      </c>
      <c r="E90" s="238">
        <f t="shared" si="57"/>
        <v>0</v>
      </c>
      <c r="F90" s="238">
        <f t="shared" si="57"/>
        <v>0</v>
      </c>
      <c r="G90" s="238">
        <f t="shared" si="57"/>
        <v>0</v>
      </c>
      <c r="H90" s="238">
        <f t="shared" si="57"/>
        <v>0</v>
      </c>
      <c r="I90" s="238">
        <f t="shared" si="57"/>
        <v>0</v>
      </c>
      <c r="J90" s="238">
        <f t="shared" si="57"/>
        <v>0</v>
      </c>
      <c r="K90" s="238">
        <f t="shared" si="57"/>
        <v>0</v>
      </c>
      <c r="L90" s="238">
        <f t="shared" si="57"/>
        <v>0</v>
      </c>
      <c r="M90" s="238">
        <f t="shared" si="57"/>
        <v>0</v>
      </c>
      <c r="N90" s="238">
        <f t="shared" si="57"/>
        <v>0</v>
      </c>
      <c r="O90" s="56"/>
      <c r="P90" s="238">
        <f t="shared" ref="P90:Q90" si="58">SUM(P91:P92)</f>
        <v>0</v>
      </c>
      <c r="Q90" s="238">
        <f t="shared" si="58"/>
        <v>0</v>
      </c>
      <c r="R90" s="238">
        <f t="shared" si="50"/>
        <v>0</v>
      </c>
    </row>
    <row r="91" spans="1:18" x14ac:dyDescent="0.3">
      <c r="A91" s="744"/>
      <c r="B91" s="239" t="s">
        <v>339</v>
      </c>
      <c r="C91" s="240"/>
      <c r="D91" s="240"/>
      <c r="E91" s="240"/>
      <c r="F91" s="240"/>
      <c r="G91" s="240"/>
      <c r="H91" s="240"/>
      <c r="I91" s="240"/>
      <c r="J91" s="240"/>
      <c r="K91" s="240"/>
      <c r="L91" s="240"/>
      <c r="M91" s="240"/>
      <c r="N91" s="240"/>
      <c r="O91" s="56"/>
      <c r="P91" s="240"/>
      <c r="Q91" s="240"/>
      <c r="R91" s="241">
        <f t="shared" si="50"/>
        <v>0</v>
      </c>
    </row>
    <row r="92" spans="1:18" x14ac:dyDescent="0.3">
      <c r="A92" s="744"/>
      <c r="B92" s="239" t="s">
        <v>340</v>
      </c>
      <c r="C92" s="240"/>
      <c r="D92" s="240"/>
      <c r="E92" s="240"/>
      <c r="F92" s="240"/>
      <c r="G92" s="240"/>
      <c r="H92" s="240"/>
      <c r="I92" s="240"/>
      <c r="J92" s="240"/>
      <c r="K92" s="240"/>
      <c r="L92" s="240"/>
      <c r="M92" s="240"/>
      <c r="N92" s="240"/>
      <c r="O92" s="56"/>
      <c r="P92" s="240"/>
      <c r="Q92" s="240"/>
      <c r="R92" s="241">
        <f t="shared" si="50"/>
        <v>0</v>
      </c>
    </row>
    <row r="93" spans="1:18" x14ac:dyDescent="0.3">
      <c r="A93" s="744" t="s">
        <v>352</v>
      </c>
      <c r="B93" s="238" t="s">
        <v>338</v>
      </c>
      <c r="C93" s="238">
        <f t="shared" ref="C93:O93" si="59">SUM(C94:C95)</f>
        <v>0</v>
      </c>
      <c r="D93" s="238">
        <f t="shared" si="59"/>
        <v>0</v>
      </c>
      <c r="E93" s="238">
        <f t="shared" si="59"/>
        <v>0</v>
      </c>
      <c r="F93" s="238">
        <f t="shared" si="59"/>
        <v>0</v>
      </c>
      <c r="G93" s="238">
        <f t="shared" si="59"/>
        <v>0</v>
      </c>
      <c r="H93" s="238">
        <f t="shared" si="59"/>
        <v>0</v>
      </c>
      <c r="I93" s="238">
        <f t="shared" si="59"/>
        <v>0</v>
      </c>
      <c r="J93" s="238">
        <f t="shared" si="59"/>
        <v>0</v>
      </c>
      <c r="K93" s="238">
        <f t="shared" si="59"/>
        <v>0</v>
      </c>
      <c r="L93" s="238">
        <f t="shared" si="59"/>
        <v>0</v>
      </c>
      <c r="M93" s="238">
        <f t="shared" si="59"/>
        <v>0</v>
      </c>
      <c r="N93" s="238">
        <f t="shared" si="59"/>
        <v>0</v>
      </c>
      <c r="O93" s="238">
        <f t="shared" si="59"/>
        <v>0</v>
      </c>
      <c r="P93" s="56"/>
      <c r="Q93" s="238">
        <f t="shared" ref="Q93" si="60">SUM(Q94:Q95)</f>
        <v>0</v>
      </c>
      <c r="R93" s="238">
        <f t="shared" si="50"/>
        <v>0</v>
      </c>
    </row>
    <row r="94" spans="1:18" x14ac:dyDescent="0.3">
      <c r="A94" s="744"/>
      <c r="B94" s="239" t="s">
        <v>339</v>
      </c>
      <c r="C94" s="240"/>
      <c r="D94" s="240"/>
      <c r="E94" s="240"/>
      <c r="F94" s="240"/>
      <c r="G94" s="240"/>
      <c r="H94" s="240"/>
      <c r="I94" s="240"/>
      <c r="J94" s="240"/>
      <c r="K94" s="240"/>
      <c r="L94" s="240"/>
      <c r="M94" s="240"/>
      <c r="N94" s="240"/>
      <c r="O94" s="240"/>
      <c r="P94" s="56"/>
      <c r="Q94" s="240"/>
      <c r="R94" s="241">
        <f t="shared" si="50"/>
        <v>0</v>
      </c>
    </row>
    <row r="95" spans="1:18" x14ac:dyDescent="0.3">
      <c r="A95" s="744"/>
      <c r="B95" s="239" t="s">
        <v>340</v>
      </c>
      <c r="C95" s="240"/>
      <c r="D95" s="240"/>
      <c r="E95" s="240"/>
      <c r="F95" s="240"/>
      <c r="G95" s="240"/>
      <c r="H95" s="240"/>
      <c r="I95" s="240"/>
      <c r="J95" s="240"/>
      <c r="K95" s="240"/>
      <c r="L95" s="240"/>
      <c r="M95" s="240"/>
      <c r="N95" s="240"/>
      <c r="O95" s="240"/>
      <c r="P95" s="56"/>
      <c r="Q95" s="240"/>
      <c r="R95" s="241">
        <f t="shared" si="50"/>
        <v>0</v>
      </c>
    </row>
    <row r="96" spans="1:18" x14ac:dyDescent="0.3">
      <c r="A96" s="744"/>
      <c r="B96" s="238" t="s">
        <v>341</v>
      </c>
      <c r="C96" s="238">
        <f t="shared" ref="C96:O96" si="61">SUM(C97:C98)</f>
        <v>0</v>
      </c>
      <c r="D96" s="238">
        <f t="shared" si="61"/>
        <v>0</v>
      </c>
      <c r="E96" s="238">
        <f t="shared" si="61"/>
        <v>0</v>
      </c>
      <c r="F96" s="238">
        <f t="shared" si="61"/>
        <v>0</v>
      </c>
      <c r="G96" s="238">
        <f t="shared" si="61"/>
        <v>0</v>
      </c>
      <c r="H96" s="238">
        <f t="shared" si="61"/>
        <v>0</v>
      </c>
      <c r="I96" s="238">
        <f t="shared" si="61"/>
        <v>0</v>
      </c>
      <c r="J96" s="238">
        <f t="shared" si="61"/>
        <v>0</v>
      </c>
      <c r="K96" s="238">
        <f t="shared" si="61"/>
        <v>0</v>
      </c>
      <c r="L96" s="238">
        <f t="shared" si="61"/>
        <v>0</v>
      </c>
      <c r="M96" s="238">
        <f t="shared" si="61"/>
        <v>0</v>
      </c>
      <c r="N96" s="238">
        <f t="shared" si="61"/>
        <v>0</v>
      </c>
      <c r="O96" s="238">
        <f t="shared" si="61"/>
        <v>0</v>
      </c>
      <c r="P96" s="56"/>
      <c r="Q96" s="238">
        <f t="shared" ref="Q96" si="62">SUM(Q97:Q98)</f>
        <v>0</v>
      </c>
      <c r="R96" s="238">
        <f t="shared" si="50"/>
        <v>0</v>
      </c>
    </row>
    <row r="97" spans="1:18" x14ac:dyDescent="0.3">
      <c r="A97" s="744"/>
      <c r="B97" s="239" t="s">
        <v>339</v>
      </c>
      <c r="C97" s="240"/>
      <c r="D97" s="240"/>
      <c r="E97" s="240"/>
      <c r="F97" s="240"/>
      <c r="G97" s="240"/>
      <c r="H97" s="240"/>
      <c r="I97" s="240"/>
      <c r="J97" s="240"/>
      <c r="K97" s="240"/>
      <c r="L97" s="240"/>
      <c r="M97" s="240"/>
      <c r="N97" s="240"/>
      <c r="O97" s="240"/>
      <c r="P97" s="56"/>
      <c r="Q97" s="240"/>
      <c r="R97" s="241">
        <f t="shared" si="50"/>
        <v>0</v>
      </c>
    </row>
    <row r="98" spans="1:18" x14ac:dyDescent="0.3">
      <c r="A98" s="744"/>
      <c r="B98" s="239" t="s">
        <v>340</v>
      </c>
      <c r="C98" s="240"/>
      <c r="D98" s="240"/>
      <c r="E98" s="240"/>
      <c r="F98" s="240"/>
      <c r="G98" s="240"/>
      <c r="H98" s="240"/>
      <c r="I98" s="240"/>
      <c r="J98" s="240"/>
      <c r="K98" s="240"/>
      <c r="L98" s="240"/>
      <c r="M98" s="240"/>
      <c r="N98" s="240"/>
      <c r="O98" s="240"/>
      <c r="P98" s="56"/>
      <c r="Q98" s="240"/>
      <c r="R98" s="241">
        <f t="shared" si="50"/>
        <v>0</v>
      </c>
    </row>
    <row r="99" spans="1:18" x14ac:dyDescent="0.3">
      <c r="A99" s="744" t="s">
        <v>353</v>
      </c>
      <c r="B99" s="238" t="s">
        <v>338</v>
      </c>
      <c r="C99" s="238">
        <f t="shared" ref="C99:O99" si="63">SUM(C100:C101)</f>
        <v>0</v>
      </c>
      <c r="D99" s="238">
        <f t="shared" si="63"/>
        <v>0</v>
      </c>
      <c r="E99" s="238">
        <f t="shared" si="63"/>
        <v>0</v>
      </c>
      <c r="F99" s="238">
        <f t="shared" si="63"/>
        <v>0</v>
      </c>
      <c r="G99" s="238">
        <f t="shared" si="63"/>
        <v>0</v>
      </c>
      <c r="H99" s="238">
        <f t="shared" si="63"/>
        <v>0</v>
      </c>
      <c r="I99" s="238">
        <f t="shared" si="63"/>
        <v>0</v>
      </c>
      <c r="J99" s="238">
        <f t="shared" si="63"/>
        <v>0</v>
      </c>
      <c r="K99" s="238">
        <f t="shared" si="63"/>
        <v>0</v>
      </c>
      <c r="L99" s="238">
        <f t="shared" si="63"/>
        <v>0</v>
      </c>
      <c r="M99" s="238">
        <f t="shared" si="63"/>
        <v>0</v>
      </c>
      <c r="N99" s="238">
        <f t="shared" si="63"/>
        <v>0</v>
      </c>
      <c r="O99" s="238">
        <f t="shared" si="63"/>
        <v>0</v>
      </c>
      <c r="P99" s="238">
        <f>SUM(P100:P101)</f>
        <v>0</v>
      </c>
      <c r="Q99" s="56"/>
      <c r="R99" s="238">
        <f t="shared" si="50"/>
        <v>0</v>
      </c>
    </row>
    <row r="100" spans="1:18" x14ac:dyDescent="0.3">
      <c r="A100" s="744"/>
      <c r="B100" s="239" t="s">
        <v>339</v>
      </c>
      <c r="C100" s="240"/>
      <c r="D100" s="240"/>
      <c r="E100" s="240"/>
      <c r="F100" s="240"/>
      <c r="G100" s="240"/>
      <c r="H100" s="240"/>
      <c r="I100" s="240"/>
      <c r="J100" s="240"/>
      <c r="K100" s="240"/>
      <c r="L100" s="240"/>
      <c r="M100" s="240"/>
      <c r="N100" s="240"/>
      <c r="O100" s="240"/>
      <c r="P100" s="240"/>
      <c r="Q100" s="56"/>
      <c r="R100" s="241">
        <f t="shared" si="50"/>
        <v>0</v>
      </c>
    </row>
    <row r="101" spans="1:18" x14ac:dyDescent="0.3">
      <c r="A101" s="744"/>
      <c r="B101" s="239" t="s">
        <v>340</v>
      </c>
      <c r="C101" s="240"/>
      <c r="D101" s="240"/>
      <c r="E101" s="240"/>
      <c r="F101" s="240"/>
      <c r="G101" s="240"/>
      <c r="H101" s="240"/>
      <c r="I101" s="240"/>
      <c r="J101" s="240"/>
      <c r="K101" s="240"/>
      <c r="L101" s="240"/>
      <c r="M101" s="240"/>
      <c r="N101" s="240"/>
      <c r="O101" s="240"/>
      <c r="P101" s="240"/>
      <c r="Q101" s="56"/>
      <c r="R101" s="241">
        <f t="shared" si="50"/>
        <v>0</v>
      </c>
    </row>
    <row r="102" spans="1:18" x14ac:dyDescent="0.3">
      <c r="A102" s="744"/>
      <c r="B102" s="238" t="s">
        <v>341</v>
      </c>
      <c r="C102" s="238">
        <f t="shared" ref="C102:O102" si="64">SUM(C103:C104)</f>
        <v>0</v>
      </c>
      <c r="D102" s="238">
        <f t="shared" si="64"/>
        <v>0</v>
      </c>
      <c r="E102" s="238">
        <f t="shared" si="64"/>
        <v>0</v>
      </c>
      <c r="F102" s="238">
        <f t="shared" si="64"/>
        <v>0</v>
      </c>
      <c r="G102" s="238">
        <f t="shared" si="64"/>
        <v>0</v>
      </c>
      <c r="H102" s="238">
        <f t="shared" si="64"/>
        <v>0</v>
      </c>
      <c r="I102" s="238">
        <f t="shared" si="64"/>
        <v>0</v>
      </c>
      <c r="J102" s="238">
        <f t="shared" si="64"/>
        <v>0</v>
      </c>
      <c r="K102" s="238">
        <f t="shared" si="64"/>
        <v>0</v>
      </c>
      <c r="L102" s="238">
        <f t="shared" si="64"/>
        <v>0</v>
      </c>
      <c r="M102" s="238">
        <f t="shared" si="64"/>
        <v>0</v>
      </c>
      <c r="N102" s="238">
        <f t="shared" si="64"/>
        <v>0</v>
      </c>
      <c r="O102" s="238">
        <f t="shared" si="64"/>
        <v>0</v>
      </c>
      <c r="P102" s="238">
        <f>SUM(P103:P104)</f>
        <v>0</v>
      </c>
      <c r="Q102" s="56"/>
      <c r="R102" s="238">
        <f t="shared" si="50"/>
        <v>0</v>
      </c>
    </row>
    <row r="103" spans="1:18" x14ac:dyDescent="0.3">
      <c r="A103" s="744"/>
      <c r="B103" s="239" t="s">
        <v>339</v>
      </c>
      <c r="C103" s="240"/>
      <c r="D103" s="240"/>
      <c r="E103" s="240"/>
      <c r="F103" s="240"/>
      <c r="G103" s="240"/>
      <c r="H103" s="240"/>
      <c r="I103" s="240"/>
      <c r="J103" s="240"/>
      <c r="K103" s="240"/>
      <c r="L103" s="240"/>
      <c r="M103" s="240"/>
      <c r="N103" s="240"/>
      <c r="O103" s="240"/>
      <c r="P103" s="240"/>
      <c r="Q103" s="56"/>
      <c r="R103" s="241">
        <f t="shared" si="50"/>
        <v>0</v>
      </c>
    </row>
    <row r="104" spans="1:18" x14ac:dyDescent="0.3">
      <c r="A104" s="745"/>
      <c r="B104" s="239" t="s">
        <v>340</v>
      </c>
      <c r="C104" s="240"/>
      <c r="D104" s="240"/>
      <c r="E104" s="240"/>
      <c r="F104" s="240"/>
      <c r="G104" s="240"/>
      <c r="H104" s="240"/>
      <c r="I104" s="240"/>
      <c r="J104" s="240"/>
      <c r="K104" s="240"/>
      <c r="L104" s="240"/>
      <c r="M104" s="240"/>
      <c r="N104" s="240"/>
      <c r="O104" s="240"/>
      <c r="P104" s="240"/>
      <c r="Q104" s="56"/>
      <c r="R104" s="241">
        <f t="shared" si="50"/>
        <v>0</v>
      </c>
    </row>
    <row r="105" spans="1:18" x14ac:dyDescent="0.3">
      <c r="A105" s="744" t="s">
        <v>917</v>
      </c>
      <c r="B105" s="242" t="s">
        <v>338</v>
      </c>
      <c r="C105" s="242">
        <f t="shared" ref="C105:R105" si="65">SUM(C15,C21,C27,C33,C39,C45,C51,C57,C63,C69,C75,C81,C87,C93,C99)</f>
        <v>0</v>
      </c>
      <c r="D105" s="242">
        <f t="shared" si="65"/>
        <v>0</v>
      </c>
      <c r="E105" s="242">
        <f t="shared" si="65"/>
        <v>0</v>
      </c>
      <c r="F105" s="242">
        <f t="shared" si="65"/>
        <v>0</v>
      </c>
      <c r="G105" s="242">
        <f t="shared" si="65"/>
        <v>0</v>
      </c>
      <c r="H105" s="242">
        <f t="shared" si="65"/>
        <v>0</v>
      </c>
      <c r="I105" s="242">
        <f t="shared" si="65"/>
        <v>0</v>
      </c>
      <c r="J105" s="242">
        <f t="shared" si="65"/>
        <v>0</v>
      </c>
      <c r="K105" s="242">
        <f t="shared" si="65"/>
        <v>0</v>
      </c>
      <c r="L105" s="242">
        <f t="shared" si="65"/>
        <v>0</v>
      </c>
      <c r="M105" s="242">
        <f t="shared" si="65"/>
        <v>0</v>
      </c>
      <c r="N105" s="242">
        <f t="shared" si="65"/>
        <v>0</v>
      </c>
      <c r="O105" s="242">
        <f t="shared" si="65"/>
        <v>0</v>
      </c>
      <c r="P105" s="242">
        <f t="shared" si="65"/>
        <v>0</v>
      </c>
      <c r="Q105" s="242">
        <f t="shared" si="65"/>
        <v>0</v>
      </c>
      <c r="R105" s="242">
        <f t="shared" si="65"/>
        <v>0</v>
      </c>
    </row>
    <row r="106" spans="1:18" x14ac:dyDescent="0.3">
      <c r="A106" s="744"/>
      <c r="B106" s="239" t="s">
        <v>339</v>
      </c>
      <c r="C106" s="241">
        <f t="shared" ref="C106:R106" si="66">SUM(C16,C22,C28,C34,C40,C46,C52,C58,C64,C70,C76,C82,C88,C94,C100)</f>
        <v>0</v>
      </c>
      <c r="D106" s="241">
        <f t="shared" si="66"/>
        <v>0</v>
      </c>
      <c r="E106" s="241">
        <f t="shared" si="66"/>
        <v>0</v>
      </c>
      <c r="F106" s="241">
        <f t="shared" si="66"/>
        <v>0</v>
      </c>
      <c r="G106" s="241">
        <f t="shared" si="66"/>
        <v>0</v>
      </c>
      <c r="H106" s="241">
        <f t="shared" si="66"/>
        <v>0</v>
      </c>
      <c r="I106" s="241">
        <f t="shared" si="66"/>
        <v>0</v>
      </c>
      <c r="J106" s="241">
        <f t="shared" si="66"/>
        <v>0</v>
      </c>
      <c r="K106" s="241">
        <f t="shared" si="66"/>
        <v>0</v>
      </c>
      <c r="L106" s="241">
        <f t="shared" si="66"/>
        <v>0</v>
      </c>
      <c r="M106" s="241">
        <f t="shared" si="66"/>
        <v>0</v>
      </c>
      <c r="N106" s="241">
        <f t="shared" si="66"/>
        <v>0</v>
      </c>
      <c r="O106" s="241">
        <f t="shared" si="66"/>
        <v>0</v>
      </c>
      <c r="P106" s="241">
        <f t="shared" si="66"/>
        <v>0</v>
      </c>
      <c r="Q106" s="241">
        <f t="shared" si="66"/>
        <v>0</v>
      </c>
      <c r="R106" s="241">
        <f t="shared" si="66"/>
        <v>0</v>
      </c>
    </row>
    <row r="107" spans="1:18" x14ac:dyDescent="0.3">
      <c r="A107" s="744"/>
      <c r="B107" s="239" t="s">
        <v>340</v>
      </c>
      <c r="C107" s="241">
        <f t="shared" ref="C107:R107" si="67">SUM(C17,C23,C29,C35,C41,C47,C53,C59,C65,C71,C77,C83,C89,C95,C101)</f>
        <v>0</v>
      </c>
      <c r="D107" s="241">
        <f t="shared" si="67"/>
        <v>0</v>
      </c>
      <c r="E107" s="241">
        <f t="shared" si="67"/>
        <v>0</v>
      </c>
      <c r="F107" s="241">
        <f t="shared" si="67"/>
        <v>0</v>
      </c>
      <c r="G107" s="241">
        <f t="shared" si="67"/>
        <v>0</v>
      </c>
      <c r="H107" s="241">
        <f t="shared" si="67"/>
        <v>0</v>
      </c>
      <c r="I107" s="241">
        <f t="shared" si="67"/>
        <v>0</v>
      </c>
      <c r="J107" s="241">
        <f t="shared" si="67"/>
        <v>0</v>
      </c>
      <c r="K107" s="241">
        <f t="shared" si="67"/>
        <v>0</v>
      </c>
      <c r="L107" s="241">
        <f t="shared" si="67"/>
        <v>0</v>
      </c>
      <c r="M107" s="241">
        <f t="shared" si="67"/>
        <v>0</v>
      </c>
      <c r="N107" s="241">
        <f t="shared" si="67"/>
        <v>0</v>
      </c>
      <c r="O107" s="241">
        <f t="shared" si="67"/>
        <v>0</v>
      </c>
      <c r="P107" s="241">
        <f t="shared" si="67"/>
        <v>0</v>
      </c>
      <c r="Q107" s="241">
        <f t="shared" si="67"/>
        <v>0</v>
      </c>
      <c r="R107" s="241">
        <f t="shared" si="67"/>
        <v>0</v>
      </c>
    </row>
    <row r="108" spans="1:18" x14ac:dyDescent="0.3">
      <c r="A108" s="744"/>
      <c r="B108" s="242" t="s">
        <v>341</v>
      </c>
      <c r="C108" s="242">
        <f t="shared" ref="C108:R108" si="68">SUM(C18,C24,C30,C36,C42,C48,C54,C60,C66,C72,C78,C84,C90,C96,C102)</f>
        <v>0</v>
      </c>
      <c r="D108" s="242">
        <f t="shared" si="68"/>
        <v>0</v>
      </c>
      <c r="E108" s="242">
        <f t="shared" si="68"/>
        <v>0</v>
      </c>
      <c r="F108" s="242">
        <f t="shared" si="68"/>
        <v>0</v>
      </c>
      <c r="G108" s="242">
        <f t="shared" si="68"/>
        <v>0</v>
      </c>
      <c r="H108" s="242">
        <f t="shared" si="68"/>
        <v>0</v>
      </c>
      <c r="I108" s="242">
        <f t="shared" si="68"/>
        <v>0</v>
      </c>
      <c r="J108" s="242">
        <f t="shared" si="68"/>
        <v>0</v>
      </c>
      <c r="K108" s="242">
        <f t="shared" si="68"/>
        <v>0</v>
      </c>
      <c r="L108" s="242">
        <f t="shared" si="68"/>
        <v>0</v>
      </c>
      <c r="M108" s="242">
        <f t="shared" si="68"/>
        <v>0</v>
      </c>
      <c r="N108" s="242">
        <f t="shared" si="68"/>
        <v>0</v>
      </c>
      <c r="O108" s="242">
        <f t="shared" si="68"/>
        <v>0</v>
      </c>
      <c r="P108" s="242">
        <f t="shared" si="68"/>
        <v>0</v>
      </c>
      <c r="Q108" s="242">
        <f t="shared" si="68"/>
        <v>0</v>
      </c>
      <c r="R108" s="242">
        <f t="shared" si="68"/>
        <v>0</v>
      </c>
    </row>
    <row r="109" spans="1:18" x14ac:dyDescent="0.3">
      <c r="A109" s="744"/>
      <c r="B109" s="239" t="s">
        <v>339</v>
      </c>
      <c r="C109" s="241">
        <f t="shared" ref="C109:R109" si="69">SUM(C19,C25,C31,C37,C43,C49,C55,C61,C67,C73,C79,C85,C91,C97,C103)</f>
        <v>0</v>
      </c>
      <c r="D109" s="241">
        <f t="shared" si="69"/>
        <v>0</v>
      </c>
      <c r="E109" s="241">
        <f t="shared" si="69"/>
        <v>0</v>
      </c>
      <c r="F109" s="241">
        <f t="shared" si="69"/>
        <v>0</v>
      </c>
      <c r="G109" s="241">
        <f t="shared" si="69"/>
        <v>0</v>
      </c>
      <c r="H109" s="241">
        <f t="shared" si="69"/>
        <v>0</v>
      </c>
      <c r="I109" s="241">
        <f t="shared" si="69"/>
        <v>0</v>
      </c>
      <c r="J109" s="241">
        <f t="shared" si="69"/>
        <v>0</v>
      </c>
      <c r="K109" s="241">
        <f t="shared" si="69"/>
        <v>0</v>
      </c>
      <c r="L109" s="241">
        <f t="shared" si="69"/>
        <v>0</v>
      </c>
      <c r="M109" s="241">
        <f t="shared" si="69"/>
        <v>0</v>
      </c>
      <c r="N109" s="241">
        <f t="shared" si="69"/>
        <v>0</v>
      </c>
      <c r="O109" s="241">
        <f t="shared" si="69"/>
        <v>0</v>
      </c>
      <c r="P109" s="241">
        <f t="shared" si="69"/>
        <v>0</v>
      </c>
      <c r="Q109" s="241">
        <f t="shared" si="69"/>
        <v>0</v>
      </c>
      <c r="R109" s="241">
        <f t="shared" si="69"/>
        <v>0</v>
      </c>
    </row>
    <row r="110" spans="1:18" x14ac:dyDescent="0.3">
      <c r="A110" s="745"/>
      <c r="B110" s="239" t="s">
        <v>340</v>
      </c>
      <c r="C110" s="241">
        <f>SUM(C20,C26,C32,C38,C44,C50,C56,C62,C68,C74,C80,C86,C92,C98,C104)</f>
        <v>0</v>
      </c>
      <c r="D110" s="241">
        <f t="shared" ref="D110:R110" si="70">SUM(D20,D26,D32,D38,D44,D50,D56,D62,D68,D74,D80,D86,D92,D98,D104)</f>
        <v>0</v>
      </c>
      <c r="E110" s="241">
        <f t="shared" si="70"/>
        <v>0</v>
      </c>
      <c r="F110" s="241">
        <f t="shared" si="70"/>
        <v>0</v>
      </c>
      <c r="G110" s="241">
        <f t="shared" si="70"/>
        <v>0</v>
      </c>
      <c r="H110" s="241">
        <f t="shared" si="70"/>
        <v>0</v>
      </c>
      <c r="I110" s="241">
        <f t="shared" si="70"/>
        <v>0</v>
      </c>
      <c r="J110" s="241">
        <f t="shared" si="70"/>
        <v>0</v>
      </c>
      <c r="K110" s="241">
        <f t="shared" si="70"/>
        <v>0</v>
      </c>
      <c r="L110" s="241">
        <f t="shared" si="70"/>
        <v>0</v>
      </c>
      <c r="M110" s="241">
        <f t="shared" si="70"/>
        <v>0</v>
      </c>
      <c r="N110" s="241">
        <f t="shared" si="70"/>
        <v>0</v>
      </c>
      <c r="O110" s="241">
        <f t="shared" si="70"/>
        <v>0</v>
      </c>
      <c r="P110" s="241">
        <f t="shared" si="70"/>
        <v>0</v>
      </c>
      <c r="Q110" s="241">
        <f t="shared" si="70"/>
        <v>0</v>
      </c>
      <c r="R110" s="241">
        <f t="shared" si="70"/>
        <v>0</v>
      </c>
    </row>
    <row r="111" spans="1:18" x14ac:dyDescent="0.3">
      <c r="D111" s="239"/>
      <c r="E111" s="239"/>
      <c r="H111" s="55"/>
      <c r="J111" s="55"/>
      <c r="L111" s="55"/>
      <c r="N111" s="55"/>
      <c r="O111" s="55"/>
      <c r="Q111" s="55"/>
      <c r="R111" s="55"/>
    </row>
    <row r="112" spans="1:18" s="234" customFormat="1" ht="18" x14ac:dyDescent="0.35">
      <c r="A112" s="136"/>
      <c r="B112" s="747" t="str">
        <f>$C$5</f>
        <v>Meilleure estimation 2016</v>
      </c>
      <c r="C112" s="748"/>
      <c r="D112" s="748"/>
      <c r="E112" s="748"/>
      <c r="F112" s="748"/>
      <c r="G112" s="748"/>
      <c r="H112" s="748"/>
      <c r="I112" s="748"/>
      <c r="J112" s="748"/>
      <c r="K112" s="748"/>
      <c r="L112" s="748"/>
      <c r="M112" s="748"/>
      <c r="N112" s="748"/>
      <c r="O112" s="748"/>
      <c r="P112" s="748"/>
      <c r="Q112" s="748"/>
      <c r="R112" s="748"/>
    </row>
    <row r="113" spans="1:18" s="234" customFormat="1" ht="40.5" x14ac:dyDescent="0.3">
      <c r="A113" s="136"/>
      <c r="B113" s="235"/>
      <c r="C113" s="236" t="s">
        <v>342</v>
      </c>
      <c r="D113" s="237" t="s">
        <v>343</v>
      </c>
      <c r="E113" s="237" t="s">
        <v>667</v>
      </c>
      <c r="F113" s="236" t="s">
        <v>668</v>
      </c>
      <c r="G113" s="236" t="s">
        <v>669</v>
      </c>
      <c r="H113" s="237" t="s">
        <v>345</v>
      </c>
      <c r="I113" s="236" t="s">
        <v>346</v>
      </c>
      <c r="J113" s="237" t="s">
        <v>347</v>
      </c>
      <c r="K113" s="236" t="s">
        <v>348</v>
      </c>
      <c r="L113" s="237" t="s">
        <v>349</v>
      </c>
      <c r="M113" s="236" t="s">
        <v>350</v>
      </c>
      <c r="N113" s="237" t="s">
        <v>351</v>
      </c>
      <c r="O113" s="237" t="s">
        <v>670</v>
      </c>
      <c r="P113" s="236" t="s">
        <v>352</v>
      </c>
      <c r="Q113" s="237" t="s">
        <v>353</v>
      </c>
      <c r="R113" s="237" t="s">
        <v>917</v>
      </c>
    </row>
    <row r="114" spans="1:18" x14ac:dyDescent="0.3">
      <c r="A114" s="746" t="s">
        <v>342</v>
      </c>
      <c r="B114" s="238" t="s">
        <v>338</v>
      </c>
      <c r="C114" s="56"/>
      <c r="D114" s="238">
        <f>SUM(D115:D116)</f>
        <v>0</v>
      </c>
      <c r="E114" s="238">
        <f>SUM(E115:E116)</f>
        <v>0</v>
      </c>
      <c r="F114" s="238">
        <f t="shared" ref="F114:Q114" si="71">SUM(F115:F116)</f>
        <v>0</v>
      </c>
      <c r="G114" s="238">
        <f t="shared" si="71"/>
        <v>0</v>
      </c>
      <c r="H114" s="238">
        <f t="shared" si="71"/>
        <v>0</v>
      </c>
      <c r="I114" s="238">
        <f t="shared" si="71"/>
        <v>0</v>
      </c>
      <c r="J114" s="238">
        <f t="shared" si="71"/>
        <v>0</v>
      </c>
      <c r="K114" s="238">
        <f t="shared" si="71"/>
        <v>0</v>
      </c>
      <c r="L114" s="238">
        <f t="shared" si="71"/>
        <v>0</v>
      </c>
      <c r="M114" s="238">
        <f t="shared" si="71"/>
        <v>0</v>
      </c>
      <c r="N114" s="238">
        <f t="shared" si="71"/>
        <v>0</v>
      </c>
      <c r="O114" s="238">
        <f t="shared" si="71"/>
        <v>0</v>
      </c>
      <c r="P114" s="238">
        <f t="shared" si="71"/>
        <v>0</v>
      </c>
      <c r="Q114" s="238">
        <f t="shared" si="71"/>
        <v>0</v>
      </c>
      <c r="R114" s="238">
        <f>SUM(C114:Q114)</f>
        <v>0</v>
      </c>
    </row>
    <row r="115" spans="1:18" x14ac:dyDescent="0.3">
      <c r="A115" s="744"/>
      <c r="B115" s="239" t="s">
        <v>339</v>
      </c>
      <c r="C115" s="56"/>
      <c r="D115" s="240"/>
      <c r="E115" s="240"/>
      <c r="F115" s="240"/>
      <c r="G115" s="240"/>
      <c r="H115" s="240"/>
      <c r="I115" s="240"/>
      <c r="J115" s="240"/>
      <c r="K115" s="240"/>
      <c r="L115" s="240"/>
      <c r="M115" s="240"/>
      <c r="N115" s="240"/>
      <c r="O115" s="240"/>
      <c r="P115" s="240"/>
      <c r="Q115" s="240"/>
      <c r="R115" s="241">
        <f t="shared" ref="R115:R178" si="72">SUM(C115:Q115)</f>
        <v>0</v>
      </c>
    </row>
    <row r="116" spans="1:18" x14ac:dyDescent="0.3">
      <c r="A116" s="744"/>
      <c r="B116" s="239" t="s">
        <v>340</v>
      </c>
      <c r="C116" s="56"/>
      <c r="D116" s="240"/>
      <c r="E116" s="240"/>
      <c r="F116" s="240"/>
      <c r="G116" s="240"/>
      <c r="H116" s="240"/>
      <c r="I116" s="240"/>
      <c r="J116" s="240"/>
      <c r="K116" s="240"/>
      <c r="L116" s="240"/>
      <c r="M116" s="240"/>
      <c r="N116" s="240"/>
      <c r="O116" s="240"/>
      <c r="P116" s="240"/>
      <c r="Q116" s="240"/>
      <c r="R116" s="241">
        <f t="shared" si="72"/>
        <v>0</v>
      </c>
    </row>
    <row r="117" spans="1:18" x14ac:dyDescent="0.3">
      <c r="A117" s="744"/>
      <c r="B117" s="238" t="s">
        <v>341</v>
      </c>
      <c r="C117" s="56"/>
      <c r="D117" s="238">
        <f>SUM(D118:D119)</f>
        <v>0</v>
      </c>
      <c r="E117" s="238">
        <f>SUM(E118:E119)</f>
        <v>0</v>
      </c>
      <c r="F117" s="238">
        <f t="shared" ref="F117:Q117" si="73">SUM(F118:F119)</f>
        <v>0</v>
      </c>
      <c r="G117" s="238">
        <f t="shared" si="73"/>
        <v>0</v>
      </c>
      <c r="H117" s="238">
        <f t="shared" si="73"/>
        <v>0</v>
      </c>
      <c r="I117" s="238">
        <f t="shared" si="73"/>
        <v>0</v>
      </c>
      <c r="J117" s="238">
        <f t="shared" si="73"/>
        <v>0</v>
      </c>
      <c r="K117" s="238">
        <f t="shared" si="73"/>
        <v>0</v>
      </c>
      <c r="L117" s="238">
        <f t="shared" si="73"/>
        <v>0</v>
      </c>
      <c r="M117" s="238">
        <f t="shared" si="73"/>
        <v>0</v>
      </c>
      <c r="N117" s="238">
        <f t="shared" si="73"/>
        <v>0</v>
      </c>
      <c r="O117" s="238">
        <f t="shared" si="73"/>
        <v>0</v>
      </c>
      <c r="P117" s="238">
        <f t="shared" si="73"/>
        <v>0</v>
      </c>
      <c r="Q117" s="238">
        <f t="shared" si="73"/>
        <v>0</v>
      </c>
      <c r="R117" s="238">
        <f t="shared" si="72"/>
        <v>0</v>
      </c>
    </row>
    <row r="118" spans="1:18" x14ac:dyDescent="0.3">
      <c r="A118" s="744"/>
      <c r="B118" s="239" t="s">
        <v>339</v>
      </c>
      <c r="C118" s="56"/>
      <c r="D118" s="240"/>
      <c r="E118" s="240"/>
      <c r="F118" s="240"/>
      <c r="G118" s="240"/>
      <c r="H118" s="240"/>
      <c r="I118" s="240"/>
      <c r="J118" s="240"/>
      <c r="K118" s="240"/>
      <c r="L118" s="240"/>
      <c r="M118" s="240"/>
      <c r="N118" s="240"/>
      <c r="O118" s="240"/>
      <c r="P118" s="240"/>
      <c r="Q118" s="240"/>
      <c r="R118" s="241">
        <f t="shared" si="72"/>
        <v>0</v>
      </c>
    </row>
    <row r="119" spans="1:18" x14ac:dyDescent="0.3">
      <c r="A119" s="744"/>
      <c r="B119" s="239" t="s">
        <v>340</v>
      </c>
      <c r="C119" s="56"/>
      <c r="D119" s="240"/>
      <c r="E119" s="240"/>
      <c r="F119" s="240"/>
      <c r="G119" s="240"/>
      <c r="H119" s="240"/>
      <c r="I119" s="240"/>
      <c r="J119" s="240"/>
      <c r="K119" s="240"/>
      <c r="L119" s="240"/>
      <c r="M119" s="240"/>
      <c r="N119" s="240"/>
      <c r="O119" s="240"/>
      <c r="P119" s="240"/>
      <c r="Q119" s="240"/>
      <c r="R119" s="241">
        <f t="shared" si="72"/>
        <v>0</v>
      </c>
    </row>
    <row r="120" spans="1:18" x14ac:dyDescent="0.3">
      <c r="A120" s="744" t="s">
        <v>343</v>
      </c>
      <c r="B120" s="238" t="s">
        <v>338</v>
      </c>
      <c r="C120" s="238">
        <f t="shared" ref="C120" si="74">SUM(C121:C122)</f>
        <v>0</v>
      </c>
      <c r="D120" s="56"/>
      <c r="E120" s="238">
        <f t="shared" ref="E120:Q120" si="75">SUM(E121:E122)</f>
        <v>0</v>
      </c>
      <c r="F120" s="238">
        <f t="shared" si="75"/>
        <v>0</v>
      </c>
      <c r="G120" s="238">
        <f t="shared" si="75"/>
        <v>0</v>
      </c>
      <c r="H120" s="238">
        <f t="shared" si="75"/>
        <v>0</v>
      </c>
      <c r="I120" s="238">
        <f t="shared" si="75"/>
        <v>0</v>
      </c>
      <c r="J120" s="238">
        <f t="shared" si="75"/>
        <v>0</v>
      </c>
      <c r="K120" s="238">
        <f t="shared" si="75"/>
        <v>0</v>
      </c>
      <c r="L120" s="238">
        <f t="shared" si="75"/>
        <v>0</v>
      </c>
      <c r="M120" s="238">
        <f t="shared" si="75"/>
        <v>0</v>
      </c>
      <c r="N120" s="238">
        <f t="shared" si="75"/>
        <v>0</v>
      </c>
      <c r="O120" s="238">
        <f t="shared" si="75"/>
        <v>0</v>
      </c>
      <c r="P120" s="238">
        <f t="shared" si="75"/>
        <v>0</v>
      </c>
      <c r="Q120" s="238">
        <f t="shared" si="75"/>
        <v>0</v>
      </c>
      <c r="R120" s="238">
        <f t="shared" si="72"/>
        <v>0</v>
      </c>
    </row>
    <row r="121" spans="1:18" x14ac:dyDescent="0.3">
      <c r="A121" s="744"/>
      <c r="B121" s="239" t="s">
        <v>339</v>
      </c>
      <c r="C121" s="240"/>
      <c r="D121" s="56"/>
      <c r="E121" s="240"/>
      <c r="F121" s="240"/>
      <c r="G121" s="240"/>
      <c r="H121" s="240"/>
      <c r="I121" s="240"/>
      <c r="J121" s="240"/>
      <c r="K121" s="240"/>
      <c r="L121" s="240"/>
      <c r="M121" s="240"/>
      <c r="N121" s="240"/>
      <c r="O121" s="240"/>
      <c r="P121" s="240"/>
      <c r="Q121" s="240"/>
      <c r="R121" s="241">
        <f t="shared" si="72"/>
        <v>0</v>
      </c>
    </row>
    <row r="122" spans="1:18" x14ac:dyDescent="0.3">
      <c r="A122" s="744"/>
      <c r="B122" s="239" t="s">
        <v>340</v>
      </c>
      <c r="C122" s="240"/>
      <c r="D122" s="56"/>
      <c r="E122" s="240"/>
      <c r="F122" s="240"/>
      <c r="G122" s="240"/>
      <c r="H122" s="240"/>
      <c r="I122" s="240"/>
      <c r="J122" s="240"/>
      <c r="K122" s="240"/>
      <c r="L122" s="240"/>
      <c r="M122" s="240"/>
      <c r="N122" s="240"/>
      <c r="O122" s="240"/>
      <c r="P122" s="240"/>
      <c r="Q122" s="240"/>
      <c r="R122" s="241">
        <f t="shared" si="72"/>
        <v>0</v>
      </c>
    </row>
    <row r="123" spans="1:18" x14ac:dyDescent="0.3">
      <c r="A123" s="744"/>
      <c r="B123" s="238" t="s">
        <v>341</v>
      </c>
      <c r="C123" s="238">
        <f t="shared" ref="C123" si="76">SUM(C124:C125)</f>
        <v>0</v>
      </c>
      <c r="D123" s="56"/>
      <c r="E123" s="238">
        <f t="shared" ref="E123:Q123" si="77">SUM(E124:E125)</f>
        <v>0</v>
      </c>
      <c r="F123" s="238">
        <f t="shared" si="77"/>
        <v>0</v>
      </c>
      <c r="G123" s="238">
        <f t="shared" si="77"/>
        <v>0</v>
      </c>
      <c r="H123" s="238">
        <f t="shared" si="77"/>
        <v>0</v>
      </c>
      <c r="I123" s="238">
        <f t="shared" si="77"/>
        <v>0</v>
      </c>
      <c r="J123" s="238">
        <f t="shared" si="77"/>
        <v>0</v>
      </c>
      <c r="K123" s="238">
        <f t="shared" si="77"/>
        <v>0</v>
      </c>
      <c r="L123" s="238">
        <f t="shared" si="77"/>
        <v>0</v>
      </c>
      <c r="M123" s="238">
        <f t="shared" si="77"/>
        <v>0</v>
      </c>
      <c r="N123" s="238">
        <f t="shared" si="77"/>
        <v>0</v>
      </c>
      <c r="O123" s="238">
        <f t="shared" si="77"/>
        <v>0</v>
      </c>
      <c r="P123" s="238">
        <f t="shared" si="77"/>
        <v>0</v>
      </c>
      <c r="Q123" s="238">
        <f t="shared" si="77"/>
        <v>0</v>
      </c>
      <c r="R123" s="238">
        <f t="shared" si="72"/>
        <v>0</v>
      </c>
    </row>
    <row r="124" spans="1:18" x14ac:dyDescent="0.3">
      <c r="A124" s="744"/>
      <c r="B124" s="239" t="s">
        <v>339</v>
      </c>
      <c r="C124" s="240"/>
      <c r="D124" s="56"/>
      <c r="E124" s="240"/>
      <c r="F124" s="240"/>
      <c r="G124" s="240"/>
      <c r="H124" s="240"/>
      <c r="I124" s="240"/>
      <c r="J124" s="240"/>
      <c r="K124" s="240"/>
      <c r="L124" s="240"/>
      <c r="M124" s="240"/>
      <c r="N124" s="240"/>
      <c r="O124" s="240"/>
      <c r="P124" s="240"/>
      <c r="Q124" s="240"/>
      <c r="R124" s="241">
        <f t="shared" si="72"/>
        <v>0</v>
      </c>
    </row>
    <row r="125" spans="1:18" x14ac:dyDescent="0.3">
      <c r="A125" s="744"/>
      <c r="B125" s="239" t="s">
        <v>340</v>
      </c>
      <c r="C125" s="240"/>
      <c r="D125" s="56"/>
      <c r="E125" s="240"/>
      <c r="F125" s="240"/>
      <c r="G125" s="240"/>
      <c r="H125" s="240"/>
      <c r="I125" s="240"/>
      <c r="J125" s="240"/>
      <c r="K125" s="240"/>
      <c r="L125" s="240"/>
      <c r="M125" s="240"/>
      <c r="N125" s="240"/>
      <c r="O125" s="240"/>
      <c r="P125" s="240"/>
      <c r="Q125" s="240"/>
      <c r="R125" s="241">
        <f t="shared" si="72"/>
        <v>0</v>
      </c>
    </row>
    <row r="126" spans="1:18" x14ac:dyDescent="0.3">
      <c r="A126" s="744" t="s">
        <v>671</v>
      </c>
      <c r="B126" s="238" t="s">
        <v>338</v>
      </c>
      <c r="C126" s="238">
        <f t="shared" ref="C126:D126" si="78">SUM(C127:C128)</f>
        <v>0</v>
      </c>
      <c r="D126" s="238">
        <f t="shared" si="78"/>
        <v>0</v>
      </c>
      <c r="E126" s="56"/>
      <c r="F126" s="238">
        <f t="shared" ref="F126:G126" si="79">SUM(F127:F128)</f>
        <v>0</v>
      </c>
      <c r="G126" s="238">
        <f t="shared" si="79"/>
        <v>0</v>
      </c>
      <c r="H126" s="238">
        <f>SUM(H127:H128)</f>
        <v>0</v>
      </c>
      <c r="I126" s="238">
        <f t="shared" ref="I126:Q126" si="80">SUM(I127:I128)</f>
        <v>0</v>
      </c>
      <c r="J126" s="238">
        <f t="shared" si="80"/>
        <v>0</v>
      </c>
      <c r="K126" s="238">
        <f t="shared" si="80"/>
        <v>0</v>
      </c>
      <c r="L126" s="238">
        <f t="shared" si="80"/>
        <v>0</v>
      </c>
      <c r="M126" s="238">
        <f t="shared" si="80"/>
        <v>0</v>
      </c>
      <c r="N126" s="238">
        <f t="shared" si="80"/>
        <v>0</v>
      </c>
      <c r="O126" s="238">
        <f t="shared" si="80"/>
        <v>0</v>
      </c>
      <c r="P126" s="238">
        <f t="shared" si="80"/>
        <v>0</v>
      </c>
      <c r="Q126" s="238">
        <f t="shared" si="80"/>
        <v>0</v>
      </c>
      <c r="R126" s="238">
        <f t="shared" si="72"/>
        <v>0</v>
      </c>
    </row>
    <row r="127" spans="1:18" x14ac:dyDescent="0.3">
      <c r="A127" s="744"/>
      <c r="B127" s="239" t="s">
        <v>339</v>
      </c>
      <c r="C127" s="240"/>
      <c r="D127" s="240"/>
      <c r="E127" s="56"/>
      <c r="F127" s="240"/>
      <c r="G127" s="240"/>
      <c r="H127" s="240"/>
      <c r="I127" s="240"/>
      <c r="J127" s="240"/>
      <c r="K127" s="240"/>
      <c r="L127" s="240"/>
      <c r="M127" s="240"/>
      <c r="N127" s="240"/>
      <c r="O127" s="240"/>
      <c r="P127" s="240"/>
      <c r="Q127" s="240"/>
      <c r="R127" s="241">
        <f t="shared" si="72"/>
        <v>0</v>
      </c>
    </row>
    <row r="128" spans="1:18" x14ac:dyDescent="0.3">
      <c r="A128" s="744"/>
      <c r="B128" s="239" t="s">
        <v>340</v>
      </c>
      <c r="C128" s="240"/>
      <c r="D128" s="240"/>
      <c r="E128" s="56"/>
      <c r="F128" s="240"/>
      <c r="G128" s="240"/>
      <c r="H128" s="240"/>
      <c r="I128" s="240"/>
      <c r="J128" s="240"/>
      <c r="K128" s="240"/>
      <c r="L128" s="240"/>
      <c r="M128" s="240"/>
      <c r="N128" s="240"/>
      <c r="O128" s="240"/>
      <c r="P128" s="240"/>
      <c r="Q128" s="240"/>
      <c r="R128" s="241">
        <f t="shared" si="72"/>
        <v>0</v>
      </c>
    </row>
    <row r="129" spans="1:18" x14ac:dyDescent="0.3">
      <c r="A129" s="744"/>
      <c r="B129" s="238" t="s">
        <v>341</v>
      </c>
      <c r="C129" s="238">
        <f t="shared" ref="C129:D129" si="81">SUM(C130:C131)</f>
        <v>0</v>
      </c>
      <c r="D129" s="238">
        <f t="shared" si="81"/>
        <v>0</v>
      </c>
      <c r="E129" s="56"/>
      <c r="F129" s="238">
        <f t="shared" ref="F129:G129" si="82">SUM(F130:F131)</f>
        <v>0</v>
      </c>
      <c r="G129" s="238">
        <f t="shared" si="82"/>
        <v>0</v>
      </c>
      <c r="H129" s="238">
        <f>SUM(H130:H131)</f>
        <v>0</v>
      </c>
      <c r="I129" s="238">
        <f t="shared" ref="I129:Q129" si="83">SUM(I130:I131)</f>
        <v>0</v>
      </c>
      <c r="J129" s="238">
        <f t="shared" si="83"/>
        <v>0</v>
      </c>
      <c r="K129" s="238">
        <f t="shared" si="83"/>
        <v>0</v>
      </c>
      <c r="L129" s="238">
        <f t="shared" si="83"/>
        <v>0</v>
      </c>
      <c r="M129" s="238">
        <f t="shared" si="83"/>
        <v>0</v>
      </c>
      <c r="N129" s="238">
        <f t="shared" si="83"/>
        <v>0</v>
      </c>
      <c r="O129" s="238">
        <f t="shared" si="83"/>
        <v>0</v>
      </c>
      <c r="P129" s="238">
        <f t="shared" si="83"/>
        <v>0</v>
      </c>
      <c r="Q129" s="238">
        <f t="shared" si="83"/>
        <v>0</v>
      </c>
      <c r="R129" s="238">
        <f t="shared" si="72"/>
        <v>0</v>
      </c>
    </row>
    <row r="130" spans="1:18" x14ac:dyDescent="0.3">
      <c r="A130" s="744"/>
      <c r="B130" s="239" t="s">
        <v>339</v>
      </c>
      <c r="C130" s="240"/>
      <c r="D130" s="240"/>
      <c r="E130" s="56"/>
      <c r="F130" s="240"/>
      <c r="G130" s="240"/>
      <c r="H130" s="240"/>
      <c r="I130" s="240"/>
      <c r="J130" s="240"/>
      <c r="K130" s="240"/>
      <c r="L130" s="240"/>
      <c r="M130" s="240"/>
      <c r="N130" s="240"/>
      <c r="O130" s="240"/>
      <c r="P130" s="240"/>
      <c r="Q130" s="240"/>
      <c r="R130" s="241">
        <f t="shared" si="72"/>
        <v>0</v>
      </c>
    </row>
    <row r="131" spans="1:18" x14ac:dyDescent="0.3">
      <c r="A131" s="744"/>
      <c r="B131" s="239" t="s">
        <v>340</v>
      </c>
      <c r="C131" s="240"/>
      <c r="D131" s="240"/>
      <c r="E131" s="56"/>
      <c r="F131" s="240"/>
      <c r="G131" s="240"/>
      <c r="H131" s="240"/>
      <c r="I131" s="240"/>
      <c r="J131" s="240"/>
      <c r="K131" s="240"/>
      <c r="L131" s="240"/>
      <c r="M131" s="240"/>
      <c r="N131" s="240"/>
      <c r="O131" s="240"/>
      <c r="P131" s="240"/>
      <c r="Q131" s="240"/>
      <c r="R131" s="241">
        <f t="shared" si="72"/>
        <v>0</v>
      </c>
    </row>
    <row r="132" spans="1:18" x14ac:dyDescent="0.3">
      <c r="A132" s="744" t="s">
        <v>344</v>
      </c>
      <c r="B132" s="238" t="s">
        <v>338</v>
      </c>
      <c r="C132" s="238">
        <f t="shared" ref="C132:E132" si="84">SUM(C133:C134)</f>
        <v>0</v>
      </c>
      <c r="D132" s="238">
        <f t="shared" si="84"/>
        <v>0</v>
      </c>
      <c r="E132" s="238">
        <f t="shared" si="84"/>
        <v>0</v>
      </c>
      <c r="F132" s="56"/>
      <c r="G132" s="238">
        <f t="shared" ref="G132" si="85">SUM(G133:G134)</f>
        <v>0</v>
      </c>
      <c r="H132" s="238">
        <f>SUM(H133:H134)</f>
        <v>0</v>
      </c>
      <c r="I132" s="238">
        <f t="shared" ref="I132:Q132" si="86">SUM(I133:I134)</f>
        <v>0</v>
      </c>
      <c r="J132" s="238">
        <f t="shared" si="86"/>
        <v>0</v>
      </c>
      <c r="K132" s="238">
        <f t="shared" si="86"/>
        <v>0</v>
      </c>
      <c r="L132" s="238">
        <f t="shared" si="86"/>
        <v>0</v>
      </c>
      <c r="M132" s="238">
        <f t="shared" si="86"/>
        <v>0</v>
      </c>
      <c r="N132" s="238">
        <f t="shared" si="86"/>
        <v>0</v>
      </c>
      <c r="O132" s="238">
        <f t="shared" si="86"/>
        <v>0</v>
      </c>
      <c r="P132" s="238">
        <f t="shared" si="86"/>
        <v>0</v>
      </c>
      <c r="Q132" s="238">
        <f t="shared" si="86"/>
        <v>0</v>
      </c>
      <c r="R132" s="238">
        <f t="shared" si="72"/>
        <v>0</v>
      </c>
    </row>
    <row r="133" spans="1:18" x14ac:dyDescent="0.3">
      <c r="A133" s="744"/>
      <c r="B133" s="239" t="s">
        <v>339</v>
      </c>
      <c r="C133" s="240"/>
      <c r="D133" s="240"/>
      <c r="E133" s="240"/>
      <c r="F133" s="56"/>
      <c r="G133" s="240"/>
      <c r="H133" s="240"/>
      <c r="I133" s="240"/>
      <c r="J133" s="240"/>
      <c r="K133" s="240"/>
      <c r="L133" s="240"/>
      <c r="M133" s="240"/>
      <c r="N133" s="240"/>
      <c r="O133" s="240"/>
      <c r="P133" s="240"/>
      <c r="Q133" s="240"/>
      <c r="R133" s="241">
        <f t="shared" si="72"/>
        <v>0</v>
      </c>
    </row>
    <row r="134" spans="1:18" x14ac:dyDescent="0.3">
      <c r="A134" s="744"/>
      <c r="B134" s="239" t="s">
        <v>340</v>
      </c>
      <c r="C134" s="240"/>
      <c r="D134" s="240"/>
      <c r="E134" s="240"/>
      <c r="F134" s="56"/>
      <c r="G134" s="240"/>
      <c r="H134" s="240"/>
      <c r="I134" s="240"/>
      <c r="J134" s="240"/>
      <c r="K134" s="240"/>
      <c r="L134" s="240"/>
      <c r="M134" s="240"/>
      <c r="N134" s="240"/>
      <c r="O134" s="240"/>
      <c r="P134" s="240"/>
      <c r="Q134" s="240"/>
      <c r="R134" s="241">
        <f t="shared" si="72"/>
        <v>0</v>
      </c>
    </row>
    <row r="135" spans="1:18" x14ac:dyDescent="0.3">
      <c r="A135" s="744"/>
      <c r="B135" s="238" t="s">
        <v>341</v>
      </c>
      <c r="C135" s="238">
        <f t="shared" ref="C135:E135" si="87">SUM(C136:C137)</f>
        <v>0</v>
      </c>
      <c r="D135" s="238">
        <f t="shared" si="87"/>
        <v>0</v>
      </c>
      <c r="E135" s="238">
        <f t="shared" si="87"/>
        <v>0</v>
      </c>
      <c r="F135" s="56"/>
      <c r="G135" s="238">
        <f t="shared" ref="G135" si="88">SUM(G136:G137)</f>
        <v>0</v>
      </c>
      <c r="H135" s="238">
        <f>SUM(H136:H137)</f>
        <v>0</v>
      </c>
      <c r="I135" s="238">
        <f t="shared" ref="I135:Q135" si="89">SUM(I136:I137)</f>
        <v>0</v>
      </c>
      <c r="J135" s="238">
        <f t="shared" si="89"/>
        <v>0</v>
      </c>
      <c r="K135" s="238">
        <f t="shared" si="89"/>
        <v>0</v>
      </c>
      <c r="L135" s="238">
        <f t="shared" si="89"/>
        <v>0</v>
      </c>
      <c r="M135" s="238">
        <f t="shared" si="89"/>
        <v>0</v>
      </c>
      <c r="N135" s="238">
        <f t="shared" si="89"/>
        <v>0</v>
      </c>
      <c r="O135" s="238">
        <f t="shared" si="89"/>
        <v>0</v>
      </c>
      <c r="P135" s="238">
        <f t="shared" si="89"/>
        <v>0</v>
      </c>
      <c r="Q135" s="238">
        <f t="shared" si="89"/>
        <v>0</v>
      </c>
      <c r="R135" s="238">
        <f t="shared" si="72"/>
        <v>0</v>
      </c>
    </row>
    <row r="136" spans="1:18" x14ac:dyDescent="0.3">
      <c r="A136" s="744"/>
      <c r="B136" s="239" t="s">
        <v>339</v>
      </c>
      <c r="C136" s="240"/>
      <c r="D136" s="240"/>
      <c r="E136" s="240"/>
      <c r="F136" s="56"/>
      <c r="G136" s="240"/>
      <c r="H136" s="240"/>
      <c r="I136" s="240"/>
      <c r="J136" s="240"/>
      <c r="K136" s="240"/>
      <c r="L136" s="240"/>
      <c r="M136" s="240"/>
      <c r="N136" s="240"/>
      <c r="O136" s="240"/>
      <c r="P136" s="240"/>
      <c r="Q136" s="240"/>
      <c r="R136" s="241">
        <f t="shared" si="72"/>
        <v>0</v>
      </c>
    </row>
    <row r="137" spans="1:18" x14ac:dyDescent="0.3">
      <c r="A137" s="744"/>
      <c r="B137" s="239" t="s">
        <v>340</v>
      </c>
      <c r="C137" s="240"/>
      <c r="D137" s="240"/>
      <c r="E137" s="240"/>
      <c r="F137" s="56"/>
      <c r="G137" s="240"/>
      <c r="H137" s="240"/>
      <c r="I137" s="240"/>
      <c r="J137" s="240"/>
      <c r="K137" s="240"/>
      <c r="L137" s="240"/>
      <c r="M137" s="240"/>
      <c r="N137" s="240"/>
      <c r="O137" s="240"/>
      <c r="P137" s="240"/>
      <c r="Q137" s="240"/>
      <c r="R137" s="241">
        <f t="shared" si="72"/>
        <v>0</v>
      </c>
    </row>
    <row r="138" spans="1:18" x14ac:dyDescent="0.3">
      <c r="A138" s="744" t="s">
        <v>672</v>
      </c>
      <c r="B138" s="238" t="s">
        <v>338</v>
      </c>
      <c r="C138" s="238">
        <f t="shared" ref="C138:F138" si="90">SUM(C139:C140)</f>
        <v>0</v>
      </c>
      <c r="D138" s="238">
        <f t="shared" si="90"/>
        <v>0</v>
      </c>
      <c r="E138" s="238">
        <f t="shared" si="90"/>
        <v>0</v>
      </c>
      <c r="F138" s="238">
        <f t="shared" si="90"/>
        <v>0</v>
      </c>
      <c r="G138" s="56"/>
      <c r="H138" s="238">
        <f>SUM(H139:H140)</f>
        <v>0</v>
      </c>
      <c r="I138" s="238">
        <f t="shared" ref="I138:Q138" si="91">SUM(I139:I140)</f>
        <v>0</v>
      </c>
      <c r="J138" s="238">
        <f t="shared" si="91"/>
        <v>0</v>
      </c>
      <c r="K138" s="238">
        <f t="shared" si="91"/>
        <v>0</v>
      </c>
      <c r="L138" s="238">
        <f t="shared" si="91"/>
        <v>0</v>
      </c>
      <c r="M138" s="238">
        <f t="shared" si="91"/>
        <v>0</v>
      </c>
      <c r="N138" s="238">
        <f t="shared" si="91"/>
        <v>0</v>
      </c>
      <c r="O138" s="238">
        <f t="shared" si="91"/>
        <v>0</v>
      </c>
      <c r="P138" s="238">
        <f t="shared" si="91"/>
        <v>0</v>
      </c>
      <c r="Q138" s="238">
        <f t="shared" si="91"/>
        <v>0</v>
      </c>
      <c r="R138" s="238">
        <f t="shared" si="72"/>
        <v>0</v>
      </c>
    </row>
    <row r="139" spans="1:18" x14ac:dyDescent="0.3">
      <c r="A139" s="744"/>
      <c r="B139" s="239" t="s">
        <v>339</v>
      </c>
      <c r="C139" s="240"/>
      <c r="D139" s="240"/>
      <c r="E139" s="240"/>
      <c r="F139" s="240"/>
      <c r="G139" s="56"/>
      <c r="H139" s="240"/>
      <c r="I139" s="240"/>
      <c r="J139" s="240"/>
      <c r="K139" s="240"/>
      <c r="L139" s="240"/>
      <c r="M139" s="240"/>
      <c r="N139" s="240"/>
      <c r="O139" s="240"/>
      <c r="P139" s="240"/>
      <c r="Q139" s="240"/>
      <c r="R139" s="241">
        <f t="shared" si="72"/>
        <v>0</v>
      </c>
    </row>
    <row r="140" spans="1:18" x14ac:dyDescent="0.3">
      <c r="A140" s="744"/>
      <c r="B140" s="239" t="s">
        <v>340</v>
      </c>
      <c r="C140" s="240"/>
      <c r="D140" s="240"/>
      <c r="E140" s="240"/>
      <c r="F140" s="240"/>
      <c r="G140" s="56"/>
      <c r="H140" s="240"/>
      <c r="I140" s="240"/>
      <c r="J140" s="240"/>
      <c r="K140" s="240"/>
      <c r="L140" s="240"/>
      <c r="M140" s="240"/>
      <c r="N140" s="240"/>
      <c r="O140" s="240"/>
      <c r="P140" s="240"/>
      <c r="Q140" s="240"/>
      <c r="R140" s="241">
        <f t="shared" si="72"/>
        <v>0</v>
      </c>
    </row>
    <row r="141" spans="1:18" x14ac:dyDescent="0.3">
      <c r="A141" s="744"/>
      <c r="B141" s="238" t="s">
        <v>341</v>
      </c>
      <c r="C141" s="238">
        <f t="shared" ref="C141:F141" si="92">SUM(C142:C143)</f>
        <v>0</v>
      </c>
      <c r="D141" s="238">
        <f t="shared" si="92"/>
        <v>0</v>
      </c>
      <c r="E141" s="238">
        <f t="shared" si="92"/>
        <v>0</v>
      </c>
      <c r="F141" s="238">
        <f t="shared" si="92"/>
        <v>0</v>
      </c>
      <c r="G141" s="56"/>
      <c r="H141" s="238">
        <f>SUM(H142:H143)</f>
        <v>0</v>
      </c>
      <c r="I141" s="238">
        <f t="shared" ref="I141:Q141" si="93">SUM(I142:I143)</f>
        <v>0</v>
      </c>
      <c r="J141" s="238">
        <f t="shared" si="93"/>
        <v>0</v>
      </c>
      <c r="K141" s="238">
        <f t="shared" si="93"/>
        <v>0</v>
      </c>
      <c r="L141" s="238">
        <f t="shared" si="93"/>
        <v>0</v>
      </c>
      <c r="M141" s="238">
        <f t="shared" si="93"/>
        <v>0</v>
      </c>
      <c r="N141" s="238">
        <f t="shared" si="93"/>
        <v>0</v>
      </c>
      <c r="O141" s="238">
        <f t="shared" si="93"/>
        <v>0</v>
      </c>
      <c r="P141" s="238">
        <f t="shared" si="93"/>
        <v>0</v>
      </c>
      <c r="Q141" s="238">
        <f t="shared" si="93"/>
        <v>0</v>
      </c>
      <c r="R141" s="238">
        <f t="shared" si="72"/>
        <v>0</v>
      </c>
    </row>
    <row r="142" spans="1:18" x14ac:dyDescent="0.3">
      <c r="A142" s="744"/>
      <c r="B142" s="239" t="s">
        <v>339</v>
      </c>
      <c r="C142" s="240"/>
      <c r="D142" s="240"/>
      <c r="E142" s="240"/>
      <c r="F142" s="240"/>
      <c r="G142" s="56"/>
      <c r="H142" s="240"/>
      <c r="I142" s="240"/>
      <c r="J142" s="240"/>
      <c r="K142" s="240"/>
      <c r="L142" s="240"/>
      <c r="M142" s="240"/>
      <c r="N142" s="240"/>
      <c r="O142" s="240"/>
      <c r="P142" s="240"/>
      <c r="Q142" s="240"/>
      <c r="R142" s="241">
        <f t="shared" si="72"/>
        <v>0</v>
      </c>
    </row>
    <row r="143" spans="1:18" x14ac:dyDescent="0.3">
      <c r="A143" s="744"/>
      <c r="B143" s="239" t="s">
        <v>340</v>
      </c>
      <c r="C143" s="240"/>
      <c r="D143" s="240"/>
      <c r="E143" s="240"/>
      <c r="F143" s="240"/>
      <c r="G143" s="56"/>
      <c r="H143" s="240"/>
      <c r="I143" s="240"/>
      <c r="J143" s="240"/>
      <c r="K143" s="240"/>
      <c r="L143" s="240"/>
      <c r="M143" s="240"/>
      <c r="N143" s="240"/>
      <c r="O143" s="240"/>
      <c r="P143" s="240"/>
      <c r="Q143" s="240"/>
      <c r="R143" s="241">
        <f t="shared" si="72"/>
        <v>0</v>
      </c>
    </row>
    <row r="144" spans="1:18" x14ac:dyDescent="0.3">
      <c r="A144" s="744" t="s">
        <v>345</v>
      </c>
      <c r="B144" s="238" t="s">
        <v>338</v>
      </c>
      <c r="C144" s="238">
        <f t="shared" ref="C144:G144" si="94">SUM(C145:C146)</f>
        <v>0</v>
      </c>
      <c r="D144" s="238">
        <f t="shared" si="94"/>
        <v>0</v>
      </c>
      <c r="E144" s="238">
        <f t="shared" si="94"/>
        <v>0</v>
      </c>
      <c r="F144" s="238">
        <f t="shared" si="94"/>
        <v>0</v>
      </c>
      <c r="G144" s="238">
        <f t="shared" si="94"/>
        <v>0</v>
      </c>
      <c r="H144" s="56"/>
      <c r="I144" s="238">
        <f t="shared" ref="I144:Q144" si="95">SUM(I145:I146)</f>
        <v>0</v>
      </c>
      <c r="J144" s="238">
        <f t="shared" si="95"/>
        <v>0</v>
      </c>
      <c r="K144" s="238">
        <f t="shared" si="95"/>
        <v>0</v>
      </c>
      <c r="L144" s="238">
        <f t="shared" si="95"/>
        <v>0</v>
      </c>
      <c r="M144" s="238">
        <f t="shared" si="95"/>
        <v>0</v>
      </c>
      <c r="N144" s="238">
        <f t="shared" si="95"/>
        <v>0</v>
      </c>
      <c r="O144" s="238">
        <f t="shared" si="95"/>
        <v>0</v>
      </c>
      <c r="P144" s="238">
        <f t="shared" si="95"/>
        <v>0</v>
      </c>
      <c r="Q144" s="238">
        <f t="shared" si="95"/>
        <v>0</v>
      </c>
      <c r="R144" s="238">
        <f t="shared" si="72"/>
        <v>0</v>
      </c>
    </row>
    <row r="145" spans="1:18" x14ac:dyDescent="0.3">
      <c r="A145" s="744"/>
      <c r="B145" s="239" t="s">
        <v>339</v>
      </c>
      <c r="C145" s="240"/>
      <c r="D145" s="240"/>
      <c r="E145" s="240"/>
      <c r="F145" s="240"/>
      <c r="G145" s="240"/>
      <c r="H145" s="56"/>
      <c r="I145" s="240"/>
      <c r="J145" s="240"/>
      <c r="K145" s="240"/>
      <c r="L145" s="240"/>
      <c r="M145" s="240"/>
      <c r="N145" s="240"/>
      <c r="O145" s="240"/>
      <c r="P145" s="240"/>
      <c r="Q145" s="240"/>
      <c r="R145" s="241">
        <f t="shared" si="72"/>
        <v>0</v>
      </c>
    </row>
    <row r="146" spans="1:18" x14ac:dyDescent="0.3">
      <c r="A146" s="744"/>
      <c r="B146" s="239" t="s">
        <v>340</v>
      </c>
      <c r="C146" s="240"/>
      <c r="D146" s="240"/>
      <c r="E146" s="240"/>
      <c r="F146" s="240"/>
      <c r="G146" s="240"/>
      <c r="H146" s="56"/>
      <c r="I146" s="240"/>
      <c r="J146" s="240"/>
      <c r="K146" s="240"/>
      <c r="L146" s="240"/>
      <c r="M146" s="240"/>
      <c r="N146" s="240"/>
      <c r="O146" s="240"/>
      <c r="P146" s="240"/>
      <c r="Q146" s="240"/>
      <c r="R146" s="241">
        <f t="shared" si="72"/>
        <v>0</v>
      </c>
    </row>
    <row r="147" spans="1:18" x14ac:dyDescent="0.3">
      <c r="A147" s="744"/>
      <c r="B147" s="238" t="s">
        <v>341</v>
      </c>
      <c r="C147" s="238">
        <f t="shared" ref="C147:G147" si="96">SUM(C148:C149)</f>
        <v>0</v>
      </c>
      <c r="D147" s="238">
        <f t="shared" si="96"/>
        <v>0</v>
      </c>
      <c r="E147" s="238">
        <f t="shared" si="96"/>
        <v>0</v>
      </c>
      <c r="F147" s="238">
        <f t="shared" si="96"/>
        <v>0</v>
      </c>
      <c r="G147" s="238">
        <f t="shared" si="96"/>
        <v>0</v>
      </c>
      <c r="H147" s="56"/>
      <c r="I147" s="238">
        <f t="shared" ref="I147:Q147" si="97">SUM(I148:I149)</f>
        <v>0</v>
      </c>
      <c r="J147" s="238">
        <f t="shared" si="97"/>
        <v>0</v>
      </c>
      <c r="K147" s="238">
        <f t="shared" si="97"/>
        <v>0</v>
      </c>
      <c r="L147" s="238">
        <f t="shared" si="97"/>
        <v>0</v>
      </c>
      <c r="M147" s="238">
        <f t="shared" si="97"/>
        <v>0</v>
      </c>
      <c r="N147" s="238">
        <f t="shared" si="97"/>
        <v>0</v>
      </c>
      <c r="O147" s="238">
        <f t="shared" si="97"/>
        <v>0</v>
      </c>
      <c r="P147" s="238">
        <f t="shared" si="97"/>
        <v>0</v>
      </c>
      <c r="Q147" s="238">
        <f t="shared" si="97"/>
        <v>0</v>
      </c>
      <c r="R147" s="238">
        <f t="shared" si="72"/>
        <v>0</v>
      </c>
    </row>
    <row r="148" spans="1:18" x14ac:dyDescent="0.3">
      <c r="A148" s="744"/>
      <c r="B148" s="239" t="s">
        <v>339</v>
      </c>
      <c r="C148" s="240"/>
      <c r="D148" s="240"/>
      <c r="E148" s="240"/>
      <c r="F148" s="240"/>
      <c r="G148" s="240"/>
      <c r="H148" s="56"/>
      <c r="I148" s="240"/>
      <c r="J148" s="240"/>
      <c r="K148" s="240"/>
      <c r="L148" s="240"/>
      <c r="M148" s="240"/>
      <c r="N148" s="240"/>
      <c r="O148" s="240"/>
      <c r="P148" s="240"/>
      <c r="Q148" s="240"/>
      <c r="R148" s="241">
        <f t="shared" si="72"/>
        <v>0</v>
      </c>
    </row>
    <row r="149" spans="1:18" x14ac:dyDescent="0.3">
      <c r="A149" s="744"/>
      <c r="B149" s="239" t="s">
        <v>340</v>
      </c>
      <c r="C149" s="240"/>
      <c r="D149" s="240"/>
      <c r="E149" s="240"/>
      <c r="F149" s="240"/>
      <c r="G149" s="240"/>
      <c r="H149" s="56"/>
      <c r="I149" s="240"/>
      <c r="J149" s="240"/>
      <c r="K149" s="240"/>
      <c r="L149" s="240"/>
      <c r="M149" s="240"/>
      <c r="N149" s="240"/>
      <c r="O149" s="240"/>
      <c r="P149" s="240"/>
      <c r="Q149" s="240"/>
      <c r="R149" s="241">
        <f t="shared" si="72"/>
        <v>0</v>
      </c>
    </row>
    <row r="150" spans="1:18" x14ac:dyDescent="0.3">
      <c r="A150" s="744" t="s">
        <v>346</v>
      </c>
      <c r="B150" s="238" t="s">
        <v>338</v>
      </c>
      <c r="C150" s="238">
        <f t="shared" ref="C150:H150" si="98">SUM(C151:C152)</f>
        <v>0</v>
      </c>
      <c r="D150" s="238">
        <f t="shared" si="98"/>
        <v>0</v>
      </c>
      <c r="E150" s="238">
        <f t="shared" si="98"/>
        <v>0</v>
      </c>
      <c r="F150" s="238">
        <f t="shared" si="98"/>
        <v>0</v>
      </c>
      <c r="G150" s="238">
        <f t="shared" si="98"/>
        <v>0</v>
      </c>
      <c r="H150" s="238">
        <f t="shared" si="98"/>
        <v>0</v>
      </c>
      <c r="I150" s="56"/>
      <c r="J150" s="238">
        <f t="shared" ref="J150:Q150" si="99">SUM(J151:J152)</f>
        <v>0</v>
      </c>
      <c r="K150" s="238">
        <f t="shared" si="99"/>
        <v>0</v>
      </c>
      <c r="L150" s="238">
        <f t="shared" si="99"/>
        <v>0</v>
      </c>
      <c r="M150" s="238">
        <f t="shared" si="99"/>
        <v>0</v>
      </c>
      <c r="N150" s="238">
        <f t="shared" si="99"/>
        <v>0</v>
      </c>
      <c r="O150" s="238">
        <f t="shared" si="99"/>
        <v>0</v>
      </c>
      <c r="P150" s="238">
        <f t="shared" si="99"/>
        <v>0</v>
      </c>
      <c r="Q150" s="238">
        <f t="shared" si="99"/>
        <v>0</v>
      </c>
      <c r="R150" s="238">
        <f t="shared" si="72"/>
        <v>0</v>
      </c>
    </row>
    <row r="151" spans="1:18" x14ac:dyDescent="0.3">
      <c r="A151" s="744"/>
      <c r="B151" s="239" t="s">
        <v>339</v>
      </c>
      <c r="C151" s="240"/>
      <c r="D151" s="240"/>
      <c r="E151" s="240"/>
      <c r="F151" s="240"/>
      <c r="G151" s="240"/>
      <c r="H151" s="240"/>
      <c r="I151" s="56"/>
      <c r="J151" s="240"/>
      <c r="K151" s="240"/>
      <c r="L151" s="240"/>
      <c r="M151" s="240"/>
      <c r="N151" s="240"/>
      <c r="O151" s="240"/>
      <c r="P151" s="240"/>
      <c r="Q151" s="240"/>
      <c r="R151" s="241">
        <f t="shared" si="72"/>
        <v>0</v>
      </c>
    </row>
    <row r="152" spans="1:18" x14ac:dyDescent="0.3">
      <c r="A152" s="744"/>
      <c r="B152" s="239" t="s">
        <v>340</v>
      </c>
      <c r="C152" s="240"/>
      <c r="D152" s="240"/>
      <c r="E152" s="240"/>
      <c r="F152" s="240"/>
      <c r="G152" s="240"/>
      <c r="H152" s="240"/>
      <c r="I152" s="56"/>
      <c r="J152" s="240"/>
      <c r="K152" s="240"/>
      <c r="L152" s="240"/>
      <c r="M152" s="240"/>
      <c r="N152" s="240"/>
      <c r="O152" s="240"/>
      <c r="P152" s="240"/>
      <c r="Q152" s="240"/>
      <c r="R152" s="241">
        <f t="shared" si="72"/>
        <v>0</v>
      </c>
    </row>
    <row r="153" spans="1:18" x14ac:dyDescent="0.3">
      <c r="A153" s="744"/>
      <c r="B153" s="238" t="s">
        <v>341</v>
      </c>
      <c r="C153" s="238">
        <f t="shared" ref="C153:H153" si="100">SUM(C154:C155)</f>
        <v>0</v>
      </c>
      <c r="D153" s="238">
        <f t="shared" si="100"/>
        <v>0</v>
      </c>
      <c r="E153" s="238">
        <f t="shared" si="100"/>
        <v>0</v>
      </c>
      <c r="F153" s="238">
        <f t="shared" si="100"/>
        <v>0</v>
      </c>
      <c r="G153" s="238">
        <f t="shared" si="100"/>
        <v>0</v>
      </c>
      <c r="H153" s="238">
        <f t="shared" si="100"/>
        <v>0</v>
      </c>
      <c r="I153" s="56"/>
      <c r="J153" s="238">
        <f t="shared" ref="J153:Q153" si="101">SUM(J154:J155)</f>
        <v>0</v>
      </c>
      <c r="K153" s="238">
        <f t="shared" si="101"/>
        <v>0</v>
      </c>
      <c r="L153" s="238">
        <f t="shared" si="101"/>
        <v>0</v>
      </c>
      <c r="M153" s="238">
        <f t="shared" si="101"/>
        <v>0</v>
      </c>
      <c r="N153" s="238">
        <f t="shared" si="101"/>
        <v>0</v>
      </c>
      <c r="O153" s="238">
        <f t="shared" si="101"/>
        <v>0</v>
      </c>
      <c r="P153" s="238">
        <f t="shared" si="101"/>
        <v>0</v>
      </c>
      <c r="Q153" s="238">
        <f t="shared" si="101"/>
        <v>0</v>
      </c>
      <c r="R153" s="238">
        <f t="shared" si="72"/>
        <v>0</v>
      </c>
    </row>
    <row r="154" spans="1:18" x14ac:dyDescent="0.3">
      <c r="A154" s="744"/>
      <c r="B154" s="239" t="s">
        <v>339</v>
      </c>
      <c r="C154" s="240"/>
      <c r="D154" s="240"/>
      <c r="E154" s="240"/>
      <c r="F154" s="240"/>
      <c r="G154" s="240"/>
      <c r="H154" s="240"/>
      <c r="I154" s="56"/>
      <c r="J154" s="240"/>
      <c r="K154" s="240"/>
      <c r="L154" s="240"/>
      <c r="M154" s="240"/>
      <c r="N154" s="240"/>
      <c r="O154" s="240"/>
      <c r="P154" s="240"/>
      <c r="Q154" s="240"/>
      <c r="R154" s="241">
        <f t="shared" si="72"/>
        <v>0</v>
      </c>
    </row>
    <row r="155" spans="1:18" x14ac:dyDescent="0.3">
      <c r="A155" s="744"/>
      <c r="B155" s="239" t="s">
        <v>340</v>
      </c>
      <c r="C155" s="240"/>
      <c r="D155" s="240"/>
      <c r="E155" s="240"/>
      <c r="F155" s="240"/>
      <c r="G155" s="240"/>
      <c r="H155" s="240"/>
      <c r="I155" s="56"/>
      <c r="J155" s="240"/>
      <c r="K155" s="240"/>
      <c r="L155" s="240"/>
      <c r="M155" s="240"/>
      <c r="N155" s="240"/>
      <c r="O155" s="240"/>
      <c r="P155" s="240"/>
      <c r="Q155" s="240"/>
      <c r="R155" s="241">
        <f t="shared" si="72"/>
        <v>0</v>
      </c>
    </row>
    <row r="156" spans="1:18" x14ac:dyDescent="0.3">
      <c r="A156" s="744" t="s">
        <v>347</v>
      </c>
      <c r="B156" s="238" t="s">
        <v>338</v>
      </c>
      <c r="C156" s="238">
        <f t="shared" ref="C156:I156" si="102">SUM(C157:C158)</f>
        <v>0</v>
      </c>
      <c r="D156" s="238">
        <f t="shared" si="102"/>
        <v>0</v>
      </c>
      <c r="E156" s="238">
        <f t="shared" si="102"/>
        <v>0</v>
      </c>
      <c r="F156" s="238">
        <f t="shared" si="102"/>
        <v>0</v>
      </c>
      <c r="G156" s="238">
        <f t="shared" si="102"/>
        <v>0</v>
      </c>
      <c r="H156" s="238">
        <f t="shared" si="102"/>
        <v>0</v>
      </c>
      <c r="I156" s="238">
        <f t="shared" si="102"/>
        <v>0</v>
      </c>
      <c r="J156" s="56"/>
      <c r="K156" s="238">
        <f t="shared" ref="K156:Q156" si="103">SUM(K157:K158)</f>
        <v>0</v>
      </c>
      <c r="L156" s="238">
        <f t="shared" si="103"/>
        <v>0</v>
      </c>
      <c r="M156" s="238">
        <f t="shared" si="103"/>
        <v>0</v>
      </c>
      <c r="N156" s="238">
        <f t="shared" si="103"/>
        <v>0</v>
      </c>
      <c r="O156" s="238">
        <f t="shared" si="103"/>
        <v>0</v>
      </c>
      <c r="P156" s="238">
        <f t="shared" si="103"/>
        <v>0</v>
      </c>
      <c r="Q156" s="238">
        <f t="shared" si="103"/>
        <v>0</v>
      </c>
      <c r="R156" s="238">
        <f t="shared" si="72"/>
        <v>0</v>
      </c>
    </row>
    <row r="157" spans="1:18" x14ac:dyDescent="0.3">
      <c r="A157" s="744"/>
      <c r="B157" s="239" t="s">
        <v>339</v>
      </c>
      <c r="C157" s="240"/>
      <c r="D157" s="240"/>
      <c r="E157" s="240"/>
      <c r="F157" s="240"/>
      <c r="G157" s="240"/>
      <c r="H157" s="240"/>
      <c r="I157" s="240"/>
      <c r="J157" s="56"/>
      <c r="K157" s="240"/>
      <c r="L157" s="240"/>
      <c r="M157" s="240"/>
      <c r="N157" s="240"/>
      <c r="O157" s="240"/>
      <c r="P157" s="240"/>
      <c r="Q157" s="240"/>
      <c r="R157" s="241">
        <f t="shared" si="72"/>
        <v>0</v>
      </c>
    </row>
    <row r="158" spans="1:18" x14ac:dyDescent="0.3">
      <c r="A158" s="744"/>
      <c r="B158" s="239" t="s">
        <v>340</v>
      </c>
      <c r="C158" s="240"/>
      <c r="D158" s="240"/>
      <c r="E158" s="240"/>
      <c r="F158" s="240"/>
      <c r="G158" s="240"/>
      <c r="H158" s="240"/>
      <c r="I158" s="240"/>
      <c r="J158" s="56"/>
      <c r="K158" s="240"/>
      <c r="L158" s="240"/>
      <c r="M158" s="240"/>
      <c r="N158" s="240"/>
      <c r="O158" s="240"/>
      <c r="P158" s="240"/>
      <c r="Q158" s="240"/>
      <c r="R158" s="241">
        <f t="shared" si="72"/>
        <v>0</v>
      </c>
    </row>
    <row r="159" spans="1:18" x14ac:dyDescent="0.3">
      <c r="A159" s="744"/>
      <c r="B159" s="238" t="s">
        <v>341</v>
      </c>
      <c r="C159" s="238">
        <f t="shared" ref="C159:I159" si="104">SUM(C160:C161)</f>
        <v>0</v>
      </c>
      <c r="D159" s="238">
        <f t="shared" si="104"/>
        <v>0</v>
      </c>
      <c r="E159" s="238">
        <f t="shared" si="104"/>
        <v>0</v>
      </c>
      <c r="F159" s="238">
        <f t="shared" si="104"/>
        <v>0</v>
      </c>
      <c r="G159" s="238">
        <f t="shared" si="104"/>
        <v>0</v>
      </c>
      <c r="H159" s="238">
        <f t="shared" si="104"/>
        <v>0</v>
      </c>
      <c r="I159" s="238">
        <f t="shared" si="104"/>
        <v>0</v>
      </c>
      <c r="J159" s="56"/>
      <c r="K159" s="238">
        <f t="shared" ref="K159:Q159" si="105">SUM(K160:K161)</f>
        <v>0</v>
      </c>
      <c r="L159" s="238">
        <f t="shared" si="105"/>
        <v>0</v>
      </c>
      <c r="M159" s="238">
        <f t="shared" si="105"/>
        <v>0</v>
      </c>
      <c r="N159" s="238">
        <f t="shared" si="105"/>
        <v>0</v>
      </c>
      <c r="O159" s="238">
        <f t="shared" si="105"/>
        <v>0</v>
      </c>
      <c r="P159" s="238">
        <f t="shared" si="105"/>
        <v>0</v>
      </c>
      <c r="Q159" s="238">
        <f t="shared" si="105"/>
        <v>0</v>
      </c>
      <c r="R159" s="238">
        <f t="shared" si="72"/>
        <v>0</v>
      </c>
    </row>
    <row r="160" spans="1:18" x14ac:dyDescent="0.3">
      <c r="A160" s="744"/>
      <c r="B160" s="239" t="s">
        <v>339</v>
      </c>
      <c r="C160" s="240"/>
      <c r="D160" s="240"/>
      <c r="E160" s="240"/>
      <c r="F160" s="240"/>
      <c r="G160" s="240"/>
      <c r="H160" s="240"/>
      <c r="I160" s="240"/>
      <c r="J160" s="56"/>
      <c r="K160" s="240"/>
      <c r="L160" s="240"/>
      <c r="M160" s="240"/>
      <c r="N160" s="240"/>
      <c r="O160" s="240"/>
      <c r="P160" s="240"/>
      <c r="Q160" s="240"/>
      <c r="R160" s="241">
        <f t="shared" si="72"/>
        <v>0</v>
      </c>
    </row>
    <row r="161" spans="1:18" x14ac:dyDescent="0.3">
      <c r="A161" s="744"/>
      <c r="B161" s="239" t="s">
        <v>340</v>
      </c>
      <c r="C161" s="240"/>
      <c r="D161" s="240"/>
      <c r="E161" s="240"/>
      <c r="F161" s="240"/>
      <c r="G161" s="240"/>
      <c r="H161" s="240"/>
      <c r="I161" s="240"/>
      <c r="J161" s="56"/>
      <c r="K161" s="240"/>
      <c r="L161" s="240"/>
      <c r="M161" s="240"/>
      <c r="N161" s="240"/>
      <c r="O161" s="240"/>
      <c r="P161" s="240"/>
      <c r="Q161" s="240"/>
      <c r="R161" s="241">
        <f t="shared" si="72"/>
        <v>0</v>
      </c>
    </row>
    <row r="162" spans="1:18" x14ac:dyDescent="0.3">
      <c r="A162" s="744" t="s">
        <v>348</v>
      </c>
      <c r="B162" s="238" t="s">
        <v>338</v>
      </c>
      <c r="C162" s="238">
        <f t="shared" ref="C162:J162" si="106">SUM(C163:C164)</f>
        <v>0</v>
      </c>
      <c r="D162" s="238">
        <f t="shared" si="106"/>
        <v>0</v>
      </c>
      <c r="E162" s="238">
        <f t="shared" si="106"/>
        <v>0</v>
      </c>
      <c r="F162" s="238">
        <f t="shared" si="106"/>
        <v>0</v>
      </c>
      <c r="G162" s="238">
        <f t="shared" si="106"/>
        <v>0</v>
      </c>
      <c r="H162" s="238">
        <f t="shared" si="106"/>
        <v>0</v>
      </c>
      <c r="I162" s="238">
        <f t="shared" si="106"/>
        <v>0</v>
      </c>
      <c r="J162" s="238">
        <f t="shared" si="106"/>
        <v>0</v>
      </c>
      <c r="K162" s="56"/>
      <c r="L162" s="238">
        <f t="shared" ref="L162:Q162" si="107">SUM(L163:L164)</f>
        <v>0</v>
      </c>
      <c r="M162" s="238">
        <f t="shared" si="107"/>
        <v>0</v>
      </c>
      <c r="N162" s="238">
        <f t="shared" si="107"/>
        <v>0</v>
      </c>
      <c r="O162" s="238">
        <f t="shared" si="107"/>
        <v>0</v>
      </c>
      <c r="P162" s="238">
        <f t="shared" si="107"/>
        <v>0</v>
      </c>
      <c r="Q162" s="238">
        <f t="shared" si="107"/>
        <v>0</v>
      </c>
      <c r="R162" s="238">
        <f t="shared" si="72"/>
        <v>0</v>
      </c>
    </row>
    <row r="163" spans="1:18" x14ac:dyDescent="0.3">
      <c r="A163" s="744"/>
      <c r="B163" s="239" t="s">
        <v>339</v>
      </c>
      <c r="C163" s="240"/>
      <c r="D163" s="240"/>
      <c r="E163" s="240"/>
      <c r="F163" s="240"/>
      <c r="G163" s="240"/>
      <c r="H163" s="240"/>
      <c r="I163" s="240"/>
      <c r="J163" s="240"/>
      <c r="K163" s="56"/>
      <c r="L163" s="240"/>
      <c r="M163" s="240"/>
      <c r="N163" s="240"/>
      <c r="O163" s="240"/>
      <c r="P163" s="240"/>
      <c r="Q163" s="240"/>
      <c r="R163" s="241">
        <f t="shared" si="72"/>
        <v>0</v>
      </c>
    </row>
    <row r="164" spans="1:18" x14ac:dyDescent="0.3">
      <c r="A164" s="744"/>
      <c r="B164" s="239" t="s">
        <v>340</v>
      </c>
      <c r="C164" s="240"/>
      <c r="D164" s="240"/>
      <c r="E164" s="240"/>
      <c r="F164" s="240"/>
      <c r="G164" s="240"/>
      <c r="H164" s="240"/>
      <c r="I164" s="240"/>
      <c r="J164" s="240"/>
      <c r="K164" s="56"/>
      <c r="L164" s="240"/>
      <c r="M164" s="240"/>
      <c r="N164" s="240"/>
      <c r="O164" s="240"/>
      <c r="P164" s="240"/>
      <c r="Q164" s="240"/>
      <c r="R164" s="241">
        <f t="shared" si="72"/>
        <v>0</v>
      </c>
    </row>
    <row r="165" spans="1:18" x14ac:dyDescent="0.3">
      <c r="A165" s="744"/>
      <c r="B165" s="238" t="s">
        <v>341</v>
      </c>
      <c r="C165" s="238">
        <f t="shared" ref="C165:J165" si="108">SUM(C166:C167)</f>
        <v>0</v>
      </c>
      <c r="D165" s="238">
        <f t="shared" si="108"/>
        <v>0</v>
      </c>
      <c r="E165" s="238">
        <f t="shared" si="108"/>
        <v>0</v>
      </c>
      <c r="F165" s="238">
        <f t="shared" si="108"/>
        <v>0</v>
      </c>
      <c r="G165" s="238">
        <f t="shared" si="108"/>
        <v>0</v>
      </c>
      <c r="H165" s="238">
        <f t="shared" si="108"/>
        <v>0</v>
      </c>
      <c r="I165" s="238">
        <f t="shared" si="108"/>
        <v>0</v>
      </c>
      <c r="J165" s="238">
        <f t="shared" si="108"/>
        <v>0</v>
      </c>
      <c r="K165" s="56"/>
      <c r="L165" s="238">
        <f t="shared" ref="L165:Q165" si="109">SUM(L166:L167)</f>
        <v>0</v>
      </c>
      <c r="M165" s="238">
        <f t="shared" si="109"/>
        <v>0</v>
      </c>
      <c r="N165" s="238">
        <f t="shared" si="109"/>
        <v>0</v>
      </c>
      <c r="O165" s="238">
        <f t="shared" si="109"/>
        <v>0</v>
      </c>
      <c r="P165" s="238">
        <f t="shared" si="109"/>
        <v>0</v>
      </c>
      <c r="Q165" s="238">
        <f t="shared" si="109"/>
        <v>0</v>
      </c>
      <c r="R165" s="238">
        <f t="shared" si="72"/>
        <v>0</v>
      </c>
    </row>
    <row r="166" spans="1:18" x14ac:dyDescent="0.3">
      <c r="A166" s="744"/>
      <c r="B166" s="239" t="s">
        <v>339</v>
      </c>
      <c r="C166" s="240"/>
      <c r="D166" s="240"/>
      <c r="E166" s="240"/>
      <c r="F166" s="240"/>
      <c r="G166" s="240"/>
      <c r="H166" s="240"/>
      <c r="I166" s="240"/>
      <c r="J166" s="240"/>
      <c r="K166" s="56"/>
      <c r="L166" s="240"/>
      <c r="M166" s="240"/>
      <c r="N166" s="240"/>
      <c r="O166" s="240"/>
      <c r="P166" s="240"/>
      <c r="Q166" s="240"/>
      <c r="R166" s="241">
        <f t="shared" si="72"/>
        <v>0</v>
      </c>
    </row>
    <row r="167" spans="1:18" x14ac:dyDescent="0.3">
      <c r="A167" s="744"/>
      <c r="B167" s="239" t="s">
        <v>340</v>
      </c>
      <c r="C167" s="240"/>
      <c r="D167" s="240"/>
      <c r="E167" s="240"/>
      <c r="F167" s="240"/>
      <c r="G167" s="240"/>
      <c r="H167" s="240"/>
      <c r="I167" s="240"/>
      <c r="J167" s="240"/>
      <c r="K167" s="56"/>
      <c r="L167" s="240"/>
      <c r="M167" s="240"/>
      <c r="N167" s="240"/>
      <c r="O167" s="240"/>
      <c r="P167" s="240"/>
      <c r="Q167" s="240"/>
      <c r="R167" s="241">
        <f t="shared" si="72"/>
        <v>0</v>
      </c>
    </row>
    <row r="168" spans="1:18" x14ac:dyDescent="0.3">
      <c r="A168" s="744" t="s">
        <v>349</v>
      </c>
      <c r="B168" s="238" t="s">
        <v>338</v>
      </c>
      <c r="C168" s="238">
        <f t="shared" ref="C168:K168" si="110">SUM(C169:C170)</f>
        <v>0</v>
      </c>
      <c r="D168" s="238">
        <f t="shared" si="110"/>
        <v>0</v>
      </c>
      <c r="E168" s="238">
        <f t="shared" si="110"/>
        <v>0</v>
      </c>
      <c r="F168" s="238">
        <f t="shared" si="110"/>
        <v>0</v>
      </c>
      <c r="G168" s="238">
        <f t="shared" si="110"/>
        <v>0</v>
      </c>
      <c r="H168" s="238">
        <f t="shared" si="110"/>
        <v>0</v>
      </c>
      <c r="I168" s="238">
        <f t="shared" si="110"/>
        <v>0</v>
      </c>
      <c r="J168" s="238">
        <f t="shared" si="110"/>
        <v>0</v>
      </c>
      <c r="K168" s="238">
        <f t="shared" si="110"/>
        <v>0</v>
      </c>
      <c r="L168" s="56"/>
      <c r="M168" s="238">
        <f t="shared" ref="M168:Q168" si="111">SUM(M169:M170)</f>
        <v>0</v>
      </c>
      <c r="N168" s="238">
        <f t="shared" si="111"/>
        <v>0</v>
      </c>
      <c r="O168" s="238">
        <f t="shared" si="111"/>
        <v>0</v>
      </c>
      <c r="P168" s="238">
        <f t="shared" si="111"/>
        <v>0</v>
      </c>
      <c r="Q168" s="238">
        <f t="shared" si="111"/>
        <v>0</v>
      </c>
      <c r="R168" s="238">
        <f t="shared" si="72"/>
        <v>0</v>
      </c>
    </row>
    <row r="169" spans="1:18" x14ac:dyDescent="0.3">
      <c r="A169" s="744"/>
      <c r="B169" s="239" t="s">
        <v>339</v>
      </c>
      <c r="C169" s="240"/>
      <c r="D169" s="240"/>
      <c r="E169" s="240"/>
      <c r="F169" s="240"/>
      <c r="G169" s="240"/>
      <c r="H169" s="240"/>
      <c r="I169" s="240"/>
      <c r="J169" s="240"/>
      <c r="K169" s="240"/>
      <c r="L169" s="56"/>
      <c r="M169" s="240"/>
      <c r="N169" s="240"/>
      <c r="O169" s="240"/>
      <c r="P169" s="240"/>
      <c r="Q169" s="240"/>
      <c r="R169" s="241">
        <f t="shared" si="72"/>
        <v>0</v>
      </c>
    </row>
    <row r="170" spans="1:18" x14ac:dyDescent="0.3">
      <c r="A170" s="744"/>
      <c r="B170" s="239" t="s">
        <v>340</v>
      </c>
      <c r="C170" s="240"/>
      <c r="D170" s="240"/>
      <c r="E170" s="240"/>
      <c r="F170" s="240"/>
      <c r="G170" s="240"/>
      <c r="H170" s="240"/>
      <c r="I170" s="240"/>
      <c r="J170" s="240"/>
      <c r="K170" s="240"/>
      <c r="L170" s="56"/>
      <c r="M170" s="240"/>
      <c r="N170" s="240"/>
      <c r="O170" s="240"/>
      <c r="P170" s="240"/>
      <c r="Q170" s="240"/>
      <c r="R170" s="241">
        <f t="shared" si="72"/>
        <v>0</v>
      </c>
    </row>
    <row r="171" spans="1:18" x14ac:dyDescent="0.3">
      <c r="A171" s="744"/>
      <c r="B171" s="238" t="s">
        <v>341</v>
      </c>
      <c r="C171" s="238">
        <f t="shared" ref="C171:K171" si="112">SUM(C172:C173)</f>
        <v>0</v>
      </c>
      <c r="D171" s="238">
        <f t="shared" si="112"/>
        <v>0</v>
      </c>
      <c r="E171" s="238">
        <f t="shared" si="112"/>
        <v>0</v>
      </c>
      <c r="F171" s="238">
        <f t="shared" si="112"/>
        <v>0</v>
      </c>
      <c r="G171" s="238">
        <f t="shared" si="112"/>
        <v>0</v>
      </c>
      <c r="H171" s="238">
        <f t="shared" si="112"/>
        <v>0</v>
      </c>
      <c r="I171" s="238">
        <f t="shared" si="112"/>
        <v>0</v>
      </c>
      <c r="J171" s="238">
        <f t="shared" si="112"/>
        <v>0</v>
      </c>
      <c r="K171" s="238">
        <f t="shared" si="112"/>
        <v>0</v>
      </c>
      <c r="L171" s="56"/>
      <c r="M171" s="238">
        <f t="shared" ref="M171:Q171" si="113">SUM(M172:M173)</f>
        <v>0</v>
      </c>
      <c r="N171" s="238">
        <f t="shared" si="113"/>
        <v>0</v>
      </c>
      <c r="O171" s="238">
        <f t="shared" si="113"/>
        <v>0</v>
      </c>
      <c r="P171" s="238">
        <f t="shared" si="113"/>
        <v>0</v>
      </c>
      <c r="Q171" s="238">
        <f t="shared" si="113"/>
        <v>0</v>
      </c>
      <c r="R171" s="238">
        <f t="shared" si="72"/>
        <v>0</v>
      </c>
    </row>
    <row r="172" spans="1:18" x14ac:dyDescent="0.3">
      <c r="A172" s="744"/>
      <c r="B172" s="239" t="s">
        <v>339</v>
      </c>
      <c r="C172" s="240"/>
      <c r="D172" s="240"/>
      <c r="E172" s="240"/>
      <c r="F172" s="240"/>
      <c r="G172" s="240"/>
      <c r="H172" s="240"/>
      <c r="I172" s="240"/>
      <c r="J172" s="240"/>
      <c r="K172" s="240"/>
      <c r="L172" s="56"/>
      <c r="M172" s="240"/>
      <c r="N172" s="240"/>
      <c r="O172" s="240"/>
      <c r="P172" s="240"/>
      <c r="Q172" s="240"/>
      <c r="R172" s="241">
        <f t="shared" si="72"/>
        <v>0</v>
      </c>
    </row>
    <row r="173" spans="1:18" x14ac:dyDescent="0.3">
      <c r="A173" s="744"/>
      <c r="B173" s="239" t="s">
        <v>340</v>
      </c>
      <c r="C173" s="240"/>
      <c r="D173" s="240"/>
      <c r="E173" s="240"/>
      <c r="F173" s="240"/>
      <c r="G173" s="240"/>
      <c r="H173" s="240"/>
      <c r="I173" s="240"/>
      <c r="J173" s="240"/>
      <c r="K173" s="240"/>
      <c r="L173" s="56"/>
      <c r="M173" s="240"/>
      <c r="N173" s="240"/>
      <c r="O173" s="240"/>
      <c r="P173" s="240"/>
      <c r="Q173" s="240"/>
      <c r="R173" s="241">
        <f t="shared" si="72"/>
        <v>0</v>
      </c>
    </row>
    <row r="174" spans="1:18" x14ac:dyDescent="0.3">
      <c r="A174" s="744" t="s">
        <v>350</v>
      </c>
      <c r="B174" s="238" t="s">
        <v>338</v>
      </c>
      <c r="C174" s="238">
        <f t="shared" ref="C174:L174" si="114">SUM(C175:C176)</f>
        <v>0</v>
      </c>
      <c r="D174" s="238">
        <f t="shared" si="114"/>
        <v>0</v>
      </c>
      <c r="E174" s="238">
        <f t="shared" si="114"/>
        <v>0</v>
      </c>
      <c r="F174" s="238">
        <f t="shared" si="114"/>
        <v>0</v>
      </c>
      <c r="G174" s="238">
        <f t="shared" si="114"/>
        <v>0</v>
      </c>
      <c r="H174" s="238">
        <f t="shared" si="114"/>
        <v>0</v>
      </c>
      <c r="I174" s="238">
        <f t="shared" si="114"/>
        <v>0</v>
      </c>
      <c r="J174" s="238">
        <f t="shared" si="114"/>
        <v>0</v>
      </c>
      <c r="K174" s="238">
        <f t="shared" si="114"/>
        <v>0</v>
      </c>
      <c r="L174" s="238">
        <f t="shared" si="114"/>
        <v>0</v>
      </c>
      <c r="M174" s="56"/>
      <c r="N174" s="238">
        <f t="shared" ref="N174:Q174" si="115">SUM(N175:N176)</f>
        <v>0</v>
      </c>
      <c r="O174" s="238">
        <f t="shared" si="115"/>
        <v>0</v>
      </c>
      <c r="P174" s="238">
        <f t="shared" si="115"/>
        <v>0</v>
      </c>
      <c r="Q174" s="238">
        <f t="shared" si="115"/>
        <v>0</v>
      </c>
      <c r="R174" s="238">
        <f t="shared" si="72"/>
        <v>0</v>
      </c>
    </row>
    <row r="175" spans="1:18" x14ac:dyDescent="0.3">
      <c r="A175" s="744"/>
      <c r="B175" s="239" t="s">
        <v>339</v>
      </c>
      <c r="C175" s="240"/>
      <c r="D175" s="240"/>
      <c r="E175" s="240"/>
      <c r="F175" s="240"/>
      <c r="G175" s="240"/>
      <c r="H175" s="240"/>
      <c r="I175" s="240"/>
      <c r="J175" s="240"/>
      <c r="K175" s="240"/>
      <c r="L175" s="240"/>
      <c r="M175" s="56"/>
      <c r="N175" s="240"/>
      <c r="O175" s="240"/>
      <c r="P175" s="240"/>
      <c r="Q175" s="240"/>
      <c r="R175" s="241">
        <f t="shared" si="72"/>
        <v>0</v>
      </c>
    </row>
    <row r="176" spans="1:18" x14ac:dyDescent="0.3">
      <c r="A176" s="744"/>
      <c r="B176" s="239" t="s">
        <v>340</v>
      </c>
      <c r="C176" s="240"/>
      <c r="D176" s="240"/>
      <c r="E176" s="240"/>
      <c r="F176" s="240"/>
      <c r="G176" s="240"/>
      <c r="H176" s="240"/>
      <c r="I176" s="240"/>
      <c r="J176" s="240"/>
      <c r="K176" s="240"/>
      <c r="L176" s="240"/>
      <c r="M176" s="56"/>
      <c r="N176" s="240"/>
      <c r="O176" s="240"/>
      <c r="P176" s="240"/>
      <c r="Q176" s="240"/>
      <c r="R176" s="241">
        <f t="shared" si="72"/>
        <v>0</v>
      </c>
    </row>
    <row r="177" spans="1:18" x14ac:dyDescent="0.3">
      <c r="A177" s="744"/>
      <c r="B177" s="238" t="s">
        <v>341</v>
      </c>
      <c r="C177" s="238">
        <f t="shared" ref="C177:L177" si="116">SUM(C178:C179)</f>
        <v>0</v>
      </c>
      <c r="D177" s="238">
        <f t="shared" si="116"/>
        <v>0</v>
      </c>
      <c r="E177" s="238">
        <f t="shared" si="116"/>
        <v>0</v>
      </c>
      <c r="F177" s="238">
        <f t="shared" si="116"/>
        <v>0</v>
      </c>
      <c r="G177" s="238">
        <f t="shared" si="116"/>
        <v>0</v>
      </c>
      <c r="H177" s="238">
        <f t="shared" si="116"/>
        <v>0</v>
      </c>
      <c r="I177" s="238">
        <f t="shared" si="116"/>
        <v>0</v>
      </c>
      <c r="J177" s="238">
        <f t="shared" si="116"/>
        <v>0</v>
      </c>
      <c r="K177" s="238">
        <f t="shared" si="116"/>
        <v>0</v>
      </c>
      <c r="L177" s="238">
        <f t="shared" si="116"/>
        <v>0</v>
      </c>
      <c r="M177" s="56"/>
      <c r="N177" s="238">
        <f t="shared" ref="N177:Q177" si="117">SUM(N178:N179)</f>
        <v>0</v>
      </c>
      <c r="O177" s="238">
        <f t="shared" si="117"/>
        <v>0</v>
      </c>
      <c r="P177" s="238">
        <f t="shared" si="117"/>
        <v>0</v>
      </c>
      <c r="Q177" s="238">
        <f t="shared" si="117"/>
        <v>0</v>
      </c>
      <c r="R177" s="238">
        <f t="shared" si="72"/>
        <v>0</v>
      </c>
    </row>
    <row r="178" spans="1:18" x14ac:dyDescent="0.3">
      <c r="A178" s="744"/>
      <c r="B178" s="239" t="s">
        <v>339</v>
      </c>
      <c r="C178" s="240"/>
      <c r="D178" s="240"/>
      <c r="E178" s="240"/>
      <c r="F178" s="240"/>
      <c r="G178" s="240"/>
      <c r="H178" s="240"/>
      <c r="I178" s="240"/>
      <c r="J178" s="240"/>
      <c r="K178" s="240"/>
      <c r="L178" s="240"/>
      <c r="M178" s="56"/>
      <c r="N178" s="240"/>
      <c r="O178" s="240"/>
      <c r="P178" s="240"/>
      <c r="Q178" s="240"/>
      <c r="R178" s="241">
        <f t="shared" si="72"/>
        <v>0</v>
      </c>
    </row>
    <row r="179" spans="1:18" x14ac:dyDescent="0.3">
      <c r="A179" s="744"/>
      <c r="B179" s="239" t="s">
        <v>340</v>
      </c>
      <c r="C179" s="240"/>
      <c r="D179" s="240"/>
      <c r="E179" s="240"/>
      <c r="F179" s="240"/>
      <c r="G179" s="240"/>
      <c r="H179" s="240"/>
      <c r="I179" s="240"/>
      <c r="J179" s="240"/>
      <c r="K179" s="240"/>
      <c r="L179" s="240"/>
      <c r="M179" s="56"/>
      <c r="N179" s="240"/>
      <c r="O179" s="240"/>
      <c r="P179" s="240"/>
      <c r="Q179" s="240"/>
      <c r="R179" s="241">
        <f t="shared" ref="R179:R203" si="118">SUM(C179:Q179)</f>
        <v>0</v>
      </c>
    </row>
    <row r="180" spans="1:18" x14ac:dyDescent="0.3">
      <c r="A180" s="744" t="s">
        <v>351</v>
      </c>
      <c r="B180" s="238" t="s">
        <v>338</v>
      </c>
      <c r="C180" s="238">
        <f t="shared" ref="C180:M180" si="119">SUM(C181:C182)</f>
        <v>0</v>
      </c>
      <c r="D180" s="238">
        <f t="shared" si="119"/>
        <v>0</v>
      </c>
      <c r="E180" s="238">
        <f t="shared" si="119"/>
        <v>0</v>
      </c>
      <c r="F180" s="238">
        <f t="shared" si="119"/>
        <v>0</v>
      </c>
      <c r="G180" s="238">
        <f t="shared" si="119"/>
        <v>0</v>
      </c>
      <c r="H180" s="238">
        <f t="shared" si="119"/>
        <v>0</v>
      </c>
      <c r="I180" s="238">
        <f t="shared" si="119"/>
        <v>0</v>
      </c>
      <c r="J180" s="238">
        <f t="shared" si="119"/>
        <v>0</v>
      </c>
      <c r="K180" s="238">
        <f t="shared" si="119"/>
        <v>0</v>
      </c>
      <c r="L180" s="238">
        <f t="shared" si="119"/>
        <v>0</v>
      </c>
      <c r="M180" s="238">
        <f t="shared" si="119"/>
        <v>0</v>
      </c>
      <c r="N180" s="56"/>
      <c r="O180" s="238">
        <f t="shared" ref="O180:Q180" si="120">SUM(O181:O182)</f>
        <v>0</v>
      </c>
      <c r="P180" s="238">
        <f t="shared" si="120"/>
        <v>0</v>
      </c>
      <c r="Q180" s="238">
        <f t="shared" si="120"/>
        <v>0</v>
      </c>
      <c r="R180" s="238">
        <f t="shared" si="118"/>
        <v>0</v>
      </c>
    </row>
    <row r="181" spans="1:18" x14ac:dyDescent="0.3">
      <c r="A181" s="744"/>
      <c r="B181" s="239" t="s">
        <v>339</v>
      </c>
      <c r="C181" s="240"/>
      <c r="D181" s="240"/>
      <c r="E181" s="240"/>
      <c r="F181" s="240"/>
      <c r="G181" s="240"/>
      <c r="H181" s="240"/>
      <c r="I181" s="240"/>
      <c r="J181" s="240"/>
      <c r="K181" s="240"/>
      <c r="L181" s="240"/>
      <c r="M181" s="240"/>
      <c r="N181" s="56"/>
      <c r="O181" s="240"/>
      <c r="P181" s="240"/>
      <c r="Q181" s="240"/>
      <c r="R181" s="241">
        <f t="shared" si="118"/>
        <v>0</v>
      </c>
    </row>
    <row r="182" spans="1:18" x14ac:dyDescent="0.3">
      <c r="A182" s="744"/>
      <c r="B182" s="239" t="s">
        <v>340</v>
      </c>
      <c r="C182" s="240"/>
      <c r="D182" s="240"/>
      <c r="E182" s="240"/>
      <c r="F182" s="240"/>
      <c r="G182" s="240"/>
      <c r="H182" s="240"/>
      <c r="I182" s="240"/>
      <c r="J182" s="240"/>
      <c r="K182" s="240"/>
      <c r="L182" s="240"/>
      <c r="M182" s="240"/>
      <c r="N182" s="56"/>
      <c r="O182" s="240"/>
      <c r="P182" s="240"/>
      <c r="Q182" s="240"/>
      <c r="R182" s="241">
        <f t="shared" si="118"/>
        <v>0</v>
      </c>
    </row>
    <row r="183" spans="1:18" x14ac:dyDescent="0.3">
      <c r="A183" s="744"/>
      <c r="B183" s="238" t="s">
        <v>341</v>
      </c>
      <c r="C183" s="238">
        <f t="shared" ref="C183:M183" si="121">SUM(C184:C185)</f>
        <v>0</v>
      </c>
      <c r="D183" s="238">
        <f t="shared" si="121"/>
        <v>0</v>
      </c>
      <c r="E183" s="238">
        <f t="shared" si="121"/>
        <v>0</v>
      </c>
      <c r="F183" s="238">
        <f t="shared" si="121"/>
        <v>0</v>
      </c>
      <c r="G183" s="238">
        <f t="shared" si="121"/>
        <v>0</v>
      </c>
      <c r="H183" s="238">
        <f t="shared" si="121"/>
        <v>0</v>
      </c>
      <c r="I183" s="238">
        <f t="shared" si="121"/>
        <v>0</v>
      </c>
      <c r="J183" s="238">
        <f t="shared" si="121"/>
        <v>0</v>
      </c>
      <c r="K183" s="238">
        <f t="shared" si="121"/>
        <v>0</v>
      </c>
      <c r="L183" s="238">
        <f t="shared" si="121"/>
        <v>0</v>
      </c>
      <c r="M183" s="238">
        <f t="shared" si="121"/>
        <v>0</v>
      </c>
      <c r="N183" s="56"/>
      <c r="O183" s="238">
        <f t="shared" ref="O183:Q183" si="122">SUM(O184:O185)</f>
        <v>0</v>
      </c>
      <c r="P183" s="238">
        <f t="shared" si="122"/>
        <v>0</v>
      </c>
      <c r="Q183" s="238">
        <f t="shared" si="122"/>
        <v>0</v>
      </c>
      <c r="R183" s="238">
        <f t="shared" si="118"/>
        <v>0</v>
      </c>
    </row>
    <row r="184" spans="1:18" x14ac:dyDescent="0.3">
      <c r="A184" s="744"/>
      <c r="B184" s="239" t="s">
        <v>339</v>
      </c>
      <c r="C184" s="240"/>
      <c r="D184" s="240"/>
      <c r="E184" s="240"/>
      <c r="F184" s="240"/>
      <c r="G184" s="240"/>
      <c r="H184" s="240"/>
      <c r="I184" s="240"/>
      <c r="J184" s="240"/>
      <c r="K184" s="240"/>
      <c r="L184" s="240"/>
      <c r="M184" s="240"/>
      <c r="N184" s="56"/>
      <c r="O184" s="240"/>
      <c r="P184" s="240"/>
      <c r="Q184" s="240"/>
      <c r="R184" s="241">
        <f t="shared" si="118"/>
        <v>0</v>
      </c>
    </row>
    <row r="185" spans="1:18" x14ac:dyDescent="0.3">
      <c r="A185" s="744"/>
      <c r="B185" s="239" t="s">
        <v>340</v>
      </c>
      <c r="C185" s="240"/>
      <c r="D185" s="240"/>
      <c r="E185" s="240"/>
      <c r="F185" s="240"/>
      <c r="G185" s="240"/>
      <c r="H185" s="240"/>
      <c r="I185" s="240"/>
      <c r="J185" s="240"/>
      <c r="K185" s="240"/>
      <c r="L185" s="240"/>
      <c r="M185" s="240"/>
      <c r="N185" s="56"/>
      <c r="O185" s="240"/>
      <c r="P185" s="240"/>
      <c r="Q185" s="240"/>
      <c r="R185" s="241">
        <f t="shared" si="118"/>
        <v>0</v>
      </c>
    </row>
    <row r="186" spans="1:18" x14ac:dyDescent="0.3">
      <c r="A186" s="744" t="s">
        <v>670</v>
      </c>
      <c r="B186" s="238" t="s">
        <v>338</v>
      </c>
      <c r="C186" s="238">
        <f t="shared" ref="C186:N186" si="123">SUM(C187:C188)</f>
        <v>0</v>
      </c>
      <c r="D186" s="238">
        <f t="shared" si="123"/>
        <v>0</v>
      </c>
      <c r="E186" s="238">
        <f t="shared" si="123"/>
        <v>0</v>
      </c>
      <c r="F186" s="238">
        <f t="shared" si="123"/>
        <v>0</v>
      </c>
      <c r="G186" s="238">
        <f t="shared" si="123"/>
        <v>0</v>
      </c>
      <c r="H186" s="238">
        <f t="shared" si="123"/>
        <v>0</v>
      </c>
      <c r="I186" s="238">
        <f t="shared" si="123"/>
        <v>0</v>
      </c>
      <c r="J186" s="238">
        <f t="shared" si="123"/>
        <v>0</v>
      </c>
      <c r="K186" s="238">
        <f t="shared" si="123"/>
        <v>0</v>
      </c>
      <c r="L186" s="238">
        <f t="shared" si="123"/>
        <v>0</v>
      </c>
      <c r="M186" s="238">
        <f t="shared" si="123"/>
        <v>0</v>
      </c>
      <c r="N186" s="238">
        <f t="shared" si="123"/>
        <v>0</v>
      </c>
      <c r="O186" s="56"/>
      <c r="P186" s="238">
        <f t="shared" ref="P186:Q186" si="124">SUM(P187:P188)</f>
        <v>0</v>
      </c>
      <c r="Q186" s="238">
        <f t="shared" si="124"/>
        <v>0</v>
      </c>
      <c r="R186" s="238">
        <f t="shared" si="118"/>
        <v>0</v>
      </c>
    </row>
    <row r="187" spans="1:18" x14ac:dyDescent="0.3">
      <c r="A187" s="744"/>
      <c r="B187" s="239" t="s">
        <v>339</v>
      </c>
      <c r="C187" s="240"/>
      <c r="D187" s="240"/>
      <c r="E187" s="240"/>
      <c r="F187" s="240"/>
      <c r="G187" s="240"/>
      <c r="H187" s="240"/>
      <c r="I187" s="240"/>
      <c r="J187" s="240"/>
      <c r="K187" s="240"/>
      <c r="L187" s="240"/>
      <c r="M187" s="240"/>
      <c r="N187" s="240"/>
      <c r="O187" s="56"/>
      <c r="P187" s="240"/>
      <c r="Q187" s="240"/>
      <c r="R187" s="241">
        <f t="shared" si="118"/>
        <v>0</v>
      </c>
    </row>
    <row r="188" spans="1:18" x14ac:dyDescent="0.3">
      <c r="A188" s="744"/>
      <c r="B188" s="239" t="s">
        <v>340</v>
      </c>
      <c r="C188" s="240"/>
      <c r="D188" s="240"/>
      <c r="E188" s="240"/>
      <c r="F188" s="240"/>
      <c r="G188" s="240"/>
      <c r="H188" s="240"/>
      <c r="I188" s="240"/>
      <c r="J188" s="240"/>
      <c r="K188" s="240"/>
      <c r="L188" s="240"/>
      <c r="M188" s="240"/>
      <c r="N188" s="240"/>
      <c r="O188" s="56"/>
      <c r="P188" s="240"/>
      <c r="Q188" s="240"/>
      <c r="R188" s="241">
        <f t="shared" si="118"/>
        <v>0</v>
      </c>
    </row>
    <row r="189" spans="1:18" x14ac:dyDescent="0.3">
      <c r="A189" s="744"/>
      <c r="B189" s="238" t="s">
        <v>341</v>
      </c>
      <c r="C189" s="238">
        <f t="shared" ref="C189:N189" si="125">SUM(C190:C191)</f>
        <v>0</v>
      </c>
      <c r="D189" s="238">
        <f t="shared" si="125"/>
        <v>0</v>
      </c>
      <c r="E189" s="238">
        <f t="shared" si="125"/>
        <v>0</v>
      </c>
      <c r="F189" s="238">
        <f t="shared" si="125"/>
        <v>0</v>
      </c>
      <c r="G189" s="238">
        <f t="shared" si="125"/>
        <v>0</v>
      </c>
      <c r="H189" s="238">
        <f t="shared" si="125"/>
        <v>0</v>
      </c>
      <c r="I189" s="238">
        <f t="shared" si="125"/>
        <v>0</v>
      </c>
      <c r="J189" s="238">
        <f t="shared" si="125"/>
        <v>0</v>
      </c>
      <c r="K189" s="238">
        <f t="shared" si="125"/>
        <v>0</v>
      </c>
      <c r="L189" s="238">
        <f t="shared" si="125"/>
        <v>0</v>
      </c>
      <c r="M189" s="238">
        <f t="shared" si="125"/>
        <v>0</v>
      </c>
      <c r="N189" s="238">
        <f t="shared" si="125"/>
        <v>0</v>
      </c>
      <c r="O189" s="56"/>
      <c r="P189" s="238">
        <f t="shared" ref="P189:Q189" si="126">SUM(P190:P191)</f>
        <v>0</v>
      </c>
      <c r="Q189" s="238">
        <f t="shared" si="126"/>
        <v>0</v>
      </c>
      <c r="R189" s="238">
        <f t="shared" si="118"/>
        <v>0</v>
      </c>
    </row>
    <row r="190" spans="1:18" x14ac:dyDescent="0.3">
      <c r="A190" s="744"/>
      <c r="B190" s="239" t="s">
        <v>339</v>
      </c>
      <c r="C190" s="240"/>
      <c r="D190" s="240"/>
      <c r="E190" s="240"/>
      <c r="F190" s="240"/>
      <c r="G190" s="240"/>
      <c r="H190" s="240"/>
      <c r="I190" s="240"/>
      <c r="J190" s="240"/>
      <c r="K190" s="240"/>
      <c r="L190" s="240"/>
      <c r="M190" s="240"/>
      <c r="N190" s="240"/>
      <c r="O190" s="56"/>
      <c r="P190" s="240"/>
      <c r="Q190" s="240"/>
      <c r="R190" s="241">
        <f t="shared" si="118"/>
        <v>0</v>
      </c>
    </row>
    <row r="191" spans="1:18" x14ac:dyDescent="0.3">
      <c r="A191" s="744"/>
      <c r="B191" s="239" t="s">
        <v>340</v>
      </c>
      <c r="C191" s="240"/>
      <c r="D191" s="240"/>
      <c r="E191" s="240"/>
      <c r="F191" s="240"/>
      <c r="G191" s="240"/>
      <c r="H191" s="240"/>
      <c r="I191" s="240"/>
      <c r="J191" s="240"/>
      <c r="K191" s="240"/>
      <c r="L191" s="240"/>
      <c r="M191" s="240"/>
      <c r="N191" s="240"/>
      <c r="O191" s="56"/>
      <c r="P191" s="240"/>
      <c r="Q191" s="240"/>
      <c r="R191" s="241">
        <f t="shared" si="118"/>
        <v>0</v>
      </c>
    </row>
    <row r="192" spans="1:18" x14ac:dyDescent="0.3">
      <c r="A192" s="744" t="s">
        <v>352</v>
      </c>
      <c r="B192" s="238" t="s">
        <v>338</v>
      </c>
      <c r="C192" s="238">
        <f t="shared" ref="C192:O192" si="127">SUM(C193:C194)</f>
        <v>0</v>
      </c>
      <c r="D192" s="238">
        <f t="shared" si="127"/>
        <v>0</v>
      </c>
      <c r="E192" s="238">
        <f t="shared" si="127"/>
        <v>0</v>
      </c>
      <c r="F192" s="238">
        <f t="shared" si="127"/>
        <v>0</v>
      </c>
      <c r="G192" s="238">
        <f t="shared" si="127"/>
        <v>0</v>
      </c>
      <c r="H192" s="238">
        <f t="shared" si="127"/>
        <v>0</v>
      </c>
      <c r="I192" s="238">
        <f t="shared" si="127"/>
        <v>0</v>
      </c>
      <c r="J192" s="238">
        <f t="shared" si="127"/>
        <v>0</v>
      </c>
      <c r="K192" s="238">
        <f t="shared" si="127"/>
        <v>0</v>
      </c>
      <c r="L192" s="238">
        <f t="shared" si="127"/>
        <v>0</v>
      </c>
      <c r="M192" s="238">
        <f t="shared" si="127"/>
        <v>0</v>
      </c>
      <c r="N192" s="238">
        <f t="shared" si="127"/>
        <v>0</v>
      </c>
      <c r="O192" s="238">
        <f t="shared" si="127"/>
        <v>0</v>
      </c>
      <c r="P192" s="56"/>
      <c r="Q192" s="238">
        <f t="shared" ref="Q192" si="128">SUM(Q193:Q194)</f>
        <v>0</v>
      </c>
      <c r="R192" s="238">
        <f t="shared" si="118"/>
        <v>0</v>
      </c>
    </row>
    <row r="193" spans="1:18" x14ac:dyDescent="0.3">
      <c r="A193" s="744"/>
      <c r="B193" s="239" t="s">
        <v>339</v>
      </c>
      <c r="C193" s="240"/>
      <c r="D193" s="240"/>
      <c r="E193" s="240"/>
      <c r="F193" s="240"/>
      <c r="G193" s="240"/>
      <c r="H193" s="240"/>
      <c r="I193" s="240"/>
      <c r="J193" s="240"/>
      <c r="K193" s="240"/>
      <c r="L193" s="240"/>
      <c r="M193" s="240"/>
      <c r="N193" s="240"/>
      <c r="O193" s="240"/>
      <c r="P193" s="56"/>
      <c r="Q193" s="240"/>
      <c r="R193" s="241">
        <f t="shared" si="118"/>
        <v>0</v>
      </c>
    </row>
    <row r="194" spans="1:18" x14ac:dyDescent="0.3">
      <c r="A194" s="744"/>
      <c r="B194" s="239" t="s">
        <v>340</v>
      </c>
      <c r="C194" s="240"/>
      <c r="D194" s="240"/>
      <c r="E194" s="240"/>
      <c r="F194" s="240"/>
      <c r="G194" s="240"/>
      <c r="H194" s="240"/>
      <c r="I194" s="240"/>
      <c r="J194" s="240"/>
      <c r="K194" s="240"/>
      <c r="L194" s="240"/>
      <c r="M194" s="240"/>
      <c r="N194" s="240"/>
      <c r="O194" s="240"/>
      <c r="P194" s="56"/>
      <c r="Q194" s="240"/>
      <c r="R194" s="241">
        <f t="shared" si="118"/>
        <v>0</v>
      </c>
    </row>
    <row r="195" spans="1:18" x14ac:dyDescent="0.3">
      <c r="A195" s="744"/>
      <c r="B195" s="238" t="s">
        <v>341</v>
      </c>
      <c r="C195" s="238">
        <f t="shared" ref="C195:O195" si="129">SUM(C196:C197)</f>
        <v>0</v>
      </c>
      <c r="D195" s="238">
        <f t="shared" si="129"/>
        <v>0</v>
      </c>
      <c r="E195" s="238">
        <f t="shared" si="129"/>
        <v>0</v>
      </c>
      <c r="F195" s="238">
        <f t="shared" si="129"/>
        <v>0</v>
      </c>
      <c r="G195" s="238">
        <f t="shared" si="129"/>
        <v>0</v>
      </c>
      <c r="H195" s="238">
        <f t="shared" si="129"/>
        <v>0</v>
      </c>
      <c r="I195" s="238">
        <f t="shared" si="129"/>
        <v>0</v>
      </c>
      <c r="J195" s="238">
        <f t="shared" si="129"/>
        <v>0</v>
      </c>
      <c r="K195" s="238">
        <f t="shared" si="129"/>
        <v>0</v>
      </c>
      <c r="L195" s="238">
        <f t="shared" si="129"/>
        <v>0</v>
      </c>
      <c r="M195" s="238">
        <f t="shared" si="129"/>
        <v>0</v>
      </c>
      <c r="N195" s="238">
        <f t="shared" si="129"/>
        <v>0</v>
      </c>
      <c r="O195" s="238">
        <f t="shared" si="129"/>
        <v>0</v>
      </c>
      <c r="P195" s="56"/>
      <c r="Q195" s="238">
        <f t="shared" ref="Q195" si="130">SUM(Q196:Q197)</f>
        <v>0</v>
      </c>
      <c r="R195" s="238">
        <f t="shared" si="118"/>
        <v>0</v>
      </c>
    </row>
    <row r="196" spans="1:18" x14ac:dyDescent="0.3">
      <c r="A196" s="744"/>
      <c r="B196" s="239" t="s">
        <v>339</v>
      </c>
      <c r="C196" s="240"/>
      <c r="D196" s="240"/>
      <c r="E196" s="240"/>
      <c r="F196" s="240"/>
      <c r="G196" s="240"/>
      <c r="H196" s="240"/>
      <c r="I196" s="240"/>
      <c r="J196" s="240"/>
      <c r="K196" s="240"/>
      <c r="L196" s="240"/>
      <c r="M196" s="240"/>
      <c r="N196" s="240"/>
      <c r="O196" s="240"/>
      <c r="P196" s="56"/>
      <c r="Q196" s="240"/>
      <c r="R196" s="241">
        <f t="shared" si="118"/>
        <v>0</v>
      </c>
    </row>
    <row r="197" spans="1:18" x14ac:dyDescent="0.3">
      <c r="A197" s="744"/>
      <c r="B197" s="239" t="s">
        <v>340</v>
      </c>
      <c r="C197" s="240"/>
      <c r="D197" s="240"/>
      <c r="E197" s="240"/>
      <c r="F197" s="240"/>
      <c r="G197" s="240"/>
      <c r="H197" s="240"/>
      <c r="I197" s="240"/>
      <c r="J197" s="240"/>
      <c r="K197" s="240"/>
      <c r="L197" s="240"/>
      <c r="M197" s="240"/>
      <c r="N197" s="240"/>
      <c r="O197" s="240"/>
      <c r="P197" s="56"/>
      <c r="Q197" s="240"/>
      <c r="R197" s="241">
        <f t="shared" si="118"/>
        <v>0</v>
      </c>
    </row>
    <row r="198" spans="1:18" x14ac:dyDescent="0.3">
      <c r="A198" s="744" t="s">
        <v>353</v>
      </c>
      <c r="B198" s="238" t="s">
        <v>338</v>
      </c>
      <c r="C198" s="238">
        <f t="shared" ref="C198:O198" si="131">SUM(C199:C200)</f>
        <v>0</v>
      </c>
      <c r="D198" s="238">
        <f t="shared" si="131"/>
        <v>0</v>
      </c>
      <c r="E198" s="238">
        <f t="shared" si="131"/>
        <v>0</v>
      </c>
      <c r="F198" s="238">
        <f t="shared" si="131"/>
        <v>0</v>
      </c>
      <c r="G198" s="238">
        <f t="shared" si="131"/>
        <v>0</v>
      </c>
      <c r="H198" s="238">
        <f t="shared" si="131"/>
        <v>0</v>
      </c>
      <c r="I198" s="238">
        <f t="shared" si="131"/>
        <v>0</v>
      </c>
      <c r="J198" s="238">
        <f t="shared" si="131"/>
        <v>0</v>
      </c>
      <c r="K198" s="238">
        <f t="shared" si="131"/>
        <v>0</v>
      </c>
      <c r="L198" s="238">
        <f t="shared" si="131"/>
        <v>0</v>
      </c>
      <c r="M198" s="238">
        <f t="shared" si="131"/>
        <v>0</v>
      </c>
      <c r="N198" s="238">
        <f t="shared" si="131"/>
        <v>0</v>
      </c>
      <c r="O198" s="238">
        <f t="shared" si="131"/>
        <v>0</v>
      </c>
      <c r="P198" s="238">
        <f>SUM(P199:P200)</f>
        <v>0</v>
      </c>
      <c r="Q198" s="56"/>
      <c r="R198" s="238">
        <f t="shared" si="118"/>
        <v>0</v>
      </c>
    </row>
    <row r="199" spans="1:18" x14ac:dyDescent="0.3">
      <c r="A199" s="744"/>
      <c r="B199" s="239" t="s">
        <v>339</v>
      </c>
      <c r="C199" s="240"/>
      <c r="D199" s="240"/>
      <c r="E199" s="240"/>
      <c r="F199" s="240"/>
      <c r="G199" s="240"/>
      <c r="H199" s="240"/>
      <c r="I199" s="240"/>
      <c r="J199" s="240"/>
      <c r="K199" s="240"/>
      <c r="L199" s="240"/>
      <c r="M199" s="240"/>
      <c r="N199" s="240"/>
      <c r="O199" s="240"/>
      <c r="P199" s="240"/>
      <c r="Q199" s="56"/>
      <c r="R199" s="241">
        <f t="shared" si="118"/>
        <v>0</v>
      </c>
    </row>
    <row r="200" spans="1:18" x14ac:dyDescent="0.3">
      <c r="A200" s="744"/>
      <c r="B200" s="239" t="s">
        <v>340</v>
      </c>
      <c r="C200" s="240"/>
      <c r="D200" s="240"/>
      <c r="E200" s="240"/>
      <c r="F200" s="240"/>
      <c r="G200" s="240"/>
      <c r="H200" s="240"/>
      <c r="I200" s="240"/>
      <c r="J200" s="240"/>
      <c r="K200" s="240"/>
      <c r="L200" s="240"/>
      <c r="M200" s="240"/>
      <c r="N200" s="240"/>
      <c r="O200" s="240"/>
      <c r="P200" s="240"/>
      <c r="Q200" s="56"/>
      <c r="R200" s="241">
        <f t="shared" si="118"/>
        <v>0</v>
      </c>
    </row>
    <row r="201" spans="1:18" x14ac:dyDescent="0.3">
      <c r="A201" s="744"/>
      <c r="B201" s="238" t="s">
        <v>341</v>
      </c>
      <c r="C201" s="238">
        <f t="shared" ref="C201:O201" si="132">SUM(C202:C203)</f>
        <v>0</v>
      </c>
      <c r="D201" s="238">
        <f t="shared" si="132"/>
        <v>0</v>
      </c>
      <c r="E201" s="238">
        <f t="shared" si="132"/>
        <v>0</v>
      </c>
      <c r="F201" s="238">
        <f t="shared" si="132"/>
        <v>0</v>
      </c>
      <c r="G201" s="238">
        <f t="shared" si="132"/>
        <v>0</v>
      </c>
      <c r="H201" s="238">
        <f t="shared" si="132"/>
        <v>0</v>
      </c>
      <c r="I201" s="238">
        <f t="shared" si="132"/>
        <v>0</v>
      </c>
      <c r="J201" s="238">
        <f t="shared" si="132"/>
        <v>0</v>
      </c>
      <c r="K201" s="238">
        <f t="shared" si="132"/>
        <v>0</v>
      </c>
      <c r="L201" s="238">
        <f t="shared" si="132"/>
        <v>0</v>
      </c>
      <c r="M201" s="238">
        <f t="shared" si="132"/>
        <v>0</v>
      </c>
      <c r="N201" s="238">
        <f t="shared" si="132"/>
        <v>0</v>
      </c>
      <c r="O201" s="238">
        <f t="shared" si="132"/>
        <v>0</v>
      </c>
      <c r="P201" s="238">
        <f>SUM(P202:P203)</f>
        <v>0</v>
      </c>
      <c r="Q201" s="56"/>
      <c r="R201" s="238">
        <f t="shared" si="118"/>
        <v>0</v>
      </c>
    </row>
    <row r="202" spans="1:18" x14ac:dyDescent="0.3">
      <c r="A202" s="744"/>
      <c r="B202" s="239" t="s">
        <v>339</v>
      </c>
      <c r="C202" s="240"/>
      <c r="D202" s="240"/>
      <c r="E202" s="240"/>
      <c r="F202" s="240"/>
      <c r="G202" s="240"/>
      <c r="H202" s="240"/>
      <c r="I202" s="240"/>
      <c r="J202" s="240"/>
      <c r="K202" s="240"/>
      <c r="L202" s="240"/>
      <c r="M202" s="240"/>
      <c r="N202" s="240"/>
      <c r="O202" s="240"/>
      <c r="P202" s="240"/>
      <c r="Q202" s="56"/>
      <c r="R202" s="241">
        <f t="shared" si="118"/>
        <v>0</v>
      </c>
    </row>
    <row r="203" spans="1:18" x14ac:dyDescent="0.3">
      <c r="A203" s="745"/>
      <c r="B203" s="239" t="s">
        <v>340</v>
      </c>
      <c r="C203" s="240"/>
      <c r="D203" s="240"/>
      <c r="E203" s="240"/>
      <c r="F203" s="240"/>
      <c r="G203" s="240"/>
      <c r="H203" s="240"/>
      <c r="I203" s="240"/>
      <c r="J203" s="240"/>
      <c r="K203" s="240"/>
      <c r="L203" s="240"/>
      <c r="M203" s="240"/>
      <c r="N203" s="240"/>
      <c r="O203" s="240"/>
      <c r="P203" s="240"/>
      <c r="Q203" s="56"/>
      <c r="R203" s="241">
        <f t="shared" si="118"/>
        <v>0</v>
      </c>
    </row>
    <row r="204" spans="1:18" x14ac:dyDescent="0.3">
      <c r="A204" s="744" t="s">
        <v>917</v>
      </c>
      <c r="B204" s="242" t="s">
        <v>338</v>
      </c>
      <c r="C204" s="242">
        <f t="shared" ref="C204:R204" si="133">SUM(C114,C120,C126,C132,C138,C144,C150,C156,C162,C168,C174,C180,C186,C192,C198)</f>
        <v>0</v>
      </c>
      <c r="D204" s="242">
        <f t="shared" si="133"/>
        <v>0</v>
      </c>
      <c r="E204" s="242">
        <f t="shared" si="133"/>
        <v>0</v>
      </c>
      <c r="F204" s="242">
        <f t="shared" si="133"/>
        <v>0</v>
      </c>
      <c r="G204" s="242">
        <f t="shared" si="133"/>
        <v>0</v>
      </c>
      <c r="H204" s="242">
        <f t="shared" si="133"/>
        <v>0</v>
      </c>
      <c r="I204" s="242">
        <f t="shared" si="133"/>
        <v>0</v>
      </c>
      <c r="J204" s="242">
        <f t="shared" si="133"/>
        <v>0</v>
      </c>
      <c r="K204" s="242">
        <f t="shared" si="133"/>
        <v>0</v>
      </c>
      <c r="L204" s="242">
        <f t="shared" si="133"/>
        <v>0</v>
      </c>
      <c r="M204" s="242">
        <f t="shared" si="133"/>
        <v>0</v>
      </c>
      <c r="N204" s="242">
        <f t="shared" si="133"/>
        <v>0</v>
      </c>
      <c r="O204" s="242">
        <f t="shared" si="133"/>
        <v>0</v>
      </c>
      <c r="P204" s="242">
        <f t="shared" si="133"/>
        <v>0</v>
      </c>
      <c r="Q204" s="242">
        <f t="shared" si="133"/>
        <v>0</v>
      </c>
      <c r="R204" s="242">
        <f t="shared" si="133"/>
        <v>0</v>
      </c>
    </row>
    <row r="205" spans="1:18" x14ac:dyDescent="0.3">
      <c r="A205" s="744"/>
      <c r="B205" s="239" t="s">
        <v>339</v>
      </c>
      <c r="C205" s="241">
        <f t="shared" ref="C205:R205" si="134">SUM(C115,C121,C127,C133,C139,C145,C151,C157,C163,C169,C175,C181,C187,C193,C199)</f>
        <v>0</v>
      </c>
      <c r="D205" s="241">
        <f t="shared" si="134"/>
        <v>0</v>
      </c>
      <c r="E205" s="241">
        <f t="shared" si="134"/>
        <v>0</v>
      </c>
      <c r="F205" s="241">
        <f t="shared" si="134"/>
        <v>0</v>
      </c>
      <c r="G205" s="241">
        <f t="shared" si="134"/>
        <v>0</v>
      </c>
      <c r="H205" s="241">
        <f t="shared" si="134"/>
        <v>0</v>
      </c>
      <c r="I205" s="241">
        <f t="shared" si="134"/>
        <v>0</v>
      </c>
      <c r="J205" s="241">
        <f t="shared" si="134"/>
        <v>0</v>
      </c>
      <c r="K205" s="241">
        <f t="shared" si="134"/>
        <v>0</v>
      </c>
      <c r="L205" s="241">
        <f t="shared" si="134"/>
        <v>0</v>
      </c>
      <c r="M205" s="241">
        <f t="shared" si="134"/>
        <v>0</v>
      </c>
      <c r="N205" s="241">
        <f t="shared" si="134"/>
        <v>0</v>
      </c>
      <c r="O205" s="241">
        <f t="shared" si="134"/>
        <v>0</v>
      </c>
      <c r="P205" s="241">
        <f t="shared" si="134"/>
        <v>0</v>
      </c>
      <c r="Q205" s="241">
        <f t="shared" si="134"/>
        <v>0</v>
      </c>
      <c r="R205" s="241">
        <f t="shared" si="134"/>
        <v>0</v>
      </c>
    </row>
    <row r="206" spans="1:18" x14ac:dyDescent="0.3">
      <c r="A206" s="744"/>
      <c r="B206" s="239" t="s">
        <v>340</v>
      </c>
      <c r="C206" s="241">
        <f t="shared" ref="C206:R206" si="135">SUM(C116,C122,C128,C134,C140,C146,C152,C158,C164,C170,C176,C182,C188,C194,C200)</f>
        <v>0</v>
      </c>
      <c r="D206" s="241">
        <f t="shared" si="135"/>
        <v>0</v>
      </c>
      <c r="E206" s="241">
        <f t="shared" si="135"/>
        <v>0</v>
      </c>
      <c r="F206" s="241">
        <f t="shared" si="135"/>
        <v>0</v>
      </c>
      <c r="G206" s="241">
        <f t="shared" si="135"/>
        <v>0</v>
      </c>
      <c r="H206" s="241">
        <f t="shared" si="135"/>
        <v>0</v>
      </c>
      <c r="I206" s="241">
        <f t="shared" si="135"/>
        <v>0</v>
      </c>
      <c r="J206" s="241">
        <f t="shared" si="135"/>
        <v>0</v>
      </c>
      <c r="K206" s="241">
        <f t="shared" si="135"/>
        <v>0</v>
      </c>
      <c r="L206" s="241">
        <f t="shared" si="135"/>
        <v>0</v>
      </c>
      <c r="M206" s="241">
        <f t="shared" si="135"/>
        <v>0</v>
      </c>
      <c r="N206" s="241">
        <f t="shared" si="135"/>
        <v>0</v>
      </c>
      <c r="O206" s="241">
        <f t="shared" si="135"/>
        <v>0</v>
      </c>
      <c r="P206" s="241">
        <f t="shared" si="135"/>
        <v>0</v>
      </c>
      <c r="Q206" s="241">
        <f t="shared" si="135"/>
        <v>0</v>
      </c>
      <c r="R206" s="241">
        <f t="shared" si="135"/>
        <v>0</v>
      </c>
    </row>
    <row r="207" spans="1:18" x14ac:dyDescent="0.3">
      <c r="A207" s="744"/>
      <c r="B207" s="242" t="s">
        <v>341</v>
      </c>
      <c r="C207" s="242">
        <f t="shared" ref="C207:R207" si="136">SUM(C117,C123,C129,C135,C141,C147,C153,C159,C165,C171,C177,C183,C189,C195,C201)</f>
        <v>0</v>
      </c>
      <c r="D207" s="242">
        <f t="shared" si="136"/>
        <v>0</v>
      </c>
      <c r="E207" s="242">
        <f t="shared" si="136"/>
        <v>0</v>
      </c>
      <c r="F207" s="242">
        <f t="shared" si="136"/>
        <v>0</v>
      </c>
      <c r="G207" s="242">
        <f t="shared" si="136"/>
        <v>0</v>
      </c>
      <c r="H207" s="242">
        <f t="shared" si="136"/>
        <v>0</v>
      </c>
      <c r="I207" s="242">
        <f t="shared" si="136"/>
        <v>0</v>
      </c>
      <c r="J207" s="242">
        <f t="shared" si="136"/>
        <v>0</v>
      </c>
      <c r="K207" s="242">
        <f t="shared" si="136"/>
        <v>0</v>
      </c>
      <c r="L207" s="242">
        <f t="shared" si="136"/>
        <v>0</v>
      </c>
      <c r="M207" s="242">
        <f t="shared" si="136"/>
        <v>0</v>
      </c>
      <c r="N207" s="242">
        <f t="shared" si="136"/>
        <v>0</v>
      </c>
      <c r="O207" s="242">
        <f t="shared" si="136"/>
        <v>0</v>
      </c>
      <c r="P207" s="242">
        <f t="shared" si="136"/>
        <v>0</v>
      </c>
      <c r="Q207" s="242">
        <f t="shared" si="136"/>
        <v>0</v>
      </c>
      <c r="R207" s="242">
        <f t="shared" si="136"/>
        <v>0</v>
      </c>
    </row>
    <row r="208" spans="1:18" x14ac:dyDescent="0.3">
      <c r="A208" s="744"/>
      <c r="B208" s="239" t="s">
        <v>339</v>
      </c>
      <c r="C208" s="241">
        <f t="shared" ref="C208:R208" si="137">SUM(C118,C124,C130,C136,C142,C148,C154,C160,C166,C172,C178,C184,C190,C196,C202)</f>
        <v>0</v>
      </c>
      <c r="D208" s="241">
        <f t="shared" si="137"/>
        <v>0</v>
      </c>
      <c r="E208" s="241">
        <f t="shared" si="137"/>
        <v>0</v>
      </c>
      <c r="F208" s="241">
        <f t="shared" si="137"/>
        <v>0</v>
      </c>
      <c r="G208" s="241">
        <f t="shared" si="137"/>
        <v>0</v>
      </c>
      <c r="H208" s="241">
        <f t="shared" si="137"/>
        <v>0</v>
      </c>
      <c r="I208" s="241">
        <f t="shared" si="137"/>
        <v>0</v>
      </c>
      <c r="J208" s="241">
        <f t="shared" si="137"/>
        <v>0</v>
      </c>
      <c r="K208" s="241">
        <f t="shared" si="137"/>
        <v>0</v>
      </c>
      <c r="L208" s="241">
        <f t="shared" si="137"/>
        <v>0</v>
      </c>
      <c r="M208" s="241">
        <f t="shared" si="137"/>
        <v>0</v>
      </c>
      <c r="N208" s="241">
        <f t="shared" si="137"/>
        <v>0</v>
      </c>
      <c r="O208" s="241">
        <f t="shared" si="137"/>
        <v>0</v>
      </c>
      <c r="P208" s="241">
        <f t="shared" si="137"/>
        <v>0</v>
      </c>
      <c r="Q208" s="241">
        <f t="shared" si="137"/>
        <v>0</v>
      </c>
      <c r="R208" s="241">
        <f t="shared" si="137"/>
        <v>0</v>
      </c>
    </row>
    <row r="209" spans="1:18" x14ac:dyDescent="0.3">
      <c r="A209" s="745"/>
      <c r="B209" s="239" t="s">
        <v>340</v>
      </c>
      <c r="C209" s="241">
        <f>SUM(C119,C125,C131,C137,C143,C149,C155,C161,C167,C173,C179,C185,C191,C197,C203)</f>
        <v>0</v>
      </c>
      <c r="D209" s="241">
        <f t="shared" ref="D209:R209" si="138">SUM(D119,D125,D131,D137,D143,D149,D155,D161,D167,D173,D179,D185,D191,D197,D203)</f>
        <v>0</v>
      </c>
      <c r="E209" s="241">
        <f t="shared" si="138"/>
        <v>0</v>
      </c>
      <c r="F209" s="241">
        <f t="shared" si="138"/>
        <v>0</v>
      </c>
      <c r="G209" s="241">
        <f t="shared" si="138"/>
        <v>0</v>
      </c>
      <c r="H209" s="241">
        <f t="shared" si="138"/>
        <v>0</v>
      </c>
      <c r="I209" s="241">
        <f t="shared" si="138"/>
        <v>0</v>
      </c>
      <c r="J209" s="241">
        <f t="shared" si="138"/>
        <v>0</v>
      </c>
      <c r="K209" s="241">
        <f t="shared" si="138"/>
        <v>0</v>
      </c>
      <c r="L209" s="241">
        <f t="shared" si="138"/>
        <v>0</v>
      </c>
      <c r="M209" s="241">
        <f t="shared" si="138"/>
        <v>0</v>
      </c>
      <c r="N209" s="241">
        <f t="shared" si="138"/>
        <v>0</v>
      </c>
      <c r="O209" s="241">
        <f t="shared" si="138"/>
        <v>0</v>
      </c>
      <c r="P209" s="241">
        <f t="shared" si="138"/>
        <v>0</v>
      </c>
      <c r="Q209" s="241">
        <f t="shared" si="138"/>
        <v>0</v>
      </c>
      <c r="R209" s="241">
        <f t="shared" si="138"/>
        <v>0</v>
      </c>
    </row>
    <row r="211" spans="1:18" s="234" customFormat="1" ht="18" x14ac:dyDescent="0.35">
      <c r="A211" s="136"/>
      <c r="B211" s="747" t="str">
        <f>$E$5</f>
        <v>Budget 2017</v>
      </c>
      <c r="C211" s="748"/>
      <c r="D211" s="748"/>
      <c r="E211" s="748"/>
      <c r="F211" s="748"/>
      <c r="G211" s="748"/>
      <c r="H211" s="748"/>
      <c r="I211" s="748"/>
      <c r="J211" s="748"/>
      <c r="K211" s="748"/>
      <c r="L211" s="748"/>
      <c r="M211" s="748"/>
      <c r="N211" s="748"/>
      <c r="O211" s="748"/>
      <c r="P211" s="748"/>
      <c r="Q211" s="748"/>
      <c r="R211" s="748"/>
    </row>
    <row r="212" spans="1:18" s="234" customFormat="1" ht="40.5" x14ac:dyDescent="0.3">
      <c r="A212" s="136"/>
      <c r="B212" s="235"/>
      <c r="C212" s="236" t="s">
        <v>342</v>
      </c>
      <c r="D212" s="237" t="s">
        <v>343</v>
      </c>
      <c r="E212" s="237" t="s">
        <v>667</v>
      </c>
      <c r="F212" s="236" t="s">
        <v>668</v>
      </c>
      <c r="G212" s="236" t="s">
        <v>669</v>
      </c>
      <c r="H212" s="237" t="s">
        <v>345</v>
      </c>
      <c r="I212" s="236" t="s">
        <v>346</v>
      </c>
      <c r="J212" s="237" t="s">
        <v>347</v>
      </c>
      <c r="K212" s="236" t="s">
        <v>348</v>
      </c>
      <c r="L212" s="237" t="s">
        <v>349</v>
      </c>
      <c r="M212" s="236" t="s">
        <v>350</v>
      </c>
      <c r="N212" s="237" t="s">
        <v>351</v>
      </c>
      <c r="O212" s="237" t="s">
        <v>670</v>
      </c>
      <c r="P212" s="236" t="s">
        <v>352</v>
      </c>
      <c r="Q212" s="237" t="s">
        <v>353</v>
      </c>
      <c r="R212" s="237" t="s">
        <v>917</v>
      </c>
    </row>
    <row r="213" spans="1:18" x14ac:dyDescent="0.3">
      <c r="A213" s="746" t="s">
        <v>342</v>
      </c>
      <c r="B213" s="238" t="s">
        <v>338</v>
      </c>
      <c r="C213" s="56"/>
      <c r="D213" s="238">
        <f>SUM(D214:D215)</f>
        <v>0</v>
      </c>
      <c r="E213" s="238">
        <f>SUM(E214:E215)</f>
        <v>0</v>
      </c>
      <c r="F213" s="238">
        <f t="shared" ref="F213:Q213" si="139">SUM(F214:F215)</f>
        <v>0</v>
      </c>
      <c r="G213" s="238">
        <f t="shared" si="139"/>
        <v>0</v>
      </c>
      <c r="H213" s="238">
        <f t="shared" si="139"/>
        <v>0</v>
      </c>
      <c r="I213" s="238">
        <f t="shared" si="139"/>
        <v>0</v>
      </c>
      <c r="J213" s="238">
        <f t="shared" si="139"/>
        <v>0</v>
      </c>
      <c r="K213" s="238">
        <f t="shared" si="139"/>
        <v>0</v>
      </c>
      <c r="L213" s="238">
        <f t="shared" si="139"/>
        <v>0</v>
      </c>
      <c r="M213" s="238">
        <f t="shared" si="139"/>
        <v>0</v>
      </c>
      <c r="N213" s="238">
        <f t="shared" si="139"/>
        <v>0</v>
      </c>
      <c r="O213" s="238">
        <f t="shared" si="139"/>
        <v>0</v>
      </c>
      <c r="P213" s="238">
        <f t="shared" si="139"/>
        <v>0</v>
      </c>
      <c r="Q213" s="238">
        <f t="shared" si="139"/>
        <v>0</v>
      </c>
      <c r="R213" s="238">
        <f>SUM(C213:Q213)</f>
        <v>0</v>
      </c>
    </row>
    <row r="214" spans="1:18" x14ac:dyDescent="0.3">
      <c r="A214" s="744"/>
      <c r="B214" s="239" t="s">
        <v>339</v>
      </c>
      <c r="C214" s="56"/>
      <c r="D214" s="240"/>
      <c r="E214" s="240"/>
      <c r="F214" s="240"/>
      <c r="G214" s="240"/>
      <c r="H214" s="240"/>
      <c r="I214" s="240"/>
      <c r="J214" s="240"/>
      <c r="K214" s="240"/>
      <c r="L214" s="240"/>
      <c r="M214" s="240"/>
      <c r="N214" s="240"/>
      <c r="O214" s="240"/>
      <c r="P214" s="240"/>
      <c r="Q214" s="240"/>
      <c r="R214" s="241">
        <f t="shared" ref="R214:R277" si="140">SUM(C214:Q214)</f>
        <v>0</v>
      </c>
    </row>
    <row r="215" spans="1:18" x14ac:dyDescent="0.3">
      <c r="A215" s="744"/>
      <c r="B215" s="239" t="s">
        <v>340</v>
      </c>
      <c r="C215" s="56"/>
      <c r="D215" s="240"/>
      <c r="E215" s="240"/>
      <c r="F215" s="240"/>
      <c r="G215" s="240"/>
      <c r="H215" s="240"/>
      <c r="I215" s="240"/>
      <c r="J215" s="240"/>
      <c r="K215" s="240"/>
      <c r="L215" s="240"/>
      <c r="M215" s="240"/>
      <c r="N215" s="240"/>
      <c r="O215" s="240"/>
      <c r="P215" s="240"/>
      <c r="Q215" s="240"/>
      <c r="R215" s="241">
        <f t="shared" si="140"/>
        <v>0</v>
      </c>
    </row>
    <row r="216" spans="1:18" x14ac:dyDescent="0.3">
      <c r="A216" s="744"/>
      <c r="B216" s="238" t="s">
        <v>341</v>
      </c>
      <c r="C216" s="56"/>
      <c r="D216" s="238">
        <f>SUM(D217:D218)</f>
        <v>0</v>
      </c>
      <c r="E216" s="238">
        <f>SUM(E217:E218)</f>
        <v>0</v>
      </c>
      <c r="F216" s="238">
        <f t="shared" ref="F216:Q216" si="141">SUM(F217:F218)</f>
        <v>0</v>
      </c>
      <c r="G216" s="238">
        <f t="shared" si="141"/>
        <v>0</v>
      </c>
      <c r="H216" s="238">
        <f t="shared" si="141"/>
        <v>0</v>
      </c>
      <c r="I216" s="238">
        <f t="shared" si="141"/>
        <v>0</v>
      </c>
      <c r="J216" s="238">
        <f t="shared" si="141"/>
        <v>0</v>
      </c>
      <c r="K216" s="238">
        <f t="shared" si="141"/>
        <v>0</v>
      </c>
      <c r="L216" s="238">
        <f t="shared" si="141"/>
        <v>0</v>
      </c>
      <c r="M216" s="238">
        <f t="shared" si="141"/>
        <v>0</v>
      </c>
      <c r="N216" s="238">
        <f t="shared" si="141"/>
        <v>0</v>
      </c>
      <c r="O216" s="238">
        <f t="shared" si="141"/>
        <v>0</v>
      </c>
      <c r="P216" s="238">
        <f t="shared" si="141"/>
        <v>0</v>
      </c>
      <c r="Q216" s="238">
        <f t="shared" si="141"/>
        <v>0</v>
      </c>
      <c r="R216" s="238">
        <f t="shared" si="140"/>
        <v>0</v>
      </c>
    </row>
    <row r="217" spans="1:18" x14ac:dyDescent="0.3">
      <c r="A217" s="744"/>
      <c r="B217" s="239" t="s">
        <v>339</v>
      </c>
      <c r="C217" s="56"/>
      <c r="D217" s="240"/>
      <c r="E217" s="240"/>
      <c r="F217" s="240"/>
      <c r="G217" s="240"/>
      <c r="H217" s="240"/>
      <c r="I217" s="240"/>
      <c r="J217" s="240"/>
      <c r="K217" s="240"/>
      <c r="L217" s="240"/>
      <c r="M217" s="240"/>
      <c r="N217" s="240"/>
      <c r="O217" s="240"/>
      <c r="P217" s="240"/>
      <c r="Q217" s="240"/>
      <c r="R217" s="241">
        <f t="shared" si="140"/>
        <v>0</v>
      </c>
    </row>
    <row r="218" spans="1:18" x14ac:dyDescent="0.3">
      <c r="A218" s="744"/>
      <c r="B218" s="239" t="s">
        <v>340</v>
      </c>
      <c r="C218" s="56"/>
      <c r="D218" s="240"/>
      <c r="E218" s="240"/>
      <c r="F218" s="240"/>
      <c r="G218" s="240"/>
      <c r="H218" s="240"/>
      <c r="I218" s="240"/>
      <c r="J218" s="240"/>
      <c r="K218" s="240"/>
      <c r="L218" s="240"/>
      <c r="M218" s="240"/>
      <c r="N218" s="240"/>
      <c r="O218" s="240"/>
      <c r="P218" s="240"/>
      <c r="Q218" s="240"/>
      <c r="R218" s="241">
        <f t="shared" si="140"/>
        <v>0</v>
      </c>
    </row>
    <row r="219" spans="1:18" x14ac:dyDescent="0.3">
      <c r="A219" s="744" t="s">
        <v>343</v>
      </c>
      <c r="B219" s="238" t="s">
        <v>338</v>
      </c>
      <c r="C219" s="238">
        <f t="shared" ref="C219" si="142">SUM(C220:C221)</f>
        <v>0</v>
      </c>
      <c r="D219" s="56"/>
      <c r="E219" s="238">
        <f t="shared" ref="E219:Q219" si="143">SUM(E220:E221)</f>
        <v>0</v>
      </c>
      <c r="F219" s="238">
        <f t="shared" si="143"/>
        <v>0</v>
      </c>
      <c r="G219" s="238">
        <f t="shared" si="143"/>
        <v>0</v>
      </c>
      <c r="H219" s="238">
        <f t="shared" si="143"/>
        <v>0</v>
      </c>
      <c r="I219" s="238">
        <f t="shared" si="143"/>
        <v>0</v>
      </c>
      <c r="J219" s="238">
        <f t="shared" si="143"/>
        <v>0</v>
      </c>
      <c r="K219" s="238">
        <f t="shared" si="143"/>
        <v>0</v>
      </c>
      <c r="L219" s="238">
        <f t="shared" si="143"/>
        <v>0</v>
      </c>
      <c r="M219" s="238">
        <f t="shared" si="143"/>
        <v>0</v>
      </c>
      <c r="N219" s="238">
        <f t="shared" si="143"/>
        <v>0</v>
      </c>
      <c r="O219" s="238">
        <f t="shared" si="143"/>
        <v>0</v>
      </c>
      <c r="P219" s="238">
        <f t="shared" si="143"/>
        <v>0</v>
      </c>
      <c r="Q219" s="238">
        <f t="shared" si="143"/>
        <v>0</v>
      </c>
      <c r="R219" s="238">
        <f t="shared" si="140"/>
        <v>0</v>
      </c>
    </row>
    <row r="220" spans="1:18" x14ac:dyDescent="0.3">
      <c r="A220" s="744"/>
      <c r="B220" s="239" t="s">
        <v>339</v>
      </c>
      <c r="C220" s="240"/>
      <c r="D220" s="56"/>
      <c r="E220" s="240"/>
      <c r="F220" s="240"/>
      <c r="G220" s="240"/>
      <c r="H220" s="240"/>
      <c r="I220" s="240"/>
      <c r="J220" s="240"/>
      <c r="K220" s="240"/>
      <c r="L220" s="240"/>
      <c r="M220" s="240"/>
      <c r="N220" s="240"/>
      <c r="O220" s="240"/>
      <c r="P220" s="240"/>
      <c r="Q220" s="240"/>
      <c r="R220" s="241">
        <f t="shared" si="140"/>
        <v>0</v>
      </c>
    </row>
    <row r="221" spans="1:18" x14ac:dyDescent="0.3">
      <c r="A221" s="744"/>
      <c r="B221" s="239" t="s">
        <v>340</v>
      </c>
      <c r="C221" s="240"/>
      <c r="D221" s="56"/>
      <c r="E221" s="240"/>
      <c r="F221" s="240"/>
      <c r="G221" s="240"/>
      <c r="H221" s="240"/>
      <c r="I221" s="240"/>
      <c r="J221" s="240"/>
      <c r="K221" s="240"/>
      <c r="L221" s="240"/>
      <c r="M221" s="240"/>
      <c r="N221" s="240"/>
      <c r="O221" s="240"/>
      <c r="P221" s="240"/>
      <c r="Q221" s="240"/>
      <c r="R221" s="241">
        <f t="shared" si="140"/>
        <v>0</v>
      </c>
    </row>
    <row r="222" spans="1:18" x14ac:dyDescent="0.3">
      <c r="A222" s="744"/>
      <c r="B222" s="238" t="s">
        <v>341</v>
      </c>
      <c r="C222" s="238">
        <f t="shared" ref="C222" si="144">SUM(C223:C224)</f>
        <v>0</v>
      </c>
      <c r="D222" s="56"/>
      <c r="E222" s="238">
        <f t="shared" ref="E222:Q222" si="145">SUM(E223:E224)</f>
        <v>0</v>
      </c>
      <c r="F222" s="238">
        <f t="shared" si="145"/>
        <v>0</v>
      </c>
      <c r="G222" s="238">
        <f t="shared" si="145"/>
        <v>0</v>
      </c>
      <c r="H222" s="238">
        <f t="shared" si="145"/>
        <v>0</v>
      </c>
      <c r="I222" s="238">
        <f t="shared" si="145"/>
        <v>0</v>
      </c>
      <c r="J222" s="238">
        <f t="shared" si="145"/>
        <v>0</v>
      </c>
      <c r="K222" s="238">
        <f t="shared" si="145"/>
        <v>0</v>
      </c>
      <c r="L222" s="238">
        <f t="shared" si="145"/>
        <v>0</v>
      </c>
      <c r="M222" s="238">
        <f t="shared" si="145"/>
        <v>0</v>
      </c>
      <c r="N222" s="238">
        <f t="shared" si="145"/>
        <v>0</v>
      </c>
      <c r="O222" s="238">
        <f t="shared" si="145"/>
        <v>0</v>
      </c>
      <c r="P222" s="238">
        <f t="shared" si="145"/>
        <v>0</v>
      </c>
      <c r="Q222" s="238">
        <f t="shared" si="145"/>
        <v>0</v>
      </c>
      <c r="R222" s="238">
        <f t="shared" si="140"/>
        <v>0</v>
      </c>
    </row>
    <row r="223" spans="1:18" x14ac:dyDescent="0.3">
      <c r="A223" s="744"/>
      <c r="B223" s="239" t="s">
        <v>339</v>
      </c>
      <c r="C223" s="240"/>
      <c r="D223" s="56"/>
      <c r="E223" s="240"/>
      <c r="F223" s="240"/>
      <c r="G223" s="240"/>
      <c r="H223" s="240"/>
      <c r="I223" s="240"/>
      <c r="J223" s="240"/>
      <c r="K223" s="240"/>
      <c r="L223" s="240"/>
      <c r="M223" s="240"/>
      <c r="N223" s="240"/>
      <c r="O223" s="240"/>
      <c r="P223" s="240"/>
      <c r="Q223" s="240"/>
      <c r="R223" s="241">
        <f t="shared" si="140"/>
        <v>0</v>
      </c>
    </row>
    <row r="224" spans="1:18" x14ac:dyDescent="0.3">
      <c r="A224" s="744"/>
      <c r="B224" s="239" t="s">
        <v>340</v>
      </c>
      <c r="C224" s="240"/>
      <c r="D224" s="56"/>
      <c r="E224" s="240"/>
      <c r="F224" s="240"/>
      <c r="G224" s="240"/>
      <c r="H224" s="240"/>
      <c r="I224" s="240"/>
      <c r="J224" s="240"/>
      <c r="K224" s="240"/>
      <c r="L224" s="240"/>
      <c r="M224" s="240"/>
      <c r="N224" s="240"/>
      <c r="O224" s="240"/>
      <c r="P224" s="240"/>
      <c r="Q224" s="240"/>
      <c r="R224" s="241">
        <f t="shared" si="140"/>
        <v>0</v>
      </c>
    </row>
    <row r="225" spans="1:18" x14ac:dyDescent="0.3">
      <c r="A225" s="744" t="s">
        <v>671</v>
      </c>
      <c r="B225" s="238" t="s">
        <v>338</v>
      </c>
      <c r="C225" s="238">
        <f t="shared" ref="C225:D225" si="146">SUM(C226:C227)</f>
        <v>0</v>
      </c>
      <c r="D225" s="238">
        <f t="shared" si="146"/>
        <v>0</v>
      </c>
      <c r="E225" s="56"/>
      <c r="F225" s="238">
        <f t="shared" ref="F225:G225" si="147">SUM(F226:F227)</f>
        <v>0</v>
      </c>
      <c r="G225" s="238">
        <f t="shared" si="147"/>
        <v>0</v>
      </c>
      <c r="H225" s="238">
        <f>SUM(H226:H227)</f>
        <v>0</v>
      </c>
      <c r="I225" s="238">
        <f t="shared" ref="I225:Q225" si="148">SUM(I226:I227)</f>
        <v>0</v>
      </c>
      <c r="J225" s="238">
        <f t="shared" si="148"/>
        <v>0</v>
      </c>
      <c r="K225" s="238">
        <f t="shared" si="148"/>
        <v>0</v>
      </c>
      <c r="L225" s="238">
        <f t="shared" si="148"/>
        <v>0</v>
      </c>
      <c r="M225" s="238">
        <f t="shared" si="148"/>
        <v>0</v>
      </c>
      <c r="N225" s="238">
        <f t="shared" si="148"/>
        <v>0</v>
      </c>
      <c r="O225" s="238">
        <f t="shared" si="148"/>
        <v>0</v>
      </c>
      <c r="P225" s="238">
        <f t="shared" si="148"/>
        <v>0</v>
      </c>
      <c r="Q225" s="238">
        <f t="shared" si="148"/>
        <v>0</v>
      </c>
      <c r="R225" s="238">
        <f t="shared" si="140"/>
        <v>0</v>
      </c>
    </row>
    <row r="226" spans="1:18" x14ac:dyDescent="0.3">
      <c r="A226" s="744"/>
      <c r="B226" s="239" t="s">
        <v>339</v>
      </c>
      <c r="C226" s="240"/>
      <c r="D226" s="240"/>
      <c r="E226" s="56"/>
      <c r="F226" s="240"/>
      <c r="G226" s="240"/>
      <c r="H226" s="240"/>
      <c r="I226" s="240"/>
      <c r="J226" s="240"/>
      <c r="K226" s="240"/>
      <c r="L226" s="240"/>
      <c r="M226" s="240"/>
      <c r="N226" s="240"/>
      <c r="O226" s="240"/>
      <c r="P226" s="240"/>
      <c r="Q226" s="240"/>
      <c r="R226" s="241">
        <f t="shared" si="140"/>
        <v>0</v>
      </c>
    </row>
    <row r="227" spans="1:18" x14ac:dyDescent="0.3">
      <c r="A227" s="744"/>
      <c r="B227" s="239" t="s">
        <v>340</v>
      </c>
      <c r="C227" s="240"/>
      <c r="D227" s="240"/>
      <c r="E227" s="56"/>
      <c r="F227" s="240"/>
      <c r="G227" s="240"/>
      <c r="H227" s="240"/>
      <c r="I227" s="240"/>
      <c r="J227" s="240"/>
      <c r="K227" s="240"/>
      <c r="L227" s="240"/>
      <c r="M227" s="240"/>
      <c r="N227" s="240"/>
      <c r="O227" s="240"/>
      <c r="P227" s="240"/>
      <c r="Q227" s="240"/>
      <c r="R227" s="241">
        <f t="shared" si="140"/>
        <v>0</v>
      </c>
    </row>
    <row r="228" spans="1:18" x14ac:dyDescent="0.3">
      <c r="A228" s="744"/>
      <c r="B228" s="238" t="s">
        <v>341</v>
      </c>
      <c r="C228" s="238">
        <f t="shared" ref="C228:D228" si="149">SUM(C229:C230)</f>
        <v>0</v>
      </c>
      <c r="D228" s="238">
        <f t="shared" si="149"/>
        <v>0</v>
      </c>
      <c r="E228" s="56"/>
      <c r="F228" s="238">
        <f t="shared" ref="F228:G228" si="150">SUM(F229:F230)</f>
        <v>0</v>
      </c>
      <c r="G228" s="238">
        <f t="shared" si="150"/>
        <v>0</v>
      </c>
      <c r="H228" s="238">
        <f>SUM(H229:H230)</f>
        <v>0</v>
      </c>
      <c r="I228" s="238">
        <f t="shared" ref="I228:Q228" si="151">SUM(I229:I230)</f>
        <v>0</v>
      </c>
      <c r="J228" s="238">
        <f t="shared" si="151"/>
        <v>0</v>
      </c>
      <c r="K228" s="238">
        <f t="shared" si="151"/>
        <v>0</v>
      </c>
      <c r="L228" s="238">
        <f t="shared" si="151"/>
        <v>0</v>
      </c>
      <c r="M228" s="238">
        <f t="shared" si="151"/>
        <v>0</v>
      </c>
      <c r="N228" s="238">
        <f t="shared" si="151"/>
        <v>0</v>
      </c>
      <c r="O228" s="238">
        <f t="shared" si="151"/>
        <v>0</v>
      </c>
      <c r="P228" s="238">
        <f t="shared" si="151"/>
        <v>0</v>
      </c>
      <c r="Q228" s="238">
        <f t="shared" si="151"/>
        <v>0</v>
      </c>
      <c r="R228" s="238">
        <f t="shared" si="140"/>
        <v>0</v>
      </c>
    </row>
    <row r="229" spans="1:18" x14ac:dyDescent="0.3">
      <c r="A229" s="744"/>
      <c r="B229" s="239" t="s">
        <v>339</v>
      </c>
      <c r="C229" s="240"/>
      <c r="D229" s="240"/>
      <c r="E229" s="56"/>
      <c r="F229" s="240"/>
      <c r="G229" s="240"/>
      <c r="H229" s="240"/>
      <c r="I229" s="240"/>
      <c r="J229" s="240"/>
      <c r="K229" s="240"/>
      <c r="L229" s="240"/>
      <c r="M229" s="240"/>
      <c r="N229" s="240"/>
      <c r="O229" s="240"/>
      <c r="P229" s="240"/>
      <c r="Q229" s="240"/>
      <c r="R229" s="241">
        <f t="shared" si="140"/>
        <v>0</v>
      </c>
    </row>
    <row r="230" spans="1:18" x14ac:dyDescent="0.3">
      <c r="A230" s="744"/>
      <c r="B230" s="239" t="s">
        <v>340</v>
      </c>
      <c r="C230" s="240"/>
      <c r="D230" s="240"/>
      <c r="E230" s="56"/>
      <c r="F230" s="240"/>
      <c r="G230" s="240"/>
      <c r="H230" s="240"/>
      <c r="I230" s="240"/>
      <c r="J230" s="240"/>
      <c r="K230" s="240"/>
      <c r="L230" s="240"/>
      <c r="M230" s="240"/>
      <c r="N230" s="240"/>
      <c r="O230" s="240"/>
      <c r="P230" s="240"/>
      <c r="Q230" s="240"/>
      <c r="R230" s="241">
        <f t="shared" si="140"/>
        <v>0</v>
      </c>
    </row>
    <row r="231" spans="1:18" x14ac:dyDescent="0.3">
      <c r="A231" s="744" t="s">
        <v>344</v>
      </c>
      <c r="B231" s="238" t="s">
        <v>338</v>
      </c>
      <c r="C231" s="238">
        <f t="shared" ref="C231:E231" si="152">SUM(C232:C233)</f>
        <v>0</v>
      </c>
      <c r="D231" s="238">
        <f t="shared" si="152"/>
        <v>0</v>
      </c>
      <c r="E231" s="238">
        <f t="shared" si="152"/>
        <v>0</v>
      </c>
      <c r="F231" s="56"/>
      <c r="G231" s="238">
        <f t="shared" ref="G231" si="153">SUM(G232:G233)</f>
        <v>0</v>
      </c>
      <c r="H231" s="238">
        <f>SUM(H232:H233)</f>
        <v>0</v>
      </c>
      <c r="I231" s="238">
        <f t="shared" ref="I231:Q231" si="154">SUM(I232:I233)</f>
        <v>0</v>
      </c>
      <c r="J231" s="238">
        <f t="shared" si="154"/>
        <v>0</v>
      </c>
      <c r="K231" s="238">
        <f t="shared" si="154"/>
        <v>0</v>
      </c>
      <c r="L231" s="238">
        <f t="shared" si="154"/>
        <v>0</v>
      </c>
      <c r="M231" s="238">
        <f t="shared" si="154"/>
        <v>0</v>
      </c>
      <c r="N231" s="238">
        <f t="shared" si="154"/>
        <v>0</v>
      </c>
      <c r="O231" s="238">
        <f t="shared" si="154"/>
        <v>0</v>
      </c>
      <c r="P231" s="238">
        <f t="shared" si="154"/>
        <v>0</v>
      </c>
      <c r="Q231" s="238">
        <f t="shared" si="154"/>
        <v>0</v>
      </c>
      <c r="R231" s="238">
        <f t="shared" si="140"/>
        <v>0</v>
      </c>
    </row>
    <row r="232" spans="1:18" x14ac:dyDescent="0.3">
      <c r="A232" s="744"/>
      <c r="B232" s="239" t="s">
        <v>339</v>
      </c>
      <c r="C232" s="240"/>
      <c r="D232" s="240"/>
      <c r="E232" s="240"/>
      <c r="F232" s="56"/>
      <c r="G232" s="240"/>
      <c r="H232" s="240"/>
      <c r="I232" s="240"/>
      <c r="J232" s="240"/>
      <c r="K232" s="240"/>
      <c r="L232" s="240"/>
      <c r="M232" s="240"/>
      <c r="N232" s="240"/>
      <c r="O232" s="240"/>
      <c r="P232" s="240"/>
      <c r="Q232" s="240"/>
      <c r="R232" s="241">
        <f t="shared" si="140"/>
        <v>0</v>
      </c>
    </row>
    <row r="233" spans="1:18" x14ac:dyDescent="0.3">
      <c r="A233" s="744"/>
      <c r="B233" s="239" t="s">
        <v>340</v>
      </c>
      <c r="C233" s="240"/>
      <c r="D233" s="240"/>
      <c r="E233" s="240"/>
      <c r="F233" s="56"/>
      <c r="G233" s="240"/>
      <c r="H233" s="240"/>
      <c r="I233" s="240"/>
      <c r="J233" s="240"/>
      <c r="K233" s="240"/>
      <c r="L233" s="240"/>
      <c r="M233" s="240"/>
      <c r="N233" s="240"/>
      <c r="O233" s="240"/>
      <c r="P233" s="240"/>
      <c r="Q233" s="240"/>
      <c r="R233" s="241">
        <f t="shared" si="140"/>
        <v>0</v>
      </c>
    </row>
    <row r="234" spans="1:18" x14ac:dyDescent="0.3">
      <c r="A234" s="744"/>
      <c r="B234" s="238" t="s">
        <v>341</v>
      </c>
      <c r="C234" s="238">
        <f t="shared" ref="C234:E234" si="155">SUM(C235:C236)</f>
        <v>0</v>
      </c>
      <c r="D234" s="238">
        <f t="shared" si="155"/>
        <v>0</v>
      </c>
      <c r="E234" s="238">
        <f t="shared" si="155"/>
        <v>0</v>
      </c>
      <c r="F234" s="56"/>
      <c r="G234" s="238">
        <f t="shared" ref="G234" si="156">SUM(G235:G236)</f>
        <v>0</v>
      </c>
      <c r="H234" s="238">
        <f>SUM(H235:H236)</f>
        <v>0</v>
      </c>
      <c r="I234" s="238">
        <f t="shared" ref="I234:Q234" si="157">SUM(I235:I236)</f>
        <v>0</v>
      </c>
      <c r="J234" s="238">
        <f t="shared" si="157"/>
        <v>0</v>
      </c>
      <c r="K234" s="238">
        <f t="shared" si="157"/>
        <v>0</v>
      </c>
      <c r="L234" s="238">
        <f t="shared" si="157"/>
        <v>0</v>
      </c>
      <c r="M234" s="238">
        <f t="shared" si="157"/>
        <v>0</v>
      </c>
      <c r="N234" s="238">
        <f t="shared" si="157"/>
        <v>0</v>
      </c>
      <c r="O234" s="238">
        <f t="shared" si="157"/>
        <v>0</v>
      </c>
      <c r="P234" s="238">
        <f t="shared" si="157"/>
        <v>0</v>
      </c>
      <c r="Q234" s="238">
        <f t="shared" si="157"/>
        <v>0</v>
      </c>
      <c r="R234" s="238">
        <f t="shared" si="140"/>
        <v>0</v>
      </c>
    </row>
    <row r="235" spans="1:18" x14ac:dyDescent="0.3">
      <c r="A235" s="744"/>
      <c r="B235" s="239" t="s">
        <v>339</v>
      </c>
      <c r="C235" s="240"/>
      <c r="D235" s="240"/>
      <c r="E235" s="240"/>
      <c r="F235" s="56"/>
      <c r="G235" s="240"/>
      <c r="H235" s="240"/>
      <c r="I235" s="240"/>
      <c r="J235" s="240"/>
      <c r="K235" s="240"/>
      <c r="L235" s="240"/>
      <c r="M235" s="240"/>
      <c r="N235" s="240"/>
      <c r="O235" s="240"/>
      <c r="P235" s="240"/>
      <c r="Q235" s="240"/>
      <c r="R235" s="241">
        <f t="shared" si="140"/>
        <v>0</v>
      </c>
    </row>
    <row r="236" spans="1:18" x14ac:dyDescent="0.3">
      <c r="A236" s="744"/>
      <c r="B236" s="239" t="s">
        <v>340</v>
      </c>
      <c r="C236" s="240"/>
      <c r="D236" s="240"/>
      <c r="E236" s="240"/>
      <c r="F236" s="56"/>
      <c r="G236" s="240"/>
      <c r="H236" s="240"/>
      <c r="I236" s="240"/>
      <c r="J236" s="240"/>
      <c r="K236" s="240"/>
      <c r="L236" s="240"/>
      <c r="M236" s="240"/>
      <c r="N236" s="240"/>
      <c r="O236" s="240"/>
      <c r="P236" s="240"/>
      <c r="Q236" s="240"/>
      <c r="R236" s="241">
        <f t="shared" si="140"/>
        <v>0</v>
      </c>
    </row>
    <row r="237" spans="1:18" x14ac:dyDescent="0.3">
      <c r="A237" s="744" t="s">
        <v>672</v>
      </c>
      <c r="B237" s="238" t="s">
        <v>338</v>
      </c>
      <c r="C237" s="238">
        <f t="shared" ref="C237:F237" si="158">SUM(C238:C239)</f>
        <v>0</v>
      </c>
      <c r="D237" s="238">
        <f t="shared" si="158"/>
        <v>0</v>
      </c>
      <c r="E237" s="238">
        <f t="shared" si="158"/>
        <v>0</v>
      </c>
      <c r="F237" s="238">
        <f t="shared" si="158"/>
        <v>0</v>
      </c>
      <c r="G237" s="56"/>
      <c r="H237" s="238">
        <f>SUM(H238:H239)</f>
        <v>0</v>
      </c>
      <c r="I237" s="238">
        <f t="shared" ref="I237:Q237" si="159">SUM(I238:I239)</f>
        <v>0</v>
      </c>
      <c r="J237" s="238">
        <f t="shared" si="159"/>
        <v>0</v>
      </c>
      <c r="K237" s="238">
        <f t="shared" si="159"/>
        <v>0</v>
      </c>
      <c r="L237" s="238">
        <f t="shared" si="159"/>
        <v>0</v>
      </c>
      <c r="M237" s="238">
        <f t="shared" si="159"/>
        <v>0</v>
      </c>
      <c r="N237" s="238">
        <f t="shared" si="159"/>
        <v>0</v>
      </c>
      <c r="O237" s="238">
        <f t="shared" si="159"/>
        <v>0</v>
      </c>
      <c r="P237" s="238">
        <f t="shared" si="159"/>
        <v>0</v>
      </c>
      <c r="Q237" s="238">
        <f t="shared" si="159"/>
        <v>0</v>
      </c>
      <c r="R237" s="238">
        <f t="shared" si="140"/>
        <v>0</v>
      </c>
    </row>
    <row r="238" spans="1:18" x14ac:dyDescent="0.3">
      <c r="A238" s="744"/>
      <c r="B238" s="239" t="s">
        <v>339</v>
      </c>
      <c r="C238" s="240"/>
      <c r="D238" s="240"/>
      <c r="E238" s="240"/>
      <c r="F238" s="240"/>
      <c r="G238" s="56"/>
      <c r="H238" s="240"/>
      <c r="I238" s="240"/>
      <c r="J238" s="240"/>
      <c r="K238" s="240"/>
      <c r="L238" s="240"/>
      <c r="M238" s="240"/>
      <c r="N238" s="240"/>
      <c r="O238" s="240"/>
      <c r="P238" s="240"/>
      <c r="Q238" s="240"/>
      <c r="R238" s="241">
        <f t="shared" si="140"/>
        <v>0</v>
      </c>
    </row>
    <row r="239" spans="1:18" x14ac:dyDescent="0.3">
      <c r="A239" s="744"/>
      <c r="B239" s="239" t="s">
        <v>340</v>
      </c>
      <c r="C239" s="240"/>
      <c r="D239" s="240"/>
      <c r="E239" s="240"/>
      <c r="F239" s="240"/>
      <c r="G239" s="56"/>
      <c r="H239" s="240"/>
      <c r="I239" s="240"/>
      <c r="J239" s="240"/>
      <c r="K239" s="240"/>
      <c r="L239" s="240"/>
      <c r="M239" s="240"/>
      <c r="N239" s="240"/>
      <c r="O239" s="240"/>
      <c r="P239" s="240"/>
      <c r="Q239" s="240"/>
      <c r="R239" s="241">
        <f t="shared" si="140"/>
        <v>0</v>
      </c>
    </row>
    <row r="240" spans="1:18" x14ac:dyDescent="0.3">
      <c r="A240" s="744"/>
      <c r="B240" s="238" t="s">
        <v>341</v>
      </c>
      <c r="C240" s="238">
        <f t="shared" ref="C240:F240" si="160">SUM(C241:C242)</f>
        <v>0</v>
      </c>
      <c r="D240" s="238">
        <f t="shared" si="160"/>
        <v>0</v>
      </c>
      <c r="E240" s="238">
        <f t="shared" si="160"/>
        <v>0</v>
      </c>
      <c r="F240" s="238">
        <f t="shared" si="160"/>
        <v>0</v>
      </c>
      <c r="G240" s="56"/>
      <c r="H240" s="238">
        <f>SUM(H241:H242)</f>
        <v>0</v>
      </c>
      <c r="I240" s="238">
        <f t="shared" ref="I240:Q240" si="161">SUM(I241:I242)</f>
        <v>0</v>
      </c>
      <c r="J240" s="238">
        <f t="shared" si="161"/>
        <v>0</v>
      </c>
      <c r="K240" s="238">
        <f t="shared" si="161"/>
        <v>0</v>
      </c>
      <c r="L240" s="238">
        <f t="shared" si="161"/>
        <v>0</v>
      </c>
      <c r="M240" s="238">
        <f t="shared" si="161"/>
        <v>0</v>
      </c>
      <c r="N240" s="238">
        <f t="shared" si="161"/>
        <v>0</v>
      </c>
      <c r="O240" s="238">
        <f t="shared" si="161"/>
        <v>0</v>
      </c>
      <c r="P240" s="238">
        <f t="shared" si="161"/>
        <v>0</v>
      </c>
      <c r="Q240" s="238">
        <f t="shared" si="161"/>
        <v>0</v>
      </c>
      <c r="R240" s="238">
        <f t="shared" si="140"/>
        <v>0</v>
      </c>
    </row>
    <row r="241" spans="1:18" x14ac:dyDescent="0.3">
      <c r="A241" s="744"/>
      <c r="B241" s="239" t="s">
        <v>339</v>
      </c>
      <c r="C241" s="240"/>
      <c r="D241" s="240"/>
      <c r="E241" s="240"/>
      <c r="F241" s="240"/>
      <c r="G241" s="56"/>
      <c r="H241" s="240"/>
      <c r="I241" s="240"/>
      <c r="J241" s="240"/>
      <c r="K241" s="240"/>
      <c r="L241" s="240"/>
      <c r="M241" s="240"/>
      <c r="N241" s="240"/>
      <c r="O241" s="240"/>
      <c r="P241" s="240"/>
      <c r="Q241" s="240"/>
      <c r="R241" s="241">
        <f t="shared" si="140"/>
        <v>0</v>
      </c>
    </row>
    <row r="242" spans="1:18" x14ac:dyDescent="0.3">
      <c r="A242" s="744"/>
      <c r="B242" s="239" t="s">
        <v>340</v>
      </c>
      <c r="C242" s="240"/>
      <c r="D242" s="240"/>
      <c r="E242" s="240"/>
      <c r="F242" s="240"/>
      <c r="G242" s="56"/>
      <c r="H242" s="240"/>
      <c r="I242" s="240"/>
      <c r="J242" s="240"/>
      <c r="K242" s="240"/>
      <c r="L242" s="240"/>
      <c r="M242" s="240"/>
      <c r="N242" s="240"/>
      <c r="O242" s="240"/>
      <c r="P242" s="240"/>
      <c r="Q242" s="240"/>
      <c r="R242" s="241">
        <f t="shared" si="140"/>
        <v>0</v>
      </c>
    </row>
    <row r="243" spans="1:18" x14ac:dyDescent="0.3">
      <c r="A243" s="744" t="s">
        <v>345</v>
      </c>
      <c r="B243" s="238" t="s">
        <v>338</v>
      </c>
      <c r="C243" s="238">
        <f t="shared" ref="C243:G243" si="162">SUM(C244:C245)</f>
        <v>0</v>
      </c>
      <c r="D243" s="238">
        <f t="shared" si="162"/>
        <v>0</v>
      </c>
      <c r="E243" s="238">
        <f t="shared" si="162"/>
        <v>0</v>
      </c>
      <c r="F243" s="238">
        <f t="shared" si="162"/>
        <v>0</v>
      </c>
      <c r="G243" s="238">
        <f t="shared" si="162"/>
        <v>0</v>
      </c>
      <c r="H243" s="56"/>
      <c r="I243" s="238">
        <f t="shared" ref="I243:Q243" si="163">SUM(I244:I245)</f>
        <v>0</v>
      </c>
      <c r="J243" s="238">
        <f t="shared" si="163"/>
        <v>0</v>
      </c>
      <c r="K243" s="238">
        <f t="shared" si="163"/>
        <v>0</v>
      </c>
      <c r="L243" s="238">
        <f t="shared" si="163"/>
        <v>0</v>
      </c>
      <c r="M243" s="238">
        <f t="shared" si="163"/>
        <v>0</v>
      </c>
      <c r="N243" s="238">
        <f t="shared" si="163"/>
        <v>0</v>
      </c>
      <c r="O243" s="238">
        <f t="shared" si="163"/>
        <v>0</v>
      </c>
      <c r="P243" s="238">
        <f t="shared" si="163"/>
        <v>0</v>
      </c>
      <c r="Q243" s="238">
        <f t="shared" si="163"/>
        <v>0</v>
      </c>
      <c r="R243" s="238">
        <f t="shared" si="140"/>
        <v>0</v>
      </c>
    </row>
    <row r="244" spans="1:18" x14ac:dyDescent="0.3">
      <c r="A244" s="744"/>
      <c r="B244" s="239" t="s">
        <v>339</v>
      </c>
      <c r="C244" s="240"/>
      <c r="D244" s="240"/>
      <c r="E244" s="240"/>
      <c r="F244" s="240"/>
      <c r="G244" s="240"/>
      <c r="H244" s="56"/>
      <c r="I244" s="240"/>
      <c r="J244" s="240"/>
      <c r="K244" s="240"/>
      <c r="L244" s="240"/>
      <c r="M244" s="240"/>
      <c r="N244" s="240"/>
      <c r="O244" s="240"/>
      <c r="P244" s="240"/>
      <c r="Q244" s="240"/>
      <c r="R244" s="241">
        <f t="shared" si="140"/>
        <v>0</v>
      </c>
    </row>
    <row r="245" spans="1:18" x14ac:dyDescent="0.3">
      <c r="A245" s="744"/>
      <c r="B245" s="239" t="s">
        <v>340</v>
      </c>
      <c r="C245" s="240"/>
      <c r="D245" s="240"/>
      <c r="E245" s="240"/>
      <c r="F245" s="240"/>
      <c r="G245" s="240"/>
      <c r="H245" s="56"/>
      <c r="I245" s="240"/>
      <c r="J245" s="240"/>
      <c r="K245" s="240"/>
      <c r="L245" s="240"/>
      <c r="M245" s="240"/>
      <c r="N245" s="240"/>
      <c r="O245" s="240"/>
      <c r="P245" s="240"/>
      <c r="Q245" s="240"/>
      <c r="R245" s="241">
        <f t="shared" si="140"/>
        <v>0</v>
      </c>
    </row>
    <row r="246" spans="1:18" x14ac:dyDescent="0.3">
      <c r="A246" s="744"/>
      <c r="B246" s="238" t="s">
        <v>341</v>
      </c>
      <c r="C246" s="238">
        <f t="shared" ref="C246:G246" si="164">SUM(C247:C248)</f>
        <v>0</v>
      </c>
      <c r="D246" s="238">
        <f t="shared" si="164"/>
        <v>0</v>
      </c>
      <c r="E246" s="238">
        <f t="shared" si="164"/>
        <v>0</v>
      </c>
      <c r="F246" s="238">
        <f t="shared" si="164"/>
        <v>0</v>
      </c>
      <c r="G246" s="238">
        <f t="shared" si="164"/>
        <v>0</v>
      </c>
      <c r="H246" s="56"/>
      <c r="I246" s="238">
        <f t="shared" ref="I246:Q246" si="165">SUM(I247:I248)</f>
        <v>0</v>
      </c>
      <c r="J246" s="238">
        <f t="shared" si="165"/>
        <v>0</v>
      </c>
      <c r="K246" s="238">
        <f t="shared" si="165"/>
        <v>0</v>
      </c>
      <c r="L246" s="238">
        <f t="shared" si="165"/>
        <v>0</v>
      </c>
      <c r="M246" s="238">
        <f t="shared" si="165"/>
        <v>0</v>
      </c>
      <c r="N246" s="238">
        <f t="shared" si="165"/>
        <v>0</v>
      </c>
      <c r="O246" s="238">
        <f t="shared" si="165"/>
        <v>0</v>
      </c>
      <c r="P246" s="238">
        <f t="shared" si="165"/>
        <v>0</v>
      </c>
      <c r="Q246" s="238">
        <f t="shared" si="165"/>
        <v>0</v>
      </c>
      <c r="R246" s="238">
        <f t="shared" si="140"/>
        <v>0</v>
      </c>
    </row>
    <row r="247" spans="1:18" x14ac:dyDescent="0.3">
      <c r="A247" s="744"/>
      <c r="B247" s="239" t="s">
        <v>339</v>
      </c>
      <c r="C247" s="240"/>
      <c r="D247" s="240"/>
      <c r="E247" s="240"/>
      <c r="F247" s="240"/>
      <c r="G247" s="240"/>
      <c r="H247" s="56"/>
      <c r="I247" s="240"/>
      <c r="J247" s="240"/>
      <c r="K247" s="240"/>
      <c r="L247" s="240"/>
      <c r="M247" s="240"/>
      <c r="N247" s="240"/>
      <c r="O247" s="240"/>
      <c r="P247" s="240"/>
      <c r="Q247" s="240"/>
      <c r="R247" s="241">
        <f t="shared" si="140"/>
        <v>0</v>
      </c>
    </row>
    <row r="248" spans="1:18" x14ac:dyDescent="0.3">
      <c r="A248" s="744"/>
      <c r="B248" s="239" t="s">
        <v>340</v>
      </c>
      <c r="C248" s="240"/>
      <c r="D248" s="240"/>
      <c r="E248" s="240"/>
      <c r="F248" s="240"/>
      <c r="G248" s="240"/>
      <c r="H248" s="56"/>
      <c r="I248" s="240"/>
      <c r="J248" s="240"/>
      <c r="K248" s="240"/>
      <c r="L248" s="240"/>
      <c r="M248" s="240"/>
      <c r="N248" s="240"/>
      <c r="O248" s="240"/>
      <c r="P248" s="240"/>
      <c r="Q248" s="240"/>
      <c r="R248" s="241">
        <f t="shared" si="140"/>
        <v>0</v>
      </c>
    </row>
    <row r="249" spans="1:18" x14ac:dyDescent="0.3">
      <c r="A249" s="744" t="s">
        <v>346</v>
      </c>
      <c r="B249" s="238" t="s">
        <v>338</v>
      </c>
      <c r="C249" s="238">
        <f t="shared" ref="C249:H249" si="166">SUM(C250:C251)</f>
        <v>0</v>
      </c>
      <c r="D249" s="238">
        <f t="shared" si="166"/>
        <v>0</v>
      </c>
      <c r="E249" s="238">
        <f t="shared" si="166"/>
        <v>0</v>
      </c>
      <c r="F249" s="238">
        <f t="shared" si="166"/>
        <v>0</v>
      </c>
      <c r="G249" s="238">
        <f t="shared" si="166"/>
        <v>0</v>
      </c>
      <c r="H249" s="238">
        <f t="shared" si="166"/>
        <v>0</v>
      </c>
      <c r="I249" s="56"/>
      <c r="J249" s="238">
        <f t="shared" ref="J249:Q249" si="167">SUM(J250:J251)</f>
        <v>0</v>
      </c>
      <c r="K249" s="238">
        <f t="shared" si="167"/>
        <v>0</v>
      </c>
      <c r="L249" s="238">
        <f t="shared" si="167"/>
        <v>0</v>
      </c>
      <c r="M249" s="238">
        <f t="shared" si="167"/>
        <v>0</v>
      </c>
      <c r="N249" s="238">
        <f t="shared" si="167"/>
        <v>0</v>
      </c>
      <c r="O249" s="238">
        <f t="shared" si="167"/>
        <v>0</v>
      </c>
      <c r="P249" s="238">
        <f t="shared" si="167"/>
        <v>0</v>
      </c>
      <c r="Q249" s="238">
        <f t="shared" si="167"/>
        <v>0</v>
      </c>
      <c r="R249" s="238">
        <f t="shared" si="140"/>
        <v>0</v>
      </c>
    </row>
    <row r="250" spans="1:18" x14ac:dyDescent="0.3">
      <c r="A250" s="744"/>
      <c r="B250" s="239" t="s">
        <v>339</v>
      </c>
      <c r="C250" s="240"/>
      <c r="D250" s="240"/>
      <c r="E250" s="240"/>
      <c r="F250" s="240"/>
      <c r="G250" s="240"/>
      <c r="H250" s="240"/>
      <c r="I250" s="56"/>
      <c r="J250" s="240"/>
      <c r="K250" s="240"/>
      <c r="L250" s="240"/>
      <c r="M250" s="240"/>
      <c r="N250" s="240"/>
      <c r="O250" s="240"/>
      <c r="P250" s="240"/>
      <c r="Q250" s="240"/>
      <c r="R250" s="241">
        <f t="shared" si="140"/>
        <v>0</v>
      </c>
    </row>
    <row r="251" spans="1:18" x14ac:dyDescent="0.3">
      <c r="A251" s="744"/>
      <c r="B251" s="239" t="s">
        <v>340</v>
      </c>
      <c r="C251" s="240"/>
      <c r="D251" s="240"/>
      <c r="E251" s="240"/>
      <c r="F251" s="240"/>
      <c r="G251" s="240"/>
      <c r="H251" s="240"/>
      <c r="I251" s="56"/>
      <c r="J251" s="240"/>
      <c r="K251" s="240"/>
      <c r="L251" s="240"/>
      <c r="M251" s="240"/>
      <c r="N251" s="240"/>
      <c r="O251" s="240"/>
      <c r="P251" s="240"/>
      <c r="Q251" s="240"/>
      <c r="R251" s="241">
        <f t="shared" si="140"/>
        <v>0</v>
      </c>
    </row>
    <row r="252" spans="1:18" x14ac:dyDescent="0.3">
      <c r="A252" s="744"/>
      <c r="B252" s="238" t="s">
        <v>341</v>
      </c>
      <c r="C252" s="238">
        <f t="shared" ref="C252:H252" si="168">SUM(C253:C254)</f>
        <v>0</v>
      </c>
      <c r="D252" s="238">
        <f t="shared" si="168"/>
        <v>0</v>
      </c>
      <c r="E252" s="238">
        <f t="shared" si="168"/>
        <v>0</v>
      </c>
      <c r="F252" s="238">
        <f t="shared" si="168"/>
        <v>0</v>
      </c>
      <c r="G252" s="238">
        <f t="shared" si="168"/>
        <v>0</v>
      </c>
      <c r="H252" s="238">
        <f t="shared" si="168"/>
        <v>0</v>
      </c>
      <c r="I252" s="56"/>
      <c r="J252" s="238">
        <f t="shared" ref="J252:Q252" si="169">SUM(J253:J254)</f>
        <v>0</v>
      </c>
      <c r="K252" s="238">
        <f t="shared" si="169"/>
        <v>0</v>
      </c>
      <c r="L252" s="238">
        <f t="shared" si="169"/>
        <v>0</v>
      </c>
      <c r="M252" s="238">
        <f t="shared" si="169"/>
        <v>0</v>
      </c>
      <c r="N252" s="238">
        <f t="shared" si="169"/>
        <v>0</v>
      </c>
      <c r="O252" s="238">
        <f t="shared" si="169"/>
        <v>0</v>
      </c>
      <c r="P252" s="238">
        <f t="shared" si="169"/>
        <v>0</v>
      </c>
      <c r="Q252" s="238">
        <f t="shared" si="169"/>
        <v>0</v>
      </c>
      <c r="R252" s="238">
        <f t="shared" si="140"/>
        <v>0</v>
      </c>
    </row>
    <row r="253" spans="1:18" x14ac:dyDescent="0.3">
      <c r="A253" s="744"/>
      <c r="B253" s="239" t="s">
        <v>339</v>
      </c>
      <c r="C253" s="240"/>
      <c r="D253" s="240"/>
      <c r="E253" s="240"/>
      <c r="F253" s="240"/>
      <c r="G253" s="240"/>
      <c r="H253" s="240"/>
      <c r="I253" s="56"/>
      <c r="J253" s="240"/>
      <c r="K253" s="240"/>
      <c r="L253" s="240"/>
      <c r="M253" s="240"/>
      <c r="N253" s="240"/>
      <c r="O253" s="240"/>
      <c r="P253" s="240"/>
      <c r="Q253" s="240"/>
      <c r="R253" s="241">
        <f t="shared" si="140"/>
        <v>0</v>
      </c>
    </row>
    <row r="254" spans="1:18" x14ac:dyDescent="0.3">
      <c r="A254" s="744"/>
      <c r="B254" s="239" t="s">
        <v>340</v>
      </c>
      <c r="C254" s="240"/>
      <c r="D254" s="240"/>
      <c r="E254" s="240"/>
      <c r="F254" s="240"/>
      <c r="G254" s="240"/>
      <c r="H254" s="240"/>
      <c r="I254" s="56"/>
      <c r="J254" s="240"/>
      <c r="K254" s="240"/>
      <c r="L254" s="240"/>
      <c r="M254" s="240"/>
      <c r="N254" s="240"/>
      <c r="O254" s="240"/>
      <c r="P254" s="240"/>
      <c r="Q254" s="240"/>
      <c r="R254" s="241">
        <f t="shared" si="140"/>
        <v>0</v>
      </c>
    </row>
    <row r="255" spans="1:18" x14ac:dyDescent="0.3">
      <c r="A255" s="744" t="s">
        <v>347</v>
      </c>
      <c r="B255" s="238" t="s">
        <v>338</v>
      </c>
      <c r="C255" s="238">
        <f t="shared" ref="C255:I255" si="170">SUM(C256:C257)</f>
        <v>0</v>
      </c>
      <c r="D255" s="238">
        <f t="shared" si="170"/>
        <v>0</v>
      </c>
      <c r="E255" s="238">
        <f t="shared" si="170"/>
        <v>0</v>
      </c>
      <c r="F255" s="238">
        <f t="shared" si="170"/>
        <v>0</v>
      </c>
      <c r="G255" s="238">
        <f t="shared" si="170"/>
        <v>0</v>
      </c>
      <c r="H255" s="238">
        <f t="shared" si="170"/>
        <v>0</v>
      </c>
      <c r="I255" s="238">
        <f t="shared" si="170"/>
        <v>0</v>
      </c>
      <c r="J255" s="56"/>
      <c r="K255" s="238">
        <f t="shared" ref="K255:Q255" si="171">SUM(K256:K257)</f>
        <v>0</v>
      </c>
      <c r="L255" s="238">
        <f t="shared" si="171"/>
        <v>0</v>
      </c>
      <c r="M255" s="238">
        <f t="shared" si="171"/>
        <v>0</v>
      </c>
      <c r="N255" s="238">
        <f t="shared" si="171"/>
        <v>0</v>
      </c>
      <c r="O255" s="238">
        <f t="shared" si="171"/>
        <v>0</v>
      </c>
      <c r="P255" s="238">
        <f t="shared" si="171"/>
        <v>0</v>
      </c>
      <c r="Q255" s="238">
        <f t="shared" si="171"/>
        <v>0</v>
      </c>
      <c r="R255" s="238">
        <f t="shared" si="140"/>
        <v>0</v>
      </c>
    </row>
    <row r="256" spans="1:18" x14ac:dyDescent="0.3">
      <c r="A256" s="744"/>
      <c r="B256" s="239" t="s">
        <v>339</v>
      </c>
      <c r="C256" s="240"/>
      <c r="D256" s="240"/>
      <c r="E256" s="240"/>
      <c r="F256" s="240"/>
      <c r="G256" s="240"/>
      <c r="H256" s="240"/>
      <c r="I256" s="240"/>
      <c r="J256" s="56"/>
      <c r="K256" s="240"/>
      <c r="L256" s="240"/>
      <c r="M256" s="240"/>
      <c r="N256" s="240"/>
      <c r="O256" s="240"/>
      <c r="P256" s="240"/>
      <c r="Q256" s="240"/>
      <c r="R256" s="241">
        <f t="shared" si="140"/>
        <v>0</v>
      </c>
    </row>
    <row r="257" spans="1:18" x14ac:dyDescent="0.3">
      <c r="A257" s="744"/>
      <c r="B257" s="239" t="s">
        <v>340</v>
      </c>
      <c r="C257" s="240"/>
      <c r="D257" s="240"/>
      <c r="E257" s="240"/>
      <c r="F257" s="240"/>
      <c r="G257" s="240"/>
      <c r="H257" s="240"/>
      <c r="I257" s="240"/>
      <c r="J257" s="56"/>
      <c r="K257" s="240"/>
      <c r="L257" s="240"/>
      <c r="M257" s="240"/>
      <c r="N257" s="240"/>
      <c r="O257" s="240"/>
      <c r="P257" s="240"/>
      <c r="Q257" s="240"/>
      <c r="R257" s="241">
        <f t="shared" si="140"/>
        <v>0</v>
      </c>
    </row>
    <row r="258" spans="1:18" x14ac:dyDescent="0.3">
      <c r="A258" s="744"/>
      <c r="B258" s="238" t="s">
        <v>341</v>
      </c>
      <c r="C258" s="238">
        <f t="shared" ref="C258:I258" si="172">SUM(C259:C260)</f>
        <v>0</v>
      </c>
      <c r="D258" s="238">
        <f t="shared" si="172"/>
        <v>0</v>
      </c>
      <c r="E258" s="238">
        <f t="shared" si="172"/>
        <v>0</v>
      </c>
      <c r="F258" s="238">
        <f t="shared" si="172"/>
        <v>0</v>
      </c>
      <c r="G258" s="238">
        <f t="shared" si="172"/>
        <v>0</v>
      </c>
      <c r="H258" s="238">
        <f t="shared" si="172"/>
        <v>0</v>
      </c>
      <c r="I258" s="238">
        <f t="shared" si="172"/>
        <v>0</v>
      </c>
      <c r="J258" s="56"/>
      <c r="K258" s="238">
        <f t="shared" ref="K258:Q258" si="173">SUM(K259:K260)</f>
        <v>0</v>
      </c>
      <c r="L258" s="238">
        <f t="shared" si="173"/>
        <v>0</v>
      </c>
      <c r="M258" s="238">
        <f t="shared" si="173"/>
        <v>0</v>
      </c>
      <c r="N258" s="238">
        <f t="shared" si="173"/>
        <v>0</v>
      </c>
      <c r="O258" s="238">
        <f t="shared" si="173"/>
        <v>0</v>
      </c>
      <c r="P258" s="238">
        <f t="shared" si="173"/>
        <v>0</v>
      </c>
      <c r="Q258" s="238">
        <f t="shared" si="173"/>
        <v>0</v>
      </c>
      <c r="R258" s="238">
        <f t="shared" si="140"/>
        <v>0</v>
      </c>
    </row>
    <row r="259" spans="1:18" x14ac:dyDescent="0.3">
      <c r="A259" s="744"/>
      <c r="B259" s="239" t="s">
        <v>339</v>
      </c>
      <c r="C259" s="240"/>
      <c r="D259" s="240"/>
      <c r="E259" s="240"/>
      <c r="F259" s="240"/>
      <c r="G259" s="240"/>
      <c r="H259" s="240"/>
      <c r="I259" s="240"/>
      <c r="J259" s="56"/>
      <c r="K259" s="240"/>
      <c r="L259" s="240"/>
      <c r="M259" s="240"/>
      <c r="N259" s="240"/>
      <c r="O259" s="240"/>
      <c r="P259" s="240"/>
      <c r="Q259" s="240"/>
      <c r="R259" s="241">
        <f t="shared" si="140"/>
        <v>0</v>
      </c>
    </row>
    <row r="260" spans="1:18" x14ac:dyDescent="0.3">
      <c r="A260" s="744"/>
      <c r="B260" s="239" t="s">
        <v>340</v>
      </c>
      <c r="C260" s="240"/>
      <c r="D260" s="240"/>
      <c r="E260" s="240"/>
      <c r="F260" s="240"/>
      <c r="G260" s="240"/>
      <c r="H260" s="240"/>
      <c r="I260" s="240"/>
      <c r="J260" s="56"/>
      <c r="K260" s="240"/>
      <c r="L260" s="240"/>
      <c r="M260" s="240"/>
      <c r="N260" s="240"/>
      <c r="O260" s="240"/>
      <c r="P260" s="240"/>
      <c r="Q260" s="240"/>
      <c r="R260" s="241">
        <f t="shared" si="140"/>
        <v>0</v>
      </c>
    </row>
    <row r="261" spans="1:18" x14ac:dyDescent="0.3">
      <c r="A261" s="744" t="s">
        <v>348</v>
      </c>
      <c r="B261" s="238" t="s">
        <v>338</v>
      </c>
      <c r="C261" s="238">
        <f t="shared" ref="C261:J261" si="174">SUM(C262:C263)</f>
        <v>0</v>
      </c>
      <c r="D261" s="238">
        <f t="shared" si="174"/>
        <v>0</v>
      </c>
      <c r="E261" s="238">
        <f t="shared" si="174"/>
        <v>0</v>
      </c>
      <c r="F261" s="238">
        <f t="shared" si="174"/>
        <v>0</v>
      </c>
      <c r="G261" s="238">
        <f t="shared" si="174"/>
        <v>0</v>
      </c>
      <c r="H261" s="238">
        <f t="shared" si="174"/>
        <v>0</v>
      </c>
      <c r="I261" s="238">
        <f t="shared" si="174"/>
        <v>0</v>
      </c>
      <c r="J261" s="238">
        <f t="shared" si="174"/>
        <v>0</v>
      </c>
      <c r="K261" s="56"/>
      <c r="L261" s="238">
        <f t="shared" ref="L261:Q261" si="175">SUM(L262:L263)</f>
        <v>0</v>
      </c>
      <c r="M261" s="238">
        <f t="shared" si="175"/>
        <v>0</v>
      </c>
      <c r="N261" s="238">
        <f t="shared" si="175"/>
        <v>0</v>
      </c>
      <c r="O261" s="238">
        <f t="shared" si="175"/>
        <v>0</v>
      </c>
      <c r="P261" s="238">
        <f t="shared" si="175"/>
        <v>0</v>
      </c>
      <c r="Q261" s="238">
        <f t="shared" si="175"/>
        <v>0</v>
      </c>
      <c r="R261" s="238">
        <f t="shared" si="140"/>
        <v>0</v>
      </c>
    </row>
    <row r="262" spans="1:18" x14ac:dyDescent="0.3">
      <c r="A262" s="744"/>
      <c r="B262" s="239" t="s">
        <v>339</v>
      </c>
      <c r="C262" s="240"/>
      <c r="D262" s="240"/>
      <c r="E262" s="240"/>
      <c r="F262" s="240"/>
      <c r="G262" s="240"/>
      <c r="H262" s="240"/>
      <c r="I262" s="240"/>
      <c r="J262" s="240"/>
      <c r="K262" s="56"/>
      <c r="L262" s="240"/>
      <c r="M262" s="240"/>
      <c r="N262" s="240"/>
      <c r="O262" s="240"/>
      <c r="P262" s="240"/>
      <c r="Q262" s="240"/>
      <c r="R262" s="241">
        <f t="shared" si="140"/>
        <v>0</v>
      </c>
    </row>
    <row r="263" spans="1:18" x14ac:dyDescent="0.3">
      <c r="A263" s="744"/>
      <c r="B263" s="239" t="s">
        <v>340</v>
      </c>
      <c r="C263" s="240"/>
      <c r="D263" s="240"/>
      <c r="E263" s="240"/>
      <c r="F263" s="240"/>
      <c r="G263" s="240"/>
      <c r="H263" s="240"/>
      <c r="I263" s="240"/>
      <c r="J263" s="240"/>
      <c r="K263" s="56"/>
      <c r="L263" s="240"/>
      <c r="M263" s="240"/>
      <c r="N263" s="240"/>
      <c r="O263" s="240"/>
      <c r="P263" s="240"/>
      <c r="Q263" s="240"/>
      <c r="R263" s="241">
        <f t="shared" si="140"/>
        <v>0</v>
      </c>
    </row>
    <row r="264" spans="1:18" x14ac:dyDescent="0.3">
      <c r="A264" s="744"/>
      <c r="B264" s="238" t="s">
        <v>341</v>
      </c>
      <c r="C264" s="238">
        <f t="shared" ref="C264:J264" si="176">SUM(C265:C266)</f>
        <v>0</v>
      </c>
      <c r="D264" s="238">
        <f t="shared" si="176"/>
        <v>0</v>
      </c>
      <c r="E264" s="238">
        <f t="shared" si="176"/>
        <v>0</v>
      </c>
      <c r="F264" s="238">
        <f t="shared" si="176"/>
        <v>0</v>
      </c>
      <c r="G264" s="238">
        <f t="shared" si="176"/>
        <v>0</v>
      </c>
      <c r="H264" s="238">
        <f t="shared" si="176"/>
        <v>0</v>
      </c>
      <c r="I264" s="238">
        <f t="shared" si="176"/>
        <v>0</v>
      </c>
      <c r="J264" s="238">
        <f t="shared" si="176"/>
        <v>0</v>
      </c>
      <c r="K264" s="56"/>
      <c r="L264" s="238">
        <f t="shared" ref="L264:Q264" si="177">SUM(L265:L266)</f>
        <v>0</v>
      </c>
      <c r="M264" s="238">
        <f t="shared" si="177"/>
        <v>0</v>
      </c>
      <c r="N264" s="238">
        <f t="shared" si="177"/>
        <v>0</v>
      </c>
      <c r="O264" s="238">
        <f t="shared" si="177"/>
        <v>0</v>
      </c>
      <c r="P264" s="238">
        <f t="shared" si="177"/>
        <v>0</v>
      </c>
      <c r="Q264" s="238">
        <f t="shared" si="177"/>
        <v>0</v>
      </c>
      <c r="R264" s="238">
        <f t="shared" si="140"/>
        <v>0</v>
      </c>
    </row>
    <row r="265" spans="1:18" x14ac:dyDescent="0.3">
      <c r="A265" s="744"/>
      <c r="B265" s="239" t="s">
        <v>339</v>
      </c>
      <c r="C265" s="240"/>
      <c r="D265" s="240"/>
      <c r="E265" s="240"/>
      <c r="F265" s="240"/>
      <c r="G265" s="240"/>
      <c r="H265" s="240"/>
      <c r="I265" s="240"/>
      <c r="J265" s="240"/>
      <c r="K265" s="56"/>
      <c r="L265" s="240"/>
      <c r="M265" s="240"/>
      <c r="N265" s="240"/>
      <c r="O265" s="240"/>
      <c r="P265" s="240"/>
      <c r="Q265" s="240"/>
      <c r="R265" s="241">
        <f t="shared" si="140"/>
        <v>0</v>
      </c>
    </row>
    <row r="266" spans="1:18" x14ac:dyDescent="0.3">
      <c r="A266" s="744"/>
      <c r="B266" s="239" t="s">
        <v>340</v>
      </c>
      <c r="C266" s="240"/>
      <c r="D266" s="240"/>
      <c r="E266" s="240"/>
      <c r="F266" s="240"/>
      <c r="G266" s="240"/>
      <c r="H266" s="240"/>
      <c r="I266" s="240"/>
      <c r="J266" s="240"/>
      <c r="K266" s="56"/>
      <c r="L266" s="240"/>
      <c r="M266" s="240"/>
      <c r="N266" s="240"/>
      <c r="O266" s="240"/>
      <c r="P266" s="240"/>
      <c r="Q266" s="240"/>
      <c r="R266" s="241">
        <f t="shared" si="140"/>
        <v>0</v>
      </c>
    </row>
    <row r="267" spans="1:18" x14ac:dyDescent="0.3">
      <c r="A267" s="744" t="s">
        <v>349</v>
      </c>
      <c r="B267" s="238" t="s">
        <v>338</v>
      </c>
      <c r="C267" s="238">
        <f t="shared" ref="C267:K267" si="178">SUM(C268:C269)</f>
        <v>0</v>
      </c>
      <c r="D267" s="238">
        <f t="shared" si="178"/>
        <v>0</v>
      </c>
      <c r="E267" s="238">
        <f t="shared" si="178"/>
        <v>0</v>
      </c>
      <c r="F267" s="238">
        <f t="shared" si="178"/>
        <v>0</v>
      </c>
      <c r="G267" s="238">
        <f t="shared" si="178"/>
        <v>0</v>
      </c>
      <c r="H267" s="238">
        <f t="shared" si="178"/>
        <v>0</v>
      </c>
      <c r="I267" s="238">
        <f t="shared" si="178"/>
        <v>0</v>
      </c>
      <c r="J267" s="238">
        <f t="shared" si="178"/>
        <v>0</v>
      </c>
      <c r="K267" s="238">
        <f t="shared" si="178"/>
        <v>0</v>
      </c>
      <c r="L267" s="56"/>
      <c r="M267" s="238">
        <f t="shared" ref="M267:Q267" si="179">SUM(M268:M269)</f>
        <v>0</v>
      </c>
      <c r="N267" s="238">
        <f t="shared" si="179"/>
        <v>0</v>
      </c>
      <c r="O267" s="238">
        <f t="shared" si="179"/>
        <v>0</v>
      </c>
      <c r="P267" s="238">
        <f t="shared" si="179"/>
        <v>0</v>
      </c>
      <c r="Q267" s="238">
        <f t="shared" si="179"/>
        <v>0</v>
      </c>
      <c r="R267" s="238">
        <f t="shared" si="140"/>
        <v>0</v>
      </c>
    </row>
    <row r="268" spans="1:18" x14ac:dyDescent="0.3">
      <c r="A268" s="744"/>
      <c r="B268" s="239" t="s">
        <v>339</v>
      </c>
      <c r="C268" s="240"/>
      <c r="D268" s="240"/>
      <c r="E268" s="240"/>
      <c r="F268" s="240"/>
      <c r="G268" s="240"/>
      <c r="H268" s="240"/>
      <c r="I268" s="240"/>
      <c r="J268" s="240"/>
      <c r="K268" s="240"/>
      <c r="L268" s="56"/>
      <c r="M268" s="240"/>
      <c r="N268" s="240"/>
      <c r="O268" s="240"/>
      <c r="P268" s="240"/>
      <c r="Q268" s="240"/>
      <c r="R268" s="241">
        <f t="shared" si="140"/>
        <v>0</v>
      </c>
    </row>
    <row r="269" spans="1:18" x14ac:dyDescent="0.3">
      <c r="A269" s="744"/>
      <c r="B269" s="239" t="s">
        <v>340</v>
      </c>
      <c r="C269" s="240"/>
      <c r="D269" s="240"/>
      <c r="E269" s="240"/>
      <c r="F269" s="240"/>
      <c r="G269" s="240"/>
      <c r="H269" s="240"/>
      <c r="I269" s="240"/>
      <c r="J269" s="240"/>
      <c r="K269" s="240"/>
      <c r="L269" s="56"/>
      <c r="M269" s="240"/>
      <c r="N269" s="240"/>
      <c r="O269" s="240"/>
      <c r="P269" s="240"/>
      <c r="Q269" s="240"/>
      <c r="R269" s="241">
        <f t="shared" si="140"/>
        <v>0</v>
      </c>
    </row>
    <row r="270" spans="1:18" x14ac:dyDescent="0.3">
      <c r="A270" s="744"/>
      <c r="B270" s="238" t="s">
        <v>341</v>
      </c>
      <c r="C270" s="238">
        <f t="shared" ref="C270:K270" si="180">SUM(C271:C272)</f>
        <v>0</v>
      </c>
      <c r="D270" s="238">
        <f t="shared" si="180"/>
        <v>0</v>
      </c>
      <c r="E270" s="238">
        <f t="shared" si="180"/>
        <v>0</v>
      </c>
      <c r="F270" s="238">
        <f t="shared" si="180"/>
        <v>0</v>
      </c>
      <c r="G270" s="238">
        <f t="shared" si="180"/>
        <v>0</v>
      </c>
      <c r="H270" s="238">
        <f t="shared" si="180"/>
        <v>0</v>
      </c>
      <c r="I270" s="238">
        <f t="shared" si="180"/>
        <v>0</v>
      </c>
      <c r="J270" s="238">
        <f t="shared" si="180"/>
        <v>0</v>
      </c>
      <c r="K270" s="238">
        <f t="shared" si="180"/>
        <v>0</v>
      </c>
      <c r="L270" s="56"/>
      <c r="M270" s="238">
        <f t="shared" ref="M270:Q270" si="181">SUM(M271:M272)</f>
        <v>0</v>
      </c>
      <c r="N270" s="238">
        <f t="shared" si="181"/>
        <v>0</v>
      </c>
      <c r="O270" s="238">
        <f t="shared" si="181"/>
        <v>0</v>
      </c>
      <c r="P270" s="238">
        <f t="shared" si="181"/>
        <v>0</v>
      </c>
      <c r="Q270" s="238">
        <f t="shared" si="181"/>
        <v>0</v>
      </c>
      <c r="R270" s="238">
        <f t="shared" si="140"/>
        <v>0</v>
      </c>
    </row>
    <row r="271" spans="1:18" x14ac:dyDescent="0.3">
      <c r="A271" s="744"/>
      <c r="B271" s="239" t="s">
        <v>339</v>
      </c>
      <c r="C271" s="240"/>
      <c r="D271" s="240"/>
      <c r="E271" s="240"/>
      <c r="F271" s="240"/>
      <c r="G271" s="240"/>
      <c r="H271" s="240"/>
      <c r="I271" s="240"/>
      <c r="J271" s="240"/>
      <c r="K271" s="240"/>
      <c r="L271" s="56"/>
      <c r="M271" s="240"/>
      <c r="N271" s="240"/>
      <c r="O271" s="240"/>
      <c r="P271" s="240"/>
      <c r="Q271" s="240"/>
      <c r="R271" s="241">
        <f t="shared" si="140"/>
        <v>0</v>
      </c>
    </row>
    <row r="272" spans="1:18" x14ac:dyDescent="0.3">
      <c r="A272" s="744"/>
      <c r="B272" s="239" t="s">
        <v>340</v>
      </c>
      <c r="C272" s="240"/>
      <c r="D272" s="240"/>
      <c r="E272" s="240"/>
      <c r="F272" s="240"/>
      <c r="G272" s="240"/>
      <c r="H272" s="240"/>
      <c r="I272" s="240"/>
      <c r="J272" s="240"/>
      <c r="K272" s="240"/>
      <c r="L272" s="56"/>
      <c r="M272" s="240"/>
      <c r="N272" s="240"/>
      <c r="O272" s="240"/>
      <c r="P272" s="240"/>
      <c r="Q272" s="240"/>
      <c r="R272" s="241">
        <f t="shared" si="140"/>
        <v>0</v>
      </c>
    </row>
    <row r="273" spans="1:18" x14ac:dyDescent="0.3">
      <c r="A273" s="744" t="s">
        <v>350</v>
      </c>
      <c r="B273" s="238" t="s">
        <v>338</v>
      </c>
      <c r="C273" s="238">
        <f t="shared" ref="C273:L273" si="182">SUM(C274:C275)</f>
        <v>0</v>
      </c>
      <c r="D273" s="238">
        <f t="shared" si="182"/>
        <v>0</v>
      </c>
      <c r="E273" s="238">
        <f t="shared" si="182"/>
        <v>0</v>
      </c>
      <c r="F273" s="238">
        <f t="shared" si="182"/>
        <v>0</v>
      </c>
      <c r="G273" s="238">
        <f t="shared" si="182"/>
        <v>0</v>
      </c>
      <c r="H273" s="238">
        <f t="shared" si="182"/>
        <v>0</v>
      </c>
      <c r="I273" s="238">
        <f t="shared" si="182"/>
        <v>0</v>
      </c>
      <c r="J273" s="238">
        <f t="shared" si="182"/>
        <v>0</v>
      </c>
      <c r="K273" s="238">
        <f t="shared" si="182"/>
        <v>0</v>
      </c>
      <c r="L273" s="238">
        <f t="shared" si="182"/>
        <v>0</v>
      </c>
      <c r="M273" s="56"/>
      <c r="N273" s="238">
        <f t="shared" ref="N273:Q273" si="183">SUM(N274:N275)</f>
        <v>0</v>
      </c>
      <c r="O273" s="238">
        <f t="shared" si="183"/>
        <v>0</v>
      </c>
      <c r="P273" s="238">
        <f t="shared" si="183"/>
        <v>0</v>
      </c>
      <c r="Q273" s="238">
        <f t="shared" si="183"/>
        <v>0</v>
      </c>
      <c r="R273" s="238">
        <f t="shared" si="140"/>
        <v>0</v>
      </c>
    </row>
    <row r="274" spans="1:18" x14ac:dyDescent="0.3">
      <c r="A274" s="744"/>
      <c r="B274" s="239" t="s">
        <v>339</v>
      </c>
      <c r="C274" s="240"/>
      <c r="D274" s="240"/>
      <c r="E274" s="240"/>
      <c r="F274" s="240"/>
      <c r="G274" s="240"/>
      <c r="H274" s="240"/>
      <c r="I274" s="240"/>
      <c r="J274" s="240"/>
      <c r="K274" s="240"/>
      <c r="L274" s="240"/>
      <c r="M274" s="56"/>
      <c r="N274" s="240"/>
      <c r="O274" s="240"/>
      <c r="P274" s="240"/>
      <c r="Q274" s="240"/>
      <c r="R274" s="241">
        <f t="shared" si="140"/>
        <v>0</v>
      </c>
    </row>
    <row r="275" spans="1:18" x14ac:dyDescent="0.3">
      <c r="A275" s="744"/>
      <c r="B275" s="239" t="s">
        <v>340</v>
      </c>
      <c r="C275" s="240"/>
      <c r="D275" s="240"/>
      <c r="E275" s="240"/>
      <c r="F275" s="240"/>
      <c r="G275" s="240"/>
      <c r="H275" s="240"/>
      <c r="I275" s="240"/>
      <c r="J275" s="240"/>
      <c r="K275" s="240"/>
      <c r="L275" s="240"/>
      <c r="M275" s="56"/>
      <c r="N275" s="240"/>
      <c r="O275" s="240"/>
      <c r="P275" s="240"/>
      <c r="Q275" s="240"/>
      <c r="R275" s="241">
        <f t="shared" si="140"/>
        <v>0</v>
      </c>
    </row>
    <row r="276" spans="1:18" x14ac:dyDescent="0.3">
      <c r="A276" s="744"/>
      <c r="B276" s="238" t="s">
        <v>341</v>
      </c>
      <c r="C276" s="238">
        <f t="shared" ref="C276:L276" si="184">SUM(C277:C278)</f>
        <v>0</v>
      </c>
      <c r="D276" s="238">
        <f t="shared" si="184"/>
        <v>0</v>
      </c>
      <c r="E276" s="238">
        <f t="shared" si="184"/>
        <v>0</v>
      </c>
      <c r="F276" s="238">
        <f t="shared" si="184"/>
        <v>0</v>
      </c>
      <c r="G276" s="238">
        <f t="shared" si="184"/>
        <v>0</v>
      </c>
      <c r="H276" s="238">
        <f t="shared" si="184"/>
        <v>0</v>
      </c>
      <c r="I276" s="238">
        <f t="shared" si="184"/>
        <v>0</v>
      </c>
      <c r="J276" s="238">
        <f t="shared" si="184"/>
        <v>0</v>
      </c>
      <c r="K276" s="238">
        <f t="shared" si="184"/>
        <v>0</v>
      </c>
      <c r="L276" s="238">
        <f t="shared" si="184"/>
        <v>0</v>
      </c>
      <c r="M276" s="56"/>
      <c r="N276" s="238">
        <f t="shared" ref="N276:Q276" si="185">SUM(N277:N278)</f>
        <v>0</v>
      </c>
      <c r="O276" s="238">
        <f t="shared" si="185"/>
        <v>0</v>
      </c>
      <c r="P276" s="238">
        <f t="shared" si="185"/>
        <v>0</v>
      </c>
      <c r="Q276" s="238">
        <f t="shared" si="185"/>
        <v>0</v>
      </c>
      <c r="R276" s="238">
        <f t="shared" si="140"/>
        <v>0</v>
      </c>
    </row>
    <row r="277" spans="1:18" x14ac:dyDescent="0.3">
      <c r="A277" s="744"/>
      <c r="B277" s="239" t="s">
        <v>339</v>
      </c>
      <c r="C277" s="240"/>
      <c r="D277" s="240"/>
      <c r="E277" s="240"/>
      <c r="F277" s="240"/>
      <c r="G277" s="240"/>
      <c r="H277" s="240"/>
      <c r="I277" s="240"/>
      <c r="J277" s="240"/>
      <c r="K277" s="240"/>
      <c r="L277" s="240"/>
      <c r="M277" s="56"/>
      <c r="N277" s="240"/>
      <c r="O277" s="240"/>
      <c r="P277" s="240"/>
      <c r="Q277" s="240"/>
      <c r="R277" s="241">
        <f t="shared" si="140"/>
        <v>0</v>
      </c>
    </row>
    <row r="278" spans="1:18" x14ac:dyDescent="0.3">
      <c r="A278" s="744"/>
      <c r="B278" s="239" t="s">
        <v>340</v>
      </c>
      <c r="C278" s="240"/>
      <c r="D278" s="240"/>
      <c r="E278" s="240"/>
      <c r="F278" s="240"/>
      <c r="G278" s="240"/>
      <c r="H278" s="240"/>
      <c r="I278" s="240"/>
      <c r="J278" s="240"/>
      <c r="K278" s="240"/>
      <c r="L278" s="240"/>
      <c r="M278" s="56"/>
      <c r="N278" s="240"/>
      <c r="O278" s="240"/>
      <c r="P278" s="240"/>
      <c r="Q278" s="240"/>
      <c r="R278" s="241">
        <f t="shared" ref="R278:R302" si="186">SUM(C278:Q278)</f>
        <v>0</v>
      </c>
    </row>
    <row r="279" spans="1:18" x14ac:dyDescent="0.3">
      <c r="A279" s="744" t="s">
        <v>351</v>
      </c>
      <c r="B279" s="238" t="s">
        <v>338</v>
      </c>
      <c r="C279" s="238">
        <f t="shared" ref="C279:M279" si="187">SUM(C280:C281)</f>
        <v>0</v>
      </c>
      <c r="D279" s="238">
        <f t="shared" si="187"/>
        <v>0</v>
      </c>
      <c r="E279" s="238">
        <f t="shared" si="187"/>
        <v>0</v>
      </c>
      <c r="F279" s="238">
        <f t="shared" si="187"/>
        <v>0</v>
      </c>
      <c r="G279" s="238">
        <f t="shared" si="187"/>
        <v>0</v>
      </c>
      <c r="H279" s="238">
        <f t="shared" si="187"/>
        <v>0</v>
      </c>
      <c r="I279" s="238">
        <f t="shared" si="187"/>
        <v>0</v>
      </c>
      <c r="J279" s="238">
        <f t="shared" si="187"/>
        <v>0</v>
      </c>
      <c r="K279" s="238">
        <f t="shared" si="187"/>
        <v>0</v>
      </c>
      <c r="L279" s="238">
        <f t="shared" si="187"/>
        <v>0</v>
      </c>
      <c r="M279" s="238">
        <f t="shared" si="187"/>
        <v>0</v>
      </c>
      <c r="N279" s="56"/>
      <c r="O279" s="238">
        <f t="shared" ref="O279:Q279" si="188">SUM(O280:O281)</f>
        <v>0</v>
      </c>
      <c r="P279" s="238">
        <f t="shared" si="188"/>
        <v>0</v>
      </c>
      <c r="Q279" s="238">
        <f t="shared" si="188"/>
        <v>0</v>
      </c>
      <c r="R279" s="238">
        <f t="shared" si="186"/>
        <v>0</v>
      </c>
    </row>
    <row r="280" spans="1:18" x14ac:dyDescent="0.3">
      <c r="A280" s="744"/>
      <c r="B280" s="239" t="s">
        <v>339</v>
      </c>
      <c r="C280" s="240"/>
      <c r="D280" s="240"/>
      <c r="E280" s="240"/>
      <c r="F280" s="240"/>
      <c r="G280" s="240"/>
      <c r="H280" s="240"/>
      <c r="I280" s="240"/>
      <c r="J280" s="240"/>
      <c r="K280" s="240"/>
      <c r="L280" s="240"/>
      <c r="M280" s="240"/>
      <c r="N280" s="56"/>
      <c r="O280" s="240"/>
      <c r="P280" s="240"/>
      <c r="Q280" s="240"/>
      <c r="R280" s="241">
        <f t="shared" si="186"/>
        <v>0</v>
      </c>
    </row>
    <row r="281" spans="1:18" x14ac:dyDescent="0.3">
      <c r="A281" s="744"/>
      <c r="B281" s="239" t="s">
        <v>340</v>
      </c>
      <c r="C281" s="240"/>
      <c r="D281" s="240"/>
      <c r="E281" s="240"/>
      <c r="F281" s="240"/>
      <c r="G281" s="240"/>
      <c r="H281" s="240"/>
      <c r="I281" s="240"/>
      <c r="J281" s="240"/>
      <c r="K281" s="240"/>
      <c r="L281" s="240"/>
      <c r="M281" s="240"/>
      <c r="N281" s="56"/>
      <c r="O281" s="240"/>
      <c r="P281" s="240"/>
      <c r="Q281" s="240"/>
      <c r="R281" s="241">
        <f t="shared" si="186"/>
        <v>0</v>
      </c>
    </row>
    <row r="282" spans="1:18" x14ac:dyDescent="0.3">
      <c r="A282" s="744"/>
      <c r="B282" s="238" t="s">
        <v>341</v>
      </c>
      <c r="C282" s="238">
        <f t="shared" ref="C282:M282" si="189">SUM(C283:C284)</f>
        <v>0</v>
      </c>
      <c r="D282" s="238">
        <f t="shared" si="189"/>
        <v>0</v>
      </c>
      <c r="E282" s="238">
        <f t="shared" si="189"/>
        <v>0</v>
      </c>
      <c r="F282" s="238">
        <f t="shared" si="189"/>
        <v>0</v>
      </c>
      <c r="G282" s="238">
        <f t="shared" si="189"/>
        <v>0</v>
      </c>
      <c r="H282" s="238">
        <f t="shared" si="189"/>
        <v>0</v>
      </c>
      <c r="I282" s="238">
        <f t="shared" si="189"/>
        <v>0</v>
      </c>
      <c r="J282" s="238">
        <f t="shared" si="189"/>
        <v>0</v>
      </c>
      <c r="K282" s="238">
        <f t="shared" si="189"/>
        <v>0</v>
      </c>
      <c r="L282" s="238">
        <f t="shared" si="189"/>
        <v>0</v>
      </c>
      <c r="M282" s="238">
        <f t="shared" si="189"/>
        <v>0</v>
      </c>
      <c r="N282" s="56"/>
      <c r="O282" s="238">
        <f t="shared" ref="O282:Q282" si="190">SUM(O283:O284)</f>
        <v>0</v>
      </c>
      <c r="P282" s="238">
        <f t="shared" si="190"/>
        <v>0</v>
      </c>
      <c r="Q282" s="238">
        <f t="shared" si="190"/>
        <v>0</v>
      </c>
      <c r="R282" s="238">
        <f t="shared" si="186"/>
        <v>0</v>
      </c>
    </row>
    <row r="283" spans="1:18" x14ac:dyDescent="0.3">
      <c r="A283" s="744"/>
      <c r="B283" s="239" t="s">
        <v>339</v>
      </c>
      <c r="C283" s="240"/>
      <c r="D283" s="240"/>
      <c r="E283" s="240"/>
      <c r="F283" s="240"/>
      <c r="G283" s="240"/>
      <c r="H283" s="240"/>
      <c r="I283" s="240"/>
      <c r="J283" s="240"/>
      <c r="K283" s="240"/>
      <c r="L283" s="240"/>
      <c r="M283" s="240"/>
      <c r="N283" s="56"/>
      <c r="O283" s="240"/>
      <c r="P283" s="240"/>
      <c r="Q283" s="240"/>
      <c r="R283" s="241">
        <f t="shared" si="186"/>
        <v>0</v>
      </c>
    </row>
    <row r="284" spans="1:18" x14ac:dyDescent="0.3">
      <c r="A284" s="744"/>
      <c r="B284" s="239" t="s">
        <v>340</v>
      </c>
      <c r="C284" s="240"/>
      <c r="D284" s="240"/>
      <c r="E284" s="240"/>
      <c r="F284" s="240"/>
      <c r="G284" s="240"/>
      <c r="H284" s="240"/>
      <c r="I284" s="240"/>
      <c r="J284" s="240"/>
      <c r="K284" s="240"/>
      <c r="L284" s="240"/>
      <c r="M284" s="240"/>
      <c r="N284" s="56"/>
      <c r="O284" s="240"/>
      <c r="P284" s="240"/>
      <c r="Q284" s="240"/>
      <c r="R284" s="241">
        <f t="shared" si="186"/>
        <v>0</v>
      </c>
    </row>
    <row r="285" spans="1:18" x14ac:dyDescent="0.3">
      <c r="A285" s="744" t="s">
        <v>670</v>
      </c>
      <c r="B285" s="238" t="s">
        <v>338</v>
      </c>
      <c r="C285" s="238">
        <f t="shared" ref="C285:N285" si="191">SUM(C286:C287)</f>
        <v>0</v>
      </c>
      <c r="D285" s="238">
        <f t="shared" si="191"/>
        <v>0</v>
      </c>
      <c r="E285" s="238">
        <f t="shared" si="191"/>
        <v>0</v>
      </c>
      <c r="F285" s="238">
        <f t="shared" si="191"/>
        <v>0</v>
      </c>
      <c r="G285" s="238">
        <f t="shared" si="191"/>
        <v>0</v>
      </c>
      <c r="H285" s="238">
        <f t="shared" si="191"/>
        <v>0</v>
      </c>
      <c r="I285" s="238">
        <f t="shared" si="191"/>
        <v>0</v>
      </c>
      <c r="J285" s="238">
        <f t="shared" si="191"/>
        <v>0</v>
      </c>
      <c r="K285" s="238">
        <f t="shared" si="191"/>
        <v>0</v>
      </c>
      <c r="L285" s="238">
        <f t="shared" si="191"/>
        <v>0</v>
      </c>
      <c r="M285" s="238">
        <f t="shared" si="191"/>
        <v>0</v>
      </c>
      <c r="N285" s="238">
        <f t="shared" si="191"/>
        <v>0</v>
      </c>
      <c r="O285" s="56"/>
      <c r="P285" s="238">
        <f t="shared" ref="P285:Q285" si="192">SUM(P286:P287)</f>
        <v>0</v>
      </c>
      <c r="Q285" s="238">
        <f t="shared" si="192"/>
        <v>0</v>
      </c>
      <c r="R285" s="238">
        <f t="shared" si="186"/>
        <v>0</v>
      </c>
    </row>
    <row r="286" spans="1:18" x14ac:dyDescent="0.3">
      <c r="A286" s="744"/>
      <c r="B286" s="239" t="s">
        <v>339</v>
      </c>
      <c r="C286" s="240"/>
      <c r="D286" s="240"/>
      <c r="E286" s="240"/>
      <c r="F286" s="240"/>
      <c r="G286" s="240"/>
      <c r="H286" s="240"/>
      <c r="I286" s="240"/>
      <c r="J286" s="240"/>
      <c r="K286" s="240"/>
      <c r="L286" s="240"/>
      <c r="M286" s="240"/>
      <c r="N286" s="240"/>
      <c r="O286" s="56"/>
      <c r="P286" s="240"/>
      <c r="Q286" s="240"/>
      <c r="R286" s="241">
        <f t="shared" si="186"/>
        <v>0</v>
      </c>
    </row>
    <row r="287" spans="1:18" x14ac:dyDescent="0.3">
      <c r="A287" s="744"/>
      <c r="B287" s="239" t="s">
        <v>340</v>
      </c>
      <c r="C287" s="240"/>
      <c r="D287" s="240"/>
      <c r="E287" s="240"/>
      <c r="F287" s="240"/>
      <c r="G287" s="240"/>
      <c r="H287" s="240"/>
      <c r="I287" s="240"/>
      <c r="J287" s="240"/>
      <c r="K287" s="240"/>
      <c r="L287" s="240"/>
      <c r="M287" s="240"/>
      <c r="N287" s="240"/>
      <c r="O287" s="56"/>
      <c r="P287" s="240"/>
      <c r="Q287" s="240"/>
      <c r="R287" s="241">
        <f t="shared" si="186"/>
        <v>0</v>
      </c>
    </row>
    <row r="288" spans="1:18" x14ac:dyDescent="0.3">
      <c r="A288" s="744"/>
      <c r="B288" s="238" t="s">
        <v>341</v>
      </c>
      <c r="C288" s="238">
        <f t="shared" ref="C288:N288" si="193">SUM(C289:C290)</f>
        <v>0</v>
      </c>
      <c r="D288" s="238">
        <f t="shared" si="193"/>
        <v>0</v>
      </c>
      <c r="E288" s="238">
        <f t="shared" si="193"/>
        <v>0</v>
      </c>
      <c r="F288" s="238">
        <f t="shared" si="193"/>
        <v>0</v>
      </c>
      <c r="G288" s="238">
        <f t="shared" si="193"/>
        <v>0</v>
      </c>
      <c r="H288" s="238">
        <f t="shared" si="193"/>
        <v>0</v>
      </c>
      <c r="I288" s="238">
        <f t="shared" si="193"/>
        <v>0</v>
      </c>
      <c r="J288" s="238">
        <f t="shared" si="193"/>
        <v>0</v>
      </c>
      <c r="K288" s="238">
        <f t="shared" si="193"/>
        <v>0</v>
      </c>
      <c r="L288" s="238">
        <f t="shared" si="193"/>
        <v>0</v>
      </c>
      <c r="M288" s="238">
        <f t="shared" si="193"/>
        <v>0</v>
      </c>
      <c r="N288" s="238">
        <f t="shared" si="193"/>
        <v>0</v>
      </c>
      <c r="O288" s="56"/>
      <c r="P288" s="238">
        <f t="shared" ref="P288:Q288" si="194">SUM(P289:P290)</f>
        <v>0</v>
      </c>
      <c r="Q288" s="238">
        <f t="shared" si="194"/>
        <v>0</v>
      </c>
      <c r="R288" s="238">
        <f t="shared" si="186"/>
        <v>0</v>
      </c>
    </row>
    <row r="289" spans="1:18" x14ac:dyDescent="0.3">
      <c r="A289" s="744"/>
      <c r="B289" s="239" t="s">
        <v>339</v>
      </c>
      <c r="C289" s="240"/>
      <c r="D289" s="240"/>
      <c r="E289" s="240"/>
      <c r="F289" s="240"/>
      <c r="G289" s="240"/>
      <c r="H289" s="240"/>
      <c r="I289" s="240"/>
      <c r="J289" s="240"/>
      <c r="K289" s="240"/>
      <c r="L289" s="240"/>
      <c r="M289" s="240"/>
      <c r="N289" s="240"/>
      <c r="O289" s="56"/>
      <c r="P289" s="240"/>
      <c r="Q289" s="240"/>
      <c r="R289" s="241">
        <f t="shared" si="186"/>
        <v>0</v>
      </c>
    </row>
    <row r="290" spans="1:18" x14ac:dyDescent="0.3">
      <c r="A290" s="744"/>
      <c r="B290" s="239" t="s">
        <v>340</v>
      </c>
      <c r="C290" s="240"/>
      <c r="D290" s="240"/>
      <c r="E290" s="240"/>
      <c r="F290" s="240"/>
      <c r="G290" s="240"/>
      <c r="H290" s="240"/>
      <c r="I290" s="240"/>
      <c r="J290" s="240"/>
      <c r="K290" s="240"/>
      <c r="L290" s="240"/>
      <c r="M290" s="240"/>
      <c r="N290" s="240"/>
      <c r="O290" s="56"/>
      <c r="P290" s="240"/>
      <c r="Q290" s="240"/>
      <c r="R290" s="241">
        <f t="shared" si="186"/>
        <v>0</v>
      </c>
    </row>
    <row r="291" spans="1:18" x14ac:dyDescent="0.3">
      <c r="A291" s="744" t="s">
        <v>352</v>
      </c>
      <c r="B291" s="238" t="s">
        <v>338</v>
      </c>
      <c r="C291" s="238">
        <f t="shared" ref="C291:O291" si="195">SUM(C292:C293)</f>
        <v>0</v>
      </c>
      <c r="D291" s="238">
        <f t="shared" si="195"/>
        <v>0</v>
      </c>
      <c r="E291" s="238">
        <f t="shared" si="195"/>
        <v>0</v>
      </c>
      <c r="F291" s="238">
        <f t="shared" si="195"/>
        <v>0</v>
      </c>
      <c r="G291" s="238">
        <f t="shared" si="195"/>
        <v>0</v>
      </c>
      <c r="H291" s="238">
        <f t="shared" si="195"/>
        <v>0</v>
      </c>
      <c r="I291" s="238">
        <f t="shared" si="195"/>
        <v>0</v>
      </c>
      <c r="J291" s="238">
        <f t="shared" si="195"/>
        <v>0</v>
      </c>
      <c r="K291" s="238">
        <f t="shared" si="195"/>
        <v>0</v>
      </c>
      <c r="L291" s="238">
        <f t="shared" si="195"/>
        <v>0</v>
      </c>
      <c r="M291" s="238">
        <f t="shared" si="195"/>
        <v>0</v>
      </c>
      <c r="N291" s="238">
        <f t="shared" si="195"/>
        <v>0</v>
      </c>
      <c r="O291" s="238">
        <f t="shared" si="195"/>
        <v>0</v>
      </c>
      <c r="P291" s="56"/>
      <c r="Q291" s="238">
        <f t="shared" ref="Q291" si="196">SUM(Q292:Q293)</f>
        <v>0</v>
      </c>
      <c r="R291" s="238">
        <f t="shared" si="186"/>
        <v>0</v>
      </c>
    </row>
    <row r="292" spans="1:18" x14ac:dyDescent="0.3">
      <c r="A292" s="744"/>
      <c r="B292" s="239" t="s">
        <v>339</v>
      </c>
      <c r="C292" s="240"/>
      <c r="D292" s="240"/>
      <c r="E292" s="240"/>
      <c r="F292" s="240"/>
      <c r="G292" s="240"/>
      <c r="H292" s="240"/>
      <c r="I292" s="240"/>
      <c r="J292" s="240"/>
      <c r="K292" s="240"/>
      <c r="L292" s="240"/>
      <c r="M292" s="240"/>
      <c r="N292" s="240"/>
      <c r="O292" s="240"/>
      <c r="P292" s="56"/>
      <c r="Q292" s="240"/>
      <c r="R292" s="241">
        <f t="shared" si="186"/>
        <v>0</v>
      </c>
    </row>
    <row r="293" spans="1:18" x14ac:dyDescent="0.3">
      <c r="A293" s="744"/>
      <c r="B293" s="239" t="s">
        <v>340</v>
      </c>
      <c r="C293" s="240"/>
      <c r="D293" s="240"/>
      <c r="E293" s="240"/>
      <c r="F293" s="240"/>
      <c r="G293" s="240"/>
      <c r="H293" s="240"/>
      <c r="I293" s="240"/>
      <c r="J293" s="240"/>
      <c r="K293" s="240"/>
      <c r="L293" s="240"/>
      <c r="M293" s="240"/>
      <c r="N293" s="240"/>
      <c r="O293" s="240"/>
      <c r="P293" s="56"/>
      <c r="Q293" s="240"/>
      <c r="R293" s="241">
        <f t="shared" si="186"/>
        <v>0</v>
      </c>
    </row>
    <row r="294" spans="1:18" x14ac:dyDescent="0.3">
      <c r="A294" s="744"/>
      <c r="B294" s="238" t="s">
        <v>341</v>
      </c>
      <c r="C294" s="238">
        <f t="shared" ref="C294:O294" si="197">SUM(C295:C296)</f>
        <v>0</v>
      </c>
      <c r="D294" s="238">
        <f t="shared" si="197"/>
        <v>0</v>
      </c>
      <c r="E294" s="238">
        <f t="shared" si="197"/>
        <v>0</v>
      </c>
      <c r="F294" s="238">
        <f t="shared" si="197"/>
        <v>0</v>
      </c>
      <c r="G294" s="238">
        <f t="shared" si="197"/>
        <v>0</v>
      </c>
      <c r="H294" s="238">
        <f t="shared" si="197"/>
        <v>0</v>
      </c>
      <c r="I294" s="238">
        <f t="shared" si="197"/>
        <v>0</v>
      </c>
      <c r="J294" s="238">
        <f t="shared" si="197"/>
        <v>0</v>
      </c>
      <c r="K294" s="238">
        <f t="shared" si="197"/>
        <v>0</v>
      </c>
      <c r="L294" s="238">
        <f t="shared" si="197"/>
        <v>0</v>
      </c>
      <c r="M294" s="238">
        <f t="shared" si="197"/>
        <v>0</v>
      </c>
      <c r="N294" s="238">
        <f t="shared" si="197"/>
        <v>0</v>
      </c>
      <c r="O294" s="238">
        <f t="shared" si="197"/>
        <v>0</v>
      </c>
      <c r="P294" s="56"/>
      <c r="Q294" s="238">
        <f t="shared" ref="Q294" si="198">SUM(Q295:Q296)</f>
        <v>0</v>
      </c>
      <c r="R294" s="238">
        <f t="shared" si="186"/>
        <v>0</v>
      </c>
    </row>
    <row r="295" spans="1:18" x14ac:dyDescent="0.3">
      <c r="A295" s="744"/>
      <c r="B295" s="239" t="s">
        <v>339</v>
      </c>
      <c r="C295" s="240"/>
      <c r="D295" s="240"/>
      <c r="E295" s="240"/>
      <c r="F295" s="240"/>
      <c r="G295" s="240"/>
      <c r="H295" s="240"/>
      <c r="I295" s="240"/>
      <c r="J295" s="240"/>
      <c r="K295" s="240"/>
      <c r="L295" s="240"/>
      <c r="M295" s="240"/>
      <c r="N295" s="240"/>
      <c r="O295" s="240"/>
      <c r="P295" s="56"/>
      <c r="Q295" s="240"/>
      <c r="R295" s="241">
        <f t="shared" si="186"/>
        <v>0</v>
      </c>
    </row>
    <row r="296" spans="1:18" x14ac:dyDescent="0.3">
      <c r="A296" s="744"/>
      <c r="B296" s="239" t="s">
        <v>340</v>
      </c>
      <c r="C296" s="240"/>
      <c r="D296" s="240"/>
      <c r="E296" s="240"/>
      <c r="F296" s="240"/>
      <c r="G296" s="240"/>
      <c r="H296" s="240"/>
      <c r="I296" s="240"/>
      <c r="J296" s="240"/>
      <c r="K296" s="240"/>
      <c r="L296" s="240"/>
      <c r="M296" s="240"/>
      <c r="N296" s="240"/>
      <c r="O296" s="240"/>
      <c r="P296" s="56"/>
      <c r="Q296" s="240"/>
      <c r="R296" s="241">
        <f t="shared" si="186"/>
        <v>0</v>
      </c>
    </row>
    <row r="297" spans="1:18" x14ac:dyDescent="0.3">
      <c r="A297" s="744" t="s">
        <v>353</v>
      </c>
      <c r="B297" s="238" t="s">
        <v>338</v>
      </c>
      <c r="C297" s="238">
        <f t="shared" ref="C297:O297" si="199">SUM(C298:C299)</f>
        <v>0</v>
      </c>
      <c r="D297" s="238">
        <f t="shared" si="199"/>
        <v>0</v>
      </c>
      <c r="E297" s="238">
        <f t="shared" si="199"/>
        <v>0</v>
      </c>
      <c r="F297" s="238">
        <f t="shared" si="199"/>
        <v>0</v>
      </c>
      <c r="G297" s="238">
        <f t="shared" si="199"/>
        <v>0</v>
      </c>
      <c r="H297" s="238">
        <f t="shared" si="199"/>
        <v>0</v>
      </c>
      <c r="I297" s="238">
        <f t="shared" si="199"/>
        <v>0</v>
      </c>
      <c r="J297" s="238">
        <f t="shared" si="199"/>
        <v>0</v>
      </c>
      <c r="K297" s="238">
        <f t="shared" si="199"/>
        <v>0</v>
      </c>
      <c r="L297" s="238">
        <f t="shared" si="199"/>
        <v>0</v>
      </c>
      <c r="M297" s="238">
        <f t="shared" si="199"/>
        <v>0</v>
      </c>
      <c r="N297" s="238">
        <f t="shared" si="199"/>
        <v>0</v>
      </c>
      <c r="O297" s="238">
        <f t="shared" si="199"/>
        <v>0</v>
      </c>
      <c r="P297" s="238">
        <f>SUM(P298:P299)</f>
        <v>0</v>
      </c>
      <c r="Q297" s="56"/>
      <c r="R297" s="238">
        <f t="shared" si="186"/>
        <v>0</v>
      </c>
    </row>
    <row r="298" spans="1:18" x14ac:dyDescent="0.3">
      <c r="A298" s="744"/>
      <c r="B298" s="239" t="s">
        <v>339</v>
      </c>
      <c r="C298" s="240"/>
      <c r="D298" s="240"/>
      <c r="E298" s="240"/>
      <c r="F298" s="240"/>
      <c r="G298" s="240"/>
      <c r="H298" s="240"/>
      <c r="I298" s="240"/>
      <c r="J298" s="240"/>
      <c r="K298" s="240"/>
      <c r="L298" s="240"/>
      <c r="M298" s="240"/>
      <c r="N298" s="240"/>
      <c r="O298" s="240"/>
      <c r="P298" s="240"/>
      <c r="Q298" s="56"/>
      <c r="R298" s="241">
        <f t="shared" si="186"/>
        <v>0</v>
      </c>
    </row>
    <row r="299" spans="1:18" x14ac:dyDescent="0.3">
      <c r="A299" s="744"/>
      <c r="B299" s="239" t="s">
        <v>340</v>
      </c>
      <c r="C299" s="240"/>
      <c r="D299" s="240"/>
      <c r="E299" s="240"/>
      <c r="F299" s="240"/>
      <c r="G299" s="240"/>
      <c r="H299" s="240"/>
      <c r="I299" s="240"/>
      <c r="J299" s="240"/>
      <c r="K299" s="240"/>
      <c r="L299" s="240"/>
      <c r="M299" s="240"/>
      <c r="N299" s="240"/>
      <c r="O299" s="240"/>
      <c r="P299" s="240"/>
      <c r="Q299" s="56"/>
      <c r="R299" s="241">
        <f t="shared" si="186"/>
        <v>0</v>
      </c>
    </row>
    <row r="300" spans="1:18" x14ac:dyDescent="0.3">
      <c r="A300" s="744"/>
      <c r="B300" s="238" t="s">
        <v>341</v>
      </c>
      <c r="C300" s="238">
        <f t="shared" ref="C300:O300" si="200">SUM(C301:C302)</f>
        <v>0</v>
      </c>
      <c r="D300" s="238">
        <f t="shared" si="200"/>
        <v>0</v>
      </c>
      <c r="E300" s="238">
        <f t="shared" si="200"/>
        <v>0</v>
      </c>
      <c r="F300" s="238">
        <f t="shared" si="200"/>
        <v>0</v>
      </c>
      <c r="G300" s="238">
        <f t="shared" si="200"/>
        <v>0</v>
      </c>
      <c r="H300" s="238">
        <f t="shared" si="200"/>
        <v>0</v>
      </c>
      <c r="I300" s="238">
        <f t="shared" si="200"/>
        <v>0</v>
      </c>
      <c r="J300" s="238">
        <f t="shared" si="200"/>
        <v>0</v>
      </c>
      <c r="K300" s="238">
        <f t="shared" si="200"/>
        <v>0</v>
      </c>
      <c r="L300" s="238">
        <f t="shared" si="200"/>
        <v>0</v>
      </c>
      <c r="M300" s="238">
        <f t="shared" si="200"/>
        <v>0</v>
      </c>
      <c r="N300" s="238">
        <f t="shared" si="200"/>
        <v>0</v>
      </c>
      <c r="O300" s="238">
        <f t="shared" si="200"/>
        <v>0</v>
      </c>
      <c r="P300" s="238">
        <f>SUM(P301:P302)</f>
        <v>0</v>
      </c>
      <c r="Q300" s="56"/>
      <c r="R300" s="238">
        <f t="shared" si="186"/>
        <v>0</v>
      </c>
    </row>
    <row r="301" spans="1:18" x14ac:dyDescent="0.3">
      <c r="A301" s="744"/>
      <c r="B301" s="239" t="s">
        <v>339</v>
      </c>
      <c r="C301" s="240"/>
      <c r="D301" s="240"/>
      <c r="E301" s="240"/>
      <c r="F301" s="240"/>
      <c r="G301" s="240"/>
      <c r="H301" s="240"/>
      <c r="I301" s="240"/>
      <c r="J301" s="240"/>
      <c r="K301" s="240"/>
      <c r="L301" s="240"/>
      <c r="M301" s="240"/>
      <c r="N301" s="240"/>
      <c r="O301" s="240"/>
      <c r="P301" s="240"/>
      <c r="Q301" s="56"/>
      <c r="R301" s="241">
        <f t="shared" si="186"/>
        <v>0</v>
      </c>
    </row>
    <row r="302" spans="1:18" x14ac:dyDescent="0.3">
      <c r="A302" s="745"/>
      <c r="B302" s="239" t="s">
        <v>340</v>
      </c>
      <c r="C302" s="240"/>
      <c r="D302" s="240"/>
      <c r="E302" s="240"/>
      <c r="F302" s="240"/>
      <c r="G302" s="240"/>
      <c r="H302" s="240"/>
      <c r="I302" s="240"/>
      <c r="J302" s="240"/>
      <c r="K302" s="240"/>
      <c r="L302" s="240"/>
      <c r="M302" s="240"/>
      <c r="N302" s="240"/>
      <c r="O302" s="240"/>
      <c r="P302" s="240"/>
      <c r="Q302" s="56"/>
      <c r="R302" s="241">
        <f t="shared" si="186"/>
        <v>0</v>
      </c>
    </row>
    <row r="303" spans="1:18" x14ac:dyDescent="0.3">
      <c r="A303" s="744" t="s">
        <v>917</v>
      </c>
      <c r="B303" s="242" t="s">
        <v>338</v>
      </c>
      <c r="C303" s="242">
        <f t="shared" ref="C303:R303" si="201">SUM(C213,C219,C225,C231,C237,C243,C249,C255,C261,C267,C273,C279,C285,C291,C297)</f>
        <v>0</v>
      </c>
      <c r="D303" s="242">
        <f t="shared" si="201"/>
        <v>0</v>
      </c>
      <c r="E303" s="242">
        <f t="shared" si="201"/>
        <v>0</v>
      </c>
      <c r="F303" s="242">
        <f t="shared" si="201"/>
        <v>0</v>
      </c>
      <c r="G303" s="242">
        <f t="shared" si="201"/>
        <v>0</v>
      </c>
      <c r="H303" s="242">
        <f t="shared" si="201"/>
        <v>0</v>
      </c>
      <c r="I303" s="242">
        <f t="shared" si="201"/>
        <v>0</v>
      </c>
      <c r="J303" s="242">
        <f t="shared" si="201"/>
        <v>0</v>
      </c>
      <c r="K303" s="242">
        <f t="shared" si="201"/>
        <v>0</v>
      </c>
      <c r="L303" s="242">
        <f t="shared" si="201"/>
        <v>0</v>
      </c>
      <c r="M303" s="242">
        <f t="shared" si="201"/>
        <v>0</v>
      </c>
      <c r="N303" s="242">
        <f t="shared" si="201"/>
        <v>0</v>
      </c>
      <c r="O303" s="242">
        <f t="shared" si="201"/>
        <v>0</v>
      </c>
      <c r="P303" s="242">
        <f t="shared" si="201"/>
        <v>0</v>
      </c>
      <c r="Q303" s="242">
        <f t="shared" si="201"/>
        <v>0</v>
      </c>
      <c r="R303" s="242">
        <f t="shared" si="201"/>
        <v>0</v>
      </c>
    </row>
    <row r="304" spans="1:18" x14ac:dyDescent="0.3">
      <c r="A304" s="744"/>
      <c r="B304" s="239" t="s">
        <v>339</v>
      </c>
      <c r="C304" s="241">
        <f t="shared" ref="C304:R304" si="202">SUM(C214,C220,C226,C232,C238,C244,C250,C256,C262,C268,C274,C280,C286,C292,C298)</f>
        <v>0</v>
      </c>
      <c r="D304" s="241">
        <f t="shared" si="202"/>
        <v>0</v>
      </c>
      <c r="E304" s="241">
        <f t="shared" si="202"/>
        <v>0</v>
      </c>
      <c r="F304" s="241">
        <f t="shared" si="202"/>
        <v>0</v>
      </c>
      <c r="G304" s="241">
        <f t="shared" si="202"/>
        <v>0</v>
      </c>
      <c r="H304" s="241">
        <f t="shared" si="202"/>
        <v>0</v>
      </c>
      <c r="I304" s="241">
        <f t="shared" si="202"/>
        <v>0</v>
      </c>
      <c r="J304" s="241">
        <f t="shared" si="202"/>
        <v>0</v>
      </c>
      <c r="K304" s="241">
        <f t="shared" si="202"/>
        <v>0</v>
      </c>
      <c r="L304" s="241">
        <f t="shared" si="202"/>
        <v>0</v>
      </c>
      <c r="M304" s="241">
        <f t="shared" si="202"/>
        <v>0</v>
      </c>
      <c r="N304" s="241">
        <f t="shared" si="202"/>
        <v>0</v>
      </c>
      <c r="O304" s="241">
        <f t="shared" si="202"/>
        <v>0</v>
      </c>
      <c r="P304" s="241">
        <f t="shared" si="202"/>
        <v>0</v>
      </c>
      <c r="Q304" s="241">
        <f t="shared" si="202"/>
        <v>0</v>
      </c>
      <c r="R304" s="241">
        <f t="shared" si="202"/>
        <v>0</v>
      </c>
    </row>
    <row r="305" spans="1:18" x14ac:dyDescent="0.3">
      <c r="A305" s="744"/>
      <c r="B305" s="239" t="s">
        <v>340</v>
      </c>
      <c r="C305" s="241">
        <f t="shared" ref="C305:R305" si="203">SUM(C215,C221,C227,C233,C239,C245,C251,C257,C263,C269,C275,C281,C287,C293,C299)</f>
        <v>0</v>
      </c>
      <c r="D305" s="241">
        <f t="shared" si="203"/>
        <v>0</v>
      </c>
      <c r="E305" s="241">
        <f t="shared" si="203"/>
        <v>0</v>
      </c>
      <c r="F305" s="241">
        <f t="shared" si="203"/>
        <v>0</v>
      </c>
      <c r="G305" s="241">
        <f t="shared" si="203"/>
        <v>0</v>
      </c>
      <c r="H305" s="241">
        <f t="shared" si="203"/>
        <v>0</v>
      </c>
      <c r="I305" s="241">
        <f t="shared" si="203"/>
        <v>0</v>
      </c>
      <c r="J305" s="241">
        <f t="shared" si="203"/>
        <v>0</v>
      </c>
      <c r="K305" s="241">
        <f t="shared" si="203"/>
        <v>0</v>
      </c>
      <c r="L305" s="241">
        <f t="shared" si="203"/>
        <v>0</v>
      </c>
      <c r="M305" s="241">
        <f t="shared" si="203"/>
        <v>0</v>
      </c>
      <c r="N305" s="241">
        <f t="shared" si="203"/>
        <v>0</v>
      </c>
      <c r="O305" s="241">
        <f t="shared" si="203"/>
        <v>0</v>
      </c>
      <c r="P305" s="241">
        <f t="shared" si="203"/>
        <v>0</v>
      </c>
      <c r="Q305" s="241">
        <f t="shared" si="203"/>
        <v>0</v>
      </c>
      <c r="R305" s="241">
        <f t="shared" si="203"/>
        <v>0</v>
      </c>
    </row>
    <row r="306" spans="1:18" x14ac:dyDescent="0.3">
      <c r="A306" s="744"/>
      <c r="B306" s="242" t="s">
        <v>341</v>
      </c>
      <c r="C306" s="242">
        <f t="shared" ref="C306:R306" si="204">SUM(C216,C222,C228,C234,C240,C246,C252,C258,C264,C270,C276,C282,C288,C294,C300)</f>
        <v>0</v>
      </c>
      <c r="D306" s="242">
        <f t="shared" si="204"/>
        <v>0</v>
      </c>
      <c r="E306" s="242">
        <f t="shared" si="204"/>
        <v>0</v>
      </c>
      <c r="F306" s="242">
        <f t="shared" si="204"/>
        <v>0</v>
      </c>
      <c r="G306" s="242">
        <f t="shared" si="204"/>
        <v>0</v>
      </c>
      <c r="H306" s="242">
        <f t="shared" si="204"/>
        <v>0</v>
      </c>
      <c r="I306" s="242">
        <f t="shared" si="204"/>
        <v>0</v>
      </c>
      <c r="J306" s="242">
        <f t="shared" si="204"/>
        <v>0</v>
      </c>
      <c r="K306" s="242">
        <f t="shared" si="204"/>
        <v>0</v>
      </c>
      <c r="L306" s="242">
        <f t="shared" si="204"/>
        <v>0</v>
      </c>
      <c r="M306" s="242">
        <f t="shared" si="204"/>
        <v>0</v>
      </c>
      <c r="N306" s="242">
        <f t="shared" si="204"/>
        <v>0</v>
      </c>
      <c r="O306" s="242">
        <f t="shared" si="204"/>
        <v>0</v>
      </c>
      <c r="P306" s="242">
        <f t="shared" si="204"/>
        <v>0</v>
      </c>
      <c r="Q306" s="242">
        <f t="shared" si="204"/>
        <v>0</v>
      </c>
      <c r="R306" s="242">
        <f t="shared" si="204"/>
        <v>0</v>
      </c>
    </row>
    <row r="307" spans="1:18" x14ac:dyDescent="0.3">
      <c r="A307" s="744"/>
      <c r="B307" s="239" t="s">
        <v>339</v>
      </c>
      <c r="C307" s="241">
        <f t="shared" ref="C307:R307" si="205">SUM(C217,C223,C229,C235,C241,C247,C253,C259,C265,C271,C277,C283,C289,C295,C301)</f>
        <v>0</v>
      </c>
      <c r="D307" s="241">
        <f t="shared" si="205"/>
        <v>0</v>
      </c>
      <c r="E307" s="241">
        <f t="shared" si="205"/>
        <v>0</v>
      </c>
      <c r="F307" s="241">
        <f t="shared" si="205"/>
        <v>0</v>
      </c>
      <c r="G307" s="241">
        <f t="shared" si="205"/>
        <v>0</v>
      </c>
      <c r="H307" s="241">
        <f t="shared" si="205"/>
        <v>0</v>
      </c>
      <c r="I307" s="241">
        <f t="shared" si="205"/>
        <v>0</v>
      </c>
      <c r="J307" s="241">
        <f t="shared" si="205"/>
        <v>0</v>
      </c>
      <c r="K307" s="241">
        <f t="shared" si="205"/>
        <v>0</v>
      </c>
      <c r="L307" s="241">
        <f t="shared" si="205"/>
        <v>0</v>
      </c>
      <c r="M307" s="241">
        <f t="shared" si="205"/>
        <v>0</v>
      </c>
      <c r="N307" s="241">
        <f t="shared" si="205"/>
        <v>0</v>
      </c>
      <c r="O307" s="241">
        <f t="shared" si="205"/>
        <v>0</v>
      </c>
      <c r="P307" s="241">
        <f t="shared" si="205"/>
        <v>0</v>
      </c>
      <c r="Q307" s="241">
        <f t="shared" si="205"/>
        <v>0</v>
      </c>
      <c r="R307" s="241">
        <f t="shared" si="205"/>
        <v>0</v>
      </c>
    </row>
    <row r="308" spans="1:18" x14ac:dyDescent="0.3">
      <c r="A308" s="745"/>
      <c r="B308" s="239" t="s">
        <v>340</v>
      </c>
      <c r="C308" s="241">
        <f>SUM(C218,C224,C230,C236,C242,C248,C254,C260,C266,C272,C278,C284,C290,C296,C302)</f>
        <v>0</v>
      </c>
      <c r="D308" s="241">
        <f t="shared" ref="D308:R308" si="206">SUM(D218,D224,D230,D236,D242,D248,D254,D260,D266,D272,D278,D284,D290,D296,D302)</f>
        <v>0</v>
      </c>
      <c r="E308" s="241">
        <f t="shared" si="206"/>
        <v>0</v>
      </c>
      <c r="F308" s="241">
        <f t="shared" si="206"/>
        <v>0</v>
      </c>
      <c r="G308" s="241">
        <f t="shared" si="206"/>
        <v>0</v>
      </c>
      <c r="H308" s="241">
        <f t="shared" si="206"/>
        <v>0</v>
      </c>
      <c r="I308" s="241">
        <f t="shared" si="206"/>
        <v>0</v>
      </c>
      <c r="J308" s="241">
        <f t="shared" si="206"/>
        <v>0</v>
      </c>
      <c r="K308" s="241">
        <f t="shared" si="206"/>
        <v>0</v>
      </c>
      <c r="L308" s="241">
        <f t="shared" si="206"/>
        <v>0</v>
      </c>
      <c r="M308" s="241">
        <f t="shared" si="206"/>
        <v>0</v>
      </c>
      <c r="N308" s="241">
        <f t="shared" si="206"/>
        <v>0</v>
      </c>
      <c r="O308" s="241">
        <f t="shared" si="206"/>
        <v>0</v>
      </c>
      <c r="P308" s="241">
        <f t="shared" si="206"/>
        <v>0</v>
      </c>
      <c r="Q308" s="241">
        <f t="shared" si="206"/>
        <v>0</v>
      </c>
      <c r="R308" s="241">
        <f t="shared" si="206"/>
        <v>0</v>
      </c>
    </row>
    <row r="310" spans="1:18" s="234" customFormat="1" ht="18" x14ac:dyDescent="0.35">
      <c r="A310" s="136"/>
      <c r="B310" s="747" t="str">
        <f>$G$5</f>
        <v>Budget 2019</v>
      </c>
      <c r="C310" s="748"/>
      <c r="D310" s="748"/>
      <c r="E310" s="748"/>
      <c r="F310" s="748"/>
      <c r="G310" s="748"/>
      <c r="H310" s="748"/>
      <c r="I310" s="748"/>
      <c r="J310" s="748"/>
      <c r="K310" s="748"/>
      <c r="L310" s="748"/>
      <c r="M310" s="748"/>
      <c r="N310" s="748"/>
      <c r="O310" s="748"/>
      <c r="P310" s="748"/>
      <c r="Q310" s="748"/>
      <c r="R310" s="748"/>
    </row>
    <row r="311" spans="1:18" s="234" customFormat="1" ht="40.5" x14ac:dyDescent="0.3">
      <c r="A311" s="136"/>
      <c r="B311" s="235"/>
      <c r="C311" s="236" t="s">
        <v>342</v>
      </c>
      <c r="D311" s="237" t="s">
        <v>343</v>
      </c>
      <c r="E311" s="237" t="s">
        <v>667</v>
      </c>
      <c r="F311" s="236" t="s">
        <v>668</v>
      </c>
      <c r="G311" s="236" t="s">
        <v>669</v>
      </c>
      <c r="H311" s="237" t="s">
        <v>345</v>
      </c>
      <c r="I311" s="236" t="s">
        <v>346</v>
      </c>
      <c r="J311" s="237" t="s">
        <v>347</v>
      </c>
      <c r="K311" s="236" t="s">
        <v>348</v>
      </c>
      <c r="L311" s="237" t="s">
        <v>349</v>
      </c>
      <c r="M311" s="236" t="s">
        <v>350</v>
      </c>
      <c r="N311" s="237" t="s">
        <v>351</v>
      </c>
      <c r="O311" s="237" t="s">
        <v>670</v>
      </c>
      <c r="P311" s="236" t="s">
        <v>352</v>
      </c>
      <c r="Q311" s="237" t="s">
        <v>353</v>
      </c>
      <c r="R311" s="237" t="s">
        <v>917</v>
      </c>
    </row>
    <row r="312" spans="1:18" x14ac:dyDescent="0.3">
      <c r="A312" s="746" t="s">
        <v>342</v>
      </c>
      <c r="B312" s="238" t="s">
        <v>338</v>
      </c>
      <c r="C312" s="56"/>
      <c r="D312" s="238">
        <f>SUM(D313:D314)</f>
        <v>0</v>
      </c>
      <c r="E312" s="238">
        <f>SUM(E313:E314)</f>
        <v>0</v>
      </c>
      <c r="F312" s="238">
        <f t="shared" ref="F312:Q312" si="207">SUM(F313:F314)</f>
        <v>0</v>
      </c>
      <c r="G312" s="238">
        <f t="shared" si="207"/>
        <v>0</v>
      </c>
      <c r="H312" s="238">
        <f t="shared" si="207"/>
        <v>0</v>
      </c>
      <c r="I312" s="238">
        <f t="shared" si="207"/>
        <v>0</v>
      </c>
      <c r="J312" s="238">
        <f t="shared" si="207"/>
        <v>0</v>
      </c>
      <c r="K312" s="238">
        <f t="shared" si="207"/>
        <v>0</v>
      </c>
      <c r="L312" s="238">
        <f t="shared" si="207"/>
        <v>0</v>
      </c>
      <c r="M312" s="238">
        <f t="shared" si="207"/>
        <v>0</v>
      </c>
      <c r="N312" s="238">
        <f t="shared" si="207"/>
        <v>0</v>
      </c>
      <c r="O312" s="238">
        <f t="shared" si="207"/>
        <v>0</v>
      </c>
      <c r="P312" s="238">
        <f t="shared" si="207"/>
        <v>0</v>
      </c>
      <c r="Q312" s="238">
        <f t="shared" si="207"/>
        <v>0</v>
      </c>
      <c r="R312" s="238">
        <f>SUM(C312:Q312)</f>
        <v>0</v>
      </c>
    </row>
    <row r="313" spans="1:18" x14ac:dyDescent="0.3">
      <c r="A313" s="744"/>
      <c r="B313" s="239" t="s">
        <v>339</v>
      </c>
      <c r="C313" s="56"/>
      <c r="D313" s="240"/>
      <c r="E313" s="240"/>
      <c r="F313" s="240"/>
      <c r="G313" s="240"/>
      <c r="H313" s="240"/>
      <c r="I313" s="240"/>
      <c r="J313" s="240"/>
      <c r="K313" s="240"/>
      <c r="L313" s="240"/>
      <c r="M313" s="240"/>
      <c r="N313" s="240"/>
      <c r="O313" s="240"/>
      <c r="P313" s="240"/>
      <c r="Q313" s="240"/>
      <c r="R313" s="241">
        <f t="shared" ref="R313:R376" si="208">SUM(C313:Q313)</f>
        <v>0</v>
      </c>
    </row>
    <row r="314" spans="1:18" x14ac:dyDescent="0.3">
      <c r="A314" s="744"/>
      <c r="B314" s="239" t="s">
        <v>340</v>
      </c>
      <c r="C314" s="56"/>
      <c r="D314" s="240"/>
      <c r="E314" s="240"/>
      <c r="F314" s="240"/>
      <c r="G314" s="240"/>
      <c r="H314" s="240"/>
      <c r="I314" s="240"/>
      <c r="J314" s="240"/>
      <c r="K314" s="240"/>
      <c r="L314" s="240"/>
      <c r="M314" s="240"/>
      <c r="N314" s="240"/>
      <c r="O314" s="240"/>
      <c r="P314" s="240"/>
      <c r="Q314" s="240"/>
      <c r="R314" s="241">
        <f t="shared" si="208"/>
        <v>0</v>
      </c>
    </row>
    <row r="315" spans="1:18" x14ac:dyDescent="0.3">
      <c r="A315" s="744"/>
      <c r="B315" s="238" t="s">
        <v>341</v>
      </c>
      <c r="C315" s="56"/>
      <c r="D315" s="238">
        <f>SUM(D316:D317)</f>
        <v>0</v>
      </c>
      <c r="E315" s="238">
        <f>SUM(E316:E317)</f>
        <v>0</v>
      </c>
      <c r="F315" s="238">
        <f t="shared" ref="F315:Q315" si="209">SUM(F316:F317)</f>
        <v>0</v>
      </c>
      <c r="G315" s="238">
        <f t="shared" si="209"/>
        <v>0</v>
      </c>
      <c r="H315" s="238">
        <f t="shared" si="209"/>
        <v>0</v>
      </c>
      <c r="I315" s="238">
        <f t="shared" si="209"/>
        <v>0</v>
      </c>
      <c r="J315" s="238">
        <f t="shared" si="209"/>
        <v>0</v>
      </c>
      <c r="K315" s="238">
        <f t="shared" si="209"/>
        <v>0</v>
      </c>
      <c r="L315" s="238">
        <f t="shared" si="209"/>
        <v>0</v>
      </c>
      <c r="M315" s="238">
        <f t="shared" si="209"/>
        <v>0</v>
      </c>
      <c r="N315" s="238">
        <f t="shared" si="209"/>
        <v>0</v>
      </c>
      <c r="O315" s="238">
        <f t="shared" si="209"/>
        <v>0</v>
      </c>
      <c r="P315" s="238">
        <f t="shared" si="209"/>
        <v>0</v>
      </c>
      <c r="Q315" s="238">
        <f t="shared" si="209"/>
        <v>0</v>
      </c>
      <c r="R315" s="238">
        <f t="shared" si="208"/>
        <v>0</v>
      </c>
    </row>
    <row r="316" spans="1:18" x14ac:dyDescent="0.3">
      <c r="A316" s="744"/>
      <c r="B316" s="239" t="s">
        <v>339</v>
      </c>
      <c r="C316" s="56"/>
      <c r="D316" s="240"/>
      <c r="E316" s="240"/>
      <c r="F316" s="240"/>
      <c r="G316" s="240"/>
      <c r="H316" s="240"/>
      <c r="I316" s="240"/>
      <c r="J316" s="240"/>
      <c r="K316" s="240"/>
      <c r="L316" s="240"/>
      <c r="M316" s="240"/>
      <c r="N316" s="240"/>
      <c r="O316" s="240"/>
      <c r="P316" s="240"/>
      <c r="Q316" s="240"/>
      <c r="R316" s="241">
        <f t="shared" si="208"/>
        <v>0</v>
      </c>
    </row>
    <row r="317" spans="1:18" x14ac:dyDescent="0.3">
      <c r="A317" s="744"/>
      <c r="B317" s="239" t="s">
        <v>340</v>
      </c>
      <c r="C317" s="56"/>
      <c r="D317" s="240"/>
      <c r="E317" s="240"/>
      <c r="F317" s="240"/>
      <c r="G317" s="240"/>
      <c r="H317" s="240"/>
      <c r="I317" s="240"/>
      <c r="J317" s="240"/>
      <c r="K317" s="240"/>
      <c r="L317" s="240"/>
      <c r="M317" s="240"/>
      <c r="N317" s="240"/>
      <c r="O317" s="240"/>
      <c r="P317" s="240"/>
      <c r="Q317" s="240"/>
      <c r="R317" s="241">
        <f t="shared" si="208"/>
        <v>0</v>
      </c>
    </row>
    <row r="318" spans="1:18" x14ac:dyDescent="0.3">
      <c r="A318" s="744" t="s">
        <v>343</v>
      </c>
      <c r="B318" s="238" t="s">
        <v>338</v>
      </c>
      <c r="C318" s="238">
        <f t="shared" ref="C318" si="210">SUM(C319:C320)</f>
        <v>0</v>
      </c>
      <c r="D318" s="56"/>
      <c r="E318" s="238">
        <f t="shared" ref="E318:Q318" si="211">SUM(E319:E320)</f>
        <v>0</v>
      </c>
      <c r="F318" s="238">
        <f t="shared" si="211"/>
        <v>0</v>
      </c>
      <c r="G318" s="238">
        <f t="shared" si="211"/>
        <v>0</v>
      </c>
      <c r="H318" s="238">
        <f t="shared" si="211"/>
        <v>0</v>
      </c>
      <c r="I318" s="238">
        <f t="shared" si="211"/>
        <v>0</v>
      </c>
      <c r="J318" s="238">
        <f t="shared" si="211"/>
        <v>0</v>
      </c>
      <c r="K318" s="238">
        <f t="shared" si="211"/>
        <v>0</v>
      </c>
      <c r="L318" s="238">
        <f t="shared" si="211"/>
        <v>0</v>
      </c>
      <c r="M318" s="238">
        <f t="shared" si="211"/>
        <v>0</v>
      </c>
      <c r="N318" s="238">
        <f t="shared" si="211"/>
        <v>0</v>
      </c>
      <c r="O318" s="238">
        <f t="shared" si="211"/>
        <v>0</v>
      </c>
      <c r="P318" s="238">
        <f t="shared" si="211"/>
        <v>0</v>
      </c>
      <c r="Q318" s="238">
        <f t="shared" si="211"/>
        <v>0</v>
      </c>
      <c r="R318" s="238">
        <f t="shared" si="208"/>
        <v>0</v>
      </c>
    </row>
    <row r="319" spans="1:18" x14ac:dyDescent="0.3">
      <c r="A319" s="744"/>
      <c r="B319" s="239" t="s">
        <v>339</v>
      </c>
      <c r="C319" s="240"/>
      <c r="D319" s="56"/>
      <c r="E319" s="240"/>
      <c r="F319" s="240"/>
      <c r="G319" s="240"/>
      <c r="H319" s="240"/>
      <c r="I319" s="240"/>
      <c r="J319" s="240"/>
      <c r="K319" s="240"/>
      <c r="L319" s="240"/>
      <c r="M319" s="240"/>
      <c r="N319" s="240"/>
      <c r="O319" s="240"/>
      <c r="P319" s="240"/>
      <c r="Q319" s="240"/>
      <c r="R319" s="241">
        <f t="shared" si="208"/>
        <v>0</v>
      </c>
    </row>
    <row r="320" spans="1:18" x14ac:dyDescent="0.3">
      <c r="A320" s="744"/>
      <c r="B320" s="239" t="s">
        <v>340</v>
      </c>
      <c r="C320" s="240"/>
      <c r="D320" s="56"/>
      <c r="E320" s="240"/>
      <c r="F320" s="240"/>
      <c r="G320" s="240"/>
      <c r="H320" s="240"/>
      <c r="I320" s="240"/>
      <c r="J320" s="240"/>
      <c r="K320" s="240"/>
      <c r="L320" s="240"/>
      <c r="M320" s="240"/>
      <c r="N320" s="240"/>
      <c r="O320" s="240"/>
      <c r="P320" s="240"/>
      <c r="Q320" s="240"/>
      <c r="R320" s="241">
        <f t="shared" si="208"/>
        <v>0</v>
      </c>
    </row>
    <row r="321" spans="1:18" x14ac:dyDescent="0.3">
      <c r="A321" s="744"/>
      <c r="B321" s="238" t="s">
        <v>341</v>
      </c>
      <c r="C321" s="238">
        <f t="shared" ref="C321" si="212">SUM(C322:C323)</f>
        <v>0</v>
      </c>
      <c r="D321" s="56"/>
      <c r="E321" s="238">
        <f t="shared" ref="E321:Q321" si="213">SUM(E322:E323)</f>
        <v>0</v>
      </c>
      <c r="F321" s="238">
        <f t="shared" si="213"/>
        <v>0</v>
      </c>
      <c r="G321" s="238">
        <f t="shared" si="213"/>
        <v>0</v>
      </c>
      <c r="H321" s="238">
        <f t="shared" si="213"/>
        <v>0</v>
      </c>
      <c r="I321" s="238">
        <f t="shared" si="213"/>
        <v>0</v>
      </c>
      <c r="J321" s="238">
        <f t="shared" si="213"/>
        <v>0</v>
      </c>
      <c r="K321" s="238">
        <f t="shared" si="213"/>
        <v>0</v>
      </c>
      <c r="L321" s="238">
        <f t="shared" si="213"/>
        <v>0</v>
      </c>
      <c r="M321" s="238">
        <f t="shared" si="213"/>
        <v>0</v>
      </c>
      <c r="N321" s="238">
        <f t="shared" si="213"/>
        <v>0</v>
      </c>
      <c r="O321" s="238">
        <f t="shared" si="213"/>
        <v>0</v>
      </c>
      <c r="P321" s="238">
        <f t="shared" si="213"/>
        <v>0</v>
      </c>
      <c r="Q321" s="238">
        <f t="shared" si="213"/>
        <v>0</v>
      </c>
      <c r="R321" s="238">
        <f t="shared" si="208"/>
        <v>0</v>
      </c>
    </row>
    <row r="322" spans="1:18" x14ac:dyDescent="0.3">
      <c r="A322" s="744"/>
      <c r="B322" s="239" t="s">
        <v>339</v>
      </c>
      <c r="C322" s="240"/>
      <c r="D322" s="56"/>
      <c r="E322" s="240"/>
      <c r="F322" s="240"/>
      <c r="G322" s="240"/>
      <c r="H322" s="240"/>
      <c r="I322" s="240"/>
      <c r="J322" s="240"/>
      <c r="K322" s="240"/>
      <c r="L322" s="240"/>
      <c r="M322" s="240"/>
      <c r="N322" s="240"/>
      <c r="O322" s="240"/>
      <c r="P322" s="240"/>
      <c r="Q322" s="240"/>
      <c r="R322" s="241">
        <f t="shared" si="208"/>
        <v>0</v>
      </c>
    </row>
    <row r="323" spans="1:18" x14ac:dyDescent="0.3">
      <c r="A323" s="744"/>
      <c r="B323" s="239" t="s">
        <v>340</v>
      </c>
      <c r="C323" s="240"/>
      <c r="D323" s="56"/>
      <c r="E323" s="240"/>
      <c r="F323" s="240"/>
      <c r="G323" s="240"/>
      <c r="H323" s="240"/>
      <c r="I323" s="240"/>
      <c r="J323" s="240"/>
      <c r="K323" s="240"/>
      <c r="L323" s="240"/>
      <c r="M323" s="240"/>
      <c r="N323" s="240"/>
      <c r="O323" s="240"/>
      <c r="P323" s="240"/>
      <c r="Q323" s="240"/>
      <c r="R323" s="241">
        <f t="shared" si="208"/>
        <v>0</v>
      </c>
    </row>
    <row r="324" spans="1:18" x14ac:dyDescent="0.3">
      <c r="A324" s="744" t="s">
        <v>671</v>
      </c>
      <c r="B324" s="238" t="s">
        <v>338</v>
      </c>
      <c r="C324" s="238">
        <f t="shared" ref="C324:D324" si="214">SUM(C325:C326)</f>
        <v>0</v>
      </c>
      <c r="D324" s="238">
        <f t="shared" si="214"/>
        <v>0</v>
      </c>
      <c r="E324" s="56"/>
      <c r="F324" s="238">
        <f t="shared" ref="F324:G324" si="215">SUM(F325:F326)</f>
        <v>0</v>
      </c>
      <c r="G324" s="238">
        <f t="shared" si="215"/>
        <v>0</v>
      </c>
      <c r="H324" s="238">
        <f>SUM(H325:H326)</f>
        <v>0</v>
      </c>
      <c r="I324" s="238">
        <f t="shared" ref="I324:Q324" si="216">SUM(I325:I326)</f>
        <v>0</v>
      </c>
      <c r="J324" s="238">
        <f t="shared" si="216"/>
        <v>0</v>
      </c>
      <c r="K324" s="238">
        <f t="shared" si="216"/>
        <v>0</v>
      </c>
      <c r="L324" s="238">
        <f t="shared" si="216"/>
        <v>0</v>
      </c>
      <c r="M324" s="238">
        <f t="shared" si="216"/>
        <v>0</v>
      </c>
      <c r="N324" s="238">
        <f t="shared" si="216"/>
        <v>0</v>
      </c>
      <c r="O324" s="238">
        <f t="shared" si="216"/>
        <v>0</v>
      </c>
      <c r="P324" s="238">
        <f t="shared" si="216"/>
        <v>0</v>
      </c>
      <c r="Q324" s="238">
        <f t="shared" si="216"/>
        <v>0</v>
      </c>
      <c r="R324" s="238">
        <f t="shared" si="208"/>
        <v>0</v>
      </c>
    </row>
    <row r="325" spans="1:18" x14ac:dyDescent="0.3">
      <c r="A325" s="744"/>
      <c r="B325" s="239" t="s">
        <v>339</v>
      </c>
      <c r="C325" s="240"/>
      <c r="D325" s="240"/>
      <c r="E325" s="56"/>
      <c r="F325" s="240"/>
      <c r="G325" s="240"/>
      <c r="H325" s="240"/>
      <c r="I325" s="240"/>
      <c r="J325" s="240"/>
      <c r="K325" s="240"/>
      <c r="L325" s="240"/>
      <c r="M325" s="240"/>
      <c r="N325" s="240"/>
      <c r="O325" s="240"/>
      <c r="P325" s="240"/>
      <c r="Q325" s="240"/>
      <c r="R325" s="241">
        <f t="shared" si="208"/>
        <v>0</v>
      </c>
    </row>
    <row r="326" spans="1:18" x14ac:dyDescent="0.3">
      <c r="A326" s="744"/>
      <c r="B326" s="239" t="s">
        <v>340</v>
      </c>
      <c r="C326" s="240"/>
      <c r="D326" s="240"/>
      <c r="E326" s="56"/>
      <c r="F326" s="240"/>
      <c r="G326" s="240"/>
      <c r="H326" s="240"/>
      <c r="I326" s="240"/>
      <c r="J326" s="240"/>
      <c r="K326" s="240"/>
      <c r="L326" s="240"/>
      <c r="M326" s="240"/>
      <c r="N326" s="240"/>
      <c r="O326" s="240"/>
      <c r="P326" s="240"/>
      <c r="Q326" s="240"/>
      <c r="R326" s="241">
        <f t="shared" si="208"/>
        <v>0</v>
      </c>
    </row>
    <row r="327" spans="1:18" x14ac:dyDescent="0.3">
      <c r="A327" s="744"/>
      <c r="B327" s="238" t="s">
        <v>341</v>
      </c>
      <c r="C327" s="238">
        <f t="shared" ref="C327:D327" si="217">SUM(C328:C329)</f>
        <v>0</v>
      </c>
      <c r="D327" s="238">
        <f t="shared" si="217"/>
        <v>0</v>
      </c>
      <c r="E327" s="56"/>
      <c r="F327" s="238">
        <f t="shared" ref="F327:G327" si="218">SUM(F328:F329)</f>
        <v>0</v>
      </c>
      <c r="G327" s="238">
        <f t="shared" si="218"/>
        <v>0</v>
      </c>
      <c r="H327" s="238">
        <f>SUM(H328:H329)</f>
        <v>0</v>
      </c>
      <c r="I327" s="238">
        <f t="shared" ref="I327:Q327" si="219">SUM(I328:I329)</f>
        <v>0</v>
      </c>
      <c r="J327" s="238">
        <f t="shared" si="219"/>
        <v>0</v>
      </c>
      <c r="K327" s="238">
        <f t="shared" si="219"/>
        <v>0</v>
      </c>
      <c r="L327" s="238">
        <f t="shared" si="219"/>
        <v>0</v>
      </c>
      <c r="M327" s="238">
        <f t="shared" si="219"/>
        <v>0</v>
      </c>
      <c r="N327" s="238">
        <f t="shared" si="219"/>
        <v>0</v>
      </c>
      <c r="O327" s="238">
        <f t="shared" si="219"/>
        <v>0</v>
      </c>
      <c r="P327" s="238">
        <f t="shared" si="219"/>
        <v>0</v>
      </c>
      <c r="Q327" s="238">
        <f t="shared" si="219"/>
        <v>0</v>
      </c>
      <c r="R327" s="238">
        <f t="shared" si="208"/>
        <v>0</v>
      </c>
    </row>
    <row r="328" spans="1:18" x14ac:dyDescent="0.3">
      <c r="A328" s="744"/>
      <c r="B328" s="239" t="s">
        <v>339</v>
      </c>
      <c r="C328" s="240"/>
      <c r="D328" s="240"/>
      <c r="E328" s="56"/>
      <c r="F328" s="240"/>
      <c r="G328" s="240"/>
      <c r="H328" s="240"/>
      <c r="I328" s="240"/>
      <c r="J328" s="240"/>
      <c r="K328" s="240"/>
      <c r="L328" s="240"/>
      <c r="M328" s="240"/>
      <c r="N328" s="240"/>
      <c r="O328" s="240"/>
      <c r="P328" s="240"/>
      <c r="Q328" s="240"/>
      <c r="R328" s="241">
        <f t="shared" si="208"/>
        <v>0</v>
      </c>
    </row>
    <row r="329" spans="1:18" x14ac:dyDescent="0.3">
      <c r="A329" s="744"/>
      <c r="B329" s="239" t="s">
        <v>340</v>
      </c>
      <c r="C329" s="240"/>
      <c r="D329" s="240"/>
      <c r="E329" s="56"/>
      <c r="F329" s="240"/>
      <c r="G329" s="240"/>
      <c r="H329" s="240"/>
      <c r="I329" s="240"/>
      <c r="J329" s="240"/>
      <c r="K329" s="240"/>
      <c r="L329" s="240"/>
      <c r="M329" s="240"/>
      <c r="N329" s="240"/>
      <c r="O329" s="240"/>
      <c r="P329" s="240"/>
      <c r="Q329" s="240"/>
      <c r="R329" s="241">
        <f t="shared" si="208"/>
        <v>0</v>
      </c>
    </row>
    <row r="330" spans="1:18" x14ac:dyDescent="0.3">
      <c r="A330" s="744" t="s">
        <v>344</v>
      </c>
      <c r="B330" s="238" t="s">
        <v>338</v>
      </c>
      <c r="C330" s="238">
        <f t="shared" ref="C330:E330" si="220">SUM(C331:C332)</f>
        <v>0</v>
      </c>
      <c r="D330" s="238">
        <f t="shared" si="220"/>
        <v>0</v>
      </c>
      <c r="E330" s="238">
        <f t="shared" si="220"/>
        <v>0</v>
      </c>
      <c r="F330" s="56"/>
      <c r="G330" s="238">
        <f t="shared" ref="G330" si="221">SUM(G331:G332)</f>
        <v>0</v>
      </c>
      <c r="H330" s="238">
        <f>SUM(H331:H332)</f>
        <v>0</v>
      </c>
      <c r="I330" s="238">
        <f t="shared" ref="I330:Q330" si="222">SUM(I331:I332)</f>
        <v>0</v>
      </c>
      <c r="J330" s="238">
        <f t="shared" si="222"/>
        <v>0</v>
      </c>
      <c r="K330" s="238">
        <f t="shared" si="222"/>
        <v>0</v>
      </c>
      <c r="L330" s="238">
        <f t="shared" si="222"/>
        <v>0</v>
      </c>
      <c r="M330" s="238">
        <f t="shared" si="222"/>
        <v>0</v>
      </c>
      <c r="N330" s="238">
        <f t="shared" si="222"/>
        <v>0</v>
      </c>
      <c r="O330" s="238">
        <f t="shared" si="222"/>
        <v>0</v>
      </c>
      <c r="P330" s="238">
        <f t="shared" si="222"/>
        <v>0</v>
      </c>
      <c r="Q330" s="238">
        <f t="shared" si="222"/>
        <v>0</v>
      </c>
      <c r="R330" s="238">
        <f t="shared" si="208"/>
        <v>0</v>
      </c>
    </row>
    <row r="331" spans="1:18" x14ac:dyDescent="0.3">
      <c r="A331" s="744"/>
      <c r="B331" s="239" t="s">
        <v>339</v>
      </c>
      <c r="C331" s="240"/>
      <c r="D331" s="240"/>
      <c r="E331" s="240"/>
      <c r="F331" s="56"/>
      <c r="G331" s="240"/>
      <c r="H331" s="240"/>
      <c r="I331" s="240"/>
      <c r="J331" s="240"/>
      <c r="K331" s="240"/>
      <c r="L331" s="240"/>
      <c r="M331" s="240"/>
      <c r="N331" s="240"/>
      <c r="O331" s="240"/>
      <c r="P331" s="240"/>
      <c r="Q331" s="240"/>
      <c r="R331" s="241">
        <f t="shared" si="208"/>
        <v>0</v>
      </c>
    </row>
    <row r="332" spans="1:18" x14ac:dyDescent="0.3">
      <c r="A332" s="744"/>
      <c r="B332" s="239" t="s">
        <v>340</v>
      </c>
      <c r="C332" s="240"/>
      <c r="D332" s="240"/>
      <c r="E332" s="240"/>
      <c r="F332" s="56"/>
      <c r="G332" s="240"/>
      <c r="H332" s="240"/>
      <c r="I332" s="240"/>
      <c r="J332" s="240"/>
      <c r="K332" s="240"/>
      <c r="L332" s="240"/>
      <c r="M332" s="240"/>
      <c r="N332" s="240"/>
      <c r="O332" s="240"/>
      <c r="P332" s="240"/>
      <c r="Q332" s="240"/>
      <c r="R332" s="241">
        <f t="shared" si="208"/>
        <v>0</v>
      </c>
    </row>
    <row r="333" spans="1:18" x14ac:dyDescent="0.3">
      <c r="A333" s="744"/>
      <c r="B333" s="238" t="s">
        <v>341</v>
      </c>
      <c r="C333" s="238">
        <f t="shared" ref="C333:E333" si="223">SUM(C334:C335)</f>
        <v>0</v>
      </c>
      <c r="D333" s="238">
        <f t="shared" si="223"/>
        <v>0</v>
      </c>
      <c r="E333" s="238">
        <f t="shared" si="223"/>
        <v>0</v>
      </c>
      <c r="F333" s="56"/>
      <c r="G333" s="238">
        <f t="shared" ref="G333" si="224">SUM(G334:G335)</f>
        <v>0</v>
      </c>
      <c r="H333" s="238">
        <f>SUM(H334:H335)</f>
        <v>0</v>
      </c>
      <c r="I333" s="238">
        <f t="shared" ref="I333:Q333" si="225">SUM(I334:I335)</f>
        <v>0</v>
      </c>
      <c r="J333" s="238">
        <f t="shared" si="225"/>
        <v>0</v>
      </c>
      <c r="K333" s="238">
        <f t="shared" si="225"/>
        <v>0</v>
      </c>
      <c r="L333" s="238">
        <f t="shared" si="225"/>
        <v>0</v>
      </c>
      <c r="M333" s="238">
        <f t="shared" si="225"/>
        <v>0</v>
      </c>
      <c r="N333" s="238">
        <f t="shared" si="225"/>
        <v>0</v>
      </c>
      <c r="O333" s="238">
        <f t="shared" si="225"/>
        <v>0</v>
      </c>
      <c r="P333" s="238">
        <f t="shared" si="225"/>
        <v>0</v>
      </c>
      <c r="Q333" s="238">
        <f t="shared" si="225"/>
        <v>0</v>
      </c>
      <c r="R333" s="238">
        <f t="shared" si="208"/>
        <v>0</v>
      </c>
    </row>
    <row r="334" spans="1:18" x14ac:dyDescent="0.3">
      <c r="A334" s="744"/>
      <c r="B334" s="239" t="s">
        <v>339</v>
      </c>
      <c r="C334" s="240"/>
      <c r="D334" s="240"/>
      <c r="E334" s="240"/>
      <c r="F334" s="56"/>
      <c r="G334" s="240"/>
      <c r="H334" s="240"/>
      <c r="I334" s="240"/>
      <c r="J334" s="240"/>
      <c r="K334" s="240"/>
      <c r="L334" s="240"/>
      <c r="M334" s="240"/>
      <c r="N334" s="240"/>
      <c r="O334" s="240"/>
      <c r="P334" s="240"/>
      <c r="Q334" s="240"/>
      <c r="R334" s="241">
        <f t="shared" si="208"/>
        <v>0</v>
      </c>
    </row>
    <row r="335" spans="1:18" x14ac:dyDescent="0.3">
      <c r="A335" s="744"/>
      <c r="B335" s="239" t="s">
        <v>340</v>
      </c>
      <c r="C335" s="240"/>
      <c r="D335" s="240"/>
      <c r="E335" s="240"/>
      <c r="F335" s="56"/>
      <c r="G335" s="240"/>
      <c r="H335" s="240"/>
      <c r="I335" s="240"/>
      <c r="J335" s="240"/>
      <c r="K335" s="240"/>
      <c r="L335" s="240"/>
      <c r="M335" s="240"/>
      <c r="N335" s="240"/>
      <c r="O335" s="240"/>
      <c r="P335" s="240"/>
      <c r="Q335" s="240"/>
      <c r="R335" s="241">
        <f t="shared" si="208"/>
        <v>0</v>
      </c>
    </row>
    <row r="336" spans="1:18" x14ac:dyDescent="0.3">
      <c r="A336" s="744" t="s">
        <v>672</v>
      </c>
      <c r="B336" s="238" t="s">
        <v>338</v>
      </c>
      <c r="C336" s="238">
        <f t="shared" ref="C336:F336" si="226">SUM(C337:C338)</f>
        <v>0</v>
      </c>
      <c r="D336" s="238">
        <f t="shared" si="226"/>
        <v>0</v>
      </c>
      <c r="E336" s="238">
        <f t="shared" si="226"/>
        <v>0</v>
      </c>
      <c r="F336" s="238">
        <f t="shared" si="226"/>
        <v>0</v>
      </c>
      <c r="G336" s="56"/>
      <c r="H336" s="238">
        <f>SUM(H337:H338)</f>
        <v>0</v>
      </c>
      <c r="I336" s="238">
        <f t="shared" ref="I336:Q336" si="227">SUM(I337:I338)</f>
        <v>0</v>
      </c>
      <c r="J336" s="238">
        <f t="shared" si="227"/>
        <v>0</v>
      </c>
      <c r="K336" s="238">
        <f t="shared" si="227"/>
        <v>0</v>
      </c>
      <c r="L336" s="238">
        <f t="shared" si="227"/>
        <v>0</v>
      </c>
      <c r="M336" s="238">
        <f t="shared" si="227"/>
        <v>0</v>
      </c>
      <c r="N336" s="238">
        <f t="shared" si="227"/>
        <v>0</v>
      </c>
      <c r="O336" s="238">
        <f t="shared" si="227"/>
        <v>0</v>
      </c>
      <c r="P336" s="238">
        <f t="shared" si="227"/>
        <v>0</v>
      </c>
      <c r="Q336" s="238">
        <f t="shared" si="227"/>
        <v>0</v>
      </c>
      <c r="R336" s="238">
        <f t="shared" si="208"/>
        <v>0</v>
      </c>
    </row>
    <row r="337" spans="1:18" x14ac:dyDescent="0.3">
      <c r="A337" s="744"/>
      <c r="B337" s="239" t="s">
        <v>339</v>
      </c>
      <c r="C337" s="240"/>
      <c r="D337" s="240"/>
      <c r="E337" s="240"/>
      <c r="F337" s="240"/>
      <c r="G337" s="56"/>
      <c r="H337" s="240"/>
      <c r="I337" s="240"/>
      <c r="J337" s="240"/>
      <c r="K337" s="240"/>
      <c r="L337" s="240"/>
      <c r="M337" s="240"/>
      <c r="N337" s="240"/>
      <c r="O337" s="240"/>
      <c r="P337" s="240"/>
      <c r="Q337" s="240"/>
      <c r="R337" s="241">
        <f t="shared" si="208"/>
        <v>0</v>
      </c>
    </row>
    <row r="338" spans="1:18" x14ac:dyDescent="0.3">
      <c r="A338" s="744"/>
      <c r="B338" s="239" t="s">
        <v>340</v>
      </c>
      <c r="C338" s="240"/>
      <c r="D338" s="240"/>
      <c r="E338" s="240"/>
      <c r="F338" s="240"/>
      <c r="G338" s="56"/>
      <c r="H338" s="240"/>
      <c r="I338" s="240"/>
      <c r="J338" s="240"/>
      <c r="K338" s="240"/>
      <c r="L338" s="240"/>
      <c r="M338" s="240"/>
      <c r="N338" s="240"/>
      <c r="O338" s="240"/>
      <c r="P338" s="240"/>
      <c r="Q338" s="240"/>
      <c r="R338" s="241">
        <f t="shared" si="208"/>
        <v>0</v>
      </c>
    </row>
    <row r="339" spans="1:18" x14ac:dyDescent="0.3">
      <c r="A339" s="744"/>
      <c r="B339" s="238" t="s">
        <v>341</v>
      </c>
      <c r="C339" s="238">
        <f t="shared" ref="C339:F339" si="228">SUM(C340:C341)</f>
        <v>0</v>
      </c>
      <c r="D339" s="238">
        <f t="shared" si="228"/>
        <v>0</v>
      </c>
      <c r="E339" s="238">
        <f t="shared" si="228"/>
        <v>0</v>
      </c>
      <c r="F339" s="238">
        <f t="shared" si="228"/>
        <v>0</v>
      </c>
      <c r="G339" s="56"/>
      <c r="H339" s="238">
        <f>SUM(H340:H341)</f>
        <v>0</v>
      </c>
      <c r="I339" s="238">
        <f t="shared" ref="I339:Q339" si="229">SUM(I340:I341)</f>
        <v>0</v>
      </c>
      <c r="J339" s="238">
        <f t="shared" si="229"/>
        <v>0</v>
      </c>
      <c r="K339" s="238">
        <f t="shared" si="229"/>
        <v>0</v>
      </c>
      <c r="L339" s="238">
        <f t="shared" si="229"/>
        <v>0</v>
      </c>
      <c r="M339" s="238">
        <f t="shared" si="229"/>
        <v>0</v>
      </c>
      <c r="N339" s="238">
        <f t="shared" si="229"/>
        <v>0</v>
      </c>
      <c r="O339" s="238">
        <f t="shared" si="229"/>
        <v>0</v>
      </c>
      <c r="P339" s="238">
        <f t="shared" si="229"/>
        <v>0</v>
      </c>
      <c r="Q339" s="238">
        <f t="shared" si="229"/>
        <v>0</v>
      </c>
      <c r="R339" s="238">
        <f t="shared" si="208"/>
        <v>0</v>
      </c>
    </row>
    <row r="340" spans="1:18" x14ac:dyDescent="0.3">
      <c r="A340" s="744"/>
      <c r="B340" s="239" t="s">
        <v>339</v>
      </c>
      <c r="C340" s="240"/>
      <c r="D340" s="240"/>
      <c r="E340" s="240"/>
      <c r="F340" s="240"/>
      <c r="G340" s="56"/>
      <c r="H340" s="240"/>
      <c r="I340" s="240"/>
      <c r="J340" s="240"/>
      <c r="K340" s="240"/>
      <c r="L340" s="240"/>
      <c r="M340" s="240"/>
      <c r="N340" s="240"/>
      <c r="O340" s="240"/>
      <c r="P340" s="240"/>
      <c r="Q340" s="240"/>
      <c r="R340" s="241">
        <f t="shared" si="208"/>
        <v>0</v>
      </c>
    </row>
    <row r="341" spans="1:18" x14ac:dyDescent="0.3">
      <c r="A341" s="744"/>
      <c r="B341" s="239" t="s">
        <v>340</v>
      </c>
      <c r="C341" s="240"/>
      <c r="D341" s="240"/>
      <c r="E341" s="240"/>
      <c r="F341" s="240"/>
      <c r="G341" s="56"/>
      <c r="H341" s="240"/>
      <c r="I341" s="240"/>
      <c r="J341" s="240"/>
      <c r="K341" s="240"/>
      <c r="L341" s="240"/>
      <c r="M341" s="240"/>
      <c r="N341" s="240"/>
      <c r="O341" s="240"/>
      <c r="P341" s="240"/>
      <c r="Q341" s="240"/>
      <c r="R341" s="241">
        <f t="shared" si="208"/>
        <v>0</v>
      </c>
    </row>
    <row r="342" spans="1:18" x14ac:dyDescent="0.3">
      <c r="A342" s="744" t="s">
        <v>345</v>
      </c>
      <c r="B342" s="238" t="s">
        <v>338</v>
      </c>
      <c r="C342" s="238">
        <f t="shared" ref="C342:G342" si="230">SUM(C343:C344)</f>
        <v>0</v>
      </c>
      <c r="D342" s="238">
        <f t="shared" si="230"/>
        <v>0</v>
      </c>
      <c r="E342" s="238">
        <f t="shared" si="230"/>
        <v>0</v>
      </c>
      <c r="F342" s="238">
        <f t="shared" si="230"/>
        <v>0</v>
      </c>
      <c r="G342" s="238">
        <f t="shared" si="230"/>
        <v>0</v>
      </c>
      <c r="H342" s="56"/>
      <c r="I342" s="238">
        <f t="shared" ref="I342:Q342" si="231">SUM(I343:I344)</f>
        <v>0</v>
      </c>
      <c r="J342" s="238">
        <f t="shared" si="231"/>
        <v>0</v>
      </c>
      <c r="K342" s="238">
        <f t="shared" si="231"/>
        <v>0</v>
      </c>
      <c r="L342" s="238">
        <f t="shared" si="231"/>
        <v>0</v>
      </c>
      <c r="M342" s="238">
        <f t="shared" si="231"/>
        <v>0</v>
      </c>
      <c r="N342" s="238">
        <f t="shared" si="231"/>
        <v>0</v>
      </c>
      <c r="O342" s="238">
        <f t="shared" si="231"/>
        <v>0</v>
      </c>
      <c r="P342" s="238">
        <f t="shared" si="231"/>
        <v>0</v>
      </c>
      <c r="Q342" s="238">
        <f t="shared" si="231"/>
        <v>0</v>
      </c>
      <c r="R342" s="238">
        <f t="shared" si="208"/>
        <v>0</v>
      </c>
    </row>
    <row r="343" spans="1:18" x14ac:dyDescent="0.3">
      <c r="A343" s="744"/>
      <c r="B343" s="239" t="s">
        <v>339</v>
      </c>
      <c r="C343" s="240"/>
      <c r="D343" s="240"/>
      <c r="E343" s="240"/>
      <c r="F343" s="240"/>
      <c r="G343" s="240"/>
      <c r="H343" s="56"/>
      <c r="I343" s="240"/>
      <c r="J343" s="240"/>
      <c r="K343" s="240"/>
      <c r="L343" s="240"/>
      <c r="M343" s="240"/>
      <c r="N343" s="240"/>
      <c r="O343" s="240"/>
      <c r="P343" s="240"/>
      <c r="Q343" s="240"/>
      <c r="R343" s="241">
        <f t="shared" si="208"/>
        <v>0</v>
      </c>
    </row>
    <row r="344" spans="1:18" x14ac:dyDescent="0.3">
      <c r="A344" s="744"/>
      <c r="B344" s="239" t="s">
        <v>340</v>
      </c>
      <c r="C344" s="240"/>
      <c r="D344" s="240"/>
      <c r="E344" s="240"/>
      <c r="F344" s="240"/>
      <c r="G344" s="240"/>
      <c r="H344" s="56"/>
      <c r="I344" s="240"/>
      <c r="J344" s="240"/>
      <c r="K344" s="240"/>
      <c r="L344" s="240"/>
      <c r="M344" s="240"/>
      <c r="N344" s="240"/>
      <c r="O344" s="240"/>
      <c r="P344" s="240"/>
      <c r="Q344" s="240"/>
      <c r="R344" s="241">
        <f t="shared" si="208"/>
        <v>0</v>
      </c>
    </row>
    <row r="345" spans="1:18" x14ac:dyDescent="0.3">
      <c r="A345" s="744"/>
      <c r="B345" s="238" t="s">
        <v>341</v>
      </c>
      <c r="C345" s="238">
        <f t="shared" ref="C345:G345" si="232">SUM(C346:C347)</f>
        <v>0</v>
      </c>
      <c r="D345" s="238">
        <f t="shared" si="232"/>
        <v>0</v>
      </c>
      <c r="E345" s="238">
        <f t="shared" si="232"/>
        <v>0</v>
      </c>
      <c r="F345" s="238">
        <f t="shared" si="232"/>
        <v>0</v>
      </c>
      <c r="G345" s="238">
        <f t="shared" si="232"/>
        <v>0</v>
      </c>
      <c r="H345" s="56"/>
      <c r="I345" s="238">
        <f t="shared" ref="I345:Q345" si="233">SUM(I346:I347)</f>
        <v>0</v>
      </c>
      <c r="J345" s="238">
        <f t="shared" si="233"/>
        <v>0</v>
      </c>
      <c r="K345" s="238">
        <f t="shared" si="233"/>
        <v>0</v>
      </c>
      <c r="L345" s="238">
        <f t="shared" si="233"/>
        <v>0</v>
      </c>
      <c r="M345" s="238">
        <f t="shared" si="233"/>
        <v>0</v>
      </c>
      <c r="N345" s="238">
        <f t="shared" si="233"/>
        <v>0</v>
      </c>
      <c r="O345" s="238">
        <f t="shared" si="233"/>
        <v>0</v>
      </c>
      <c r="P345" s="238">
        <f t="shared" si="233"/>
        <v>0</v>
      </c>
      <c r="Q345" s="238">
        <f t="shared" si="233"/>
        <v>0</v>
      </c>
      <c r="R345" s="238">
        <f t="shared" si="208"/>
        <v>0</v>
      </c>
    </row>
    <row r="346" spans="1:18" x14ac:dyDescent="0.3">
      <c r="A346" s="744"/>
      <c r="B346" s="239" t="s">
        <v>339</v>
      </c>
      <c r="C346" s="240"/>
      <c r="D346" s="240"/>
      <c r="E346" s="240"/>
      <c r="F346" s="240"/>
      <c r="G346" s="240"/>
      <c r="H346" s="56"/>
      <c r="I346" s="240"/>
      <c r="J346" s="240"/>
      <c r="K346" s="240"/>
      <c r="L346" s="240"/>
      <c r="M346" s="240"/>
      <c r="N346" s="240"/>
      <c r="O346" s="240"/>
      <c r="P346" s="240"/>
      <c r="Q346" s="240"/>
      <c r="R346" s="241">
        <f t="shared" si="208"/>
        <v>0</v>
      </c>
    </row>
    <row r="347" spans="1:18" x14ac:dyDescent="0.3">
      <c r="A347" s="744"/>
      <c r="B347" s="239" t="s">
        <v>340</v>
      </c>
      <c r="C347" s="240"/>
      <c r="D347" s="240"/>
      <c r="E347" s="240"/>
      <c r="F347" s="240"/>
      <c r="G347" s="240"/>
      <c r="H347" s="56"/>
      <c r="I347" s="240"/>
      <c r="J347" s="240"/>
      <c r="K347" s="240"/>
      <c r="L347" s="240"/>
      <c r="M347" s="240"/>
      <c r="N347" s="240"/>
      <c r="O347" s="240"/>
      <c r="P347" s="240"/>
      <c r="Q347" s="240"/>
      <c r="R347" s="241">
        <f t="shared" si="208"/>
        <v>0</v>
      </c>
    </row>
    <row r="348" spans="1:18" x14ac:dyDescent="0.3">
      <c r="A348" s="744" t="s">
        <v>346</v>
      </c>
      <c r="B348" s="238" t="s">
        <v>338</v>
      </c>
      <c r="C348" s="238">
        <f t="shared" ref="C348:H348" si="234">SUM(C349:C350)</f>
        <v>0</v>
      </c>
      <c r="D348" s="238">
        <f t="shared" si="234"/>
        <v>0</v>
      </c>
      <c r="E348" s="238">
        <f t="shared" si="234"/>
        <v>0</v>
      </c>
      <c r="F348" s="238">
        <f t="shared" si="234"/>
        <v>0</v>
      </c>
      <c r="G348" s="238">
        <f t="shared" si="234"/>
        <v>0</v>
      </c>
      <c r="H348" s="238">
        <f t="shared" si="234"/>
        <v>0</v>
      </c>
      <c r="I348" s="56"/>
      <c r="J348" s="238">
        <f t="shared" ref="J348:Q348" si="235">SUM(J349:J350)</f>
        <v>0</v>
      </c>
      <c r="K348" s="238">
        <f t="shared" si="235"/>
        <v>0</v>
      </c>
      <c r="L348" s="238">
        <f t="shared" si="235"/>
        <v>0</v>
      </c>
      <c r="M348" s="238">
        <f t="shared" si="235"/>
        <v>0</v>
      </c>
      <c r="N348" s="238">
        <f t="shared" si="235"/>
        <v>0</v>
      </c>
      <c r="O348" s="238">
        <f t="shared" si="235"/>
        <v>0</v>
      </c>
      <c r="P348" s="238">
        <f t="shared" si="235"/>
        <v>0</v>
      </c>
      <c r="Q348" s="238">
        <f t="shared" si="235"/>
        <v>0</v>
      </c>
      <c r="R348" s="238">
        <f t="shared" si="208"/>
        <v>0</v>
      </c>
    </row>
    <row r="349" spans="1:18" x14ac:dyDescent="0.3">
      <c r="A349" s="744"/>
      <c r="B349" s="239" t="s">
        <v>339</v>
      </c>
      <c r="C349" s="240"/>
      <c r="D349" s="240"/>
      <c r="E349" s="240"/>
      <c r="F349" s="240"/>
      <c r="G349" s="240"/>
      <c r="H349" s="240"/>
      <c r="I349" s="56"/>
      <c r="J349" s="240"/>
      <c r="K349" s="240"/>
      <c r="L349" s="240"/>
      <c r="M349" s="240"/>
      <c r="N349" s="240"/>
      <c r="O349" s="240"/>
      <c r="P349" s="240"/>
      <c r="Q349" s="240"/>
      <c r="R349" s="241">
        <f t="shared" si="208"/>
        <v>0</v>
      </c>
    </row>
    <row r="350" spans="1:18" x14ac:dyDescent="0.3">
      <c r="A350" s="744"/>
      <c r="B350" s="239" t="s">
        <v>340</v>
      </c>
      <c r="C350" s="240"/>
      <c r="D350" s="240"/>
      <c r="E350" s="240"/>
      <c r="F350" s="240"/>
      <c r="G350" s="240"/>
      <c r="H350" s="240"/>
      <c r="I350" s="56"/>
      <c r="J350" s="240"/>
      <c r="K350" s="240"/>
      <c r="L350" s="240"/>
      <c r="M350" s="240"/>
      <c r="N350" s="240"/>
      <c r="O350" s="240"/>
      <c r="P350" s="240"/>
      <c r="Q350" s="240"/>
      <c r="R350" s="241">
        <f t="shared" si="208"/>
        <v>0</v>
      </c>
    </row>
    <row r="351" spans="1:18" x14ac:dyDescent="0.3">
      <c r="A351" s="744"/>
      <c r="B351" s="238" t="s">
        <v>341</v>
      </c>
      <c r="C351" s="238">
        <f t="shared" ref="C351:H351" si="236">SUM(C352:C353)</f>
        <v>0</v>
      </c>
      <c r="D351" s="238">
        <f t="shared" si="236"/>
        <v>0</v>
      </c>
      <c r="E351" s="238">
        <f t="shared" si="236"/>
        <v>0</v>
      </c>
      <c r="F351" s="238">
        <f t="shared" si="236"/>
        <v>0</v>
      </c>
      <c r="G351" s="238">
        <f t="shared" si="236"/>
        <v>0</v>
      </c>
      <c r="H351" s="238">
        <f t="shared" si="236"/>
        <v>0</v>
      </c>
      <c r="I351" s="56"/>
      <c r="J351" s="238">
        <f t="shared" ref="J351:Q351" si="237">SUM(J352:J353)</f>
        <v>0</v>
      </c>
      <c r="K351" s="238">
        <f t="shared" si="237"/>
        <v>0</v>
      </c>
      <c r="L351" s="238">
        <f t="shared" si="237"/>
        <v>0</v>
      </c>
      <c r="M351" s="238">
        <f t="shared" si="237"/>
        <v>0</v>
      </c>
      <c r="N351" s="238">
        <f t="shared" si="237"/>
        <v>0</v>
      </c>
      <c r="O351" s="238">
        <f t="shared" si="237"/>
        <v>0</v>
      </c>
      <c r="P351" s="238">
        <f t="shared" si="237"/>
        <v>0</v>
      </c>
      <c r="Q351" s="238">
        <f t="shared" si="237"/>
        <v>0</v>
      </c>
      <c r="R351" s="238">
        <f t="shared" si="208"/>
        <v>0</v>
      </c>
    </row>
    <row r="352" spans="1:18" x14ac:dyDescent="0.3">
      <c r="A352" s="744"/>
      <c r="B352" s="239" t="s">
        <v>339</v>
      </c>
      <c r="C352" s="240"/>
      <c r="D352" s="240"/>
      <c r="E352" s="240"/>
      <c r="F352" s="240"/>
      <c r="G352" s="240"/>
      <c r="H352" s="240"/>
      <c r="I352" s="56"/>
      <c r="J352" s="240"/>
      <c r="K352" s="240"/>
      <c r="L352" s="240"/>
      <c r="M352" s="240"/>
      <c r="N352" s="240"/>
      <c r="O352" s="240"/>
      <c r="P352" s="240"/>
      <c r="Q352" s="240"/>
      <c r="R352" s="241">
        <f t="shared" si="208"/>
        <v>0</v>
      </c>
    </row>
    <row r="353" spans="1:18" x14ac:dyDescent="0.3">
      <c r="A353" s="744"/>
      <c r="B353" s="239" t="s">
        <v>340</v>
      </c>
      <c r="C353" s="240"/>
      <c r="D353" s="240"/>
      <c r="E353" s="240"/>
      <c r="F353" s="240"/>
      <c r="G353" s="240"/>
      <c r="H353" s="240"/>
      <c r="I353" s="56"/>
      <c r="J353" s="240"/>
      <c r="K353" s="240"/>
      <c r="L353" s="240"/>
      <c r="M353" s="240"/>
      <c r="N353" s="240"/>
      <c r="O353" s="240"/>
      <c r="P353" s="240"/>
      <c r="Q353" s="240"/>
      <c r="R353" s="241">
        <f t="shared" si="208"/>
        <v>0</v>
      </c>
    </row>
    <row r="354" spans="1:18" x14ac:dyDescent="0.3">
      <c r="A354" s="744" t="s">
        <v>347</v>
      </c>
      <c r="B354" s="238" t="s">
        <v>338</v>
      </c>
      <c r="C354" s="238">
        <f t="shared" ref="C354:I354" si="238">SUM(C355:C356)</f>
        <v>0</v>
      </c>
      <c r="D354" s="238">
        <f t="shared" si="238"/>
        <v>0</v>
      </c>
      <c r="E354" s="238">
        <f t="shared" si="238"/>
        <v>0</v>
      </c>
      <c r="F354" s="238">
        <f t="shared" si="238"/>
        <v>0</v>
      </c>
      <c r="G354" s="238">
        <f t="shared" si="238"/>
        <v>0</v>
      </c>
      <c r="H354" s="238">
        <f t="shared" si="238"/>
        <v>0</v>
      </c>
      <c r="I354" s="238">
        <f t="shared" si="238"/>
        <v>0</v>
      </c>
      <c r="J354" s="56"/>
      <c r="K354" s="238">
        <f t="shared" ref="K354:Q354" si="239">SUM(K355:K356)</f>
        <v>0</v>
      </c>
      <c r="L354" s="238">
        <f t="shared" si="239"/>
        <v>0</v>
      </c>
      <c r="M354" s="238">
        <f t="shared" si="239"/>
        <v>0</v>
      </c>
      <c r="N354" s="238">
        <f t="shared" si="239"/>
        <v>0</v>
      </c>
      <c r="O354" s="238">
        <f t="shared" si="239"/>
        <v>0</v>
      </c>
      <c r="P354" s="238">
        <f t="shared" si="239"/>
        <v>0</v>
      </c>
      <c r="Q354" s="238">
        <f t="shared" si="239"/>
        <v>0</v>
      </c>
      <c r="R354" s="238">
        <f t="shared" si="208"/>
        <v>0</v>
      </c>
    </row>
    <row r="355" spans="1:18" x14ac:dyDescent="0.3">
      <c r="A355" s="744"/>
      <c r="B355" s="239" t="s">
        <v>339</v>
      </c>
      <c r="C355" s="240"/>
      <c r="D355" s="240"/>
      <c r="E355" s="240"/>
      <c r="F355" s="240"/>
      <c r="G355" s="240"/>
      <c r="H355" s="240"/>
      <c r="I355" s="240"/>
      <c r="J355" s="56"/>
      <c r="K355" s="240"/>
      <c r="L355" s="240"/>
      <c r="M355" s="240"/>
      <c r="N355" s="240"/>
      <c r="O355" s="240"/>
      <c r="P355" s="240"/>
      <c r="Q355" s="240"/>
      <c r="R355" s="241">
        <f t="shared" si="208"/>
        <v>0</v>
      </c>
    </row>
    <row r="356" spans="1:18" x14ac:dyDescent="0.3">
      <c r="A356" s="744"/>
      <c r="B356" s="239" t="s">
        <v>340</v>
      </c>
      <c r="C356" s="240"/>
      <c r="D356" s="240"/>
      <c r="E356" s="240"/>
      <c r="F356" s="240"/>
      <c r="G356" s="240"/>
      <c r="H356" s="240"/>
      <c r="I356" s="240"/>
      <c r="J356" s="56"/>
      <c r="K356" s="240"/>
      <c r="L356" s="240"/>
      <c r="M356" s="240"/>
      <c r="N356" s="240"/>
      <c r="O356" s="240"/>
      <c r="P356" s="240"/>
      <c r="Q356" s="240"/>
      <c r="R356" s="241">
        <f t="shared" si="208"/>
        <v>0</v>
      </c>
    </row>
    <row r="357" spans="1:18" x14ac:dyDescent="0.3">
      <c r="A357" s="744"/>
      <c r="B357" s="238" t="s">
        <v>341</v>
      </c>
      <c r="C357" s="238">
        <f t="shared" ref="C357:I357" si="240">SUM(C358:C359)</f>
        <v>0</v>
      </c>
      <c r="D357" s="238">
        <f t="shared" si="240"/>
        <v>0</v>
      </c>
      <c r="E357" s="238">
        <f t="shared" si="240"/>
        <v>0</v>
      </c>
      <c r="F357" s="238">
        <f t="shared" si="240"/>
        <v>0</v>
      </c>
      <c r="G357" s="238">
        <f t="shared" si="240"/>
        <v>0</v>
      </c>
      <c r="H357" s="238">
        <f t="shared" si="240"/>
        <v>0</v>
      </c>
      <c r="I357" s="238">
        <f t="shared" si="240"/>
        <v>0</v>
      </c>
      <c r="J357" s="56"/>
      <c r="K357" s="238">
        <f t="shared" ref="K357:Q357" si="241">SUM(K358:K359)</f>
        <v>0</v>
      </c>
      <c r="L357" s="238">
        <f t="shared" si="241"/>
        <v>0</v>
      </c>
      <c r="M357" s="238">
        <f t="shared" si="241"/>
        <v>0</v>
      </c>
      <c r="N357" s="238">
        <f t="shared" si="241"/>
        <v>0</v>
      </c>
      <c r="O357" s="238">
        <f t="shared" si="241"/>
        <v>0</v>
      </c>
      <c r="P357" s="238">
        <f t="shared" si="241"/>
        <v>0</v>
      </c>
      <c r="Q357" s="238">
        <f t="shared" si="241"/>
        <v>0</v>
      </c>
      <c r="R357" s="238">
        <f t="shared" si="208"/>
        <v>0</v>
      </c>
    </row>
    <row r="358" spans="1:18" x14ac:dyDescent="0.3">
      <c r="A358" s="744"/>
      <c r="B358" s="239" t="s">
        <v>339</v>
      </c>
      <c r="C358" s="240"/>
      <c r="D358" s="240"/>
      <c r="E358" s="240"/>
      <c r="F358" s="240"/>
      <c r="G358" s="240"/>
      <c r="H358" s="240"/>
      <c r="I358" s="240"/>
      <c r="J358" s="56"/>
      <c r="K358" s="240"/>
      <c r="L358" s="240"/>
      <c r="M358" s="240"/>
      <c r="N358" s="240"/>
      <c r="O358" s="240"/>
      <c r="P358" s="240"/>
      <c r="Q358" s="240"/>
      <c r="R358" s="241">
        <f t="shared" si="208"/>
        <v>0</v>
      </c>
    </row>
    <row r="359" spans="1:18" x14ac:dyDescent="0.3">
      <c r="A359" s="744"/>
      <c r="B359" s="239" t="s">
        <v>340</v>
      </c>
      <c r="C359" s="240"/>
      <c r="D359" s="240"/>
      <c r="E359" s="240"/>
      <c r="F359" s="240"/>
      <c r="G359" s="240"/>
      <c r="H359" s="240"/>
      <c r="I359" s="240"/>
      <c r="J359" s="56"/>
      <c r="K359" s="240"/>
      <c r="L359" s="240"/>
      <c r="M359" s="240"/>
      <c r="N359" s="240"/>
      <c r="O359" s="240"/>
      <c r="P359" s="240"/>
      <c r="Q359" s="240"/>
      <c r="R359" s="241">
        <f t="shared" si="208"/>
        <v>0</v>
      </c>
    </row>
    <row r="360" spans="1:18" x14ac:dyDescent="0.3">
      <c r="A360" s="744" t="s">
        <v>348</v>
      </c>
      <c r="B360" s="238" t="s">
        <v>338</v>
      </c>
      <c r="C360" s="238">
        <f t="shared" ref="C360:J360" si="242">SUM(C361:C362)</f>
        <v>0</v>
      </c>
      <c r="D360" s="238">
        <f t="shared" si="242"/>
        <v>0</v>
      </c>
      <c r="E360" s="238">
        <f t="shared" si="242"/>
        <v>0</v>
      </c>
      <c r="F360" s="238">
        <f t="shared" si="242"/>
        <v>0</v>
      </c>
      <c r="G360" s="238">
        <f t="shared" si="242"/>
        <v>0</v>
      </c>
      <c r="H360" s="238">
        <f t="shared" si="242"/>
        <v>0</v>
      </c>
      <c r="I360" s="238">
        <f t="shared" si="242"/>
        <v>0</v>
      </c>
      <c r="J360" s="238">
        <f t="shared" si="242"/>
        <v>0</v>
      </c>
      <c r="K360" s="56"/>
      <c r="L360" s="238">
        <f t="shared" ref="L360:Q360" si="243">SUM(L361:L362)</f>
        <v>0</v>
      </c>
      <c r="M360" s="238">
        <f t="shared" si="243"/>
        <v>0</v>
      </c>
      <c r="N360" s="238">
        <f t="shared" si="243"/>
        <v>0</v>
      </c>
      <c r="O360" s="238">
        <f t="shared" si="243"/>
        <v>0</v>
      </c>
      <c r="P360" s="238">
        <f t="shared" si="243"/>
        <v>0</v>
      </c>
      <c r="Q360" s="238">
        <f t="shared" si="243"/>
        <v>0</v>
      </c>
      <c r="R360" s="238">
        <f t="shared" si="208"/>
        <v>0</v>
      </c>
    </row>
    <row r="361" spans="1:18" x14ac:dyDescent="0.3">
      <c r="A361" s="744"/>
      <c r="B361" s="239" t="s">
        <v>339</v>
      </c>
      <c r="C361" s="240"/>
      <c r="D361" s="240"/>
      <c r="E361" s="240"/>
      <c r="F361" s="240"/>
      <c r="G361" s="240"/>
      <c r="H361" s="240"/>
      <c r="I361" s="240"/>
      <c r="J361" s="240"/>
      <c r="K361" s="56"/>
      <c r="L361" s="240"/>
      <c r="M361" s="240"/>
      <c r="N361" s="240"/>
      <c r="O361" s="240"/>
      <c r="P361" s="240"/>
      <c r="Q361" s="240"/>
      <c r="R361" s="241">
        <f t="shared" si="208"/>
        <v>0</v>
      </c>
    </row>
    <row r="362" spans="1:18" x14ac:dyDescent="0.3">
      <c r="A362" s="744"/>
      <c r="B362" s="239" t="s">
        <v>340</v>
      </c>
      <c r="C362" s="240"/>
      <c r="D362" s="240"/>
      <c r="E362" s="240"/>
      <c r="F362" s="240"/>
      <c r="G362" s="240"/>
      <c r="H362" s="240"/>
      <c r="I362" s="240"/>
      <c r="J362" s="240"/>
      <c r="K362" s="56"/>
      <c r="L362" s="240"/>
      <c r="M362" s="240"/>
      <c r="N362" s="240"/>
      <c r="O362" s="240"/>
      <c r="P362" s="240"/>
      <c r="Q362" s="240"/>
      <c r="R362" s="241">
        <f t="shared" si="208"/>
        <v>0</v>
      </c>
    </row>
    <row r="363" spans="1:18" x14ac:dyDescent="0.3">
      <c r="A363" s="744"/>
      <c r="B363" s="238" t="s">
        <v>341</v>
      </c>
      <c r="C363" s="238">
        <f t="shared" ref="C363:J363" si="244">SUM(C364:C365)</f>
        <v>0</v>
      </c>
      <c r="D363" s="238">
        <f t="shared" si="244"/>
        <v>0</v>
      </c>
      <c r="E363" s="238">
        <f t="shared" si="244"/>
        <v>0</v>
      </c>
      <c r="F363" s="238">
        <f t="shared" si="244"/>
        <v>0</v>
      </c>
      <c r="G363" s="238">
        <f t="shared" si="244"/>
        <v>0</v>
      </c>
      <c r="H363" s="238">
        <f t="shared" si="244"/>
        <v>0</v>
      </c>
      <c r="I363" s="238">
        <f t="shared" si="244"/>
        <v>0</v>
      </c>
      <c r="J363" s="238">
        <f t="shared" si="244"/>
        <v>0</v>
      </c>
      <c r="K363" s="56"/>
      <c r="L363" s="238">
        <f t="shared" ref="L363:Q363" si="245">SUM(L364:L365)</f>
        <v>0</v>
      </c>
      <c r="M363" s="238">
        <f t="shared" si="245"/>
        <v>0</v>
      </c>
      <c r="N363" s="238">
        <f t="shared" si="245"/>
        <v>0</v>
      </c>
      <c r="O363" s="238">
        <f t="shared" si="245"/>
        <v>0</v>
      </c>
      <c r="P363" s="238">
        <f t="shared" si="245"/>
        <v>0</v>
      </c>
      <c r="Q363" s="238">
        <f t="shared" si="245"/>
        <v>0</v>
      </c>
      <c r="R363" s="238">
        <f t="shared" si="208"/>
        <v>0</v>
      </c>
    </row>
    <row r="364" spans="1:18" x14ac:dyDescent="0.3">
      <c r="A364" s="744"/>
      <c r="B364" s="239" t="s">
        <v>339</v>
      </c>
      <c r="C364" s="240"/>
      <c r="D364" s="240"/>
      <c r="E364" s="240"/>
      <c r="F364" s="240"/>
      <c r="G364" s="240"/>
      <c r="H364" s="240"/>
      <c r="I364" s="240"/>
      <c r="J364" s="240"/>
      <c r="K364" s="56"/>
      <c r="L364" s="240"/>
      <c r="M364" s="240"/>
      <c r="N364" s="240"/>
      <c r="O364" s="240"/>
      <c r="P364" s="240"/>
      <c r="Q364" s="240"/>
      <c r="R364" s="241">
        <f t="shared" si="208"/>
        <v>0</v>
      </c>
    </row>
    <row r="365" spans="1:18" x14ac:dyDescent="0.3">
      <c r="A365" s="744"/>
      <c r="B365" s="239" t="s">
        <v>340</v>
      </c>
      <c r="C365" s="240"/>
      <c r="D365" s="240"/>
      <c r="E365" s="240"/>
      <c r="F365" s="240"/>
      <c r="G365" s="240"/>
      <c r="H365" s="240"/>
      <c r="I365" s="240"/>
      <c r="J365" s="240"/>
      <c r="K365" s="56"/>
      <c r="L365" s="240"/>
      <c r="M365" s="240"/>
      <c r="N365" s="240"/>
      <c r="O365" s="240"/>
      <c r="P365" s="240"/>
      <c r="Q365" s="240"/>
      <c r="R365" s="241">
        <f t="shared" si="208"/>
        <v>0</v>
      </c>
    </row>
    <row r="366" spans="1:18" x14ac:dyDescent="0.3">
      <c r="A366" s="744" t="s">
        <v>349</v>
      </c>
      <c r="B366" s="238" t="s">
        <v>338</v>
      </c>
      <c r="C366" s="238">
        <f t="shared" ref="C366:K366" si="246">SUM(C367:C368)</f>
        <v>0</v>
      </c>
      <c r="D366" s="238">
        <f t="shared" si="246"/>
        <v>0</v>
      </c>
      <c r="E366" s="238">
        <f t="shared" si="246"/>
        <v>0</v>
      </c>
      <c r="F366" s="238">
        <f t="shared" si="246"/>
        <v>0</v>
      </c>
      <c r="G366" s="238">
        <f t="shared" si="246"/>
        <v>0</v>
      </c>
      <c r="H366" s="238">
        <f t="shared" si="246"/>
        <v>0</v>
      </c>
      <c r="I366" s="238">
        <f t="shared" si="246"/>
        <v>0</v>
      </c>
      <c r="J366" s="238">
        <f t="shared" si="246"/>
        <v>0</v>
      </c>
      <c r="K366" s="238">
        <f t="shared" si="246"/>
        <v>0</v>
      </c>
      <c r="L366" s="56"/>
      <c r="M366" s="238">
        <f t="shared" ref="M366:Q366" si="247">SUM(M367:M368)</f>
        <v>0</v>
      </c>
      <c r="N366" s="238">
        <f t="shared" si="247"/>
        <v>0</v>
      </c>
      <c r="O366" s="238">
        <f t="shared" si="247"/>
        <v>0</v>
      </c>
      <c r="P366" s="238">
        <f t="shared" si="247"/>
        <v>0</v>
      </c>
      <c r="Q366" s="238">
        <f t="shared" si="247"/>
        <v>0</v>
      </c>
      <c r="R366" s="238">
        <f t="shared" si="208"/>
        <v>0</v>
      </c>
    </row>
    <row r="367" spans="1:18" x14ac:dyDescent="0.3">
      <c r="A367" s="744"/>
      <c r="B367" s="239" t="s">
        <v>339</v>
      </c>
      <c r="C367" s="240"/>
      <c r="D367" s="240"/>
      <c r="E367" s="240"/>
      <c r="F367" s="240"/>
      <c r="G367" s="240"/>
      <c r="H367" s="240"/>
      <c r="I367" s="240"/>
      <c r="J367" s="240"/>
      <c r="K367" s="240"/>
      <c r="L367" s="56"/>
      <c r="M367" s="240"/>
      <c r="N367" s="240"/>
      <c r="O367" s="240"/>
      <c r="P367" s="240"/>
      <c r="Q367" s="240"/>
      <c r="R367" s="241">
        <f t="shared" si="208"/>
        <v>0</v>
      </c>
    </row>
    <row r="368" spans="1:18" x14ac:dyDescent="0.3">
      <c r="A368" s="744"/>
      <c r="B368" s="239" t="s">
        <v>340</v>
      </c>
      <c r="C368" s="240"/>
      <c r="D368" s="240"/>
      <c r="E368" s="240"/>
      <c r="F368" s="240"/>
      <c r="G368" s="240"/>
      <c r="H368" s="240"/>
      <c r="I368" s="240"/>
      <c r="J368" s="240"/>
      <c r="K368" s="240"/>
      <c r="L368" s="56"/>
      <c r="M368" s="240"/>
      <c r="N368" s="240"/>
      <c r="O368" s="240"/>
      <c r="P368" s="240"/>
      <c r="Q368" s="240"/>
      <c r="R368" s="241">
        <f t="shared" si="208"/>
        <v>0</v>
      </c>
    </row>
    <row r="369" spans="1:18" x14ac:dyDescent="0.3">
      <c r="A369" s="744"/>
      <c r="B369" s="238" t="s">
        <v>341</v>
      </c>
      <c r="C369" s="238">
        <f t="shared" ref="C369:K369" si="248">SUM(C370:C371)</f>
        <v>0</v>
      </c>
      <c r="D369" s="238">
        <f t="shared" si="248"/>
        <v>0</v>
      </c>
      <c r="E369" s="238">
        <f t="shared" si="248"/>
        <v>0</v>
      </c>
      <c r="F369" s="238">
        <f t="shared" si="248"/>
        <v>0</v>
      </c>
      <c r="G369" s="238">
        <f t="shared" si="248"/>
        <v>0</v>
      </c>
      <c r="H369" s="238">
        <f t="shared" si="248"/>
        <v>0</v>
      </c>
      <c r="I369" s="238">
        <f t="shared" si="248"/>
        <v>0</v>
      </c>
      <c r="J369" s="238">
        <f t="shared" si="248"/>
        <v>0</v>
      </c>
      <c r="K369" s="238">
        <f t="shared" si="248"/>
        <v>0</v>
      </c>
      <c r="L369" s="56"/>
      <c r="M369" s="238">
        <f t="shared" ref="M369:Q369" si="249">SUM(M370:M371)</f>
        <v>0</v>
      </c>
      <c r="N369" s="238">
        <f t="shared" si="249"/>
        <v>0</v>
      </c>
      <c r="O369" s="238">
        <f t="shared" si="249"/>
        <v>0</v>
      </c>
      <c r="P369" s="238">
        <f t="shared" si="249"/>
        <v>0</v>
      </c>
      <c r="Q369" s="238">
        <f t="shared" si="249"/>
        <v>0</v>
      </c>
      <c r="R369" s="238">
        <f t="shared" si="208"/>
        <v>0</v>
      </c>
    </row>
    <row r="370" spans="1:18" x14ac:dyDescent="0.3">
      <c r="A370" s="744"/>
      <c r="B370" s="239" t="s">
        <v>339</v>
      </c>
      <c r="C370" s="240"/>
      <c r="D370" s="240"/>
      <c r="E370" s="240"/>
      <c r="F370" s="240"/>
      <c r="G370" s="240"/>
      <c r="H370" s="240"/>
      <c r="I370" s="240"/>
      <c r="J370" s="240"/>
      <c r="K370" s="240"/>
      <c r="L370" s="56"/>
      <c r="M370" s="240"/>
      <c r="N370" s="240"/>
      <c r="O370" s="240"/>
      <c r="P370" s="240"/>
      <c r="Q370" s="240"/>
      <c r="R370" s="241">
        <f t="shared" si="208"/>
        <v>0</v>
      </c>
    </row>
    <row r="371" spans="1:18" x14ac:dyDescent="0.3">
      <c r="A371" s="744"/>
      <c r="B371" s="239" t="s">
        <v>340</v>
      </c>
      <c r="C371" s="240"/>
      <c r="D371" s="240"/>
      <c r="E371" s="240"/>
      <c r="F371" s="240"/>
      <c r="G371" s="240"/>
      <c r="H371" s="240"/>
      <c r="I371" s="240"/>
      <c r="J371" s="240"/>
      <c r="K371" s="240"/>
      <c r="L371" s="56"/>
      <c r="M371" s="240"/>
      <c r="N371" s="240"/>
      <c r="O371" s="240"/>
      <c r="P371" s="240"/>
      <c r="Q371" s="240"/>
      <c r="R371" s="241">
        <f t="shared" si="208"/>
        <v>0</v>
      </c>
    </row>
    <row r="372" spans="1:18" x14ac:dyDescent="0.3">
      <c r="A372" s="744" t="s">
        <v>350</v>
      </c>
      <c r="B372" s="238" t="s">
        <v>338</v>
      </c>
      <c r="C372" s="238">
        <f t="shared" ref="C372:L372" si="250">SUM(C373:C374)</f>
        <v>0</v>
      </c>
      <c r="D372" s="238">
        <f t="shared" si="250"/>
        <v>0</v>
      </c>
      <c r="E372" s="238">
        <f t="shared" si="250"/>
        <v>0</v>
      </c>
      <c r="F372" s="238">
        <f t="shared" si="250"/>
        <v>0</v>
      </c>
      <c r="G372" s="238">
        <f t="shared" si="250"/>
        <v>0</v>
      </c>
      <c r="H372" s="238">
        <f t="shared" si="250"/>
        <v>0</v>
      </c>
      <c r="I372" s="238">
        <f t="shared" si="250"/>
        <v>0</v>
      </c>
      <c r="J372" s="238">
        <f t="shared" si="250"/>
        <v>0</v>
      </c>
      <c r="K372" s="238">
        <f t="shared" si="250"/>
        <v>0</v>
      </c>
      <c r="L372" s="238">
        <f t="shared" si="250"/>
        <v>0</v>
      </c>
      <c r="M372" s="56"/>
      <c r="N372" s="238">
        <f t="shared" ref="N372:Q372" si="251">SUM(N373:N374)</f>
        <v>0</v>
      </c>
      <c r="O372" s="238">
        <f t="shared" si="251"/>
        <v>0</v>
      </c>
      <c r="P372" s="238">
        <f t="shared" si="251"/>
        <v>0</v>
      </c>
      <c r="Q372" s="238">
        <f t="shared" si="251"/>
        <v>0</v>
      </c>
      <c r="R372" s="238">
        <f t="shared" si="208"/>
        <v>0</v>
      </c>
    </row>
    <row r="373" spans="1:18" x14ac:dyDescent="0.3">
      <c r="A373" s="744"/>
      <c r="B373" s="239" t="s">
        <v>339</v>
      </c>
      <c r="C373" s="240"/>
      <c r="D373" s="240"/>
      <c r="E373" s="240"/>
      <c r="F373" s="240"/>
      <c r="G373" s="240"/>
      <c r="H373" s="240"/>
      <c r="I373" s="240"/>
      <c r="J373" s="240"/>
      <c r="K373" s="240"/>
      <c r="L373" s="240"/>
      <c r="M373" s="56"/>
      <c r="N373" s="240"/>
      <c r="O373" s="240"/>
      <c r="P373" s="240"/>
      <c r="Q373" s="240"/>
      <c r="R373" s="241">
        <f t="shared" si="208"/>
        <v>0</v>
      </c>
    </row>
    <row r="374" spans="1:18" x14ac:dyDescent="0.3">
      <c r="A374" s="744"/>
      <c r="B374" s="239" t="s">
        <v>340</v>
      </c>
      <c r="C374" s="240"/>
      <c r="D374" s="240"/>
      <c r="E374" s="240"/>
      <c r="F374" s="240"/>
      <c r="G374" s="240"/>
      <c r="H374" s="240"/>
      <c r="I374" s="240"/>
      <c r="J374" s="240"/>
      <c r="K374" s="240"/>
      <c r="L374" s="240"/>
      <c r="M374" s="56"/>
      <c r="N374" s="240"/>
      <c r="O374" s="240"/>
      <c r="P374" s="240"/>
      <c r="Q374" s="240"/>
      <c r="R374" s="241">
        <f t="shared" si="208"/>
        <v>0</v>
      </c>
    </row>
    <row r="375" spans="1:18" x14ac:dyDescent="0.3">
      <c r="A375" s="744"/>
      <c r="B375" s="238" t="s">
        <v>341</v>
      </c>
      <c r="C375" s="238">
        <f t="shared" ref="C375:L375" si="252">SUM(C376:C377)</f>
        <v>0</v>
      </c>
      <c r="D375" s="238">
        <f t="shared" si="252"/>
        <v>0</v>
      </c>
      <c r="E375" s="238">
        <f t="shared" si="252"/>
        <v>0</v>
      </c>
      <c r="F375" s="238">
        <f t="shared" si="252"/>
        <v>0</v>
      </c>
      <c r="G375" s="238">
        <f t="shared" si="252"/>
        <v>0</v>
      </c>
      <c r="H375" s="238">
        <f t="shared" si="252"/>
        <v>0</v>
      </c>
      <c r="I375" s="238">
        <f t="shared" si="252"/>
        <v>0</v>
      </c>
      <c r="J375" s="238">
        <f t="shared" si="252"/>
        <v>0</v>
      </c>
      <c r="K375" s="238">
        <f t="shared" si="252"/>
        <v>0</v>
      </c>
      <c r="L375" s="238">
        <f t="shared" si="252"/>
        <v>0</v>
      </c>
      <c r="M375" s="56"/>
      <c r="N375" s="238">
        <f t="shared" ref="N375:Q375" si="253">SUM(N376:N377)</f>
        <v>0</v>
      </c>
      <c r="O375" s="238">
        <f t="shared" si="253"/>
        <v>0</v>
      </c>
      <c r="P375" s="238">
        <f t="shared" si="253"/>
        <v>0</v>
      </c>
      <c r="Q375" s="238">
        <f t="shared" si="253"/>
        <v>0</v>
      </c>
      <c r="R375" s="238">
        <f t="shared" si="208"/>
        <v>0</v>
      </c>
    </row>
    <row r="376" spans="1:18" x14ac:dyDescent="0.3">
      <c r="A376" s="744"/>
      <c r="B376" s="239" t="s">
        <v>339</v>
      </c>
      <c r="C376" s="240"/>
      <c r="D376" s="240"/>
      <c r="E376" s="240"/>
      <c r="F376" s="240"/>
      <c r="G376" s="240"/>
      <c r="H376" s="240"/>
      <c r="I376" s="240"/>
      <c r="J376" s="240"/>
      <c r="K376" s="240"/>
      <c r="L376" s="240"/>
      <c r="M376" s="56"/>
      <c r="N376" s="240"/>
      <c r="O376" s="240"/>
      <c r="P376" s="240"/>
      <c r="Q376" s="240"/>
      <c r="R376" s="241">
        <f t="shared" si="208"/>
        <v>0</v>
      </c>
    </row>
    <row r="377" spans="1:18" x14ac:dyDescent="0.3">
      <c r="A377" s="744"/>
      <c r="B377" s="239" t="s">
        <v>340</v>
      </c>
      <c r="C377" s="240"/>
      <c r="D377" s="240"/>
      <c r="E377" s="240"/>
      <c r="F377" s="240"/>
      <c r="G377" s="240"/>
      <c r="H377" s="240"/>
      <c r="I377" s="240"/>
      <c r="J377" s="240"/>
      <c r="K377" s="240"/>
      <c r="L377" s="240"/>
      <c r="M377" s="56"/>
      <c r="N377" s="240"/>
      <c r="O377" s="240"/>
      <c r="P377" s="240"/>
      <c r="Q377" s="240"/>
      <c r="R377" s="241">
        <f t="shared" ref="R377:R401" si="254">SUM(C377:Q377)</f>
        <v>0</v>
      </c>
    </row>
    <row r="378" spans="1:18" x14ac:dyDescent="0.3">
      <c r="A378" s="744" t="s">
        <v>351</v>
      </c>
      <c r="B378" s="238" t="s">
        <v>338</v>
      </c>
      <c r="C378" s="238">
        <f t="shared" ref="C378:M378" si="255">SUM(C379:C380)</f>
        <v>0</v>
      </c>
      <c r="D378" s="238">
        <f t="shared" si="255"/>
        <v>0</v>
      </c>
      <c r="E378" s="238">
        <f t="shared" si="255"/>
        <v>0</v>
      </c>
      <c r="F378" s="238">
        <f t="shared" si="255"/>
        <v>0</v>
      </c>
      <c r="G378" s="238">
        <f t="shared" si="255"/>
        <v>0</v>
      </c>
      <c r="H378" s="238">
        <f t="shared" si="255"/>
        <v>0</v>
      </c>
      <c r="I378" s="238">
        <f t="shared" si="255"/>
        <v>0</v>
      </c>
      <c r="J378" s="238">
        <f t="shared" si="255"/>
        <v>0</v>
      </c>
      <c r="K378" s="238">
        <f t="shared" si="255"/>
        <v>0</v>
      </c>
      <c r="L378" s="238">
        <f t="shared" si="255"/>
        <v>0</v>
      </c>
      <c r="M378" s="238">
        <f t="shared" si="255"/>
        <v>0</v>
      </c>
      <c r="N378" s="56"/>
      <c r="O378" s="238">
        <f t="shared" ref="O378:Q378" si="256">SUM(O379:O380)</f>
        <v>0</v>
      </c>
      <c r="P378" s="238">
        <f t="shared" si="256"/>
        <v>0</v>
      </c>
      <c r="Q378" s="238">
        <f t="shared" si="256"/>
        <v>0</v>
      </c>
      <c r="R378" s="238">
        <f t="shared" si="254"/>
        <v>0</v>
      </c>
    </row>
    <row r="379" spans="1:18" x14ac:dyDescent="0.3">
      <c r="A379" s="744"/>
      <c r="B379" s="239" t="s">
        <v>339</v>
      </c>
      <c r="C379" s="240"/>
      <c r="D379" s="240"/>
      <c r="E379" s="240"/>
      <c r="F379" s="240"/>
      <c r="G379" s="240"/>
      <c r="H379" s="240"/>
      <c r="I379" s="240"/>
      <c r="J379" s="240"/>
      <c r="K379" s="240"/>
      <c r="L379" s="240"/>
      <c r="M379" s="240"/>
      <c r="N379" s="56"/>
      <c r="O379" s="240"/>
      <c r="P379" s="240"/>
      <c r="Q379" s="240"/>
      <c r="R379" s="241">
        <f t="shared" si="254"/>
        <v>0</v>
      </c>
    </row>
    <row r="380" spans="1:18" x14ac:dyDescent="0.3">
      <c r="A380" s="744"/>
      <c r="B380" s="239" t="s">
        <v>340</v>
      </c>
      <c r="C380" s="240"/>
      <c r="D380" s="240"/>
      <c r="E380" s="240"/>
      <c r="F380" s="240"/>
      <c r="G380" s="240"/>
      <c r="H380" s="240"/>
      <c r="I380" s="240"/>
      <c r="J380" s="240"/>
      <c r="K380" s="240"/>
      <c r="L380" s="240"/>
      <c r="M380" s="240"/>
      <c r="N380" s="56"/>
      <c r="O380" s="240"/>
      <c r="P380" s="240"/>
      <c r="Q380" s="240"/>
      <c r="R380" s="241">
        <f t="shared" si="254"/>
        <v>0</v>
      </c>
    </row>
    <row r="381" spans="1:18" x14ac:dyDescent="0.3">
      <c r="A381" s="744"/>
      <c r="B381" s="238" t="s">
        <v>341</v>
      </c>
      <c r="C381" s="238">
        <f t="shared" ref="C381:M381" si="257">SUM(C382:C383)</f>
        <v>0</v>
      </c>
      <c r="D381" s="238">
        <f t="shared" si="257"/>
        <v>0</v>
      </c>
      <c r="E381" s="238">
        <f t="shared" si="257"/>
        <v>0</v>
      </c>
      <c r="F381" s="238">
        <f t="shared" si="257"/>
        <v>0</v>
      </c>
      <c r="G381" s="238">
        <f t="shared" si="257"/>
        <v>0</v>
      </c>
      <c r="H381" s="238">
        <f t="shared" si="257"/>
        <v>0</v>
      </c>
      <c r="I381" s="238">
        <f t="shared" si="257"/>
        <v>0</v>
      </c>
      <c r="J381" s="238">
        <f t="shared" si="257"/>
        <v>0</v>
      </c>
      <c r="K381" s="238">
        <f t="shared" si="257"/>
        <v>0</v>
      </c>
      <c r="L381" s="238">
        <f t="shared" si="257"/>
        <v>0</v>
      </c>
      <c r="M381" s="238">
        <f t="shared" si="257"/>
        <v>0</v>
      </c>
      <c r="N381" s="56"/>
      <c r="O381" s="238">
        <f t="shared" ref="O381:Q381" si="258">SUM(O382:O383)</f>
        <v>0</v>
      </c>
      <c r="P381" s="238">
        <f t="shared" si="258"/>
        <v>0</v>
      </c>
      <c r="Q381" s="238">
        <f t="shared" si="258"/>
        <v>0</v>
      </c>
      <c r="R381" s="238">
        <f t="shared" si="254"/>
        <v>0</v>
      </c>
    </row>
    <row r="382" spans="1:18" x14ac:dyDescent="0.3">
      <c r="A382" s="744"/>
      <c r="B382" s="239" t="s">
        <v>339</v>
      </c>
      <c r="C382" s="240"/>
      <c r="D382" s="240"/>
      <c r="E382" s="240"/>
      <c r="F382" s="240"/>
      <c r="G382" s="240"/>
      <c r="H382" s="240"/>
      <c r="I382" s="240"/>
      <c r="J382" s="240"/>
      <c r="K382" s="240"/>
      <c r="L382" s="240"/>
      <c r="M382" s="240"/>
      <c r="N382" s="56"/>
      <c r="O382" s="240"/>
      <c r="P382" s="240"/>
      <c r="Q382" s="240"/>
      <c r="R382" s="241">
        <f t="shared" si="254"/>
        <v>0</v>
      </c>
    </row>
    <row r="383" spans="1:18" x14ac:dyDescent="0.3">
      <c r="A383" s="744"/>
      <c r="B383" s="239" t="s">
        <v>340</v>
      </c>
      <c r="C383" s="240"/>
      <c r="D383" s="240"/>
      <c r="E383" s="240"/>
      <c r="F383" s="240"/>
      <c r="G383" s="240"/>
      <c r="H383" s="240"/>
      <c r="I383" s="240"/>
      <c r="J383" s="240"/>
      <c r="K383" s="240"/>
      <c r="L383" s="240"/>
      <c r="M383" s="240"/>
      <c r="N383" s="56"/>
      <c r="O383" s="240"/>
      <c r="P383" s="240"/>
      <c r="Q383" s="240"/>
      <c r="R383" s="241">
        <f t="shared" si="254"/>
        <v>0</v>
      </c>
    </row>
    <row r="384" spans="1:18" x14ac:dyDescent="0.3">
      <c r="A384" s="744" t="s">
        <v>670</v>
      </c>
      <c r="B384" s="238" t="s">
        <v>338</v>
      </c>
      <c r="C384" s="238">
        <f t="shared" ref="C384:N384" si="259">SUM(C385:C386)</f>
        <v>0</v>
      </c>
      <c r="D384" s="238">
        <f t="shared" si="259"/>
        <v>0</v>
      </c>
      <c r="E384" s="238">
        <f t="shared" si="259"/>
        <v>0</v>
      </c>
      <c r="F384" s="238">
        <f t="shared" si="259"/>
        <v>0</v>
      </c>
      <c r="G384" s="238">
        <f t="shared" si="259"/>
        <v>0</v>
      </c>
      <c r="H384" s="238">
        <f t="shared" si="259"/>
        <v>0</v>
      </c>
      <c r="I384" s="238">
        <f t="shared" si="259"/>
        <v>0</v>
      </c>
      <c r="J384" s="238">
        <f t="shared" si="259"/>
        <v>0</v>
      </c>
      <c r="K384" s="238">
        <f t="shared" si="259"/>
        <v>0</v>
      </c>
      <c r="L384" s="238">
        <f t="shared" si="259"/>
        <v>0</v>
      </c>
      <c r="M384" s="238">
        <f t="shared" si="259"/>
        <v>0</v>
      </c>
      <c r="N384" s="238">
        <f t="shared" si="259"/>
        <v>0</v>
      </c>
      <c r="O384" s="56"/>
      <c r="P384" s="238">
        <f t="shared" ref="P384:Q384" si="260">SUM(P385:P386)</f>
        <v>0</v>
      </c>
      <c r="Q384" s="238">
        <f t="shared" si="260"/>
        <v>0</v>
      </c>
      <c r="R384" s="238">
        <f t="shared" si="254"/>
        <v>0</v>
      </c>
    </row>
    <row r="385" spans="1:18" x14ac:dyDescent="0.3">
      <c r="A385" s="744"/>
      <c r="B385" s="239" t="s">
        <v>339</v>
      </c>
      <c r="C385" s="240"/>
      <c r="D385" s="240"/>
      <c r="E385" s="240"/>
      <c r="F385" s="240"/>
      <c r="G385" s="240"/>
      <c r="H385" s="240"/>
      <c r="I385" s="240"/>
      <c r="J385" s="240"/>
      <c r="K385" s="240"/>
      <c r="L385" s="240"/>
      <c r="M385" s="240"/>
      <c r="N385" s="240"/>
      <c r="O385" s="56"/>
      <c r="P385" s="240"/>
      <c r="Q385" s="240"/>
      <c r="R385" s="241">
        <f t="shared" si="254"/>
        <v>0</v>
      </c>
    </row>
    <row r="386" spans="1:18" x14ac:dyDescent="0.3">
      <c r="A386" s="744"/>
      <c r="B386" s="239" t="s">
        <v>340</v>
      </c>
      <c r="C386" s="240"/>
      <c r="D386" s="240"/>
      <c r="E386" s="240"/>
      <c r="F386" s="240"/>
      <c r="G386" s="240"/>
      <c r="H386" s="240"/>
      <c r="I386" s="240"/>
      <c r="J386" s="240"/>
      <c r="K386" s="240"/>
      <c r="L386" s="240"/>
      <c r="M386" s="240"/>
      <c r="N386" s="240"/>
      <c r="O386" s="56"/>
      <c r="P386" s="240"/>
      <c r="Q386" s="240"/>
      <c r="R386" s="241">
        <f t="shared" si="254"/>
        <v>0</v>
      </c>
    </row>
    <row r="387" spans="1:18" x14ac:dyDescent="0.3">
      <c r="A387" s="744"/>
      <c r="B387" s="238" t="s">
        <v>341</v>
      </c>
      <c r="C387" s="238">
        <f t="shared" ref="C387:N387" si="261">SUM(C388:C389)</f>
        <v>0</v>
      </c>
      <c r="D387" s="238">
        <f t="shared" si="261"/>
        <v>0</v>
      </c>
      <c r="E387" s="238">
        <f t="shared" si="261"/>
        <v>0</v>
      </c>
      <c r="F387" s="238">
        <f t="shared" si="261"/>
        <v>0</v>
      </c>
      <c r="G387" s="238">
        <f t="shared" si="261"/>
        <v>0</v>
      </c>
      <c r="H387" s="238">
        <f t="shared" si="261"/>
        <v>0</v>
      </c>
      <c r="I387" s="238">
        <f t="shared" si="261"/>
        <v>0</v>
      </c>
      <c r="J387" s="238">
        <f t="shared" si="261"/>
        <v>0</v>
      </c>
      <c r="K387" s="238">
        <f t="shared" si="261"/>
        <v>0</v>
      </c>
      <c r="L387" s="238">
        <f t="shared" si="261"/>
        <v>0</v>
      </c>
      <c r="M387" s="238">
        <f t="shared" si="261"/>
        <v>0</v>
      </c>
      <c r="N387" s="238">
        <f t="shared" si="261"/>
        <v>0</v>
      </c>
      <c r="O387" s="56"/>
      <c r="P387" s="238">
        <f t="shared" ref="P387:Q387" si="262">SUM(P388:P389)</f>
        <v>0</v>
      </c>
      <c r="Q387" s="238">
        <f t="shared" si="262"/>
        <v>0</v>
      </c>
      <c r="R387" s="238">
        <f t="shared" si="254"/>
        <v>0</v>
      </c>
    </row>
    <row r="388" spans="1:18" x14ac:dyDescent="0.3">
      <c r="A388" s="744"/>
      <c r="B388" s="239" t="s">
        <v>339</v>
      </c>
      <c r="C388" s="240"/>
      <c r="D388" s="240"/>
      <c r="E388" s="240"/>
      <c r="F388" s="240"/>
      <c r="G388" s="240"/>
      <c r="H388" s="240"/>
      <c r="I388" s="240"/>
      <c r="J388" s="240"/>
      <c r="K388" s="240"/>
      <c r="L388" s="240"/>
      <c r="M388" s="240"/>
      <c r="N388" s="240"/>
      <c r="O388" s="56"/>
      <c r="P388" s="240"/>
      <c r="Q388" s="240"/>
      <c r="R388" s="241">
        <f t="shared" si="254"/>
        <v>0</v>
      </c>
    </row>
    <row r="389" spans="1:18" x14ac:dyDescent="0.3">
      <c r="A389" s="744"/>
      <c r="B389" s="239" t="s">
        <v>340</v>
      </c>
      <c r="C389" s="240"/>
      <c r="D389" s="240"/>
      <c r="E389" s="240"/>
      <c r="F389" s="240"/>
      <c r="G389" s="240"/>
      <c r="H389" s="240"/>
      <c r="I389" s="240"/>
      <c r="J389" s="240"/>
      <c r="K389" s="240"/>
      <c r="L389" s="240"/>
      <c r="M389" s="240"/>
      <c r="N389" s="240"/>
      <c r="O389" s="56"/>
      <c r="P389" s="240"/>
      <c r="Q389" s="240"/>
      <c r="R389" s="241">
        <f t="shared" si="254"/>
        <v>0</v>
      </c>
    </row>
    <row r="390" spans="1:18" x14ac:dyDescent="0.3">
      <c r="A390" s="744" t="s">
        <v>352</v>
      </c>
      <c r="B390" s="238" t="s">
        <v>338</v>
      </c>
      <c r="C390" s="238">
        <f t="shared" ref="C390:O390" si="263">SUM(C391:C392)</f>
        <v>0</v>
      </c>
      <c r="D390" s="238">
        <f t="shared" si="263"/>
        <v>0</v>
      </c>
      <c r="E390" s="238">
        <f t="shared" si="263"/>
        <v>0</v>
      </c>
      <c r="F390" s="238">
        <f t="shared" si="263"/>
        <v>0</v>
      </c>
      <c r="G390" s="238">
        <f t="shared" si="263"/>
        <v>0</v>
      </c>
      <c r="H390" s="238">
        <f t="shared" si="263"/>
        <v>0</v>
      </c>
      <c r="I390" s="238">
        <f t="shared" si="263"/>
        <v>0</v>
      </c>
      <c r="J390" s="238">
        <f t="shared" si="263"/>
        <v>0</v>
      </c>
      <c r="K390" s="238">
        <f t="shared" si="263"/>
        <v>0</v>
      </c>
      <c r="L390" s="238">
        <f t="shared" si="263"/>
        <v>0</v>
      </c>
      <c r="M390" s="238">
        <f t="shared" si="263"/>
        <v>0</v>
      </c>
      <c r="N390" s="238">
        <f t="shared" si="263"/>
        <v>0</v>
      </c>
      <c r="O390" s="238">
        <f t="shared" si="263"/>
        <v>0</v>
      </c>
      <c r="P390" s="56"/>
      <c r="Q390" s="238">
        <f t="shared" ref="Q390" si="264">SUM(Q391:Q392)</f>
        <v>0</v>
      </c>
      <c r="R390" s="238">
        <f t="shared" si="254"/>
        <v>0</v>
      </c>
    </row>
    <row r="391" spans="1:18" x14ac:dyDescent="0.3">
      <c r="A391" s="744"/>
      <c r="B391" s="239" t="s">
        <v>339</v>
      </c>
      <c r="C391" s="240"/>
      <c r="D391" s="240"/>
      <c r="E391" s="240"/>
      <c r="F391" s="240"/>
      <c r="G391" s="240"/>
      <c r="H391" s="240"/>
      <c r="I391" s="240"/>
      <c r="J391" s="240"/>
      <c r="K391" s="240"/>
      <c r="L391" s="240"/>
      <c r="M391" s="240"/>
      <c r="N391" s="240"/>
      <c r="O391" s="240"/>
      <c r="P391" s="56"/>
      <c r="Q391" s="240"/>
      <c r="R391" s="241">
        <f t="shared" si="254"/>
        <v>0</v>
      </c>
    </row>
    <row r="392" spans="1:18" x14ac:dyDescent="0.3">
      <c r="A392" s="744"/>
      <c r="B392" s="239" t="s">
        <v>340</v>
      </c>
      <c r="C392" s="240"/>
      <c r="D392" s="240"/>
      <c r="E392" s="240"/>
      <c r="F392" s="240"/>
      <c r="G392" s="240"/>
      <c r="H392" s="240"/>
      <c r="I392" s="240"/>
      <c r="J392" s="240"/>
      <c r="K392" s="240"/>
      <c r="L392" s="240"/>
      <c r="M392" s="240"/>
      <c r="N392" s="240"/>
      <c r="O392" s="240"/>
      <c r="P392" s="56"/>
      <c r="Q392" s="240"/>
      <c r="R392" s="241">
        <f t="shared" si="254"/>
        <v>0</v>
      </c>
    </row>
    <row r="393" spans="1:18" x14ac:dyDescent="0.3">
      <c r="A393" s="744"/>
      <c r="B393" s="238" t="s">
        <v>341</v>
      </c>
      <c r="C393" s="238">
        <f t="shared" ref="C393:O393" si="265">SUM(C394:C395)</f>
        <v>0</v>
      </c>
      <c r="D393" s="238">
        <f t="shared" si="265"/>
        <v>0</v>
      </c>
      <c r="E393" s="238">
        <f t="shared" si="265"/>
        <v>0</v>
      </c>
      <c r="F393" s="238">
        <f t="shared" si="265"/>
        <v>0</v>
      </c>
      <c r="G393" s="238">
        <f t="shared" si="265"/>
        <v>0</v>
      </c>
      <c r="H393" s="238">
        <f t="shared" si="265"/>
        <v>0</v>
      </c>
      <c r="I393" s="238">
        <f t="shared" si="265"/>
        <v>0</v>
      </c>
      <c r="J393" s="238">
        <f t="shared" si="265"/>
        <v>0</v>
      </c>
      <c r="K393" s="238">
        <f t="shared" si="265"/>
        <v>0</v>
      </c>
      <c r="L393" s="238">
        <f t="shared" si="265"/>
        <v>0</v>
      </c>
      <c r="M393" s="238">
        <f t="shared" si="265"/>
        <v>0</v>
      </c>
      <c r="N393" s="238">
        <f t="shared" si="265"/>
        <v>0</v>
      </c>
      <c r="O393" s="238">
        <f t="shared" si="265"/>
        <v>0</v>
      </c>
      <c r="P393" s="56"/>
      <c r="Q393" s="238">
        <f t="shared" ref="Q393" si="266">SUM(Q394:Q395)</f>
        <v>0</v>
      </c>
      <c r="R393" s="238">
        <f t="shared" si="254"/>
        <v>0</v>
      </c>
    </row>
    <row r="394" spans="1:18" x14ac:dyDescent="0.3">
      <c r="A394" s="744"/>
      <c r="B394" s="239" t="s">
        <v>339</v>
      </c>
      <c r="C394" s="240"/>
      <c r="D394" s="240"/>
      <c r="E394" s="240"/>
      <c r="F394" s="240"/>
      <c r="G394" s="240"/>
      <c r="H394" s="240"/>
      <c r="I394" s="240"/>
      <c r="J394" s="240"/>
      <c r="K394" s="240"/>
      <c r="L394" s="240"/>
      <c r="M394" s="240"/>
      <c r="N394" s="240"/>
      <c r="O394" s="240"/>
      <c r="P394" s="56"/>
      <c r="Q394" s="240"/>
      <c r="R394" s="241">
        <f t="shared" si="254"/>
        <v>0</v>
      </c>
    </row>
    <row r="395" spans="1:18" x14ac:dyDescent="0.3">
      <c r="A395" s="744"/>
      <c r="B395" s="239" t="s">
        <v>340</v>
      </c>
      <c r="C395" s="240"/>
      <c r="D395" s="240"/>
      <c r="E395" s="240"/>
      <c r="F395" s="240"/>
      <c r="G395" s="240"/>
      <c r="H395" s="240"/>
      <c r="I395" s="240"/>
      <c r="J395" s="240"/>
      <c r="K395" s="240"/>
      <c r="L395" s="240"/>
      <c r="M395" s="240"/>
      <c r="N395" s="240"/>
      <c r="O395" s="240"/>
      <c r="P395" s="56"/>
      <c r="Q395" s="240"/>
      <c r="R395" s="241">
        <f t="shared" si="254"/>
        <v>0</v>
      </c>
    </row>
    <row r="396" spans="1:18" x14ac:dyDescent="0.3">
      <c r="A396" s="744" t="s">
        <v>353</v>
      </c>
      <c r="B396" s="238" t="s">
        <v>338</v>
      </c>
      <c r="C396" s="238">
        <f t="shared" ref="C396:O396" si="267">SUM(C397:C398)</f>
        <v>0</v>
      </c>
      <c r="D396" s="238">
        <f t="shared" si="267"/>
        <v>0</v>
      </c>
      <c r="E396" s="238">
        <f t="shared" si="267"/>
        <v>0</v>
      </c>
      <c r="F396" s="238">
        <f t="shared" si="267"/>
        <v>0</v>
      </c>
      <c r="G396" s="238">
        <f t="shared" si="267"/>
        <v>0</v>
      </c>
      <c r="H396" s="238">
        <f t="shared" si="267"/>
        <v>0</v>
      </c>
      <c r="I396" s="238">
        <f t="shared" si="267"/>
        <v>0</v>
      </c>
      <c r="J396" s="238">
        <f t="shared" si="267"/>
        <v>0</v>
      </c>
      <c r="K396" s="238">
        <f t="shared" si="267"/>
        <v>0</v>
      </c>
      <c r="L396" s="238">
        <f t="shared" si="267"/>
        <v>0</v>
      </c>
      <c r="M396" s="238">
        <f t="shared" si="267"/>
        <v>0</v>
      </c>
      <c r="N396" s="238">
        <f t="shared" si="267"/>
        <v>0</v>
      </c>
      <c r="O396" s="238">
        <f t="shared" si="267"/>
        <v>0</v>
      </c>
      <c r="P396" s="238">
        <f>SUM(P397:P398)</f>
        <v>0</v>
      </c>
      <c r="Q396" s="56"/>
      <c r="R396" s="238">
        <f t="shared" si="254"/>
        <v>0</v>
      </c>
    </row>
    <row r="397" spans="1:18" x14ac:dyDescent="0.3">
      <c r="A397" s="744"/>
      <c r="B397" s="239" t="s">
        <v>339</v>
      </c>
      <c r="C397" s="240"/>
      <c r="D397" s="240"/>
      <c r="E397" s="240"/>
      <c r="F397" s="240"/>
      <c r="G397" s="240"/>
      <c r="H397" s="240"/>
      <c r="I397" s="240"/>
      <c r="J397" s="240"/>
      <c r="K397" s="240"/>
      <c r="L397" s="240"/>
      <c r="M397" s="240"/>
      <c r="N397" s="240"/>
      <c r="O397" s="240"/>
      <c r="P397" s="240"/>
      <c r="Q397" s="56"/>
      <c r="R397" s="241">
        <f t="shared" si="254"/>
        <v>0</v>
      </c>
    </row>
    <row r="398" spans="1:18" x14ac:dyDescent="0.3">
      <c r="A398" s="744"/>
      <c r="B398" s="239" t="s">
        <v>340</v>
      </c>
      <c r="C398" s="240"/>
      <c r="D398" s="240"/>
      <c r="E398" s="240"/>
      <c r="F398" s="240"/>
      <c r="G398" s="240"/>
      <c r="H398" s="240"/>
      <c r="I398" s="240"/>
      <c r="J398" s="240"/>
      <c r="K398" s="240"/>
      <c r="L398" s="240"/>
      <c r="M398" s="240"/>
      <c r="N398" s="240"/>
      <c r="O398" s="240"/>
      <c r="P398" s="240"/>
      <c r="Q398" s="56"/>
      <c r="R398" s="241">
        <f t="shared" si="254"/>
        <v>0</v>
      </c>
    </row>
    <row r="399" spans="1:18" x14ac:dyDescent="0.3">
      <c r="A399" s="744"/>
      <c r="B399" s="238" t="s">
        <v>341</v>
      </c>
      <c r="C399" s="238">
        <f t="shared" ref="C399:O399" si="268">SUM(C400:C401)</f>
        <v>0</v>
      </c>
      <c r="D399" s="238">
        <f t="shared" si="268"/>
        <v>0</v>
      </c>
      <c r="E399" s="238">
        <f t="shared" si="268"/>
        <v>0</v>
      </c>
      <c r="F399" s="238">
        <f t="shared" si="268"/>
        <v>0</v>
      </c>
      <c r="G399" s="238">
        <f t="shared" si="268"/>
        <v>0</v>
      </c>
      <c r="H399" s="238">
        <f t="shared" si="268"/>
        <v>0</v>
      </c>
      <c r="I399" s="238">
        <f t="shared" si="268"/>
        <v>0</v>
      </c>
      <c r="J399" s="238">
        <f t="shared" si="268"/>
        <v>0</v>
      </c>
      <c r="K399" s="238">
        <f t="shared" si="268"/>
        <v>0</v>
      </c>
      <c r="L399" s="238">
        <f t="shared" si="268"/>
        <v>0</v>
      </c>
      <c r="M399" s="238">
        <f t="shared" si="268"/>
        <v>0</v>
      </c>
      <c r="N399" s="238">
        <f t="shared" si="268"/>
        <v>0</v>
      </c>
      <c r="O399" s="238">
        <f t="shared" si="268"/>
        <v>0</v>
      </c>
      <c r="P399" s="238">
        <f>SUM(P400:P401)</f>
        <v>0</v>
      </c>
      <c r="Q399" s="56"/>
      <c r="R399" s="238">
        <f t="shared" si="254"/>
        <v>0</v>
      </c>
    </row>
    <row r="400" spans="1:18" x14ac:dyDescent="0.3">
      <c r="A400" s="744"/>
      <c r="B400" s="239" t="s">
        <v>339</v>
      </c>
      <c r="C400" s="240"/>
      <c r="D400" s="240"/>
      <c r="E400" s="240"/>
      <c r="F400" s="240"/>
      <c r="G400" s="240"/>
      <c r="H400" s="240"/>
      <c r="I400" s="240"/>
      <c r="J400" s="240"/>
      <c r="K400" s="240"/>
      <c r="L400" s="240"/>
      <c r="M400" s="240"/>
      <c r="N400" s="240"/>
      <c r="O400" s="240"/>
      <c r="P400" s="240"/>
      <c r="Q400" s="56"/>
      <c r="R400" s="241">
        <f t="shared" si="254"/>
        <v>0</v>
      </c>
    </row>
    <row r="401" spans="1:18" x14ac:dyDescent="0.3">
      <c r="A401" s="745"/>
      <c r="B401" s="239" t="s">
        <v>340</v>
      </c>
      <c r="C401" s="240"/>
      <c r="D401" s="240"/>
      <c r="E401" s="240"/>
      <c r="F401" s="240"/>
      <c r="G401" s="240"/>
      <c r="H401" s="240"/>
      <c r="I401" s="240"/>
      <c r="J401" s="240"/>
      <c r="K401" s="240"/>
      <c r="L401" s="240"/>
      <c r="M401" s="240"/>
      <c r="N401" s="240"/>
      <c r="O401" s="240"/>
      <c r="P401" s="240"/>
      <c r="Q401" s="56"/>
      <c r="R401" s="241">
        <f t="shared" si="254"/>
        <v>0</v>
      </c>
    </row>
    <row r="402" spans="1:18" x14ac:dyDescent="0.3">
      <c r="A402" s="744" t="s">
        <v>917</v>
      </c>
      <c r="B402" s="242" t="s">
        <v>338</v>
      </c>
      <c r="C402" s="242">
        <f t="shared" ref="C402:R402" si="269">SUM(C312,C318,C324,C330,C336,C342,C348,C354,C360,C366,C372,C378,C384,C390,C396)</f>
        <v>0</v>
      </c>
      <c r="D402" s="242">
        <f t="shared" si="269"/>
        <v>0</v>
      </c>
      <c r="E402" s="242">
        <f t="shared" si="269"/>
        <v>0</v>
      </c>
      <c r="F402" s="242">
        <f t="shared" si="269"/>
        <v>0</v>
      </c>
      <c r="G402" s="242">
        <f t="shared" si="269"/>
        <v>0</v>
      </c>
      <c r="H402" s="242">
        <f t="shared" si="269"/>
        <v>0</v>
      </c>
      <c r="I402" s="242">
        <f t="shared" si="269"/>
        <v>0</v>
      </c>
      <c r="J402" s="242">
        <f t="shared" si="269"/>
        <v>0</v>
      </c>
      <c r="K402" s="242">
        <f t="shared" si="269"/>
        <v>0</v>
      </c>
      <c r="L402" s="242">
        <f t="shared" si="269"/>
        <v>0</v>
      </c>
      <c r="M402" s="242">
        <f t="shared" si="269"/>
        <v>0</v>
      </c>
      <c r="N402" s="242">
        <f t="shared" si="269"/>
        <v>0</v>
      </c>
      <c r="O402" s="242">
        <f t="shared" si="269"/>
        <v>0</v>
      </c>
      <c r="P402" s="242">
        <f t="shared" si="269"/>
        <v>0</v>
      </c>
      <c r="Q402" s="242">
        <f t="shared" si="269"/>
        <v>0</v>
      </c>
      <c r="R402" s="242">
        <f t="shared" si="269"/>
        <v>0</v>
      </c>
    </row>
    <row r="403" spans="1:18" x14ac:dyDescent="0.3">
      <c r="A403" s="744"/>
      <c r="B403" s="239" t="s">
        <v>339</v>
      </c>
      <c r="C403" s="241">
        <f t="shared" ref="C403:R403" si="270">SUM(C313,C319,C325,C331,C337,C343,C349,C355,C361,C367,C373,C379,C385,C391,C397)</f>
        <v>0</v>
      </c>
      <c r="D403" s="241">
        <f t="shared" si="270"/>
        <v>0</v>
      </c>
      <c r="E403" s="241">
        <f t="shared" si="270"/>
        <v>0</v>
      </c>
      <c r="F403" s="241">
        <f t="shared" si="270"/>
        <v>0</v>
      </c>
      <c r="G403" s="241">
        <f t="shared" si="270"/>
        <v>0</v>
      </c>
      <c r="H403" s="241">
        <f t="shared" si="270"/>
        <v>0</v>
      </c>
      <c r="I403" s="241">
        <f t="shared" si="270"/>
        <v>0</v>
      </c>
      <c r="J403" s="241">
        <f t="shared" si="270"/>
        <v>0</v>
      </c>
      <c r="K403" s="241">
        <f t="shared" si="270"/>
        <v>0</v>
      </c>
      <c r="L403" s="241">
        <f t="shared" si="270"/>
        <v>0</v>
      </c>
      <c r="M403" s="241">
        <f t="shared" si="270"/>
        <v>0</v>
      </c>
      <c r="N403" s="241">
        <f t="shared" si="270"/>
        <v>0</v>
      </c>
      <c r="O403" s="241">
        <f t="shared" si="270"/>
        <v>0</v>
      </c>
      <c r="P403" s="241">
        <f t="shared" si="270"/>
        <v>0</v>
      </c>
      <c r="Q403" s="241">
        <f t="shared" si="270"/>
        <v>0</v>
      </c>
      <c r="R403" s="241">
        <f t="shared" si="270"/>
        <v>0</v>
      </c>
    </row>
    <row r="404" spans="1:18" x14ac:dyDescent="0.3">
      <c r="A404" s="744"/>
      <c r="B404" s="239" t="s">
        <v>340</v>
      </c>
      <c r="C404" s="241">
        <f t="shared" ref="C404:R404" si="271">SUM(C314,C320,C326,C332,C338,C344,C350,C356,C362,C368,C374,C380,C386,C392,C398)</f>
        <v>0</v>
      </c>
      <c r="D404" s="241">
        <f t="shared" si="271"/>
        <v>0</v>
      </c>
      <c r="E404" s="241">
        <f t="shared" si="271"/>
        <v>0</v>
      </c>
      <c r="F404" s="241">
        <f t="shared" si="271"/>
        <v>0</v>
      </c>
      <c r="G404" s="241">
        <f t="shared" si="271"/>
        <v>0</v>
      </c>
      <c r="H404" s="241">
        <f t="shared" si="271"/>
        <v>0</v>
      </c>
      <c r="I404" s="241">
        <f t="shared" si="271"/>
        <v>0</v>
      </c>
      <c r="J404" s="241">
        <f t="shared" si="271"/>
        <v>0</v>
      </c>
      <c r="K404" s="241">
        <f t="shared" si="271"/>
        <v>0</v>
      </c>
      <c r="L404" s="241">
        <f t="shared" si="271"/>
        <v>0</v>
      </c>
      <c r="M404" s="241">
        <f t="shared" si="271"/>
        <v>0</v>
      </c>
      <c r="N404" s="241">
        <f t="shared" si="271"/>
        <v>0</v>
      </c>
      <c r="O404" s="241">
        <f t="shared" si="271"/>
        <v>0</v>
      </c>
      <c r="P404" s="241">
        <f t="shared" si="271"/>
        <v>0</v>
      </c>
      <c r="Q404" s="241">
        <f t="shared" si="271"/>
        <v>0</v>
      </c>
      <c r="R404" s="241">
        <f t="shared" si="271"/>
        <v>0</v>
      </c>
    </row>
    <row r="405" spans="1:18" x14ac:dyDescent="0.3">
      <c r="A405" s="744"/>
      <c r="B405" s="242" t="s">
        <v>341</v>
      </c>
      <c r="C405" s="242">
        <f t="shared" ref="C405:R405" si="272">SUM(C315,C321,C327,C333,C339,C345,C351,C357,C363,C369,C375,C381,C387,C393,C399)</f>
        <v>0</v>
      </c>
      <c r="D405" s="242">
        <f t="shared" si="272"/>
        <v>0</v>
      </c>
      <c r="E405" s="242">
        <f t="shared" si="272"/>
        <v>0</v>
      </c>
      <c r="F405" s="242">
        <f t="shared" si="272"/>
        <v>0</v>
      </c>
      <c r="G405" s="242">
        <f t="shared" si="272"/>
        <v>0</v>
      </c>
      <c r="H405" s="242">
        <f t="shared" si="272"/>
        <v>0</v>
      </c>
      <c r="I405" s="242">
        <f t="shared" si="272"/>
        <v>0</v>
      </c>
      <c r="J405" s="242">
        <f t="shared" si="272"/>
        <v>0</v>
      </c>
      <c r="K405" s="242">
        <f t="shared" si="272"/>
        <v>0</v>
      </c>
      <c r="L405" s="242">
        <f t="shared" si="272"/>
        <v>0</v>
      </c>
      <c r="M405" s="242">
        <f t="shared" si="272"/>
        <v>0</v>
      </c>
      <c r="N405" s="242">
        <f t="shared" si="272"/>
        <v>0</v>
      </c>
      <c r="O405" s="242">
        <f t="shared" si="272"/>
        <v>0</v>
      </c>
      <c r="P405" s="242">
        <f t="shared" si="272"/>
        <v>0</v>
      </c>
      <c r="Q405" s="242">
        <f t="shared" si="272"/>
        <v>0</v>
      </c>
      <c r="R405" s="242">
        <f t="shared" si="272"/>
        <v>0</v>
      </c>
    </row>
    <row r="406" spans="1:18" x14ac:dyDescent="0.3">
      <c r="A406" s="744"/>
      <c r="B406" s="239" t="s">
        <v>339</v>
      </c>
      <c r="C406" s="241">
        <f t="shared" ref="C406:R406" si="273">SUM(C316,C322,C328,C334,C340,C346,C352,C358,C364,C370,C376,C382,C388,C394,C400)</f>
        <v>0</v>
      </c>
      <c r="D406" s="241">
        <f t="shared" si="273"/>
        <v>0</v>
      </c>
      <c r="E406" s="241">
        <f t="shared" si="273"/>
        <v>0</v>
      </c>
      <c r="F406" s="241">
        <f t="shared" si="273"/>
        <v>0</v>
      </c>
      <c r="G406" s="241">
        <f t="shared" si="273"/>
        <v>0</v>
      </c>
      <c r="H406" s="241">
        <f t="shared" si="273"/>
        <v>0</v>
      </c>
      <c r="I406" s="241">
        <f t="shared" si="273"/>
        <v>0</v>
      </c>
      <c r="J406" s="241">
        <f t="shared" si="273"/>
        <v>0</v>
      </c>
      <c r="K406" s="241">
        <f t="shared" si="273"/>
        <v>0</v>
      </c>
      <c r="L406" s="241">
        <f t="shared" si="273"/>
        <v>0</v>
      </c>
      <c r="M406" s="241">
        <f t="shared" si="273"/>
        <v>0</v>
      </c>
      <c r="N406" s="241">
        <f t="shared" si="273"/>
        <v>0</v>
      </c>
      <c r="O406" s="241">
        <f t="shared" si="273"/>
        <v>0</v>
      </c>
      <c r="P406" s="241">
        <f t="shared" si="273"/>
        <v>0</v>
      </c>
      <c r="Q406" s="241">
        <f t="shared" si="273"/>
        <v>0</v>
      </c>
      <c r="R406" s="241">
        <f t="shared" si="273"/>
        <v>0</v>
      </c>
    </row>
    <row r="407" spans="1:18" x14ac:dyDescent="0.3">
      <c r="A407" s="745"/>
      <c r="B407" s="239" t="s">
        <v>340</v>
      </c>
      <c r="C407" s="241">
        <f>SUM(C317,C323,C329,C335,C341,C347,C353,C359,C365,C371,C377,C383,C389,C395,C401)</f>
        <v>0</v>
      </c>
      <c r="D407" s="241">
        <f t="shared" ref="D407:R407" si="274">SUM(D317,D323,D329,D335,D341,D347,D353,D359,D365,D371,D377,D383,D389,D395,D401)</f>
        <v>0</v>
      </c>
      <c r="E407" s="241">
        <f t="shared" si="274"/>
        <v>0</v>
      </c>
      <c r="F407" s="241">
        <f t="shared" si="274"/>
        <v>0</v>
      </c>
      <c r="G407" s="241">
        <f t="shared" si="274"/>
        <v>0</v>
      </c>
      <c r="H407" s="241">
        <f t="shared" si="274"/>
        <v>0</v>
      </c>
      <c r="I407" s="241">
        <f t="shared" si="274"/>
        <v>0</v>
      </c>
      <c r="J407" s="241">
        <f t="shared" si="274"/>
        <v>0</v>
      </c>
      <c r="K407" s="241">
        <f t="shared" si="274"/>
        <v>0</v>
      </c>
      <c r="L407" s="241">
        <f t="shared" si="274"/>
        <v>0</v>
      </c>
      <c r="M407" s="241">
        <f t="shared" si="274"/>
        <v>0</v>
      </c>
      <c r="N407" s="241">
        <f t="shared" si="274"/>
        <v>0</v>
      </c>
      <c r="O407" s="241">
        <f t="shared" si="274"/>
        <v>0</v>
      </c>
      <c r="P407" s="241">
        <f t="shared" si="274"/>
        <v>0</v>
      </c>
      <c r="Q407" s="241">
        <f t="shared" si="274"/>
        <v>0</v>
      </c>
      <c r="R407" s="241">
        <f t="shared" si="274"/>
        <v>0</v>
      </c>
    </row>
    <row r="409" spans="1:18" s="234" customFormat="1" ht="18" x14ac:dyDescent="0.35">
      <c r="A409" s="136"/>
      <c r="B409" s="747" t="str">
        <f>$I$5</f>
        <v>Budget 2020</v>
      </c>
      <c r="C409" s="748"/>
      <c r="D409" s="748"/>
      <c r="E409" s="748"/>
      <c r="F409" s="748"/>
      <c r="G409" s="748"/>
      <c r="H409" s="748"/>
      <c r="I409" s="748"/>
      <c r="J409" s="748"/>
      <c r="K409" s="748"/>
      <c r="L409" s="748"/>
      <c r="M409" s="748"/>
      <c r="N409" s="748"/>
      <c r="O409" s="748"/>
      <c r="P409" s="748"/>
      <c r="Q409" s="748"/>
      <c r="R409" s="748"/>
    </row>
    <row r="410" spans="1:18" s="234" customFormat="1" ht="40.5" x14ac:dyDescent="0.3">
      <c r="A410" s="136"/>
      <c r="B410" s="235"/>
      <c r="C410" s="236" t="s">
        <v>342</v>
      </c>
      <c r="D410" s="237" t="s">
        <v>343</v>
      </c>
      <c r="E410" s="237" t="s">
        <v>667</v>
      </c>
      <c r="F410" s="236" t="s">
        <v>668</v>
      </c>
      <c r="G410" s="236" t="s">
        <v>669</v>
      </c>
      <c r="H410" s="237" t="s">
        <v>345</v>
      </c>
      <c r="I410" s="236" t="s">
        <v>346</v>
      </c>
      <c r="J410" s="237" t="s">
        <v>347</v>
      </c>
      <c r="K410" s="236" t="s">
        <v>348</v>
      </c>
      <c r="L410" s="237" t="s">
        <v>349</v>
      </c>
      <c r="M410" s="236" t="s">
        <v>350</v>
      </c>
      <c r="N410" s="237" t="s">
        <v>351</v>
      </c>
      <c r="O410" s="237" t="s">
        <v>670</v>
      </c>
      <c r="P410" s="236" t="s">
        <v>352</v>
      </c>
      <c r="Q410" s="237" t="s">
        <v>353</v>
      </c>
      <c r="R410" s="237" t="s">
        <v>917</v>
      </c>
    </row>
    <row r="411" spans="1:18" x14ac:dyDescent="0.3">
      <c r="A411" s="746" t="s">
        <v>342</v>
      </c>
      <c r="B411" s="238" t="s">
        <v>338</v>
      </c>
      <c r="C411" s="56"/>
      <c r="D411" s="238">
        <f>SUM(D412:D413)</f>
        <v>0</v>
      </c>
      <c r="E411" s="238">
        <f>SUM(E412:E413)</f>
        <v>0</v>
      </c>
      <c r="F411" s="238">
        <f t="shared" ref="F411:Q411" si="275">SUM(F412:F413)</f>
        <v>0</v>
      </c>
      <c r="G411" s="238">
        <f t="shared" si="275"/>
        <v>0</v>
      </c>
      <c r="H411" s="238">
        <f t="shared" si="275"/>
        <v>0</v>
      </c>
      <c r="I411" s="238">
        <f t="shared" si="275"/>
        <v>0</v>
      </c>
      <c r="J411" s="238">
        <f t="shared" si="275"/>
        <v>0</v>
      </c>
      <c r="K411" s="238">
        <f t="shared" si="275"/>
        <v>0</v>
      </c>
      <c r="L411" s="238">
        <f t="shared" si="275"/>
        <v>0</v>
      </c>
      <c r="M411" s="238">
        <f t="shared" si="275"/>
        <v>0</v>
      </c>
      <c r="N411" s="238">
        <f t="shared" si="275"/>
        <v>0</v>
      </c>
      <c r="O411" s="238">
        <f t="shared" si="275"/>
        <v>0</v>
      </c>
      <c r="P411" s="238">
        <f t="shared" si="275"/>
        <v>0</v>
      </c>
      <c r="Q411" s="238">
        <f t="shared" si="275"/>
        <v>0</v>
      </c>
      <c r="R411" s="238">
        <f>SUM(C411:Q411)</f>
        <v>0</v>
      </c>
    </row>
    <row r="412" spans="1:18" x14ac:dyDescent="0.3">
      <c r="A412" s="744"/>
      <c r="B412" s="239" t="s">
        <v>339</v>
      </c>
      <c r="C412" s="56"/>
      <c r="D412" s="240"/>
      <c r="E412" s="240"/>
      <c r="F412" s="240"/>
      <c r="G412" s="240"/>
      <c r="H412" s="240"/>
      <c r="I412" s="240"/>
      <c r="J412" s="240"/>
      <c r="K412" s="240"/>
      <c r="L412" s="240"/>
      <c r="M412" s="240"/>
      <c r="N412" s="240"/>
      <c r="O412" s="240"/>
      <c r="P412" s="240"/>
      <c r="Q412" s="240"/>
      <c r="R412" s="241">
        <f t="shared" ref="R412:R475" si="276">SUM(C412:Q412)</f>
        <v>0</v>
      </c>
    </row>
    <row r="413" spans="1:18" x14ac:dyDescent="0.3">
      <c r="A413" s="744"/>
      <c r="B413" s="239" t="s">
        <v>340</v>
      </c>
      <c r="C413" s="56"/>
      <c r="D413" s="240"/>
      <c r="E413" s="240"/>
      <c r="F413" s="240"/>
      <c r="G413" s="240"/>
      <c r="H413" s="240"/>
      <c r="I413" s="240"/>
      <c r="J413" s="240"/>
      <c r="K413" s="240"/>
      <c r="L413" s="240"/>
      <c r="M413" s="240"/>
      <c r="N413" s="240"/>
      <c r="O413" s="240"/>
      <c r="P413" s="240"/>
      <c r="Q413" s="240"/>
      <c r="R413" s="241">
        <f t="shared" si="276"/>
        <v>0</v>
      </c>
    </row>
    <row r="414" spans="1:18" x14ac:dyDescent="0.3">
      <c r="A414" s="744"/>
      <c r="B414" s="238" t="s">
        <v>341</v>
      </c>
      <c r="C414" s="56"/>
      <c r="D414" s="238">
        <f>SUM(D415:D416)</f>
        <v>0</v>
      </c>
      <c r="E414" s="238">
        <f>SUM(E415:E416)</f>
        <v>0</v>
      </c>
      <c r="F414" s="238">
        <f t="shared" ref="F414:Q414" si="277">SUM(F415:F416)</f>
        <v>0</v>
      </c>
      <c r="G414" s="238">
        <f t="shared" si="277"/>
        <v>0</v>
      </c>
      <c r="H414" s="238">
        <f t="shared" si="277"/>
        <v>0</v>
      </c>
      <c r="I414" s="238">
        <f t="shared" si="277"/>
        <v>0</v>
      </c>
      <c r="J414" s="238">
        <f t="shared" si="277"/>
        <v>0</v>
      </c>
      <c r="K414" s="238">
        <f t="shared" si="277"/>
        <v>0</v>
      </c>
      <c r="L414" s="238">
        <f t="shared" si="277"/>
        <v>0</v>
      </c>
      <c r="M414" s="238">
        <f t="shared" si="277"/>
        <v>0</v>
      </c>
      <c r="N414" s="238">
        <f t="shared" si="277"/>
        <v>0</v>
      </c>
      <c r="O414" s="238">
        <f t="shared" si="277"/>
        <v>0</v>
      </c>
      <c r="P414" s="238">
        <f t="shared" si="277"/>
        <v>0</v>
      </c>
      <c r="Q414" s="238">
        <f t="shared" si="277"/>
        <v>0</v>
      </c>
      <c r="R414" s="238">
        <f t="shared" si="276"/>
        <v>0</v>
      </c>
    </row>
    <row r="415" spans="1:18" x14ac:dyDescent="0.3">
      <c r="A415" s="744"/>
      <c r="B415" s="239" t="s">
        <v>339</v>
      </c>
      <c r="C415" s="56"/>
      <c r="D415" s="240"/>
      <c r="E415" s="240"/>
      <c r="F415" s="240"/>
      <c r="G415" s="240"/>
      <c r="H415" s="240"/>
      <c r="I415" s="240"/>
      <c r="J415" s="240"/>
      <c r="K415" s="240"/>
      <c r="L415" s="240"/>
      <c r="M415" s="240"/>
      <c r="N415" s="240"/>
      <c r="O415" s="240"/>
      <c r="P415" s="240"/>
      <c r="Q415" s="240"/>
      <c r="R415" s="241">
        <f t="shared" si="276"/>
        <v>0</v>
      </c>
    </row>
    <row r="416" spans="1:18" x14ac:dyDescent="0.3">
      <c r="A416" s="744"/>
      <c r="B416" s="239" t="s">
        <v>340</v>
      </c>
      <c r="C416" s="56"/>
      <c r="D416" s="240"/>
      <c r="E416" s="240"/>
      <c r="F416" s="240"/>
      <c r="G416" s="240"/>
      <c r="H416" s="240"/>
      <c r="I416" s="240"/>
      <c r="J416" s="240"/>
      <c r="K416" s="240"/>
      <c r="L416" s="240"/>
      <c r="M416" s="240"/>
      <c r="N416" s="240"/>
      <c r="O416" s="240"/>
      <c r="P416" s="240"/>
      <c r="Q416" s="240"/>
      <c r="R416" s="241">
        <f t="shared" si="276"/>
        <v>0</v>
      </c>
    </row>
    <row r="417" spans="1:18" x14ac:dyDescent="0.3">
      <c r="A417" s="744" t="s">
        <v>343</v>
      </c>
      <c r="B417" s="238" t="s">
        <v>338</v>
      </c>
      <c r="C417" s="238">
        <f t="shared" ref="C417" si="278">SUM(C418:C419)</f>
        <v>0</v>
      </c>
      <c r="D417" s="56"/>
      <c r="E417" s="238">
        <f t="shared" ref="E417:Q417" si="279">SUM(E418:E419)</f>
        <v>0</v>
      </c>
      <c r="F417" s="238">
        <f t="shared" si="279"/>
        <v>0</v>
      </c>
      <c r="G417" s="238">
        <f t="shared" si="279"/>
        <v>0</v>
      </c>
      <c r="H417" s="238">
        <f t="shared" si="279"/>
        <v>0</v>
      </c>
      <c r="I417" s="238">
        <f t="shared" si="279"/>
        <v>0</v>
      </c>
      <c r="J417" s="238">
        <f t="shared" si="279"/>
        <v>0</v>
      </c>
      <c r="K417" s="238">
        <f t="shared" si="279"/>
        <v>0</v>
      </c>
      <c r="L417" s="238">
        <f t="shared" si="279"/>
        <v>0</v>
      </c>
      <c r="M417" s="238">
        <f t="shared" si="279"/>
        <v>0</v>
      </c>
      <c r="N417" s="238">
        <f t="shared" si="279"/>
        <v>0</v>
      </c>
      <c r="O417" s="238">
        <f t="shared" si="279"/>
        <v>0</v>
      </c>
      <c r="P417" s="238">
        <f t="shared" si="279"/>
        <v>0</v>
      </c>
      <c r="Q417" s="238">
        <f t="shared" si="279"/>
        <v>0</v>
      </c>
      <c r="R417" s="238">
        <f t="shared" si="276"/>
        <v>0</v>
      </c>
    </row>
    <row r="418" spans="1:18" x14ac:dyDescent="0.3">
      <c r="A418" s="744"/>
      <c r="B418" s="239" t="s">
        <v>339</v>
      </c>
      <c r="C418" s="240"/>
      <c r="D418" s="56"/>
      <c r="E418" s="240"/>
      <c r="F418" s="240"/>
      <c r="G418" s="240"/>
      <c r="H418" s="240"/>
      <c r="I418" s="240"/>
      <c r="J418" s="240"/>
      <c r="K418" s="240"/>
      <c r="L418" s="240"/>
      <c r="M418" s="240"/>
      <c r="N418" s="240"/>
      <c r="O418" s="240"/>
      <c r="P418" s="240"/>
      <c r="Q418" s="240"/>
      <c r="R418" s="241">
        <f t="shared" si="276"/>
        <v>0</v>
      </c>
    </row>
    <row r="419" spans="1:18" x14ac:dyDescent="0.3">
      <c r="A419" s="744"/>
      <c r="B419" s="239" t="s">
        <v>340</v>
      </c>
      <c r="C419" s="240"/>
      <c r="D419" s="56"/>
      <c r="E419" s="240"/>
      <c r="F419" s="240"/>
      <c r="G419" s="240"/>
      <c r="H419" s="240"/>
      <c r="I419" s="240"/>
      <c r="J419" s="240"/>
      <c r="K419" s="240"/>
      <c r="L419" s="240"/>
      <c r="M419" s="240"/>
      <c r="N419" s="240"/>
      <c r="O419" s="240"/>
      <c r="P419" s="240"/>
      <c r="Q419" s="240"/>
      <c r="R419" s="241">
        <f t="shared" si="276"/>
        <v>0</v>
      </c>
    </row>
    <row r="420" spans="1:18" x14ac:dyDescent="0.3">
      <c r="A420" s="744"/>
      <c r="B420" s="238" t="s">
        <v>341</v>
      </c>
      <c r="C420" s="238">
        <f t="shared" ref="C420" si="280">SUM(C421:C422)</f>
        <v>0</v>
      </c>
      <c r="D420" s="56"/>
      <c r="E420" s="238">
        <f t="shared" ref="E420:Q420" si="281">SUM(E421:E422)</f>
        <v>0</v>
      </c>
      <c r="F420" s="238">
        <f t="shared" si="281"/>
        <v>0</v>
      </c>
      <c r="G420" s="238">
        <f t="shared" si="281"/>
        <v>0</v>
      </c>
      <c r="H420" s="238">
        <f t="shared" si="281"/>
        <v>0</v>
      </c>
      <c r="I420" s="238">
        <f t="shared" si="281"/>
        <v>0</v>
      </c>
      <c r="J420" s="238">
        <f t="shared" si="281"/>
        <v>0</v>
      </c>
      <c r="K420" s="238">
        <f t="shared" si="281"/>
        <v>0</v>
      </c>
      <c r="L420" s="238">
        <f t="shared" si="281"/>
        <v>0</v>
      </c>
      <c r="M420" s="238">
        <f t="shared" si="281"/>
        <v>0</v>
      </c>
      <c r="N420" s="238">
        <f t="shared" si="281"/>
        <v>0</v>
      </c>
      <c r="O420" s="238">
        <f t="shared" si="281"/>
        <v>0</v>
      </c>
      <c r="P420" s="238">
        <f t="shared" si="281"/>
        <v>0</v>
      </c>
      <c r="Q420" s="238">
        <f t="shared" si="281"/>
        <v>0</v>
      </c>
      <c r="R420" s="238">
        <f t="shared" si="276"/>
        <v>0</v>
      </c>
    </row>
    <row r="421" spans="1:18" x14ac:dyDescent="0.3">
      <c r="A421" s="744"/>
      <c r="B421" s="239" t="s">
        <v>339</v>
      </c>
      <c r="C421" s="240"/>
      <c r="D421" s="56"/>
      <c r="E421" s="240"/>
      <c r="F421" s="240"/>
      <c r="G421" s="240"/>
      <c r="H421" s="240"/>
      <c r="I421" s="240"/>
      <c r="J421" s="240"/>
      <c r="K421" s="240"/>
      <c r="L421" s="240"/>
      <c r="M421" s="240"/>
      <c r="N421" s="240"/>
      <c r="O421" s="240"/>
      <c r="P421" s="240"/>
      <c r="Q421" s="240"/>
      <c r="R421" s="241">
        <f t="shared" si="276"/>
        <v>0</v>
      </c>
    </row>
    <row r="422" spans="1:18" x14ac:dyDescent="0.3">
      <c r="A422" s="744"/>
      <c r="B422" s="239" t="s">
        <v>340</v>
      </c>
      <c r="C422" s="240"/>
      <c r="D422" s="56"/>
      <c r="E422" s="240"/>
      <c r="F422" s="240"/>
      <c r="G422" s="240"/>
      <c r="H422" s="240"/>
      <c r="I422" s="240"/>
      <c r="J422" s="240"/>
      <c r="K422" s="240"/>
      <c r="L422" s="240"/>
      <c r="M422" s="240"/>
      <c r="N422" s="240"/>
      <c r="O422" s="240"/>
      <c r="P422" s="240"/>
      <c r="Q422" s="240"/>
      <c r="R422" s="241">
        <f t="shared" si="276"/>
        <v>0</v>
      </c>
    </row>
    <row r="423" spans="1:18" x14ac:dyDescent="0.3">
      <c r="A423" s="744" t="s">
        <v>671</v>
      </c>
      <c r="B423" s="238" t="s">
        <v>338</v>
      </c>
      <c r="C423" s="238">
        <f t="shared" ref="C423:D423" si="282">SUM(C424:C425)</f>
        <v>0</v>
      </c>
      <c r="D423" s="238">
        <f t="shared" si="282"/>
        <v>0</v>
      </c>
      <c r="E423" s="56"/>
      <c r="F423" s="238">
        <f t="shared" ref="F423:G423" si="283">SUM(F424:F425)</f>
        <v>0</v>
      </c>
      <c r="G423" s="238">
        <f t="shared" si="283"/>
        <v>0</v>
      </c>
      <c r="H423" s="238">
        <f>SUM(H424:H425)</f>
        <v>0</v>
      </c>
      <c r="I423" s="238">
        <f t="shared" ref="I423:Q423" si="284">SUM(I424:I425)</f>
        <v>0</v>
      </c>
      <c r="J423" s="238">
        <f t="shared" si="284"/>
        <v>0</v>
      </c>
      <c r="K423" s="238">
        <f t="shared" si="284"/>
        <v>0</v>
      </c>
      <c r="L423" s="238">
        <f t="shared" si="284"/>
        <v>0</v>
      </c>
      <c r="M423" s="238">
        <f t="shared" si="284"/>
        <v>0</v>
      </c>
      <c r="N423" s="238">
        <f t="shared" si="284"/>
        <v>0</v>
      </c>
      <c r="O423" s="238">
        <f t="shared" si="284"/>
        <v>0</v>
      </c>
      <c r="P423" s="238">
        <f t="shared" si="284"/>
        <v>0</v>
      </c>
      <c r="Q423" s="238">
        <f t="shared" si="284"/>
        <v>0</v>
      </c>
      <c r="R423" s="238">
        <f t="shared" si="276"/>
        <v>0</v>
      </c>
    </row>
    <row r="424" spans="1:18" x14ac:dyDescent="0.3">
      <c r="A424" s="744"/>
      <c r="B424" s="239" t="s">
        <v>339</v>
      </c>
      <c r="C424" s="240"/>
      <c r="D424" s="240"/>
      <c r="E424" s="56"/>
      <c r="F424" s="240"/>
      <c r="G424" s="240"/>
      <c r="H424" s="240"/>
      <c r="I424" s="240"/>
      <c r="J424" s="240"/>
      <c r="K424" s="240"/>
      <c r="L424" s="240"/>
      <c r="M424" s="240"/>
      <c r="N424" s="240"/>
      <c r="O424" s="240"/>
      <c r="P424" s="240"/>
      <c r="Q424" s="240"/>
      <c r="R424" s="241">
        <f t="shared" si="276"/>
        <v>0</v>
      </c>
    </row>
    <row r="425" spans="1:18" x14ac:dyDescent="0.3">
      <c r="A425" s="744"/>
      <c r="B425" s="239" t="s">
        <v>340</v>
      </c>
      <c r="C425" s="240"/>
      <c r="D425" s="240"/>
      <c r="E425" s="56"/>
      <c r="F425" s="240"/>
      <c r="G425" s="240"/>
      <c r="H425" s="240"/>
      <c r="I425" s="240"/>
      <c r="J425" s="240"/>
      <c r="K425" s="240"/>
      <c r="L425" s="240"/>
      <c r="M425" s="240"/>
      <c r="N425" s="240"/>
      <c r="O425" s="240"/>
      <c r="P425" s="240"/>
      <c r="Q425" s="240"/>
      <c r="R425" s="241">
        <f t="shared" si="276"/>
        <v>0</v>
      </c>
    </row>
    <row r="426" spans="1:18" x14ac:dyDescent="0.3">
      <c r="A426" s="744"/>
      <c r="B426" s="238" t="s">
        <v>341</v>
      </c>
      <c r="C426" s="238">
        <f t="shared" ref="C426:D426" si="285">SUM(C427:C428)</f>
        <v>0</v>
      </c>
      <c r="D426" s="238">
        <f t="shared" si="285"/>
        <v>0</v>
      </c>
      <c r="E426" s="56"/>
      <c r="F426" s="238">
        <f t="shared" ref="F426:G426" si="286">SUM(F427:F428)</f>
        <v>0</v>
      </c>
      <c r="G426" s="238">
        <f t="shared" si="286"/>
        <v>0</v>
      </c>
      <c r="H426" s="238">
        <f>SUM(H427:H428)</f>
        <v>0</v>
      </c>
      <c r="I426" s="238">
        <f t="shared" ref="I426:Q426" si="287">SUM(I427:I428)</f>
        <v>0</v>
      </c>
      <c r="J426" s="238">
        <f t="shared" si="287"/>
        <v>0</v>
      </c>
      <c r="K426" s="238">
        <f t="shared" si="287"/>
        <v>0</v>
      </c>
      <c r="L426" s="238">
        <f t="shared" si="287"/>
        <v>0</v>
      </c>
      <c r="M426" s="238">
        <f t="shared" si="287"/>
        <v>0</v>
      </c>
      <c r="N426" s="238">
        <f t="shared" si="287"/>
        <v>0</v>
      </c>
      <c r="O426" s="238">
        <f t="shared" si="287"/>
        <v>0</v>
      </c>
      <c r="P426" s="238">
        <f t="shared" si="287"/>
        <v>0</v>
      </c>
      <c r="Q426" s="238">
        <f t="shared" si="287"/>
        <v>0</v>
      </c>
      <c r="R426" s="238">
        <f t="shared" si="276"/>
        <v>0</v>
      </c>
    </row>
    <row r="427" spans="1:18" x14ac:dyDescent="0.3">
      <c r="A427" s="744"/>
      <c r="B427" s="239" t="s">
        <v>339</v>
      </c>
      <c r="C427" s="240"/>
      <c r="D427" s="240"/>
      <c r="E427" s="56"/>
      <c r="F427" s="240"/>
      <c r="G427" s="240"/>
      <c r="H427" s="240"/>
      <c r="I427" s="240"/>
      <c r="J427" s="240"/>
      <c r="K427" s="240"/>
      <c r="L427" s="240"/>
      <c r="M427" s="240"/>
      <c r="N427" s="240"/>
      <c r="O427" s="240"/>
      <c r="P427" s="240"/>
      <c r="Q427" s="240"/>
      <c r="R427" s="241">
        <f t="shared" si="276"/>
        <v>0</v>
      </c>
    </row>
    <row r="428" spans="1:18" x14ac:dyDescent="0.3">
      <c r="A428" s="744"/>
      <c r="B428" s="239" t="s">
        <v>340</v>
      </c>
      <c r="C428" s="240"/>
      <c r="D428" s="240"/>
      <c r="E428" s="56"/>
      <c r="F428" s="240"/>
      <c r="G428" s="240"/>
      <c r="H428" s="240"/>
      <c r="I428" s="240"/>
      <c r="J428" s="240"/>
      <c r="K428" s="240"/>
      <c r="L428" s="240"/>
      <c r="M428" s="240"/>
      <c r="N428" s="240"/>
      <c r="O428" s="240"/>
      <c r="P428" s="240"/>
      <c r="Q428" s="240"/>
      <c r="R428" s="241">
        <f t="shared" si="276"/>
        <v>0</v>
      </c>
    </row>
    <row r="429" spans="1:18" x14ac:dyDescent="0.3">
      <c r="A429" s="744" t="s">
        <v>344</v>
      </c>
      <c r="B429" s="238" t="s">
        <v>338</v>
      </c>
      <c r="C429" s="238">
        <f t="shared" ref="C429:E429" si="288">SUM(C430:C431)</f>
        <v>0</v>
      </c>
      <c r="D429" s="238">
        <f t="shared" si="288"/>
        <v>0</v>
      </c>
      <c r="E429" s="238">
        <f t="shared" si="288"/>
        <v>0</v>
      </c>
      <c r="F429" s="56"/>
      <c r="G429" s="238">
        <f t="shared" ref="G429" si="289">SUM(G430:G431)</f>
        <v>0</v>
      </c>
      <c r="H429" s="238">
        <f>SUM(H430:H431)</f>
        <v>0</v>
      </c>
      <c r="I429" s="238">
        <f t="shared" ref="I429:Q429" si="290">SUM(I430:I431)</f>
        <v>0</v>
      </c>
      <c r="J429" s="238">
        <f t="shared" si="290"/>
        <v>0</v>
      </c>
      <c r="K429" s="238">
        <f t="shared" si="290"/>
        <v>0</v>
      </c>
      <c r="L429" s="238">
        <f t="shared" si="290"/>
        <v>0</v>
      </c>
      <c r="M429" s="238">
        <f t="shared" si="290"/>
        <v>0</v>
      </c>
      <c r="N429" s="238">
        <f t="shared" si="290"/>
        <v>0</v>
      </c>
      <c r="O429" s="238">
        <f t="shared" si="290"/>
        <v>0</v>
      </c>
      <c r="P429" s="238">
        <f t="shared" si="290"/>
        <v>0</v>
      </c>
      <c r="Q429" s="238">
        <f t="shared" si="290"/>
        <v>0</v>
      </c>
      <c r="R429" s="238">
        <f t="shared" si="276"/>
        <v>0</v>
      </c>
    </row>
    <row r="430" spans="1:18" x14ac:dyDescent="0.3">
      <c r="A430" s="744"/>
      <c r="B430" s="239" t="s">
        <v>339</v>
      </c>
      <c r="C430" s="240"/>
      <c r="D430" s="240"/>
      <c r="E430" s="240"/>
      <c r="F430" s="56"/>
      <c r="G430" s="240"/>
      <c r="H430" s="240"/>
      <c r="I430" s="240"/>
      <c r="J430" s="240"/>
      <c r="K430" s="240"/>
      <c r="L430" s="240"/>
      <c r="M430" s="240"/>
      <c r="N430" s="240"/>
      <c r="O430" s="240"/>
      <c r="P430" s="240"/>
      <c r="Q430" s="240"/>
      <c r="R430" s="241">
        <f t="shared" si="276"/>
        <v>0</v>
      </c>
    </row>
    <row r="431" spans="1:18" x14ac:dyDescent="0.3">
      <c r="A431" s="744"/>
      <c r="B431" s="239" t="s">
        <v>340</v>
      </c>
      <c r="C431" s="240"/>
      <c r="D431" s="240"/>
      <c r="E431" s="240"/>
      <c r="F431" s="56"/>
      <c r="G431" s="240"/>
      <c r="H431" s="240"/>
      <c r="I431" s="240"/>
      <c r="J431" s="240"/>
      <c r="K431" s="240"/>
      <c r="L431" s="240"/>
      <c r="M431" s="240"/>
      <c r="N431" s="240"/>
      <c r="O431" s="240"/>
      <c r="P431" s="240"/>
      <c r="Q431" s="240"/>
      <c r="R431" s="241">
        <f t="shared" si="276"/>
        <v>0</v>
      </c>
    </row>
    <row r="432" spans="1:18" x14ac:dyDescent="0.3">
      <c r="A432" s="744"/>
      <c r="B432" s="238" t="s">
        <v>341</v>
      </c>
      <c r="C432" s="238">
        <f t="shared" ref="C432:E432" si="291">SUM(C433:C434)</f>
        <v>0</v>
      </c>
      <c r="D432" s="238">
        <f t="shared" si="291"/>
        <v>0</v>
      </c>
      <c r="E432" s="238">
        <f t="shared" si="291"/>
        <v>0</v>
      </c>
      <c r="F432" s="56"/>
      <c r="G432" s="238">
        <f t="shared" ref="G432" si="292">SUM(G433:G434)</f>
        <v>0</v>
      </c>
      <c r="H432" s="238">
        <f>SUM(H433:H434)</f>
        <v>0</v>
      </c>
      <c r="I432" s="238">
        <f t="shared" ref="I432:Q432" si="293">SUM(I433:I434)</f>
        <v>0</v>
      </c>
      <c r="J432" s="238">
        <f t="shared" si="293"/>
        <v>0</v>
      </c>
      <c r="K432" s="238">
        <f t="shared" si="293"/>
        <v>0</v>
      </c>
      <c r="L432" s="238">
        <f t="shared" si="293"/>
        <v>0</v>
      </c>
      <c r="M432" s="238">
        <f t="shared" si="293"/>
        <v>0</v>
      </c>
      <c r="N432" s="238">
        <f t="shared" si="293"/>
        <v>0</v>
      </c>
      <c r="O432" s="238">
        <f t="shared" si="293"/>
        <v>0</v>
      </c>
      <c r="P432" s="238">
        <f t="shared" si="293"/>
        <v>0</v>
      </c>
      <c r="Q432" s="238">
        <f t="shared" si="293"/>
        <v>0</v>
      </c>
      <c r="R432" s="238">
        <f t="shared" si="276"/>
        <v>0</v>
      </c>
    </row>
    <row r="433" spans="1:18" x14ac:dyDescent="0.3">
      <c r="A433" s="744"/>
      <c r="B433" s="239" t="s">
        <v>339</v>
      </c>
      <c r="C433" s="240"/>
      <c r="D433" s="240"/>
      <c r="E433" s="240"/>
      <c r="F433" s="56"/>
      <c r="G433" s="240"/>
      <c r="H433" s="240"/>
      <c r="I433" s="240"/>
      <c r="J433" s="240"/>
      <c r="K433" s="240"/>
      <c r="L433" s="240"/>
      <c r="M433" s="240"/>
      <c r="N433" s="240"/>
      <c r="O433" s="240"/>
      <c r="P433" s="240"/>
      <c r="Q433" s="240"/>
      <c r="R433" s="241">
        <f t="shared" si="276"/>
        <v>0</v>
      </c>
    </row>
    <row r="434" spans="1:18" x14ac:dyDescent="0.3">
      <c r="A434" s="744"/>
      <c r="B434" s="239" t="s">
        <v>340</v>
      </c>
      <c r="C434" s="240"/>
      <c r="D434" s="240"/>
      <c r="E434" s="240"/>
      <c r="F434" s="56"/>
      <c r="G434" s="240"/>
      <c r="H434" s="240"/>
      <c r="I434" s="240"/>
      <c r="J434" s="240"/>
      <c r="K434" s="240"/>
      <c r="L434" s="240"/>
      <c r="M434" s="240"/>
      <c r="N434" s="240"/>
      <c r="O434" s="240"/>
      <c r="P434" s="240"/>
      <c r="Q434" s="240"/>
      <c r="R434" s="241">
        <f t="shared" si="276"/>
        <v>0</v>
      </c>
    </row>
    <row r="435" spans="1:18" x14ac:dyDescent="0.3">
      <c r="A435" s="744" t="s">
        <v>672</v>
      </c>
      <c r="B435" s="238" t="s">
        <v>338</v>
      </c>
      <c r="C435" s="238">
        <f t="shared" ref="C435:F435" si="294">SUM(C436:C437)</f>
        <v>0</v>
      </c>
      <c r="D435" s="238">
        <f t="shared" si="294"/>
        <v>0</v>
      </c>
      <c r="E435" s="238">
        <f t="shared" si="294"/>
        <v>0</v>
      </c>
      <c r="F435" s="238">
        <f t="shared" si="294"/>
        <v>0</v>
      </c>
      <c r="G435" s="56"/>
      <c r="H435" s="238">
        <f>SUM(H436:H437)</f>
        <v>0</v>
      </c>
      <c r="I435" s="238">
        <f t="shared" ref="I435:Q435" si="295">SUM(I436:I437)</f>
        <v>0</v>
      </c>
      <c r="J435" s="238">
        <f t="shared" si="295"/>
        <v>0</v>
      </c>
      <c r="K435" s="238">
        <f t="shared" si="295"/>
        <v>0</v>
      </c>
      <c r="L435" s="238">
        <f t="shared" si="295"/>
        <v>0</v>
      </c>
      <c r="M435" s="238">
        <f t="shared" si="295"/>
        <v>0</v>
      </c>
      <c r="N435" s="238">
        <f t="shared" si="295"/>
        <v>0</v>
      </c>
      <c r="O435" s="238">
        <f t="shared" si="295"/>
        <v>0</v>
      </c>
      <c r="P435" s="238">
        <f t="shared" si="295"/>
        <v>0</v>
      </c>
      <c r="Q435" s="238">
        <f t="shared" si="295"/>
        <v>0</v>
      </c>
      <c r="R435" s="238">
        <f t="shared" si="276"/>
        <v>0</v>
      </c>
    </row>
    <row r="436" spans="1:18" x14ac:dyDescent="0.3">
      <c r="A436" s="744"/>
      <c r="B436" s="239" t="s">
        <v>339</v>
      </c>
      <c r="C436" s="240"/>
      <c r="D436" s="240"/>
      <c r="E436" s="240"/>
      <c r="F436" s="240"/>
      <c r="G436" s="56"/>
      <c r="H436" s="240"/>
      <c r="I436" s="240"/>
      <c r="J436" s="240"/>
      <c r="K436" s="240"/>
      <c r="L436" s="240"/>
      <c r="M436" s="240"/>
      <c r="N436" s="240"/>
      <c r="O436" s="240"/>
      <c r="P436" s="240"/>
      <c r="Q436" s="240"/>
      <c r="R436" s="241">
        <f t="shared" si="276"/>
        <v>0</v>
      </c>
    </row>
    <row r="437" spans="1:18" x14ac:dyDescent="0.3">
      <c r="A437" s="744"/>
      <c r="B437" s="239" t="s">
        <v>340</v>
      </c>
      <c r="C437" s="240"/>
      <c r="D437" s="240"/>
      <c r="E437" s="240"/>
      <c r="F437" s="240"/>
      <c r="G437" s="56"/>
      <c r="H437" s="240"/>
      <c r="I437" s="240"/>
      <c r="J437" s="240"/>
      <c r="K437" s="240"/>
      <c r="L437" s="240"/>
      <c r="M437" s="240"/>
      <c r="N437" s="240"/>
      <c r="O437" s="240"/>
      <c r="P437" s="240"/>
      <c r="Q437" s="240"/>
      <c r="R437" s="241">
        <f t="shared" si="276"/>
        <v>0</v>
      </c>
    </row>
    <row r="438" spans="1:18" x14ac:dyDescent="0.3">
      <c r="A438" s="744"/>
      <c r="B438" s="238" t="s">
        <v>341</v>
      </c>
      <c r="C438" s="238">
        <f t="shared" ref="C438:F438" si="296">SUM(C439:C440)</f>
        <v>0</v>
      </c>
      <c r="D438" s="238">
        <f t="shared" si="296"/>
        <v>0</v>
      </c>
      <c r="E438" s="238">
        <f t="shared" si="296"/>
        <v>0</v>
      </c>
      <c r="F438" s="238">
        <f t="shared" si="296"/>
        <v>0</v>
      </c>
      <c r="G438" s="56"/>
      <c r="H438" s="238">
        <f>SUM(H439:H440)</f>
        <v>0</v>
      </c>
      <c r="I438" s="238">
        <f t="shared" ref="I438:Q438" si="297">SUM(I439:I440)</f>
        <v>0</v>
      </c>
      <c r="J438" s="238">
        <f t="shared" si="297"/>
        <v>0</v>
      </c>
      <c r="K438" s="238">
        <f t="shared" si="297"/>
        <v>0</v>
      </c>
      <c r="L438" s="238">
        <f t="shared" si="297"/>
        <v>0</v>
      </c>
      <c r="M438" s="238">
        <f t="shared" si="297"/>
        <v>0</v>
      </c>
      <c r="N438" s="238">
        <f t="shared" si="297"/>
        <v>0</v>
      </c>
      <c r="O438" s="238">
        <f t="shared" si="297"/>
        <v>0</v>
      </c>
      <c r="P438" s="238">
        <f t="shared" si="297"/>
        <v>0</v>
      </c>
      <c r="Q438" s="238">
        <f t="shared" si="297"/>
        <v>0</v>
      </c>
      <c r="R438" s="238">
        <f t="shared" si="276"/>
        <v>0</v>
      </c>
    </row>
    <row r="439" spans="1:18" x14ac:dyDescent="0.3">
      <c r="A439" s="744"/>
      <c r="B439" s="239" t="s">
        <v>339</v>
      </c>
      <c r="C439" s="240"/>
      <c r="D439" s="240"/>
      <c r="E439" s="240"/>
      <c r="F439" s="240"/>
      <c r="G439" s="56"/>
      <c r="H439" s="240"/>
      <c r="I439" s="240"/>
      <c r="J439" s="240"/>
      <c r="K439" s="240"/>
      <c r="L439" s="240"/>
      <c r="M439" s="240"/>
      <c r="N439" s="240"/>
      <c r="O439" s="240"/>
      <c r="P439" s="240"/>
      <c r="Q439" s="240"/>
      <c r="R439" s="241">
        <f t="shared" si="276"/>
        <v>0</v>
      </c>
    </row>
    <row r="440" spans="1:18" x14ac:dyDescent="0.3">
      <c r="A440" s="744"/>
      <c r="B440" s="239" t="s">
        <v>340</v>
      </c>
      <c r="C440" s="240"/>
      <c r="D440" s="240"/>
      <c r="E440" s="240"/>
      <c r="F440" s="240"/>
      <c r="G440" s="56"/>
      <c r="H440" s="240"/>
      <c r="I440" s="240"/>
      <c r="J440" s="240"/>
      <c r="K440" s="240"/>
      <c r="L440" s="240"/>
      <c r="M440" s="240"/>
      <c r="N440" s="240"/>
      <c r="O440" s="240"/>
      <c r="P440" s="240"/>
      <c r="Q440" s="240"/>
      <c r="R440" s="241">
        <f t="shared" si="276"/>
        <v>0</v>
      </c>
    </row>
    <row r="441" spans="1:18" x14ac:dyDescent="0.3">
      <c r="A441" s="744" t="s">
        <v>345</v>
      </c>
      <c r="B441" s="238" t="s">
        <v>338</v>
      </c>
      <c r="C441" s="238">
        <f t="shared" ref="C441:G441" si="298">SUM(C442:C443)</f>
        <v>0</v>
      </c>
      <c r="D441" s="238">
        <f t="shared" si="298"/>
        <v>0</v>
      </c>
      <c r="E441" s="238">
        <f t="shared" si="298"/>
        <v>0</v>
      </c>
      <c r="F441" s="238">
        <f t="shared" si="298"/>
        <v>0</v>
      </c>
      <c r="G441" s="238">
        <f t="shared" si="298"/>
        <v>0</v>
      </c>
      <c r="H441" s="56"/>
      <c r="I441" s="238">
        <f t="shared" ref="I441:Q441" si="299">SUM(I442:I443)</f>
        <v>0</v>
      </c>
      <c r="J441" s="238">
        <f t="shared" si="299"/>
        <v>0</v>
      </c>
      <c r="K441" s="238">
        <f t="shared" si="299"/>
        <v>0</v>
      </c>
      <c r="L441" s="238">
        <f t="shared" si="299"/>
        <v>0</v>
      </c>
      <c r="M441" s="238">
        <f t="shared" si="299"/>
        <v>0</v>
      </c>
      <c r="N441" s="238">
        <f t="shared" si="299"/>
        <v>0</v>
      </c>
      <c r="O441" s="238">
        <f t="shared" si="299"/>
        <v>0</v>
      </c>
      <c r="P441" s="238">
        <f t="shared" si="299"/>
        <v>0</v>
      </c>
      <c r="Q441" s="238">
        <f t="shared" si="299"/>
        <v>0</v>
      </c>
      <c r="R441" s="238">
        <f t="shared" si="276"/>
        <v>0</v>
      </c>
    </row>
    <row r="442" spans="1:18" x14ac:dyDescent="0.3">
      <c r="A442" s="744"/>
      <c r="B442" s="239" t="s">
        <v>339</v>
      </c>
      <c r="C442" s="240"/>
      <c r="D442" s="240"/>
      <c r="E442" s="240"/>
      <c r="F442" s="240"/>
      <c r="G442" s="240"/>
      <c r="H442" s="56"/>
      <c r="I442" s="240"/>
      <c r="J442" s="240"/>
      <c r="K442" s="240"/>
      <c r="L442" s="240"/>
      <c r="M442" s="240"/>
      <c r="N442" s="240"/>
      <c r="O442" s="240"/>
      <c r="P442" s="240"/>
      <c r="Q442" s="240"/>
      <c r="R442" s="241">
        <f t="shared" si="276"/>
        <v>0</v>
      </c>
    </row>
    <row r="443" spans="1:18" x14ac:dyDescent="0.3">
      <c r="A443" s="744"/>
      <c r="B443" s="239" t="s">
        <v>340</v>
      </c>
      <c r="C443" s="240"/>
      <c r="D443" s="240"/>
      <c r="E443" s="240"/>
      <c r="F443" s="240"/>
      <c r="G443" s="240"/>
      <c r="H443" s="56"/>
      <c r="I443" s="240"/>
      <c r="J443" s="240"/>
      <c r="K443" s="240"/>
      <c r="L443" s="240"/>
      <c r="M443" s="240"/>
      <c r="N443" s="240"/>
      <c r="O443" s="240"/>
      <c r="P443" s="240"/>
      <c r="Q443" s="240"/>
      <c r="R443" s="241">
        <f t="shared" si="276"/>
        <v>0</v>
      </c>
    </row>
    <row r="444" spans="1:18" x14ac:dyDescent="0.3">
      <c r="A444" s="744"/>
      <c r="B444" s="238" t="s">
        <v>341</v>
      </c>
      <c r="C444" s="238">
        <f t="shared" ref="C444:G444" si="300">SUM(C445:C446)</f>
        <v>0</v>
      </c>
      <c r="D444" s="238">
        <f t="shared" si="300"/>
        <v>0</v>
      </c>
      <c r="E444" s="238">
        <f t="shared" si="300"/>
        <v>0</v>
      </c>
      <c r="F444" s="238">
        <f t="shared" si="300"/>
        <v>0</v>
      </c>
      <c r="G444" s="238">
        <f t="shared" si="300"/>
        <v>0</v>
      </c>
      <c r="H444" s="56"/>
      <c r="I444" s="238">
        <f t="shared" ref="I444:Q444" si="301">SUM(I445:I446)</f>
        <v>0</v>
      </c>
      <c r="J444" s="238">
        <f t="shared" si="301"/>
        <v>0</v>
      </c>
      <c r="K444" s="238">
        <f t="shared" si="301"/>
        <v>0</v>
      </c>
      <c r="L444" s="238">
        <f t="shared" si="301"/>
        <v>0</v>
      </c>
      <c r="M444" s="238">
        <f t="shared" si="301"/>
        <v>0</v>
      </c>
      <c r="N444" s="238">
        <f t="shared" si="301"/>
        <v>0</v>
      </c>
      <c r="O444" s="238">
        <f t="shared" si="301"/>
        <v>0</v>
      </c>
      <c r="P444" s="238">
        <f t="shared" si="301"/>
        <v>0</v>
      </c>
      <c r="Q444" s="238">
        <f t="shared" si="301"/>
        <v>0</v>
      </c>
      <c r="R444" s="238">
        <f t="shared" si="276"/>
        <v>0</v>
      </c>
    </row>
    <row r="445" spans="1:18" x14ac:dyDescent="0.3">
      <c r="A445" s="744"/>
      <c r="B445" s="239" t="s">
        <v>339</v>
      </c>
      <c r="C445" s="240"/>
      <c r="D445" s="240"/>
      <c r="E445" s="240"/>
      <c r="F445" s="240"/>
      <c r="G445" s="240"/>
      <c r="H445" s="56"/>
      <c r="I445" s="240"/>
      <c r="J445" s="240"/>
      <c r="K445" s="240"/>
      <c r="L445" s="240"/>
      <c r="M445" s="240"/>
      <c r="N445" s="240"/>
      <c r="O445" s="240"/>
      <c r="P445" s="240"/>
      <c r="Q445" s="240"/>
      <c r="R445" s="241">
        <f t="shared" si="276"/>
        <v>0</v>
      </c>
    </row>
    <row r="446" spans="1:18" x14ac:dyDescent="0.3">
      <c r="A446" s="744"/>
      <c r="B446" s="239" t="s">
        <v>340</v>
      </c>
      <c r="C446" s="240"/>
      <c r="D446" s="240"/>
      <c r="E446" s="240"/>
      <c r="F446" s="240"/>
      <c r="G446" s="240"/>
      <c r="H446" s="56"/>
      <c r="I446" s="240"/>
      <c r="J446" s="240"/>
      <c r="K446" s="240"/>
      <c r="L446" s="240"/>
      <c r="M446" s="240"/>
      <c r="N446" s="240"/>
      <c r="O446" s="240"/>
      <c r="P446" s="240"/>
      <c r="Q446" s="240"/>
      <c r="R446" s="241">
        <f t="shared" si="276"/>
        <v>0</v>
      </c>
    </row>
    <row r="447" spans="1:18" x14ac:dyDescent="0.3">
      <c r="A447" s="744" t="s">
        <v>346</v>
      </c>
      <c r="B447" s="238" t="s">
        <v>338</v>
      </c>
      <c r="C447" s="238">
        <f t="shared" ref="C447:H447" si="302">SUM(C448:C449)</f>
        <v>0</v>
      </c>
      <c r="D447" s="238">
        <f t="shared" si="302"/>
        <v>0</v>
      </c>
      <c r="E447" s="238">
        <f t="shared" si="302"/>
        <v>0</v>
      </c>
      <c r="F447" s="238">
        <f t="shared" si="302"/>
        <v>0</v>
      </c>
      <c r="G447" s="238">
        <f t="shared" si="302"/>
        <v>0</v>
      </c>
      <c r="H447" s="238">
        <f t="shared" si="302"/>
        <v>0</v>
      </c>
      <c r="I447" s="56"/>
      <c r="J447" s="238">
        <f t="shared" ref="J447:Q447" si="303">SUM(J448:J449)</f>
        <v>0</v>
      </c>
      <c r="K447" s="238">
        <f t="shared" si="303"/>
        <v>0</v>
      </c>
      <c r="L447" s="238">
        <f t="shared" si="303"/>
        <v>0</v>
      </c>
      <c r="M447" s="238">
        <f t="shared" si="303"/>
        <v>0</v>
      </c>
      <c r="N447" s="238">
        <f t="shared" si="303"/>
        <v>0</v>
      </c>
      <c r="O447" s="238">
        <f t="shared" si="303"/>
        <v>0</v>
      </c>
      <c r="P447" s="238">
        <f t="shared" si="303"/>
        <v>0</v>
      </c>
      <c r="Q447" s="238">
        <f t="shared" si="303"/>
        <v>0</v>
      </c>
      <c r="R447" s="238">
        <f t="shared" si="276"/>
        <v>0</v>
      </c>
    </row>
    <row r="448" spans="1:18" x14ac:dyDescent="0.3">
      <c r="A448" s="744"/>
      <c r="B448" s="239" t="s">
        <v>339</v>
      </c>
      <c r="C448" s="240"/>
      <c r="D448" s="240"/>
      <c r="E448" s="240"/>
      <c r="F448" s="240"/>
      <c r="G448" s="240"/>
      <c r="H448" s="240"/>
      <c r="I448" s="56"/>
      <c r="J448" s="240"/>
      <c r="K448" s="240"/>
      <c r="L448" s="240"/>
      <c r="M448" s="240"/>
      <c r="N448" s="240"/>
      <c r="O448" s="240"/>
      <c r="P448" s="240"/>
      <c r="Q448" s="240"/>
      <c r="R448" s="241">
        <f t="shared" si="276"/>
        <v>0</v>
      </c>
    </row>
    <row r="449" spans="1:18" x14ac:dyDescent="0.3">
      <c r="A449" s="744"/>
      <c r="B449" s="239" t="s">
        <v>340</v>
      </c>
      <c r="C449" s="240"/>
      <c r="D449" s="240"/>
      <c r="E449" s="240"/>
      <c r="F449" s="240"/>
      <c r="G449" s="240"/>
      <c r="H449" s="240"/>
      <c r="I449" s="56"/>
      <c r="J449" s="240"/>
      <c r="K449" s="240"/>
      <c r="L449" s="240"/>
      <c r="M449" s="240"/>
      <c r="N449" s="240"/>
      <c r="O449" s="240"/>
      <c r="P449" s="240"/>
      <c r="Q449" s="240"/>
      <c r="R449" s="241">
        <f t="shared" si="276"/>
        <v>0</v>
      </c>
    </row>
    <row r="450" spans="1:18" x14ac:dyDescent="0.3">
      <c r="A450" s="744"/>
      <c r="B450" s="238" t="s">
        <v>341</v>
      </c>
      <c r="C450" s="238">
        <f t="shared" ref="C450:H450" si="304">SUM(C451:C452)</f>
        <v>0</v>
      </c>
      <c r="D450" s="238">
        <f t="shared" si="304"/>
        <v>0</v>
      </c>
      <c r="E450" s="238">
        <f t="shared" si="304"/>
        <v>0</v>
      </c>
      <c r="F450" s="238">
        <f t="shared" si="304"/>
        <v>0</v>
      </c>
      <c r="G450" s="238">
        <f t="shared" si="304"/>
        <v>0</v>
      </c>
      <c r="H450" s="238">
        <f t="shared" si="304"/>
        <v>0</v>
      </c>
      <c r="I450" s="56"/>
      <c r="J450" s="238">
        <f t="shared" ref="J450:Q450" si="305">SUM(J451:J452)</f>
        <v>0</v>
      </c>
      <c r="K450" s="238">
        <f t="shared" si="305"/>
        <v>0</v>
      </c>
      <c r="L450" s="238">
        <f t="shared" si="305"/>
        <v>0</v>
      </c>
      <c r="M450" s="238">
        <f t="shared" si="305"/>
        <v>0</v>
      </c>
      <c r="N450" s="238">
        <f t="shared" si="305"/>
        <v>0</v>
      </c>
      <c r="O450" s="238">
        <f t="shared" si="305"/>
        <v>0</v>
      </c>
      <c r="P450" s="238">
        <f t="shared" si="305"/>
        <v>0</v>
      </c>
      <c r="Q450" s="238">
        <f t="shared" si="305"/>
        <v>0</v>
      </c>
      <c r="R450" s="238">
        <f t="shared" si="276"/>
        <v>0</v>
      </c>
    </row>
    <row r="451" spans="1:18" x14ac:dyDescent="0.3">
      <c r="A451" s="744"/>
      <c r="B451" s="239" t="s">
        <v>339</v>
      </c>
      <c r="C451" s="240"/>
      <c r="D451" s="240"/>
      <c r="E451" s="240"/>
      <c r="F451" s="240"/>
      <c r="G451" s="240"/>
      <c r="H451" s="240"/>
      <c r="I451" s="56"/>
      <c r="J451" s="240"/>
      <c r="K451" s="240"/>
      <c r="L451" s="240"/>
      <c r="M451" s="240"/>
      <c r="N451" s="240"/>
      <c r="O451" s="240"/>
      <c r="P451" s="240"/>
      <c r="Q451" s="240"/>
      <c r="R451" s="241">
        <f t="shared" si="276"/>
        <v>0</v>
      </c>
    </row>
    <row r="452" spans="1:18" x14ac:dyDescent="0.3">
      <c r="A452" s="744"/>
      <c r="B452" s="239" t="s">
        <v>340</v>
      </c>
      <c r="C452" s="240"/>
      <c r="D452" s="240"/>
      <c r="E452" s="240"/>
      <c r="F452" s="240"/>
      <c r="G452" s="240"/>
      <c r="H452" s="240"/>
      <c r="I452" s="56"/>
      <c r="J452" s="240"/>
      <c r="K452" s="240"/>
      <c r="L452" s="240"/>
      <c r="M452" s="240"/>
      <c r="N452" s="240"/>
      <c r="O452" s="240"/>
      <c r="P452" s="240"/>
      <c r="Q452" s="240"/>
      <c r="R452" s="241">
        <f t="shared" si="276"/>
        <v>0</v>
      </c>
    </row>
    <row r="453" spans="1:18" x14ac:dyDescent="0.3">
      <c r="A453" s="744" t="s">
        <v>347</v>
      </c>
      <c r="B453" s="238" t="s">
        <v>338</v>
      </c>
      <c r="C453" s="238">
        <f t="shared" ref="C453:I453" si="306">SUM(C454:C455)</f>
        <v>0</v>
      </c>
      <c r="D453" s="238">
        <f t="shared" si="306"/>
        <v>0</v>
      </c>
      <c r="E453" s="238">
        <f t="shared" si="306"/>
        <v>0</v>
      </c>
      <c r="F453" s="238">
        <f t="shared" si="306"/>
        <v>0</v>
      </c>
      <c r="G453" s="238">
        <f t="shared" si="306"/>
        <v>0</v>
      </c>
      <c r="H453" s="238">
        <f t="shared" si="306"/>
        <v>0</v>
      </c>
      <c r="I453" s="238">
        <f t="shared" si="306"/>
        <v>0</v>
      </c>
      <c r="J453" s="56"/>
      <c r="K453" s="238">
        <f t="shared" ref="K453:Q453" si="307">SUM(K454:K455)</f>
        <v>0</v>
      </c>
      <c r="L453" s="238">
        <f t="shared" si="307"/>
        <v>0</v>
      </c>
      <c r="M453" s="238">
        <f t="shared" si="307"/>
        <v>0</v>
      </c>
      <c r="N453" s="238">
        <f t="shared" si="307"/>
        <v>0</v>
      </c>
      <c r="O453" s="238">
        <f t="shared" si="307"/>
        <v>0</v>
      </c>
      <c r="P453" s="238">
        <f t="shared" si="307"/>
        <v>0</v>
      </c>
      <c r="Q453" s="238">
        <f t="shared" si="307"/>
        <v>0</v>
      </c>
      <c r="R453" s="238">
        <f t="shared" si="276"/>
        <v>0</v>
      </c>
    </row>
    <row r="454" spans="1:18" x14ac:dyDescent="0.3">
      <c r="A454" s="744"/>
      <c r="B454" s="239" t="s">
        <v>339</v>
      </c>
      <c r="C454" s="240"/>
      <c r="D454" s="240"/>
      <c r="E454" s="240"/>
      <c r="F454" s="240"/>
      <c r="G454" s="240"/>
      <c r="H454" s="240"/>
      <c r="I454" s="240"/>
      <c r="J454" s="56"/>
      <c r="K454" s="240"/>
      <c r="L454" s="240"/>
      <c r="M454" s="240"/>
      <c r="N454" s="240"/>
      <c r="O454" s="240"/>
      <c r="P454" s="240"/>
      <c r="Q454" s="240"/>
      <c r="R454" s="241">
        <f t="shared" si="276"/>
        <v>0</v>
      </c>
    </row>
    <row r="455" spans="1:18" x14ac:dyDescent="0.3">
      <c r="A455" s="744"/>
      <c r="B455" s="239" t="s">
        <v>340</v>
      </c>
      <c r="C455" s="240"/>
      <c r="D455" s="240"/>
      <c r="E455" s="240"/>
      <c r="F455" s="240"/>
      <c r="G455" s="240"/>
      <c r="H455" s="240"/>
      <c r="I455" s="240"/>
      <c r="J455" s="56"/>
      <c r="K455" s="240"/>
      <c r="L455" s="240"/>
      <c r="M455" s="240"/>
      <c r="N455" s="240"/>
      <c r="O455" s="240"/>
      <c r="P455" s="240"/>
      <c r="Q455" s="240"/>
      <c r="R455" s="241">
        <f t="shared" si="276"/>
        <v>0</v>
      </c>
    </row>
    <row r="456" spans="1:18" x14ac:dyDescent="0.3">
      <c r="A456" s="744"/>
      <c r="B456" s="238" t="s">
        <v>341</v>
      </c>
      <c r="C456" s="238">
        <f t="shared" ref="C456:I456" si="308">SUM(C457:C458)</f>
        <v>0</v>
      </c>
      <c r="D456" s="238">
        <f t="shared" si="308"/>
        <v>0</v>
      </c>
      <c r="E456" s="238">
        <f t="shared" si="308"/>
        <v>0</v>
      </c>
      <c r="F456" s="238">
        <f t="shared" si="308"/>
        <v>0</v>
      </c>
      <c r="G456" s="238">
        <f t="shared" si="308"/>
        <v>0</v>
      </c>
      <c r="H456" s="238">
        <f t="shared" si="308"/>
        <v>0</v>
      </c>
      <c r="I456" s="238">
        <f t="shared" si="308"/>
        <v>0</v>
      </c>
      <c r="J456" s="56"/>
      <c r="K456" s="238">
        <f t="shared" ref="K456:Q456" si="309">SUM(K457:K458)</f>
        <v>0</v>
      </c>
      <c r="L456" s="238">
        <f t="shared" si="309"/>
        <v>0</v>
      </c>
      <c r="M456" s="238">
        <f t="shared" si="309"/>
        <v>0</v>
      </c>
      <c r="N456" s="238">
        <f t="shared" si="309"/>
        <v>0</v>
      </c>
      <c r="O456" s="238">
        <f t="shared" si="309"/>
        <v>0</v>
      </c>
      <c r="P456" s="238">
        <f t="shared" si="309"/>
        <v>0</v>
      </c>
      <c r="Q456" s="238">
        <f t="shared" si="309"/>
        <v>0</v>
      </c>
      <c r="R456" s="238">
        <f t="shared" si="276"/>
        <v>0</v>
      </c>
    </row>
    <row r="457" spans="1:18" x14ac:dyDescent="0.3">
      <c r="A457" s="744"/>
      <c r="B457" s="239" t="s">
        <v>339</v>
      </c>
      <c r="C457" s="240"/>
      <c r="D457" s="240"/>
      <c r="E457" s="240"/>
      <c r="F457" s="240"/>
      <c r="G457" s="240"/>
      <c r="H457" s="240"/>
      <c r="I457" s="240"/>
      <c r="J457" s="56"/>
      <c r="K457" s="240"/>
      <c r="L457" s="240"/>
      <c r="M457" s="240"/>
      <c r="N457" s="240"/>
      <c r="O457" s="240"/>
      <c r="P457" s="240"/>
      <c r="Q457" s="240"/>
      <c r="R457" s="241">
        <f t="shared" si="276"/>
        <v>0</v>
      </c>
    </row>
    <row r="458" spans="1:18" x14ac:dyDescent="0.3">
      <c r="A458" s="744"/>
      <c r="B458" s="239" t="s">
        <v>340</v>
      </c>
      <c r="C458" s="240"/>
      <c r="D458" s="240"/>
      <c r="E458" s="240"/>
      <c r="F458" s="240"/>
      <c r="G458" s="240"/>
      <c r="H458" s="240"/>
      <c r="I458" s="240"/>
      <c r="J458" s="56"/>
      <c r="K458" s="240"/>
      <c r="L458" s="240"/>
      <c r="M458" s="240"/>
      <c r="N458" s="240"/>
      <c r="O458" s="240"/>
      <c r="P458" s="240"/>
      <c r="Q458" s="240"/>
      <c r="R458" s="241">
        <f t="shared" si="276"/>
        <v>0</v>
      </c>
    </row>
    <row r="459" spans="1:18" x14ac:dyDescent="0.3">
      <c r="A459" s="744" t="s">
        <v>348</v>
      </c>
      <c r="B459" s="238" t="s">
        <v>338</v>
      </c>
      <c r="C459" s="238">
        <f t="shared" ref="C459:J459" si="310">SUM(C460:C461)</f>
        <v>0</v>
      </c>
      <c r="D459" s="238">
        <f t="shared" si="310"/>
        <v>0</v>
      </c>
      <c r="E459" s="238">
        <f t="shared" si="310"/>
        <v>0</v>
      </c>
      <c r="F459" s="238">
        <f t="shared" si="310"/>
        <v>0</v>
      </c>
      <c r="G459" s="238">
        <f t="shared" si="310"/>
        <v>0</v>
      </c>
      <c r="H459" s="238">
        <f t="shared" si="310"/>
        <v>0</v>
      </c>
      <c r="I459" s="238">
        <f t="shared" si="310"/>
        <v>0</v>
      </c>
      <c r="J459" s="238">
        <f t="shared" si="310"/>
        <v>0</v>
      </c>
      <c r="K459" s="56"/>
      <c r="L459" s="238">
        <f t="shared" ref="L459:Q459" si="311">SUM(L460:L461)</f>
        <v>0</v>
      </c>
      <c r="M459" s="238">
        <f t="shared" si="311"/>
        <v>0</v>
      </c>
      <c r="N459" s="238">
        <f t="shared" si="311"/>
        <v>0</v>
      </c>
      <c r="O459" s="238">
        <f t="shared" si="311"/>
        <v>0</v>
      </c>
      <c r="P459" s="238">
        <f t="shared" si="311"/>
        <v>0</v>
      </c>
      <c r="Q459" s="238">
        <f t="shared" si="311"/>
        <v>0</v>
      </c>
      <c r="R459" s="238">
        <f t="shared" si="276"/>
        <v>0</v>
      </c>
    </row>
    <row r="460" spans="1:18" x14ac:dyDescent="0.3">
      <c r="A460" s="744"/>
      <c r="B460" s="239" t="s">
        <v>339</v>
      </c>
      <c r="C460" s="240"/>
      <c r="D460" s="240"/>
      <c r="E460" s="240"/>
      <c r="F460" s="240"/>
      <c r="G460" s="240"/>
      <c r="H460" s="240"/>
      <c r="I460" s="240"/>
      <c r="J460" s="240"/>
      <c r="K460" s="56"/>
      <c r="L460" s="240"/>
      <c r="M460" s="240"/>
      <c r="N460" s="240"/>
      <c r="O460" s="240"/>
      <c r="P460" s="240"/>
      <c r="Q460" s="240"/>
      <c r="R460" s="241">
        <f t="shared" si="276"/>
        <v>0</v>
      </c>
    </row>
    <row r="461" spans="1:18" x14ac:dyDescent="0.3">
      <c r="A461" s="744"/>
      <c r="B461" s="239" t="s">
        <v>340</v>
      </c>
      <c r="C461" s="240"/>
      <c r="D461" s="240"/>
      <c r="E461" s="240"/>
      <c r="F461" s="240"/>
      <c r="G461" s="240"/>
      <c r="H461" s="240"/>
      <c r="I461" s="240"/>
      <c r="J461" s="240"/>
      <c r="K461" s="56"/>
      <c r="L461" s="240"/>
      <c r="M461" s="240"/>
      <c r="N461" s="240"/>
      <c r="O461" s="240"/>
      <c r="P461" s="240"/>
      <c r="Q461" s="240"/>
      <c r="R461" s="241">
        <f t="shared" si="276"/>
        <v>0</v>
      </c>
    </row>
    <row r="462" spans="1:18" x14ac:dyDescent="0.3">
      <c r="A462" s="744"/>
      <c r="B462" s="238" t="s">
        <v>341</v>
      </c>
      <c r="C462" s="238">
        <f t="shared" ref="C462:J462" si="312">SUM(C463:C464)</f>
        <v>0</v>
      </c>
      <c r="D462" s="238">
        <f t="shared" si="312"/>
        <v>0</v>
      </c>
      <c r="E462" s="238">
        <f t="shared" si="312"/>
        <v>0</v>
      </c>
      <c r="F462" s="238">
        <f t="shared" si="312"/>
        <v>0</v>
      </c>
      <c r="G462" s="238">
        <f t="shared" si="312"/>
        <v>0</v>
      </c>
      <c r="H462" s="238">
        <f t="shared" si="312"/>
        <v>0</v>
      </c>
      <c r="I462" s="238">
        <f t="shared" si="312"/>
        <v>0</v>
      </c>
      <c r="J462" s="238">
        <f t="shared" si="312"/>
        <v>0</v>
      </c>
      <c r="K462" s="56"/>
      <c r="L462" s="238">
        <f t="shared" ref="L462:Q462" si="313">SUM(L463:L464)</f>
        <v>0</v>
      </c>
      <c r="M462" s="238">
        <f t="shared" si="313"/>
        <v>0</v>
      </c>
      <c r="N462" s="238">
        <f t="shared" si="313"/>
        <v>0</v>
      </c>
      <c r="O462" s="238">
        <f t="shared" si="313"/>
        <v>0</v>
      </c>
      <c r="P462" s="238">
        <f t="shared" si="313"/>
        <v>0</v>
      </c>
      <c r="Q462" s="238">
        <f t="shared" si="313"/>
        <v>0</v>
      </c>
      <c r="R462" s="238">
        <f t="shared" si="276"/>
        <v>0</v>
      </c>
    </row>
    <row r="463" spans="1:18" x14ac:dyDescent="0.3">
      <c r="A463" s="744"/>
      <c r="B463" s="239" t="s">
        <v>339</v>
      </c>
      <c r="C463" s="240"/>
      <c r="D463" s="240"/>
      <c r="E463" s="240"/>
      <c r="F463" s="240"/>
      <c r="G463" s="240"/>
      <c r="H463" s="240"/>
      <c r="I463" s="240"/>
      <c r="J463" s="240"/>
      <c r="K463" s="56"/>
      <c r="L463" s="240"/>
      <c r="M463" s="240"/>
      <c r="N463" s="240"/>
      <c r="O463" s="240"/>
      <c r="P463" s="240"/>
      <c r="Q463" s="240"/>
      <c r="R463" s="241">
        <f t="shared" si="276"/>
        <v>0</v>
      </c>
    </row>
    <row r="464" spans="1:18" x14ac:dyDescent="0.3">
      <c r="A464" s="744"/>
      <c r="B464" s="239" t="s">
        <v>340</v>
      </c>
      <c r="C464" s="240"/>
      <c r="D464" s="240"/>
      <c r="E464" s="240"/>
      <c r="F464" s="240"/>
      <c r="G464" s="240"/>
      <c r="H464" s="240"/>
      <c r="I464" s="240"/>
      <c r="J464" s="240"/>
      <c r="K464" s="56"/>
      <c r="L464" s="240"/>
      <c r="M464" s="240"/>
      <c r="N464" s="240"/>
      <c r="O464" s="240"/>
      <c r="P464" s="240"/>
      <c r="Q464" s="240"/>
      <c r="R464" s="241">
        <f t="shared" si="276"/>
        <v>0</v>
      </c>
    </row>
    <row r="465" spans="1:18" x14ac:dyDescent="0.3">
      <c r="A465" s="744" t="s">
        <v>349</v>
      </c>
      <c r="B465" s="238" t="s">
        <v>338</v>
      </c>
      <c r="C465" s="238">
        <f t="shared" ref="C465:K465" si="314">SUM(C466:C467)</f>
        <v>0</v>
      </c>
      <c r="D465" s="238">
        <f t="shared" si="314"/>
        <v>0</v>
      </c>
      <c r="E465" s="238">
        <f t="shared" si="314"/>
        <v>0</v>
      </c>
      <c r="F465" s="238">
        <f t="shared" si="314"/>
        <v>0</v>
      </c>
      <c r="G465" s="238">
        <f t="shared" si="314"/>
        <v>0</v>
      </c>
      <c r="H465" s="238">
        <f t="shared" si="314"/>
        <v>0</v>
      </c>
      <c r="I465" s="238">
        <f t="shared" si="314"/>
        <v>0</v>
      </c>
      <c r="J465" s="238">
        <f t="shared" si="314"/>
        <v>0</v>
      </c>
      <c r="K465" s="238">
        <f t="shared" si="314"/>
        <v>0</v>
      </c>
      <c r="L465" s="56"/>
      <c r="M465" s="238">
        <f t="shared" ref="M465:Q465" si="315">SUM(M466:M467)</f>
        <v>0</v>
      </c>
      <c r="N465" s="238">
        <f t="shared" si="315"/>
        <v>0</v>
      </c>
      <c r="O465" s="238">
        <f t="shared" si="315"/>
        <v>0</v>
      </c>
      <c r="P465" s="238">
        <f t="shared" si="315"/>
        <v>0</v>
      </c>
      <c r="Q465" s="238">
        <f t="shared" si="315"/>
        <v>0</v>
      </c>
      <c r="R465" s="238">
        <f t="shared" si="276"/>
        <v>0</v>
      </c>
    </row>
    <row r="466" spans="1:18" x14ac:dyDescent="0.3">
      <c r="A466" s="744"/>
      <c r="B466" s="239" t="s">
        <v>339</v>
      </c>
      <c r="C466" s="240"/>
      <c r="D466" s="240"/>
      <c r="E466" s="240"/>
      <c r="F466" s="240"/>
      <c r="G466" s="240"/>
      <c r="H466" s="240"/>
      <c r="I466" s="240"/>
      <c r="J466" s="240"/>
      <c r="K466" s="240"/>
      <c r="L466" s="56"/>
      <c r="M466" s="240"/>
      <c r="N466" s="240"/>
      <c r="O466" s="240"/>
      <c r="P466" s="240"/>
      <c r="Q466" s="240"/>
      <c r="R466" s="241">
        <f t="shared" si="276"/>
        <v>0</v>
      </c>
    </row>
    <row r="467" spans="1:18" x14ac:dyDescent="0.3">
      <c r="A467" s="744"/>
      <c r="B467" s="239" t="s">
        <v>340</v>
      </c>
      <c r="C467" s="240"/>
      <c r="D467" s="240"/>
      <c r="E467" s="240"/>
      <c r="F467" s="240"/>
      <c r="G467" s="240"/>
      <c r="H467" s="240"/>
      <c r="I467" s="240"/>
      <c r="J467" s="240"/>
      <c r="K467" s="240"/>
      <c r="L467" s="56"/>
      <c r="M467" s="240"/>
      <c r="N467" s="240"/>
      <c r="O467" s="240"/>
      <c r="P467" s="240"/>
      <c r="Q467" s="240"/>
      <c r="R467" s="241">
        <f t="shared" si="276"/>
        <v>0</v>
      </c>
    </row>
    <row r="468" spans="1:18" x14ac:dyDescent="0.3">
      <c r="A468" s="744"/>
      <c r="B468" s="238" t="s">
        <v>341</v>
      </c>
      <c r="C468" s="238">
        <f t="shared" ref="C468:K468" si="316">SUM(C469:C470)</f>
        <v>0</v>
      </c>
      <c r="D468" s="238">
        <f t="shared" si="316"/>
        <v>0</v>
      </c>
      <c r="E468" s="238">
        <f t="shared" si="316"/>
        <v>0</v>
      </c>
      <c r="F468" s="238">
        <f t="shared" si="316"/>
        <v>0</v>
      </c>
      <c r="G468" s="238">
        <f t="shared" si="316"/>
        <v>0</v>
      </c>
      <c r="H468" s="238">
        <f t="shared" si="316"/>
        <v>0</v>
      </c>
      <c r="I468" s="238">
        <f t="shared" si="316"/>
        <v>0</v>
      </c>
      <c r="J468" s="238">
        <f t="shared" si="316"/>
        <v>0</v>
      </c>
      <c r="K468" s="238">
        <f t="shared" si="316"/>
        <v>0</v>
      </c>
      <c r="L468" s="56"/>
      <c r="M468" s="238">
        <f t="shared" ref="M468:Q468" si="317">SUM(M469:M470)</f>
        <v>0</v>
      </c>
      <c r="N468" s="238">
        <f t="shared" si="317"/>
        <v>0</v>
      </c>
      <c r="O468" s="238">
        <f t="shared" si="317"/>
        <v>0</v>
      </c>
      <c r="P468" s="238">
        <f t="shared" si="317"/>
        <v>0</v>
      </c>
      <c r="Q468" s="238">
        <f t="shared" si="317"/>
        <v>0</v>
      </c>
      <c r="R468" s="238">
        <f t="shared" si="276"/>
        <v>0</v>
      </c>
    </row>
    <row r="469" spans="1:18" x14ac:dyDescent="0.3">
      <c r="A469" s="744"/>
      <c r="B469" s="239" t="s">
        <v>339</v>
      </c>
      <c r="C469" s="240"/>
      <c r="D469" s="240"/>
      <c r="E469" s="240"/>
      <c r="F469" s="240"/>
      <c r="G469" s="240"/>
      <c r="H469" s="240"/>
      <c r="I469" s="240"/>
      <c r="J469" s="240"/>
      <c r="K469" s="240"/>
      <c r="L469" s="56"/>
      <c r="M469" s="240"/>
      <c r="N469" s="240"/>
      <c r="O469" s="240"/>
      <c r="P469" s="240"/>
      <c r="Q469" s="240"/>
      <c r="R469" s="241">
        <f t="shared" si="276"/>
        <v>0</v>
      </c>
    </row>
    <row r="470" spans="1:18" x14ac:dyDescent="0.3">
      <c r="A470" s="744"/>
      <c r="B470" s="239" t="s">
        <v>340</v>
      </c>
      <c r="C470" s="240"/>
      <c r="D470" s="240"/>
      <c r="E470" s="240"/>
      <c r="F470" s="240"/>
      <c r="G470" s="240"/>
      <c r="H470" s="240"/>
      <c r="I470" s="240"/>
      <c r="J470" s="240"/>
      <c r="K470" s="240"/>
      <c r="L470" s="56"/>
      <c r="M470" s="240"/>
      <c r="N470" s="240"/>
      <c r="O470" s="240"/>
      <c r="P470" s="240"/>
      <c r="Q470" s="240"/>
      <c r="R470" s="241">
        <f t="shared" si="276"/>
        <v>0</v>
      </c>
    </row>
    <row r="471" spans="1:18" x14ac:dyDescent="0.3">
      <c r="A471" s="744" t="s">
        <v>350</v>
      </c>
      <c r="B471" s="238" t="s">
        <v>338</v>
      </c>
      <c r="C471" s="238">
        <f t="shared" ref="C471:L471" si="318">SUM(C472:C473)</f>
        <v>0</v>
      </c>
      <c r="D471" s="238">
        <f t="shared" si="318"/>
        <v>0</v>
      </c>
      <c r="E471" s="238">
        <f t="shared" si="318"/>
        <v>0</v>
      </c>
      <c r="F471" s="238">
        <f t="shared" si="318"/>
        <v>0</v>
      </c>
      <c r="G471" s="238">
        <f t="shared" si="318"/>
        <v>0</v>
      </c>
      <c r="H471" s="238">
        <f t="shared" si="318"/>
        <v>0</v>
      </c>
      <c r="I471" s="238">
        <f t="shared" si="318"/>
        <v>0</v>
      </c>
      <c r="J471" s="238">
        <f t="shared" si="318"/>
        <v>0</v>
      </c>
      <c r="K471" s="238">
        <f t="shared" si="318"/>
        <v>0</v>
      </c>
      <c r="L471" s="238">
        <f t="shared" si="318"/>
        <v>0</v>
      </c>
      <c r="M471" s="56"/>
      <c r="N471" s="238">
        <f t="shared" ref="N471:Q471" si="319">SUM(N472:N473)</f>
        <v>0</v>
      </c>
      <c r="O471" s="238">
        <f t="shared" si="319"/>
        <v>0</v>
      </c>
      <c r="P471" s="238">
        <f t="shared" si="319"/>
        <v>0</v>
      </c>
      <c r="Q471" s="238">
        <f t="shared" si="319"/>
        <v>0</v>
      </c>
      <c r="R471" s="238">
        <f t="shared" si="276"/>
        <v>0</v>
      </c>
    </row>
    <row r="472" spans="1:18" x14ac:dyDescent="0.3">
      <c r="A472" s="744"/>
      <c r="B472" s="239" t="s">
        <v>339</v>
      </c>
      <c r="C472" s="240"/>
      <c r="D472" s="240"/>
      <c r="E472" s="240"/>
      <c r="F472" s="240"/>
      <c r="G472" s="240"/>
      <c r="H472" s="240"/>
      <c r="I472" s="240"/>
      <c r="J472" s="240"/>
      <c r="K472" s="240"/>
      <c r="L472" s="240"/>
      <c r="M472" s="56"/>
      <c r="N472" s="240"/>
      <c r="O472" s="240"/>
      <c r="P472" s="240"/>
      <c r="Q472" s="240"/>
      <c r="R472" s="241">
        <f t="shared" si="276"/>
        <v>0</v>
      </c>
    </row>
    <row r="473" spans="1:18" x14ac:dyDescent="0.3">
      <c r="A473" s="744"/>
      <c r="B473" s="239" t="s">
        <v>340</v>
      </c>
      <c r="C473" s="240"/>
      <c r="D473" s="240"/>
      <c r="E473" s="240"/>
      <c r="F473" s="240"/>
      <c r="G473" s="240"/>
      <c r="H473" s="240"/>
      <c r="I473" s="240"/>
      <c r="J473" s="240"/>
      <c r="K473" s="240"/>
      <c r="L473" s="240"/>
      <c r="M473" s="56"/>
      <c r="N473" s="240"/>
      <c r="O473" s="240"/>
      <c r="P473" s="240"/>
      <c r="Q473" s="240"/>
      <c r="R473" s="241">
        <f t="shared" si="276"/>
        <v>0</v>
      </c>
    </row>
    <row r="474" spans="1:18" x14ac:dyDescent="0.3">
      <c r="A474" s="744"/>
      <c r="B474" s="238" t="s">
        <v>341</v>
      </c>
      <c r="C474" s="238">
        <f t="shared" ref="C474:L474" si="320">SUM(C475:C476)</f>
        <v>0</v>
      </c>
      <c r="D474" s="238">
        <f t="shared" si="320"/>
        <v>0</v>
      </c>
      <c r="E474" s="238">
        <f t="shared" si="320"/>
        <v>0</v>
      </c>
      <c r="F474" s="238">
        <f t="shared" si="320"/>
        <v>0</v>
      </c>
      <c r="G474" s="238">
        <f t="shared" si="320"/>
        <v>0</v>
      </c>
      <c r="H474" s="238">
        <f t="shared" si="320"/>
        <v>0</v>
      </c>
      <c r="I474" s="238">
        <f t="shared" si="320"/>
        <v>0</v>
      </c>
      <c r="J474" s="238">
        <f t="shared" si="320"/>
        <v>0</v>
      </c>
      <c r="K474" s="238">
        <f t="shared" si="320"/>
        <v>0</v>
      </c>
      <c r="L474" s="238">
        <f t="shared" si="320"/>
        <v>0</v>
      </c>
      <c r="M474" s="56"/>
      <c r="N474" s="238">
        <f t="shared" ref="N474:Q474" si="321">SUM(N475:N476)</f>
        <v>0</v>
      </c>
      <c r="O474" s="238">
        <f t="shared" si="321"/>
        <v>0</v>
      </c>
      <c r="P474" s="238">
        <f t="shared" si="321"/>
        <v>0</v>
      </c>
      <c r="Q474" s="238">
        <f t="shared" si="321"/>
        <v>0</v>
      </c>
      <c r="R474" s="238">
        <f t="shared" si="276"/>
        <v>0</v>
      </c>
    </row>
    <row r="475" spans="1:18" x14ac:dyDescent="0.3">
      <c r="A475" s="744"/>
      <c r="B475" s="239" t="s">
        <v>339</v>
      </c>
      <c r="C475" s="240"/>
      <c r="D475" s="240"/>
      <c r="E475" s="240"/>
      <c r="F475" s="240"/>
      <c r="G475" s="240"/>
      <c r="H475" s="240"/>
      <c r="I475" s="240"/>
      <c r="J475" s="240"/>
      <c r="K475" s="240"/>
      <c r="L475" s="240"/>
      <c r="M475" s="56"/>
      <c r="N475" s="240"/>
      <c r="O475" s="240"/>
      <c r="P475" s="240"/>
      <c r="Q475" s="240"/>
      <c r="R475" s="241">
        <f t="shared" si="276"/>
        <v>0</v>
      </c>
    </row>
    <row r="476" spans="1:18" x14ac:dyDescent="0.3">
      <c r="A476" s="744"/>
      <c r="B476" s="239" t="s">
        <v>340</v>
      </c>
      <c r="C476" s="240"/>
      <c r="D476" s="240"/>
      <c r="E476" s="240"/>
      <c r="F476" s="240"/>
      <c r="G476" s="240"/>
      <c r="H476" s="240"/>
      <c r="I476" s="240"/>
      <c r="J476" s="240"/>
      <c r="K476" s="240"/>
      <c r="L476" s="240"/>
      <c r="M476" s="56"/>
      <c r="N476" s="240"/>
      <c r="O476" s="240"/>
      <c r="P476" s="240"/>
      <c r="Q476" s="240"/>
      <c r="R476" s="241">
        <f t="shared" ref="R476:R500" si="322">SUM(C476:Q476)</f>
        <v>0</v>
      </c>
    </row>
    <row r="477" spans="1:18" x14ac:dyDescent="0.3">
      <c r="A477" s="744" t="s">
        <v>351</v>
      </c>
      <c r="B477" s="238" t="s">
        <v>338</v>
      </c>
      <c r="C477" s="238">
        <f t="shared" ref="C477:M477" si="323">SUM(C478:C479)</f>
        <v>0</v>
      </c>
      <c r="D477" s="238">
        <f t="shared" si="323"/>
        <v>0</v>
      </c>
      <c r="E477" s="238">
        <f t="shared" si="323"/>
        <v>0</v>
      </c>
      <c r="F477" s="238">
        <f t="shared" si="323"/>
        <v>0</v>
      </c>
      <c r="G477" s="238">
        <f t="shared" si="323"/>
        <v>0</v>
      </c>
      <c r="H477" s="238">
        <f t="shared" si="323"/>
        <v>0</v>
      </c>
      <c r="I477" s="238">
        <f t="shared" si="323"/>
        <v>0</v>
      </c>
      <c r="J477" s="238">
        <f t="shared" si="323"/>
        <v>0</v>
      </c>
      <c r="K477" s="238">
        <f t="shared" si="323"/>
        <v>0</v>
      </c>
      <c r="L477" s="238">
        <f t="shared" si="323"/>
        <v>0</v>
      </c>
      <c r="M477" s="238">
        <f t="shared" si="323"/>
        <v>0</v>
      </c>
      <c r="N477" s="56"/>
      <c r="O477" s="238">
        <f t="shared" ref="O477:Q477" si="324">SUM(O478:O479)</f>
        <v>0</v>
      </c>
      <c r="P477" s="238">
        <f t="shared" si="324"/>
        <v>0</v>
      </c>
      <c r="Q477" s="238">
        <f t="shared" si="324"/>
        <v>0</v>
      </c>
      <c r="R477" s="238">
        <f t="shared" si="322"/>
        <v>0</v>
      </c>
    </row>
    <row r="478" spans="1:18" x14ac:dyDescent="0.3">
      <c r="A478" s="744"/>
      <c r="B478" s="239" t="s">
        <v>339</v>
      </c>
      <c r="C478" s="240"/>
      <c r="D478" s="240"/>
      <c r="E478" s="240"/>
      <c r="F478" s="240"/>
      <c r="G478" s="240"/>
      <c r="H478" s="240"/>
      <c r="I478" s="240"/>
      <c r="J478" s="240"/>
      <c r="K478" s="240"/>
      <c r="L478" s="240"/>
      <c r="M478" s="240"/>
      <c r="N478" s="56"/>
      <c r="O478" s="240"/>
      <c r="P478" s="240"/>
      <c r="Q478" s="240"/>
      <c r="R478" s="241">
        <f t="shared" si="322"/>
        <v>0</v>
      </c>
    </row>
    <row r="479" spans="1:18" x14ac:dyDescent="0.3">
      <c r="A479" s="744"/>
      <c r="B479" s="239" t="s">
        <v>340</v>
      </c>
      <c r="C479" s="240"/>
      <c r="D479" s="240"/>
      <c r="E479" s="240"/>
      <c r="F479" s="240"/>
      <c r="G479" s="240"/>
      <c r="H479" s="240"/>
      <c r="I479" s="240"/>
      <c r="J479" s="240"/>
      <c r="K479" s="240"/>
      <c r="L479" s="240"/>
      <c r="M479" s="240"/>
      <c r="N479" s="56"/>
      <c r="O479" s="240"/>
      <c r="P479" s="240"/>
      <c r="Q479" s="240"/>
      <c r="R479" s="241">
        <f t="shared" si="322"/>
        <v>0</v>
      </c>
    </row>
    <row r="480" spans="1:18" x14ac:dyDescent="0.3">
      <c r="A480" s="744"/>
      <c r="B480" s="238" t="s">
        <v>341</v>
      </c>
      <c r="C480" s="238">
        <f t="shared" ref="C480:M480" si="325">SUM(C481:C482)</f>
        <v>0</v>
      </c>
      <c r="D480" s="238">
        <f t="shared" si="325"/>
        <v>0</v>
      </c>
      <c r="E480" s="238">
        <f t="shared" si="325"/>
        <v>0</v>
      </c>
      <c r="F480" s="238">
        <f t="shared" si="325"/>
        <v>0</v>
      </c>
      <c r="G480" s="238">
        <f t="shared" si="325"/>
        <v>0</v>
      </c>
      <c r="H480" s="238">
        <f t="shared" si="325"/>
        <v>0</v>
      </c>
      <c r="I480" s="238">
        <f t="shared" si="325"/>
        <v>0</v>
      </c>
      <c r="J480" s="238">
        <f t="shared" si="325"/>
        <v>0</v>
      </c>
      <c r="K480" s="238">
        <f t="shared" si="325"/>
        <v>0</v>
      </c>
      <c r="L480" s="238">
        <f t="shared" si="325"/>
        <v>0</v>
      </c>
      <c r="M480" s="238">
        <f t="shared" si="325"/>
        <v>0</v>
      </c>
      <c r="N480" s="56"/>
      <c r="O480" s="238">
        <f t="shared" ref="O480:Q480" si="326">SUM(O481:O482)</f>
        <v>0</v>
      </c>
      <c r="P480" s="238">
        <f t="shared" si="326"/>
        <v>0</v>
      </c>
      <c r="Q480" s="238">
        <f t="shared" si="326"/>
        <v>0</v>
      </c>
      <c r="R480" s="238">
        <f t="shared" si="322"/>
        <v>0</v>
      </c>
    </row>
    <row r="481" spans="1:18" x14ac:dyDescent="0.3">
      <c r="A481" s="744"/>
      <c r="B481" s="239" t="s">
        <v>339</v>
      </c>
      <c r="C481" s="240"/>
      <c r="D481" s="240"/>
      <c r="E481" s="240"/>
      <c r="F481" s="240"/>
      <c r="G481" s="240"/>
      <c r="H481" s="240"/>
      <c r="I481" s="240"/>
      <c r="J481" s="240"/>
      <c r="K481" s="240"/>
      <c r="L481" s="240"/>
      <c r="M481" s="240"/>
      <c r="N481" s="56"/>
      <c r="O481" s="240"/>
      <c r="P481" s="240"/>
      <c r="Q481" s="240"/>
      <c r="R481" s="241">
        <f t="shared" si="322"/>
        <v>0</v>
      </c>
    </row>
    <row r="482" spans="1:18" x14ac:dyDescent="0.3">
      <c r="A482" s="744"/>
      <c r="B482" s="239" t="s">
        <v>340</v>
      </c>
      <c r="C482" s="240"/>
      <c r="D482" s="240"/>
      <c r="E482" s="240"/>
      <c r="F482" s="240"/>
      <c r="G482" s="240"/>
      <c r="H482" s="240"/>
      <c r="I482" s="240"/>
      <c r="J482" s="240"/>
      <c r="K482" s="240"/>
      <c r="L482" s="240"/>
      <c r="M482" s="240"/>
      <c r="N482" s="56"/>
      <c r="O482" s="240"/>
      <c r="P482" s="240"/>
      <c r="Q482" s="240"/>
      <c r="R482" s="241">
        <f t="shared" si="322"/>
        <v>0</v>
      </c>
    </row>
    <row r="483" spans="1:18" x14ac:dyDescent="0.3">
      <c r="A483" s="744" t="s">
        <v>670</v>
      </c>
      <c r="B483" s="238" t="s">
        <v>338</v>
      </c>
      <c r="C483" s="238">
        <f t="shared" ref="C483:N483" si="327">SUM(C484:C485)</f>
        <v>0</v>
      </c>
      <c r="D483" s="238">
        <f t="shared" si="327"/>
        <v>0</v>
      </c>
      <c r="E483" s="238">
        <f t="shared" si="327"/>
        <v>0</v>
      </c>
      <c r="F483" s="238">
        <f t="shared" si="327"/>
        <v>0</v>
      </c>
      <c r="G483" s="238">
        <f t="shared" si="327"/>
        <v>0</v>
      </c>
      <c r="H483" s="238">
        <f t="shared" si="327"/>
        <v>0</v>
      </c>
      <c r="I483" s="238">
        <f t="shared" si="327"/>
        <v>0</v>
      </c>
      <c r="J483" s="238">
        <f t="shared" si="327"/>
        <v>0</v>
      </c>
      <c r="K483" s="238">
        <f t="shared" si="327"/>
        <v>0</v>
      </c>
      <c r="L483" s="238">
        <f t="shared" si="327"/>
        <v>0</v>
      </c>
      <c r="M483" s="238">
        <f t="shared" si="327"/>
        <v>0</v>
      </c>
      <c r="N483" s="238">
        <f t="shared" si="327"/>
        <v>0</v>
      </c>
      <c r="O483" s="56"/>
      <c r="P483" s="238">
        <f t="shared" ref="P483:Q483" si="328">SUM(P484:P485)</f>
        <v>0</v>
      </c>
      <c r="Q483" s="238">
        <f t="shared" si="328"/>
        <v>0</v>
      </c>
      <c r="R483" s="238">
        <f t="shared" si="322"/>
        <v>0</v>
      </c>
    </row>
    <row r="484" spans="1:18" x14ac:dyDescent="0.3">
      <c r="A484" s="744"/>
      <c r="B484" s="239" t="s">
        <v>339</v>
      </c>
      <c r="C484" s="240"/>
      <c r="D484" s="240"/>
      <c r="E484" s="240"/>
      <c r="F484" s="240"/>
      <c r="G484" s="240"/>
      <c r="H484" s="240"/>
      <c r="I484" s="240"/>
      <c r="J484" s="240"/>
      <c r="K484" s="240"/>
      <c r="L484" s="240"/>
      <c r="M484" s="240"/>
      <c r="N484" s="240"/>
      <c r="O484" s="56"/>
      <c r="P484" s="240"/>
      <c r="Q484" s="240"/>
      <c r="R484" s="241">
        <f t="shared" si="322"/>
        <v>0</v>
      </c>
    </row>
    <row r="485" spans="1:18" x14ac:dyDescent="0.3">
      <c r="A485" s="744"/>
      <c r="B485" s="239" t="s">
        <v>340</v>
      </c>
      <c r="C485" s="240"/>
      <c r="D485" s="240"/>
      <c r="E485" s="240"/>
      <c r="F485" s="240"/>
      <c r="G485" s="240"/>
      <c r="H485" s="240"/>
      <c r="I485" s="240"/>
      <c r="J485" s="240"/>
      <c r="K485" s="240"/>
      <c r="L485" s="240"/>
      <c r="M485" s="240"/>
      <c r="N485" s="240"/>
      <c r="O485" s="56"/>
      <c r="P485" s="240"/>
      <c r="Q485" s="240"/>
      <c r="R485" s="241">
        <f t="shared" si="322"/>
        <v>0</v>
      </c>
    </row>
    <row r="486" spans="1:18" x14ac:dyDescent="0.3">
      <c r="A486" s="744"/>
      <c r="B486" s="238" t="s">
        <v>341</v>
      </c>
      <c r="C486" s="238">
        <f t="shared" ref="C486:N486" si="329">SUM(C487:C488)</f>
        <v>0</v>
      </c>
      <c r="D486" s="238">
        <f t="shared" si="329"/>
        <v>0</v>
      </c>
      <c r="E486" s="238">
        <f t="shared" si="329"/>
        <v>0</v>
      </c>
      <c r="F486" s="238">
        <f t="shared" si="329"/>
        <v>0</v>
      </c>
      <c r="G486" s="238">
        <f t="shared" si="329"/>
        <v>0</v>
      </c>
      <c r="H486" s="238">
        <f t="shared" si="329"/>
        <v>0</v>
      </c>
      <c r="I486" s="238">
        <f t="shared" si="329"/>
        <v>0</v>
      </c>
      <c r="J486" s="238">
        <f t="shared" si="329"/>
        <v>0</v>
      </c>
      <c r="K486" s="238">
        <f t="shared" si="329"/>
        <v>0</v>
      </c>
      <c r="L486" s="238">
        <f t="shared" si="329"/>
        <v>0</v>
      </c>
      <c r="M486" s="238">
        <f t="shared" si="329"/>
        <v>0</v>
      </c>
      <c r="N486" s="238">
        <f t="shared" si="329"/>
        <v>0</v>
      </c>
      <c r="O486" s="56"/>
      <c r="P486" s="238">
        <f t="shared" ref="P486:Q486" si="330">SUM(P487:P488)</f>
        <v>0</v>
      </c>
      <c r="Q486" s="238">
        <f t="shared" si="330"/>
        <v>0</v>
      </c>
      <c r="R486" s="238">
        <f t="shared" si="322"/>
        <v>0</v>
      </c>
    </row>
    <row r="487" spans="1:18" x14ac:dyDescent="0.3">
      <c r="A487" s="744"/>
      <c r="B487" s="239" t="s">
        <v>339</v>
      </c>
      <c r="C487" s="240"/>
      <c r="D487" s="240"/>
      <c r="E487" s="240"/>
      <c r="F487" s="240"/>
      <c r="G487" s="240"/>
      <c r="H487" s="240"/>
      <c r="I487" s="240"/>
      <c r="J487" s="240"/>
      <c r="K487" s="240"/>
      <c r="L487" s="240"/>
      <c r="M487" s="240"/>
      <c r="N487" s="240"/>
      <c r="O487" s="56"/>
      <c r="P487" s="240"/>
      <c r="Q487" s="240"/>
      <c r="R487" s="241">
        <f t="shared" si="322"/>
        <v>0</v>
      </c>
    </row>
    <row r="488" spans="1:18" x14ac:dyDescent="0.3">
      <c r="A488" s="744"/>
      <c r="B488" s="239" t="s">
        <v>340</v>
      </c>
      <c r="C488" s="240"/>
      <c r="D488" s="240"/>
      <c r="E488" s="240"/>
      <c r="F488" s="240"/>
      <c r="G488" s="240"/>
      <c r="H488" s="240"/>
      <c r="I488" s="240"/>
      <c r="J488" s="240"/>
      <c r="K488" s="240"/>
      <c r="L488" s="240"/>
      <c r="M488" s="240"/>
      <c r="N488" s="240"/>
      <c r="O488" s="56"/>
      <c r="P488" s="240"/>
      <c r="Q488" s="240"/>
      <c r="R488" s="241">
        <f t="shared" si="322"/>
        <v>0</v>
      </c>
    </row>
    <row r="489" spans="1:18" x14ac:dyDescent="0.3">
      <c r="A489" s="744" t="s">
        <v>352</v>
      </c>
      <c r="B489" s="238" t="s">
        <v>338</v>
      </c>
      <c r="C489" s="238">
        <f t="shared" ref="C489:O489" si="331">SUM(C490:C491)</f>
        <v>0</v>
      </c>
      <c r="D489" s="238">
        <f t="shared" si="331"/>
        <v>0</v>
      </c>
      <c r="E489" s="238">
        <f t="shared" si="331"/>
        <v>0</v>
      </c>
      <c r="F489" s="238">
        <f t="shared" si="331"/>
        <v>0</v>
      </c>
      <c r="G489" s="238">
        <f t="shared" si="331"/>
        <v>0</v>
      </c>
      <c r="H489" s="238">
        <f t="shared" si="331"/>
        <v>0</v>
      </c>
      <c r="I489" s="238">
        <f t="shared" si="331"/>
        <v>0</v>
      </c>
      <c r="J489" s="238">
        <f t="shared" si="331"/>
        <v>0</v>
      </c>
      <c r="K489" s="238">
        <f t="shared" si="331"/>
        <v>0</v>
      </c>
      <c r="L489" s="238">
        <f t="shared" si="331"/>
        <v>0</v>
      </c>
      <c r="M489" s="238">
        <f t="shared" si="331"/>
        <v>0</v>
      </c>
      <c r="N489" s="238">
        <f t="shared" si="331"/>
        <v>0</v>
      </c>
      <c r="O489" s="238">
        <f t="shared" si="331"/>
        <v>0</v>
      </c>
      <c r="P489" s="56"/>
      <c r="Q489" s="238">
        <f t="shared" ref="Q489" si="332">SUM(Q490:Q491)</f>
        <v>0</v>
      </c>
      <c r="R489" s="238">
        <f t="shared" si="322"/>
        <v>0</v>
      </c>
    </row>
    <row r="490" spans="1:18" x14ac:dyDescent="0.3">
      <c r="A490" s="744"/>
      <c r="B490" s="239" t="s">
        <v>339</v>
      </c>
      <c r="C490" s="240"/>
      <c r="D490" s="240"/>
      <c r="E490" s="240"/>
      <c r="F490" s="240"/>
      <c r="G490" s="240"/>
      <c r="H490" s="240"/>
      <c r="I490" s="240"/>
      <c r="J490" s="240"/>
      <c r="K490" s="240"/>
      <c r="L490" s="240"/>
      <c r="M490" s="240"/>
      <c r="N490" s="240"/>
      <c r="O490" s="240"/>
      <c r="P490" s="56"/>
      <c r="Q490" s="240"/>
      <c r="R490" s="241">
        <f t="shared" si="322"/>
        <v>0</v>
      </c>
    </row>
    <row r="491" spans="1:18" x14ac:dyDescent="0.3">
      <c r="A491" s="744"/>
      <c r="B491" s="239" t="s">
        <v>340</v>
      </c>
      <c r="C491" s="240"/>
      <c r="D491" s="240"/>
      <c r="E491" s="240"/>
      <c r="F491" s="240"/>
      <c r="G491" s="240"/>
      <c r="H491" s="240"/>
      <c r="I491" s="240"/>
      <c r="J491" s="240"/>
      <c r="K491" s="240"/>
      <c r="L491" s="240"/>
      <c r="M491" s="240"/>
      <c r="N491" s="240"/>
      <c r="O491" s="240"/>
      <c r="P491" s="56"/>
      <c r="Q491" s="240"/>
      <c r="R491" s="241">
        <f t="shared" si="322"/>
        <v>0</v>
      </c>
    </row>
    <row r="492" spans="1:18" x14ac:dyDescent="0.3">
      <c r="A492" s="744"/>
      <c r="B492" s="238" t="s">
        <v>341</v>
      </c>
      <c r="C492" s="238">
        <f t="shared" ref="C492:O492" si="333">SUM(C493:C494)</f>
        <v>0</v>
      </c>
      <c r="D492" s="238">
        <f t="shared" si="333"/>
        <v>0</v>
      </c>
      <c r="E492" s="238">
        <f t="shared" si="333"/>
        <v>0</v>
      </c>
      <c r="F492" s="238">
        <f t="shared" si="333"/>
        <v>0</v>
      </c>
      <c r="G492" s="238">
        <f t="shared" si="333"/>
        <v>0</v>
      </c>
      <c r="H492" s="238">
        <f t="shared" si="333"/>
        <v>0</v>
      </c>
      <c r="I492" s="238">
        <f t="shared" si="333"/>
        <v>0</v>
      </c>
      <c r="J492" s="238">
        <f t="shared" si="333"/>
        <v>0</v>
      </c>
      <c r="K492" s="238">
        <f t="shared" si="333"/>
        <v>0</v>
      </c>
      <c r="L492" s="238">
        <f t="shared" si="333"/>
        <v>0</v>
      </c>
      <c r="M492" s="238">
        <f t="shared" si="333"/>
        <v>0</v>
      </c>
      <c r="N492" s="238">
        <f t="shared" si="333"/>
        <v>0</v>
      </c>
      <c r="O492" s="238">
        <f t="shared" si="333"/>
        <v>0</v>
      </c>
      <c r="P492" s="56"/>
      <c r="Q492" s="238">
        <f t="shared" ref="Q492" si="334">SUM(Q493:Q494)</f>
        <v>0</v>
      </c>
      <c r="R492" s="238">
        <f t="shared" si="322"/>
        <v>0</v>
      </c>
    </row>
    <row r="493" spans="1:18" x14ac:dyDescent="0.3">
      <c r="A493" s="744"/>
      <c r="B493" s="239" t="s">
        <v>339</v>
      </c>
      <c r="C493" s="240"/>
      <c r="D493" s="240"/>
      <c r="E493" s="240"/>
      <c r="F493" s="240"/>
      <c r="G493" s="240"/>
      <c r="H493" s="240"/>
      <c r="I493" s="240"/>
      <c r="J493" s="240"/>
      <c r="K493" s="240"/>
      <c r="L493" s="240"/>
      <c r="M493" s="240"/>
      <c r="N493" s="240"/>
      <c r="O493" s="240"/>
      <c r="P493" s="56"/>
      <c r="Q493" s="240"/>
      <c r="R493" s="241">
        <f t="shared" si="322"/>
        <v>0</v>
      </c>
    </row>
    <row r="494" spans="1:18" x14ac:dyDescent="0.3">
      <c r="A494" s="744"/>
      <c r="B494" s="239" t="s">
        <v>340</v>
      </c>
      <c r="C494" s="240"/>
      <c r="D494" s="240"/>
      <c r="E494" s="240"/>
      <c r="F494" s="240"/>
      <c r="G494" s="240"/>
      <c r="H494" s="240"/>
      <c r="I494" s="240"/>
      <c r="J494" s="240"/>
      <c r="K494" s="240"/>
      <c r="L494" s="240"/>
      <c r="M494" s="240"/>
      <c r="N494" s="240"/>
      <c r="O494" s="240"/>
      <c r="P494" s="56"/>
      <c r="Q494" s="240"/>
      <c r="R494" s="241">
        <f t="shared" si="322"/>
        <v>0</v>
      </c>
    </row>
    <row r="495" spans="1:18" x14ac:dyDescent="0.3">
      <c r="A495" s="744" t="s">
        <v>353</v>
      </c>
      <c r="B495" s="238" t="s">
        <v>338</v>
      </c>
      <c r="C495" s="238">
        <f t="shared" ref="C495:O495" si="335">SUM(C496:C497)</f>
        <v>0</v>
      </c>
      <c r="D495" s="238">
        <f t="shared" si="335"/>
        <v>0</v>
      </c>
      <c r="E495" s="238">
        <f t="shared" si="335"/>
        <v>0</v>
      </c>
      <c r="F495" s="238">
        <f t="shared" si="335"/>
        <v>0</v>
      </c>
      <c r="G495" s="238">
        <f t="shared" si="335"/>
        <v>0</v>
      </c>
      <c r="H495" s="238">
        <f t="shared" si="335"/>
        <v>0</v>
      </c>
      <c r="I495" s="238">
        <f t="shared" si="335"/>
        <v>0</v>
      </c>
      <c r="J495" s="238">
        <f t="shared" si="335"/>
        <v>0</v>
      </c>
      <c r="K495" s="238">
        <f t="shared" si="335"/>
        <v>0</v>
      </c>
      <c r="L495" s="238">
        <f t="shared" si="335"/>
        <v>0</v>
      </c>
      <c r="M495" s="238">
        <f t="shared" si="335"/>
        <v>0</v>
      </c>
      <c r="N495" s="238">
        <f t="shared" si="335"/>
        <v>0</v>
      </c>
      <c r="O495" s="238">
        <f t="shared" si="335"/>
        <v>0</v>
      </c>
      <c r="P495" s="238">
        <f>SUM(P496:P497)</f>
        <v>0</v>
      </c>
      <c r="Q495" s="56"/>
      <c r="R495" s="238">
        <f t="shared" si="322"/>
        <v>0</v>
      </c>
    </row>
    <row r="496" spans="1:18" x14ac:dyDescent="0.3">
      <c r="A496" s="744"/>
      <c r="B496" s="239" t="s">
        <v>339</v>
      </c>
      <c r="C496" s="240"/>
      <c r="D496" s="240"/>
      <c r="E496" s="240"/>
      <c r="F496" s="240"/>
      <c r="G496" s="240"/>
      <c r="H496" s="240"/>
      <c r="I496" s="240"/>
      <c r="J496" s="240"/>
      <c r="K496" s="240"/>
      <c r="L496" s="240"/>
      <c r="M496" s="240"/>
      <c r="N496" s="240"/>
      <c r="O496" s="240"/>
      <c r="P496" s="240"/>
      <c r="Q496" s="56"/>
      <c r="R496" s="241">
        <f t="shared" si="322"/>
        <v>0</v>
      </c>
    </row>
    <row r="497" spans="1:18" x14ac:dyDescent="0.3">
      <c r="A497" s="744"/>
      <c r="B497" s="239" t="s">
        <v>340</v>
      </c>
      <c r="C497" s="240"/>
      <c r="D497" s="240"/>
      <c r="E497" s="240"/>
      <c r="F497" s="240"/>
      <c r="G497" s="240"/>
      <c r="H497" s="240"/>
      <c r="I497" s="240"/>
      <c r="J497" s="240"/>
      <c r="K497" s="240"/>
      <c r="L497" s="240"/>
      <c r="M497" s="240"/>
      <c r="N497" s="240"/>
      <c r="O497" s="240"/>
      <c r="P497" s="240"/>
      <c r="Q497" s="56"/>
      <c r="R497" s="241">
        <f t="shared" si="322"/>
        <v>0</v>
      </c>
    </row>
    <row r="498" spans="1:18" x14ac:dyDescent="0.3">
      <c r="A498" s="744"/>
      <c r="B498" s="238" t="s">
        <v>341</v>
      </c>
      <c r="C498" s="238">
        <f t="shared" ref="C498:O498" si="336">SUM(C499:C500)</f>
        <v>0</v>
      </c>
      <c r="D498" s="238">
        <f t="shared" si="336"/>
        <v>0</v>
      </c>
      <c r="E498" s="238">
        <f t="shared" si="336"/>
        <v>0</v>
      </c>
      <c r="F498" s="238">
        <f t="shared" si="336"/>
        <v>0</v>
      </c>
      <c r="G498" s="238">
        <f t="shared" si="336"/>
        <v>0</v>
      </c>
      <c r="H498" s="238">
        <f t="shared" si="336"/>
        <v>0</v>
      </c>
      <c r="I498" s="238">
        <f t="shared" si="336"/>
        <v>0</v>
      </c>
      <c r="J498" s="238">
        <f t="shared" si="336"/>
        <v>0</v>
      </c>
      <c r="K498" s="238">
        <f t="shared" si="336"/>
        <v>0</v>
      </c>
      <c r="L498" s="238">
        <f t="shared" si="336"/>
        <v>0</v>
      </c>
      <c r="M498" s="238">
        <f t="shared" si="336"/>
        <v>0</v>
      </c>
      <c r="N498" s="238">
        <f t="shared" si="336"/>
        <v>0</v>
      </c>
      <c r="O498" s="238">
        <f t="shared" si="336"/>
        <v>0</v>
      </c>
      <c r="P498" s="238">
        <f>SUM(P499:P500)</f>
        <v>0</v>
      </c>
      <c r="Q498" s="56"/>
      <c r="R498" s="238">
        <f t="shared" si="322"/>
        <v>0</v>
      </c>
    </row>
    <row r="499" spans="1:18" x14ac:dyDescent="0.3">
      <c r="A499" s="744"/>
      <c r="B499" s="239" t="s">
        <v>339</v>
      </c>
      <c r="C499" s="240"/>
      <c r="D499" s="240"/>
      <c r="E499" s="240"/>
      <c r="F499" s="240"/>
      <c r="G499" s="240"/>
      <c r="H499" s="240"/>
      <c r="I499" s="240"/>
      <c r="J499" s="240"/>
      <c r="K499" s="240"/>
      <c r="L499" s="240"/>
      <c r="M499" s="240"/>
      <c r="N499" s="240"/>
      <c r="O499" s="240"/>
      <c r="P499" s="240"/>
      <c r="Q499" s="56"/>
      <c r="R499" s="241">
        <f t="shared" si="322"/>
        <v>0</v>
      </c>
    </row>
    <row r="500" spans="1:18" x14ac:dyDescent="0.3">
      <c r="A500" s="745"/>
      <c r="B500" s="239" t="s">
        <v>340</v>
      </c>
      <c r="C500" s="240"/>
      <c r="D500" s="240"/>
      <c r="E500" s="240"/>
      <c r="F500" s="240"/>
      <c r="G500" s="240"/>
      <c r="H500" s="240"/>
      <c r="I500" s="240"/>
      <c r="J500" s="240"/>
      <c r="K500" s="240"/>
      <c r="L500" s="240"/>
      <c r="M500" s="240"/>
      <c r="N500" s="240"/>
      <c r="O500" s="240"/>
      <c r="P500" s="240"/>
      <c r="Q500" s="56"/>
      <c r="R500" s="241">
        <f t="shared" si="322"/>
        <v>0</v>
      </c>
    </row>
    <row r="501" spans="1:18" x14ac:dyDescent="0.3">
      <c r="A501" s="744" t="s">
        <v>917</v>
      </c>
      <c r="B501" s="242" t="s">
        <v>338</v>
      </c>
      <c r="C501" s="242">
        <f t="shared" ref="C501:R501" si="337">SUM(C411,C417,C423,C429,C435,C441,C447,C453,C459,C465,C471,C477,C483,C489,C495)</f>
        <v>0</v>
      </c>
      <c r="D501" s="242">
        <f t="shared" si="337"/>
        <v>0</v>
      </c>
      <c r="E501" s="242">
        <f t="shared" si="337"/>
        <v>0</v>
      </c>
      <c r="F501" s="242">
        <f t="shared" si="337"/>
        <v>0</v>
      </c>
      <c r="G501" s="242">
        <f t="shared" si="337"/>
        <v>0</v>
      </c>
      <c r="H501" s="242">
        <f t="shared" si="337"/>
        <v>0</v>
      </c>
      <c r="I501" s="242">
        <f t="shared" si="337"/>
        <v>0</v>
      </c>
      <c r="J501" s="242">
        <f t="shared" si="337"/>
        <v>0</v>
      </c>
      <c r="K501" s="242">
        <f t="shared" si="337"/>
        <v>0</v>
      </c>
      <c r="L501" s="242">
        <f t="shared" si="337"/>
        <v>0</v>
      </c>
      <c r="M501" s="242">
        <f t="shared" si="337"/>
        <v>0</v>
      </c>
      <c r="N501" s="242">
        <f t="shared" si="337"/>
        <v>0</v>
      </c>
      <c r="O501" s="242">
        <f t="shared" si="337"/>
        <v>0</v>
      </c>
      <c r="P501" s="242">
        <f t="shared" si="337"/>
        <v>0</v>
      </c>
      <c r="Q501" s="242">
        <f t="shared" si="337"/>
        <v>0</v>
      </c>
      <c r="R501" s="242">
        <f t="shared" si="337"/>
        <v>0</v>
      </c>
    </row>
    <row r="502" spans="1:18" x14ac:dyDescent="0.3">
      <c r="A502" s="744"/>
      <c r="B502" s="239" t="s">
        <v>339</v>
      </c>
      <c r="C502" s="241">
        <f t="shared" ref="C502:R502" si="338">SUM(C412,C418,C424,C430,C436,C442,C448,C454,C460,C466,C472,C478,C484,C490,C496)</f>
        <v>0</v>
      </c>
      <c r="D502" s="241">
        <f t="shared" si="338"/>
        <v>0</v>
      </c>
      <c r="E502" s="241">
        <f t="shared" si="338"/>
        <v>0</v>
      </c>
      <c r="F502" s="241">
        <f t="shared" si="338"/>
        <v>0</v>
      </c>
      <c r="G502" s="241">
        <f t="shared" si="338"/>
        <v>0</v>
      </c>
      <c r="H502" s="241">
        <f t="shared" si="338"/>
        <v>0</v>
      </c>
      <c r="I502" s="241">
        <f t="shared" si="338"/>
        <v>0</v>
      </c>
      <c r="J502" s="241">
        <f t="shared" si="338"/>
        <v>0</v>
      </c>
      <c r="K502" s="241">
        <f t="shared" si="338"/>
        <v>0</v>
      </c>
      <c r="L502" s="241">
        <f t="shared" si="338"/>
        <v>0</v>
      </c>
      <c r="M502" s="241">
        <f t="shared" si="338"/>
        <v>0</v>
      </c>
      <c r="N502" s="241">
        <f t="shared" si="338"/>
        <v>0</v>
      </c>
      <c r="O502" s="241">
        <f t="shared" si="338"/>
        <v>0</v>
      </c>
      <c r="P502" s="241">
        <f t="shared" si="338"/>
        <v>0</v>
      </c>
      <c r="Q502" s="241">
        <f t="shared" si="338"/>
        <v>0</v>
      </c>
      <c r="R502" s="241">
        <f t="shared" si="338"/>
        <v>0</v>
      </c>
    </row>
    <row r="503" spans="1:18" x14ac:dyDescent="0.3">
      <c r="A503" s="744"/>
      <c r="B503" s="239" t="s">
        <v>340</v>
      </c>
      <c r="C503" s="241">
        <f t="shared" ref="C503:R503" si="339">SUM(C413,C419,C425,C431,C437,C443,C449,C455,C461,C467,C473,C479,C485,C491,C497)</f>
        <v>0</v>
      </c>
      <c r="D503" s="241">
        <f t="shared" si="339"/>
        <v>0</v>
      </c>
      <c r="E503" s="241">
        <f t="shared" si="339"/>
        <v>0</v>
      </c>
      <c r="F503" s="241">
        <f t="shared" si="339"/>
        <v>0</v>
      </c>
      <c r="G503" s="241">
        <f t="shared" si="339"/>
        <v>0</v>
      </c>
      <c r="H503" s="241">
        <f t="shared" si="339"/>
        <v>0</v>
      </c>
      <c r="I503" s="241">
        <f t="shared" si="339"/>
        <v>0</v>
      </c>
      <c r="J503" s="241">
        <f t="shared" si="339"/>
        <v>0</v>
      </c>
      <c r="K503" s="241">
        <f t="shared" si="339"/>
        <v>0</v>
      </c>
      <c r="L503" s="241">
        <f t="shared" si="339"/>
        <v>0</v>
      </c>
      <c r="M503" s="241">
        <f t="shared" si="339"/>
        <v>0</v>
      </c>
      <c r="N503" s="241">
        <f t="shared" si="339"/>
        <v>0</v>
      </c>
      <c r="O503" s="241">
        <f t="shared" si="339"/>
        <v>0</v>
      </c>
      <c r="P503" s="241">
        <f t="shared" si="339"/>
        <v>0</v>
      </c>
      <c r="Q503" s="241">
        <f t="shared" si="339"/>
        <v>0</v>
      </c>
      <c r="R503" s="241">
        <f t="shared" si="339"/>
        <v>0</v>
      </c>
    </row>
    <row r="504" spans="1:18" x14ac:dyDescent="0.3">
      <c r="A504" s="744"/>
      <c r="B504" s="242" t="s">
        <v>341</v>
      </c>
      <c r="C504" s="242">
        <f t="shared" ref="C504:R504" si="340">SUM(C414,C420,C426,C432,C438,C444,C450,C456,C462,C468,C474,C480,C486,C492,C498)</f>
        <v>0</v>
      </c>
      <c r="D504" s="242">
        <f t="shared" si="340"/>
        <v>0</v>
      </c>
      <c r="E504" s="242">
        <f t="shared" si="340"/>
        <v>0</v>
      </c>
      <c r="F504" s="242">
        <f t="shared" si="340"/>
        <v>0</v>
      </c>
      <c r="G504" s="242">
        <f t="shared" si="340"/>
        <v>0</v>
      </c>
      <c r="H504" s="242">
        <f t="shared" si="340"/>
        <v>0</v>
      </c>
      <c r="I504" s="242">
        <f t="shared" si="340"/>
        <v>0</v>
      </c>
      <c r="J504" s="242">
        <f t="shared" si="340"/>
        <v>0</v>
      </c>
      <c r="K504" s="242">
        <f t="shared" si="340"/>
        <v>0</v>
      </c>
      <c r="L504" s="242">
        <f t="shared" si="340"/>
        <v>0</v>
      </c>
      <c r="M504" s="242">
        <f t="shared" si="340"/>
        <v>0</v>
      </c>
      <c r="N504" s="242">
        <f t="shared" si="340"/>
        <v>0</v>
      </c>
      <c r="O504" s="242">
        <f t="shared" si="340"/>
        <v>0</v>
      </c>
      <c r="P504" s="242">
        <f t="shared" si="340"/>
        <v>0</v>
      </c>
      <c r="Q504" s="242">
        <f t="shared" si="340"/>
        <v>0</v>
      </c>
      <c r="R504" s="242">
        <f t="shared" si="340"/>
        <v>0</v>
      </c>
    </row>
    <row r="505" spans="1:18" x14ac:dyDescent="0.3">
      <c r="A505" s="744"/>
      <c r="B505" s="239" t="s">
        <v>339</v>
      </c>
      <c r="C505" s="241">
        <f t="shared" ref="C505:R505" si="341">SUM(C415,C421,C427,C433,C439,C445,C451,C457,C463,C469,C475,C481,C487,C493,C499)</f>
        <v>0</v>
      </c>
      <c r="D505" s="241">
        <f t="shared" si="341"/>
        <v>0</v>
      </c>
      <c r="E505" s="241">
        <f t="shared" si="341"/>
        <v>0</v>
      </c>
      <c r="F505" s="241">
        <f t="shared" si="341"/>
        <v>0</v>
      </c>
      <c r="G505" s="241">
        <f t="shared" si="341"/>
        <v>0</v>
      </c>
      <c r="H505" s="241">
        <f t="shared" si="341"/>
        <v>0</v>
      </c>
      <c r="I505" s="241">
        <f t="shared" si="341"/>
        <v>0</v>
      </c>
      <c r="J505" s="241">
        <f t="shared" si="341"/>
        <v>0</v>
      </c>
      <c r="K505" s="241">
        <f t="shared" si="341"/>
        <v>0</v>
      </c>
      <c r="L505" s="241">
        <f t="shared" si="341"/>
        <v>0</v>
      </c>
      <c r="M505" s="241">
        <f t="shared" si="341"/>
        <v>0</v>
      </c>
      <c r="N505" s="241">
        <f t="shared" si="341"/>
        <v>0</v>
      </c>
      <c r="O505" s="241">
        <f t="shared" si="341"/>
        <v>0</v>
      </c>
      <c r="P505" s="241">
        <f t="shared" si="341"/>
        <v>0</v>
      </c>
      <c r="Q505" s="241">
        <f t="shared" si="341"/>
        <v>0</v>
      </c>
      <c r="R505" s="241">
        <f t="shared" si="341"/>
        <v>0</v>
      </c>
    </row>
    <row r="506" spans="1:18" x14ac:dyDescent="0.3">
      <c r="A506" s="745"/>
      <c r="B506" s="239" t="s">
        <v>340</v>
      </c>
      <c r="C506" s="241">
        <f>SUM(C416,C422,C428,C434,C440,C446,C452,C458,C464,C470,C476,C482,C488,C494,C500)</f>
        <v>0</v>
      </c>
      <c r="D506" s="241">
        <f t="shared" ref="D506:R506" si="342">SUM(D416,D422,D428,D434,D440,D446,D452,D458,D464,D470,D476,D482,D488,D494,D500)</f>
        <v>0</v>
      </c>
      <c r="E506" s="241">
        <f t="shared" si="342"/>
        <v>0</v>
      </c>
      <c r="F506" s="241">
        <f t="shared" si="342"/>
        <v>0</v>
      </c>
      <c r="G506" s="241">
        <f t="shared" si="342"/>
        <v>0</v>
      </c>
      <c r="H506" s="241">
        <f t="shared" si="342"/>
        <v>0</v>
      </c>
      <c r="I506" s="241">
        <f t="shared" si="342"/>
        <v>0</v>
      </c>
      <c r="J506" s="241">
        <f t="shared" si="342"/>
        <v>0</v>
      </c>
      <c r="K506" s="241">
        <f t="shared" si="342"/>
        <v>0</v>
      </c>
      <c r="L506" s="241">
        <f t="shared" si="342"/>
        <v>0</v>
      </c>
      <c r="M506" s="241">
        <f t="shared" si="342"/>
        <v>0</v>
      </c>
      <c r="N506" s="241">
        <f t="shared" si="342"/>
        <v>0</v>
      </c>
      <c r="O506" s="241">
        <f t="shared" si="342"/>
        <v>0</v>
      </c>
      <c r="P506" s="241">
        <f t="shared" si="342"/>
        <v>0</v>
      </c>
      <c r="Q506" s="241">
        <f t="shared" si="342"/>
        <v>0</v>
      </c>
      <c r="R506" s="241">
        <f t="shared" si="342"/>
        <v>0</v>
      </c>
    </row>
    <row r="508" spans="1:18" s="234" customFormat="1" ht="18" x14ac:dyDescent="0.35">
      <c r="A508" s="136"/>
      <c r="B508" s="747" t="str">
        <f>$K$5</f>
        <v>Budget 2021</v>
      </c>
      <c r="C508" s="748"/>
      <c r="D508" s="748"/>
      <c r="E508" s="748"/>
      <c r="F508" s="748"/>
      <c r="G508" s="748"/>
      <c r="H508" s="748"/>
      <c r="I508" s="748"/>
      <c r="J508" s="748"/>
      <c r="K508" s="748"/>
      <c r="L508" s="748"/>
      <c r="M508" s="748"/>
      <c r="N508" s="748"/>
      <c r="O508" s="748"/>
      <c r="P508" s="748"/>
      <c r="Q508" s="748"/>
      <c r="R508" s="748"/>
    </row>
    <row r="509" spans="1:18" s="234" customFormat="1" ht="40.5" x14ac:dyDescent="0.3">
      <c r="A509" s="136"/>
      <c r="B509" s="235"/>
      <c r="C509" s="236" t="s">
        <v>342</v>
      </c>
      <c r="D509" s="237" t="s">
        <v>343</v>
      </c>
      <c r="E509" s="237" t="s">
        <v>667</v>
      </c>
      <c r="F509" s="236" t="s">
        <v>668</v>
      </c>
      <c r="G509" s="236" t="s">
        <v>669</v>
      </c>
      <c r="H509" s="237" t="s">
        <v>345</v>
      </c>
      <c r="I509" s="236" t="s">
        <v>346</v>
      </c>
      <c r="J509" s="237" t="s">
        <v>347</v>
      </c>
      <c r="K509" s="236" t="s">
        <v>348</v>
      </c>
      <c r="L509" s="237" t="s">
        <v>349</v>
      </c>
      <c r="M509" s="236" t="s">
        <v>350</v>
      </c>
      <c r="N509" s="237" t="s">
        <v>351</v>
      </c>
      <c r="O509" s="237" t="s">
        <v>670</v>
      </c>
      <c r="P509" s="236" t="s">
        <v>352</v>
      </c>
      <c r="Q509" s="237" t="s">
        <v>353</v>
      </c>
      <c r="R509" s="237" t="s">
        <v>917</v>
      </c>
    </row>
    <row r="510" spans="1:18" x14ac:dyDescent="0.3">
      <c r="A510" s="746" t="s">
        <v>342</v>
      </c>
      <c r="B510" s="238" t="s">
        <v>338</v>
      </c>
      <c r="C510" s="56"/>
      <c r="D510" s="238">
        <f>SUM(D511:D512)</f>
        <v>0</v>
      </c>
      <c r="E510" s="238">
        <f>SUM(E511:E512)</f>
        <v>0</v>
      </c>
      <c r="F510" s="238">
        <f t="shared" ref="F510:Q510" si="343">SUM(F511:F512)</f>
        <v>0</v>
      </c>
      <c r="G510" s="238">
        <f t="shared" si="343"/>
        <v>0</v>
      </c>
      <c r="H510" s="238">
        <f t="shared" si="343"/>
        <v>0</v>
      </c>
      <c r="I510" s="238">
        <f t="shared" si="343"/>
        <v>0</v>
      </c>
      <c r="J510" s="238">
        <f t="shared" si="343"/>
        <v>0</v>
      </c>
      <c r="K510" s="238">
        <f t="shared" si="343"/>
        <v>0</v>
      </c>
      <c r="L510" s="238">
        <f t="shared" si="343"/>
        <v>0</v>
      </c>
      <c r="M510" s="238">
        <f t="shared" si="343"/>
        <v>0</v>
      </c>
      <c r="N510" s="238">
        <f t="shared" si="343"/>
        <v>0</v>
      </c>
      <c r="O510" s="238">
        <f t="shared" si="343"/>
        <v>0</v>
      </c>
      <c r="P510" s="238">
        <f t="shared" si="343"/>
        <v>0</v>
      </c>
      <c r="Q510" s="238">
        <f t="shared" si="343"/>
        <v>0</v>
      </c>
      <c r="R510" s="238">
        <f>SUM(C510:Q510)</f>
        <v>0</v>
      </c>
    </row>
    <row r="511" spans="1:18" x14ac:dyDescent="0.3">
      <c r="A511" s="744"/>
      <c r="B511" s="239" t="s">
        <v>339</v>
      </c>
      <c r="C511" s="56"/>
      <c r="D511" s="240"/>
      <c r="E511" s="240"/>
      <c r="F511" s="240"/>
      <c r="G511" s="240"/>
      <c r="H511" s="240"/>
      <c r="I511" s="240"/>
      <c r="J511" s="240"/>
      <c r="K511" s="240"/>
      <c r="L511" s="240"/>
      <c r="M511" s="240"/>
      <c r="N511" s="240"/>
      <c r="O511" s="240"/>
      <c r="P511" s="240"/>
      <c r="Q511" s="240"/>
      <c r="R511" s="241">
        <f t="shared" ref="R511:R574" si="344">SUM(C511:Q511)</f>
        <v>0</v>
      </c>
    </row>
    <row r="512" spans="1:18" x14ac:dyDescent="0.3">
      <c r="A512" s="744"/>
      <c r="B512" s="239" t="s">
        <v>340</v>
      </c>
      <c r="C512" s="56"/>
      <c r="D512" s="240"/>
      <c r="E512" s="240"/>
      <c r="F512" s="240"/>
      <c r="G512" s="240"/>
      <c r="H512" s="240"/>
      <c r="I512" s="240"/>
      <c r="J512" s="240"/>
      <c r="K512" s="240"/>
      <c r="L512" s="240"/>
      <c r="M512" s="240"/>
      <c r="N512" s="240"/>
      <c r="O512" s="240"/>
      <c r="P512" s="240"/>
      <c r="Q512" s="240"/>
      <c r="R512" s="241">
        <f t="shared" si="344"/>
        <v>0</v>
      </c>
    </row>
    <row r="513" spans="1:18" x14ac:dyDescent="0.3">
      <c r="A513" s="744"/>
      <c r="B513" s="238" t="s">
        <v>341</v>
      </c>
      <c r="C513" s="56"/>
      <c r="D513" s="238">
        <f>SUM(D514:D515)</f>
        <v>0</v>
      </c>
      <c r="E513" s="238">
        <f>SUM(E514:E515)</f>
        <v>0</v>
      </c>
      <c r="F513" s="238">
        <f t="shared" ref="F513:Q513" si="345">SUM(F514:F515)</f>
        <v>0</v>
      </c>
      <c r="G513" s="238">
        <f t="shared" si="345"/>
        <v>0</v>
      </c>
      <c r="H513" s="238">
        <f t="shared" si="345"/>
        <v>0</v>
      </c>
      <c r="I513" s="238">
        <f t="shared" si="345"/>
        <v>0</v>
      </c>
      <c r="J513" s="238">
        <f t="shared" si="345"/>
        <v>0</v>
      </c>
      <c r="K513" s="238">
        <f t="shared" si="345"/>
        <v>0</v>
      </c>
      <c r="L513" s="238">
        <f t="shared" si="345"/>
        <v>0</v>
      </c>
      <c r="M513" s="238">
        <f t="shared" si="345"/>
        <v>0</v>
      </c>
      <c r="N513" s="238">
        <f t="shared" si="345"/>
        <v>0</v>
      </c>
      <c r="O513" s="238">
        <f t="shared" si="345"/>
        <v>0</v>
      </c>
      <c r="P513" s="238">
        <f t="shared" si="345"/>
        <v>0</v>
      </c>
      <c r="Q513" s="238">
        <f t="shared" si="345"/>
        <v>0</v>
      </c>
      <c r="R513" s="238">
        <f t="shared" si="344"/>
        <v>0</v>
      </c>
    </row>
    <row r="514" spans="1:18" x14ac:dyDescent="0.3">
      <c r="A514" s="744"/>
      <c r="B514" s="239" t="s">
        <v>339</v>
      </c>
      <c r="C514" s="56"/>
      <c r="D514" s="240"/>
      <c r="E514" s="240"/>
      <c r="F514" s="240"/>
      <c r="G514" s="240"/>
      <c r="H514" s="240"/>
      <c r="I514" s="240"/>
      <c r="J514" s="240"/>
      <c r="K514" s="240"/>
      <c r="L514" s="240"/>
      <c r="M514" s="240"/>
      <c r="N514" s="240"/>
      <c r="O514" s="240"/>
      <c r="P514" s="240"/>
      <c r="Q514" s="240"/>
      <c r="R514" s="241">
        <f t="shared" si="344"/>
        <v>0</v>
      </c>
    </row>
    <row r="515" spans="1:18" x14ac:dyDescent="0.3">
      <c r="A515" s="744"/>
      <c r="B515" s="239" t="s">
        <v>340</v>
      </c>
      <c r="C515" s="56"/>
      <c r="D515" s="240"/>
      <c r="E515" s="240"/>
      <c r="F515" s="240"/>
      <c r="G515" s="240"/>
      <c r="H515" s="240"/>
      <c r="I515" s="240"/>
      <c r="J515" s="240"/>
      <c r="K515" s="240"/>
      <c r="L515" s="240"/>
      <c r="M515" s="240"/>
      <c r="N515" s="240"/>
      <c r="O515" s="240"/>
      <c r="P515" s="240"/>
      <c r="Q515" s="240"/>
      <c r="R515" s="241">
        <f t="shared" si="344"/>
        <v>0</v>
      </c>
    </row>
    <row r="516" spans="1:18" x14ac:dyDescent="0.3">
      <c r="A516" s="744" t="s">
        <v>343</v>
      </c>
      <c r="B516" s="238" t="s">
        <v>338</v>
      </c>
      <c r="C516" s="238">
        <f t="shared" ref="C516" si="346">SUM(C517:C518)</f>
        <v>0</v>
      </c>
      <c r="D516" s="56"/>
      <c r="E516" s="238">
        <f t="shared" ref="E516:Q516" si="347">SUM(E517:E518)</f>
        <v>0</v>
      </c>
      <c r="F516" s="238">
        <f t="shared" si="347"/>
        <v>0</v>
      </c>
      <c r="G516" s="238">
        <f t="shared" si="347"/>
        <v>0</v>
      </c>
      <c r="H516" s="238">
        <f t="shared" si="347"/>
        <v>0</v>
      </c>
      <c r="I516" s="238">
        <f t="shared" si="347"/>
        <v>0</v>
      </c>
      <c r="J516" s="238">
        <f t="shared" si="347"/>
        <v>0</v>
      </c>
      <c r="K516" s="238">
        <f t="shared" si="347"/>
        <v>0</v>
      </c>
      <c r="L516" s="238">
        <f t="shared" si="347"/>
        <v>0</v>
      </c>
      <c r="M516" s="238">
        <f t="shared" si="347"/>
        <v>0</v>
      </c>
      <c r="N516" s="238">
        <f t="shared" si="347"/>
        <v>0</v>
      </c>
      <c r="O516" s="238">
        <f t="shared" si="347"/>
        <v>0</v>
      </c>
      <c r="P516" s="238">
        <f t="shared" si="347"/>
        <v>0</v>
      </c>
      <c r="Q516" s="238">
        <f t="shared" si="347"/>
        <v>0</v>
      </c>
      <c r="R516" s="238">
        <f t="shared" si="344"/>
        <v>0</v>
      </c>
    </row>
    <row r="517" spans="1:18" x14ac:dyDescent="0.3">
      <c r="A517" s="744"/>
      <c r="B517" s="239" t="s">
        <v>339</v>
      </c>
      <c r="C517" s="240"/>
      <c r="D517" s="56"/>
      <c r="E517" s="240"/>
      <c r="F517" s="240"/>
      <c r="G517" s="240"/>
      <c r="H517" s="240"/>
      <c r="I517" s="240"/>
      <c r="J517" s="240"/>
      <c r="K517" s="240"/>
      <c r="L517" s="240"/>
      <c r="M517" s="240"/>
      <c r="N517" s="240"/>
      <c r="O517" s="240"/>
      <c r="P517" s="240"/>
      <c r="Q517" s="240"/>
      <c r="R517" s="241">
        <f t="shared" si="344"/>
        <v>0</v>
      </c>
    </row>
    <row r="518" spans="1:18" x14ac:dyDescent="0.3">
      <c r="A518" s="744"/>
      <c r="B518" s="239" t="s">
        <v>340</v>
      </c>
      <c r="C518" s="240"/>
      <c r="D518" s="56"/>
      <c r="E518" s="240"/>
      <c r="F518" s="240"/>
      <c r="G518" s="240"/>
      <c r="H518" s="240"/>
      <c r="I518" s="240"/>
      <c r="J518" s="240"/>
      <c r="K518" s="240"/>
      <c r="L518" s="240"/>
      <c r="M518" s="240"/>
      <c r="N518" s="240"/>
      <c r="O518" s="240"/>
      <c r="P518" s="240"/>
      <c r="Q518" s="240"/>
      <c r="R518" s="241">
        <f t="shared" si="344"/>
        <v>0</v>
      </c>
    </row>
    <row r="519" spans="1:18" x14ac:dyDescent="0.3">
      <c r="A519" s="744"/>
      <c r="B519" s="238" t="s">
        <v>341</v>
      </c>
      <c r="C519" s="238">
        <f t="shared" ref="C519" si="348">SUM(C520:C521)</f>
        <v>0</v>
      </c>
      <c r="D519" s="56"/>
      <c r="E519" s="238">
        <f t="shared" ref="E519:Q519" si="349">SUM(E520:E521)</f>
        <v>0</v>
      </c>
      <c r="F519" s="238">
        <f t="shared" si="349"/>
        <v>0</v>
      </c>
      <c r="G519" s="238">
        <f t="shared" si="349"/>
        <v>0</v>
      </c>
      <c r="H519" s="238">
        <f t="shared" si="349"/>
        <v>0</v>
      </c>
      <c r="I519" s="238">
        <f t="shared" si="349"/>
        <v>0</v>
      </c>
      <c r="J519" s="238">
        <f t="shared" si="349"/>
        <v>0</v>
      </c>
      <c r="K519" s="238">
        <f t="shared" si="349"/>
        <v>0</v>
      </c>
      <c r="L519" s="238">
        <f t="shared" si="349"/>
        <v>0</v>
      </c>
      <c r="M519" s="238">
        <f t="shared" si="349"/>
        <v>0</v>
      </c>
      <c r="N519" s="238">
        <f t="shared" si="349"/>
        <v>0</v>
      </c>
      <c r="O519" s="238">
        <f t="shared" si="349"/>
        <v>0</v>
      </c>
      <c r="P519" s="238">
        <f t="shared" si="349"/>
        <v>0</v>
      </c>
      <c r="Q519" s="238">
        <f t="shared" si="349"/>
        <v>0</v>
      </c>
      <c r="R519" s="238">
        <f t="shared" si="344"/>
        <v>0</v>
      </c>
    </row>
    <row r="520" spans="1:18" x14ac:dyDescent="0.3">
      <c r="A520" s="744"/>
      <c r="B520" s="239" t="s">
        <v>339</v>
      </c>
      <c r="C520" s="240"/>
      <c r="D520" s="56"/>
      <c r="E520" s="240"/>
      <c r="F520" s="240"/>
      <c r="G520" s="240"/>
      <c r="H520" s="240"/>
      <c r="I520" s="240"/>
      <c r="J520" s="240"/>
      <c r="K520" s="240"/>
      <c r="L520" s="240"/>
      <c r="M520" s="240"/>
      <c r="N520" s="240"/>
      <c r="O520" s="240"/>
      <c r="P520" s="240"/>
      <c r="Q520" s="240"/>
      <c r="R520" s="241">
        <f t="shared" si="344"/>
        <v>0</v>
      </c>
    </row>
    <row r="521" spans="1:18" x14ac:dyDescent="0.3">
      <c r="A521" s="744"/>
      <c r="B521" s="239" t="s">
        <v>340</v>
      </c>
      <c r="C521" s="240"/>
      <c r="D521" s="56"/>
      <c r="E521" s="240"/>
      <c r="F521" s="240"/>
      <c r="G521" s="240"/>
      <c r="H521" s="240"/>
      <c r="I521" s="240"/>
      <c r="J521" s="240"/>
      <c r="K521" s="240"/>
      <c r="L521" s="240"/>
      <c r="M521" s="240"/>
      <c r="N521" s="240"/>
      <c r="O521" s="240"/>
      <c r="P521" s="240"/>
      <c r="Q521" s="240"/>
      <c r="R521" s="241">
        <f t="shared" si="344"/>
        <v>0</v>
      </c>
    </row>
    <row r="522" spans="1:18" x14ac:dyDescent="0.3">
      <c r="A522" s="744" t="s">
        <v>671</v>
      </c>
      <c r="B522" s="238" t="s">
        <v>338</v>
      </c>
      <c r="C522" s="238">
        <f t="shared" ref="C522:D522" si="350">SUM(C523:C524)</f>
        <v>0</v>
      </c>
      <c r="D522" s="238">
        <f t="shared" si="350"/>
        <v>0</v>
      </c>
      <c r="E522" s="56"/>
      <c r="F522" s="238">
        <f t="shared" ref="F522:G522" si="351">SUM(F523:F524)</f>
        <v>0</v>
      </c>
      <c r="G522" s="238">
        <f t="shared" si="351"/>
        <v>0</v>
      </c>
      <c r="H522" s="238">
        <f>SUM(H523:H524)</f>
        <v>0</v>
      </c>
      <c r="I522" s="238">
        <f t="shared" ref="I522:Q522" si="352">SUM(I523:I524)</f>
        <v>0</v>
      </c>
      <c r="J522" s="238">
        <f t="shared" si="352"/>
        <v>0</v>
      </c>
      <c r="K522" s="238">
        <f t="shared" si="352"/>
        <v>0</v>
      </c>
      <c r="L522" s="238">
        <f t="shared" si="352"/>
        <v>0</v>
      </c>
      <c r="M522" s="238">
        <f t="shared" si="352"/>
        <v>0</v>
      </c>
      <c r="N522" s="238">
        <f t="shared" si="352"/>
        <v>0</v>
      </c>
      <c r="O522" s="238">
        <f t="shared" si="352"/>
        <v>0</v>
      </c>
      <c r="P522" s="238">
        <f t="shared" si="352"/>
        <v>0</v>
      </c>
      <c r="Q522" s="238">
        <f t="shared" si="352"/>
        <v>0</v>
      </c>
      <c r="R522" s="238">
        <f t="shared" si="344"/>
        <v>0</v>
      </c>
    </row>
    <row r="523" spans="1:18" x14ac:dyDescent="0.3">
      <c r="A523" s="744"/>
      <c r="B523" s="239" t="s">
        <v>339</v>
      </c>
      <c r="C523" s="240"/>
      <c r="D523" s="240"/>
      <c r="E523" s="56"/>
      <c r="F523" s="240"/>
      <c r="G523" s="240"/>
      <c r="H523" s="240"/>
      <c r="I523" s="240"/>
      <c r="J523" s="240"/>
      <c r="K523" s="240"/>
      <c r="L523" s="240"/>
      <c r="M523" s="240"/>
      <c r="N523" s="240"/>
      <c r="O523" s="240"/>
      <c r="P523" s="240"/>
      <c r="Q523" s="240"/>
      <c r="R523" s="241">
        <f t="shared" si="344"/>
        <v>0</v>
      </c>
    </row>
    <row r="524" spans="1:18" x14ac:dyDescent="0.3">
      <c r="A524" s="744"/>
      <c r="B524" s="239" t="s">
        <v>340</v>
      </c>
      <c r="C524" s="240"/>
      <c r="D524" s="240"/>
      <c r="E524" s="56"/>
      <c r="F524" s="240"/>
      <c r="G524" s="240"/>
      <c r="H524" s="240"/>
      <c r="I524" s="240"/>
      <c r="J524" s="240"/>
      <c r="K524" s="240"/>
      <c r="L524" s="240"/>
      <c r="M524" s="240"/>
      <c r="N524" s="240"/>
      <c r="O524" s="240"/>
      <c r="P524" s="240"/>
      <c r="Q524" s="240"/>
      <c r="R524" s="241">
        <f t="shared" si="344"/>
        <v>0</v>
      </c>
    </row>
    <row r="525" spans="1:18" x14ac:dyDescent="0.3">
      <c r="A525" s="744"/>
      <c r="B525" s="238" t="s">
        <v>341</v>
      </c>
      <c r="C525" s="238">
        <f t="shared" ref="C525:D525" si="353">SUM(C526:C527)</f>
        <v>0</v>
      </c>
      <c r="D525" s="238">
        <f t="shared" si="353"/>
        <v>0</v>
      </c>
      <c r="E525" s="56"/>
      <c r="F525" s="238">
        <f t="shared" ref="F525:G525" si="354">SUM(F526:F527)</f>
        <v>0</v>
      </c>
      <c r="G525" s="238">
        <f t="shared" si="354"/>
        <v>0</v>
      </c>
      <c r="H525" s="238">
        <f>SUM(H526:H527)</f>
        <v>0</v>
      </c>
      <c r="I525" s="238">
        <f t="shared" ref="I525:Q525" si="355">SUM(I526:I527)</f>
        <v>0</v>
      </c>
      <c r="J525" s="238">
        <f t="shared" si="355"/>
        <v>0</v>
      </c>
      <c r="K525" s="238">
        <f t="shared" si="355"/>
        <v>0</v>
      </c>
      <c r="L525" s="238">
        <f t="shared" si="355"/>
        <v>0</v>
      </c>
      <c r="M525" s="238">
        <f t="shared" si="355"/>
        <v>0</v>
      </c>
      <c r="N525" s="238">
        <f t="shared" si="355"/>
        <v>0</v>
      </c>
      <c r="O525" s="238">
        <f t="shared" si="355"/>
        <v>0</v>
      </c>
      <c r="P525" s="238">
        <f t="shared" si="355"/>
        <v>0</v>
      </c>
      <c r="Q525" s="238">
        <f t="shared" si="355"/>
        <v>0</v>
      </c>
      <c r="R525" s="238">
        <f t="shared" si="344"/>
        <v>0</v>
      </c>
    </row>
    <row r="526" spans="1:18" x14ac:dyDescent="0.3">
      <c r="A526" s="744"/>
      <c r="B526" s="239" t="s">
        <v>339</v>
      </c>
      <c r="C526" s="240"/>
      <c r="D526" s="240"/>
      <c r="E526" s="56"/>
      <c r="F526" s="240"/>
      <c r="G526" s="240"/>
      <c r="H526" s="240"/>
      <c r="I526" s="240"/>
      <c r="J526" s="240"/>
      <c r="K526" s="240"/>
      <c r="L526" s="240"/>
      <c r="M526" s="240"/>
      <c r="N526" s="240"/>
      <c r="O526" s="240"/>
      <c r="P526" s="240"/>
      <c r="Q526" s="240"/>
      <c r="R526" s="241">
        <f t="shared" si="344"/>
        <v>0</v>
      </c>
    </row>
    <row r="527" spans="1:18" x14ac:dyDescent="0.3">
      <c r="A527" s="744"/>
      <c r="B527" s="239" t="s">
        <v>340</v>
      </c>
      <c r="C527" s="240"/>
      <c r="D527" s="240"/>
      <c r="E527" s="56"/>
      <c r="F527" s="240"/>
      <c r="G527" s="240"/>
      <c r="H527" s="240"/>
      <c r="I527" s="240"/>
      <c r="J527" s="240"/>
      <c r="K527" s="240"/>
      <c r="L527" s="240"/>
      <c r="M527" s="240"/>
      <c r="N527" s="240"/>
      <c r="O527" s="240"/>
      <c r="P527" s="240"/>
      <c r="Q527" s="240"/>
      <c r="R527" s="241">
        <f t="shared" si="344"/>
        <v>0</v>
      </c>
    </row>
    <row r="528" spans="1:18" x14ac:dyDescent="0.3">
      <c r="A528" s="744" t="s">
        <v>344</v>
      </c>
      <c r="B528" s="238" t="s">
        <v>338</v>
      </c>
      <c r="C528" s="238">
        <f t="shared" ref="C528:E528" si="356">SUM(C529:C530)</f>
        <v>0</v>
      </c>
      <c r="D528" s="238">
        <f t="shared" si="356"/>
        <v>0</v>
      </c>
      <c r="E528" s="238">
        <f t="shared" si="356"/>
        <v>0</v>
      </c>
      <c r="F528" s="56"/>
      <c r="G528" s="238">
        <f t="shared" ref="G528" si="357">SUM(G529:G530)</f>
        <v>0</v>
      </c>
      <c r="H528" s="238">
        <f>SUM(H529:H530)</f>
        <v>0</v>
      </c>
      <c r="I528" s="238">
        <f t="shared" ref="I528:Q528" si="358">SUM(I529:I530)</f>
        <v>0</v>
      </c>
      <c r="J528" s="238">
        <f t="shared" si="358"/>
        <v>0</v>
      </c>
      <c r="K528" s="238">
        <f t="shared" si="358"/>
        <v>0</v>
      </c>
      <c r="L528" s="238">
        <f t="shared" si="358"/>
        <v>0</v>
      </c>
      <c r="M528" s="238">
        <f t="shared" si="358"/>
        <v>0</v>
      </c>
      <c r="N528" s="238">
        <f t="shared" si="358"/>
        <v>0</v>
      </c>
      <c r="O528" s="238">
        <f t="shared" si="358"/>
        <v>0</v>
      </c>
      <c r="P528" s="238">
        <f t="shared" si="358"/>
        <v>0</v>
      </c>
      <c r="Q528" s="238">
        <f t="shared" si="358"/>
        <v>0</v>
      </c>
      <c r="R528" s="238">
        <f t="shared" si="344"/>
        <v>0</v>
      </c>
    </row>
    <row r="529" spans="1:18" x14ac:dyDescent="0.3">
      <c r="A529" s="744"/>
      <c r="B529" s="239" t="s">
        <v>339</v>
      </c>
      <c r="C529" s="240"/>
      <c r="D529" s="240"/>
      <c r="E529" s="240"/>
      <c r="F529" s="56"/>
      <c r="G529" s="240"/>
      <c r="H529" s="240"/>
      <c r="I529" s="240"/>
      <c r="J529" s="240"/>
      <c r="K529" s="240"/>
      <c r="L529" s="240"/>
      <c r="M529" s="240"/>
      <c r="N529" s="240"/>
      <c r="O529" s="240"/>
      <c r="P529" s="240"/>
      <c r="Q529" s="240"/>
      <c r="R529" s="241">
        <f t="shared" si="344"/>
        <v>0</v>
      </c>
    </row>
    <row r="530" spans="1:18" x14ac:dyDescent="0.3">
      <c r="A530" s="744"/>
      <c r="B530" s="239" t="s">
        <v>340</v>
      </c>
      <c r="C530" s="240"/>
      <c r="D530" s="240"/>
      <c r="E530" s="240"/>
      <c r="F530" s="56"/>
      <c r="G530" s="240"/>
      <c r="H530" s="240"/>
      <c r="I530" s="240"/>
      <c r="J530" s="240"/>
      <c r="K530" s="240"/>
      <c r="L530" s="240"/>
      <c r="M530" s="240"/>
      <c r="N530" s="240"/>
      <c r="O530" s="240"/>
      <c r="P530" s="240"/>
      <c r="Q530" s="240"/>
      <c r="R530" s="241">
        <f t="shared" si="344"/>
        <v>0</v>
      </c>
    </row>
    <row r="531" spans="1:18" x14ac:dyDescent="0.3">
      <c r="A531" s="744"/>
      <c r="B531" s="238" t="s">
        <v>341</v>
      </c>
      <c r="C531" s="238">
        <f t="shared" ref="C531:E531" si="359">SUM(C532:C533)</f>
        <v>0</v>
      </c>
      <c r="D531" s="238">
        <f t="shared" si="359"/>
        <v>0</v>
      </c>
      <c r="E531" s="238">
        <f t="shared" si="359"/>
        <v>0</v>
      </c>
      <c r="F531" s="56"/>
      <c r="G531" s="238">
        <f t="shared" ref="G531" si="360">SUM(G532:G533)</f>
        <v>0</v>
      </c>
      <c r="H531" s="238">
        <f>SUM(H532:H533)</f>
        <v>0</v>
      </c>
      <c r="I531" s="238">
        <f t="shared" ref="I531:Q531" si="361">SUM(I532:I533)</f>
        <v>0</v>
      </c>
      <c r="J531" s="238">
        <f t="shared" si="361"/>
        <v>0</v>
      </c>
      <c r="K531" s="238">
        <f t="shared" si="361"/>
        <v>0</v>
      </c>
      <c r="L531" s="238">
        <f t="shared" si="361"/>
        <v>0</v>
      </c>
      <c r="M531" s="238">
        <f t="shared" si="361"/>
        <v>0</v>
      </c>
      <c r="N531" s="238">
        <f t="shared" si="361"/>
        <v>0</v>
      </c>
      <c r="O531" s="238">
        <f t="shared" si="361"/>
        <v>0</v>
      </c>
      <c r="P531" s="238">
        <f t="shared" si="361"/>
        <v>0</v>
      </c>
      <c r="Q531" s="238">
        <f t="shared" si="361"/>
        <v>0</v>
      </c>
      <c r="R531" s="238">
        <f t="shared" si="344"/>
        <v>0</v>
      </c>
    </row>
    <row r="532" spans="1:18" x14ac:dyDescent="0.3">
      <c r="A532" s="744"/>
      <c r="B532" s="239" t="s">
        <v>339</v>
      </c>
      <c r="C532" s="240"/>
      <c r="D532" s="240"/>
      <c r="E532" s="240"/>
      <c r="F532" s="56"/>
      <c r="G532" s="240"/>
      <c r="H532" s="240"/>
      <c r="I532" s="240"/>
      <c r="J532" s="240"/>
      <c r="K532" s="240"/>
      <c r="L532" s="240"/>
      <c r="M532" s="240"/>
      <c r="N532" s="240"/>
      <c r="O532" s="240"/>
      <c r="P532" s="240"/>
      <c r="Q532" s="240"/>
      <c r="R532" s="241">
        <f t="shared" si="344"/>
        <v>0</v>
      </c>
    </row>
    <row r="533" spans="1:18" x14ac:dyDescent="0.3">
      <c r="A533" s="744"/>
      <c r="B533" s="239" t="s">
        <v>340</v>
      </c>
      <c r="C533" s="240"/>
      <c r="D533" s="240"/>
      <c r="E533" s="240"/>
      <c r="F533" s="56"/>
      <c r="G533" s="240"/>
      <c r="H533" s="240"/>
      <c r="I533" s="240"/>
      <c r="J533" s="240"/>
      <c r="K533" s="240"/>
      <c r="L533" s="240"/>
      <c r="M533" s="240"/>
      <c r="N533" s="240"/>
      <c r="O533" s="240"/>
      <c r="P533" s="240"/>
      <c r="Q533" s="240"/>
      <c r="R533" s="241">
        <f t="shared" si="344"/>
        <v>0</v>
      </c>
    </row>
    <row r="534" spans="1:18" x14ac:dyDescent="0.3">
      <c r="A534" s="744" t="s">
        <v>672</v>
      </c>
      <c r="B534" s="238" t="s">
        <v>338</v>
      </c>
      <c r="C534" s="238">
        <f t="shared" ref="C534:F534" si="362">SUM(C535:C536)</f>
        <v>0</v>
      </c>
      <c r="D534" s="238">
        <f t="shared" si="362"/>
        <v>0</v>
      </c>
      <c r="E534" s="238">
        <f t="shared" si="362"/>
        <v>0</v>
      </c>
      <c r="F534" s="238">
        <f t="shared" si="362"/>
        <v>0</v>
      </c>
      <c r="G534" s="56"/>
      <c r="H534" s="238">
        <f>SUM(H535:H536)</f>
        <v>0</v>
      </c>
      <c r="I534" s="238">
        <f t="shared" ref="I534:Q534" si="363">SUM(I535:I536)</f>
        <v>0</v>
      </c>
      <c r="J534" s="238">
        <f t="shared" si="363"/>
        <v>0</v>
      </c>
      <c r="K534" s="238">
        <f t="shared" si="363"/>
        <v>0</v>
      </c>
      <c r="L534" s="238">
        <f t="shared" si="363"/>
        <v>0</v>
      </c>
      <c r="M534" s="238">
        <f t="shared" si="363"/>
        <v>0</v>
      </c>
      <c r="N534" s="238">
        <f t="shared" si="363"/>
        <v>0</v>
      </c>
      <c r="O534" s="238">
        <f t="shared" si="363"/>
        <v>0</v>
      </c>
      <c r="P534" s="238">
        <f t="shared" si="363"/>
        <v>0</v>
      </c>
      <c r="Q534" s="238">
        <f t="shared" si="363"/>
        <v>0</v>
      </c>
      <c r="R534" s="238">
        <f t="shared" si="344"/>
        <v>0</v>
      </c>
    </row>
    <row r="535" spans="1:18" x14ac:dyDescent="0.3">
      <c r="A535" s="744"/>
      <c r="B535" s="239" t="s">
        <v>339</v>
      </c>
      <c r="C535" s="240"/>
      <c r="D535" s="240"/>
      <c r="E535" s="240"/>
      <c r="F535" s="240"/>
      <c r="G535" s="56"/>
      <c r="H535" s="240"/>
      <c r="I535" s="240"/>
      <c r="J535" s="240"/>
      <c r="K535" s="240"/>
      <c r="L535" s="240"/>
      <c r="M535" s="240"/>
      <c r="N535" s="240"/>
      <c r="O535" s="240"/>
      <c r="P535" s="240"/>
      <c r="Q535" s="240"/>
      <c r="R535" s="241">
        <f t="shared" si="344"/>
        <v>0</v>
      </c>
    </row>
    <row r="536" spans="1:18" x14ac:dyDescent="0.3">
      <c r="A536" s="744"/>
      <c r="B536" s="239" t="s">
        <v>340</v>
      </c>
      <c r="C536" s="240"/>
      <c r="D536" s="240"/>
      <c r="E536" s="240"/>
      <c r="F536" s="240"/>
      <c r="G536" s="56"/>
      <c r="H536" s="240"/>
      <c r="I536" s="240"/>
      <c r="J536" s="240"/>
      <c r="K536" s="240"/>
      <c r="L536" s="240"/>
      <c r="M536" s="240"/>
      <c r="N536" s="240"/>
      <c r="O536" s="240"/>
      <c r="P536" s="240"/>
      <c r="Q536" s="240"/>
      <c r="R536" s="241">
        <f t="shared" si="344"/>
        <v>0</v>
      </c>
    </row>
    <row r="537" spans="1:18" x14ac:dyDescent="0.3">
      <c r="A537" s="744"/>
      <c r="B537" s="238" t="s">
        <v>341</v>
      </c>
      <c r="C537" s="238">
        <f t="shared" ref="C537:F537" si="364">SUM(C538:C539)</f>
        <v>0</v>
      </c>
      <c r="D537" s="238">
        <f t="shared" si="364"/>
        <v>0</v>
      </c>
      <c r="E537" s="238">
        <f t="shared" si="364"/>
        <v>0</v>
      </c>
      <c r="F537" s="238">
        <f t="shared" si="364"/>
        <v>0</v>
      </c>
      <c r="G537" s="56"/>
      <c r="H537" s="238">
        <f>SUM(H538:H539)</f>
        <v>0</v>
      </c>
      <c r="I537" s="238">
        <f t="shared" ref="I537:Q537" si="365">SUM(I538:I539)</f>
        <v>0</v>
      </c>
      <c r="J537" s="238">
        <f t="shared" si="365"/>
        <v>0</v>
      </c>
      <c r="K537" s="238">
        <f t="shared" si="365"/>
        <v>0</v>
      </c>
      <c r="L537" s="238">
        <f t="shared" si="365"/>
        <v>0</v>
      </c>
      <c r="M537" s="238">
        <f t="shared" si="365"/>
        <v>0</v>
      </c>
      <c r="N537" s="238">
        <f t="shared" si="365"/>
        <v>0</v>
      </c>
      <c r="O537" s="238">
        <f t="shared" si="365"/>
        <v>0</v>
      </c>
      <c r="P537" s="238">
        <f t="shared" si="365"/>
        <v>0</v>
      </c>
      <c r="Q537" s="238">
        <f t="shared" si="365"/>
        <v>0</v>
      </c>
      <c r="R537" s="238">
        <f t="shared" si="344"/>
        <v>0</v>
      </c>
    </row>
    <row r="538" spans="1:18" x14ac:dyDescent="0.3">
      <c r="A538" s="744"/>
      <c r="B538" s="239" t="s">
        <v>339</v>
      </c>
      <c r="C538" s="240"/>
      <c r="D538" s="240"/>
      <c r="E538" s="240"/>
      <c r="F538" s="240"/>
      <c r="G538" s="56"/>
      <c r="H538" s="240"/>
      <c r="I538" s="240"/>
      <c r="J538" s="240"/>
      <c r="K538" s="240"/>
      <c r="L538" s="240"/>
      <c r="M538" s="240"/>
      <c r="N538" s="240"/>
      <c r="O538" s="240"/>
      <c r="P538" s="240"/>
      <c r="Q538" s="240"/>
      <c r="R538" s="241">
        <f t="shared" si="344"/>
        <v>0</v>
      </c>
    </row>
    <row r="539" spans="1:18" x14ac:dyDescent="0.3">
      <c r="A539" s="744"/>
      <c r="B539" s="239" t="s">
        <v>340</v>
      </c>
      <c r="C539" s="240"/>
      <c r="D539" s="240"/>
      <c r="E539" s="240"/>
      <c r="F539" s="240"/>
      <c r="G539" s="56"/>
      <c r="H539" s="240"/>
      <c r="I539" s="240"/>
      <c r="J539" s="240"/>
      <c r="K539" s="240"/>
      <c r="L539" s="240"/>
      <c r="M539" s="240"/>
      <c r="N539" s="240"/>
      <c r="O539" s="240"/>
      <c r="P539" s="240"/>
      <c r="Q539" s="240"/>
      <c r="R539" s="241">
        <f t="shared" si="344"/>
        <v>0</v>
      </c>
    </row>
    <row r="540" spans="1:18" x14ac:dyDescent="0.3">
      <c r="A540" s="744" t="s">
        <v>345</v>
      </c>
      <c r="B540" s="238" t="s">
        <v>338</v>
      </c>
      <c r="C540" s="238">
        <f t="shared" ref="C540:G540" si="366">SUM(C541:C542)</f>
        <v>0</v>
      </c>
      <c r="D540" s="238">
        <f t="shared" si="366"/>
        <v>0</v>
      </c>
      <c r="E540" s="238">
        <f t="shared" si="366"/>
        <v>0</v>
      </c>
      <c r="F540" s="238">
        <f t="shared" si="366"/>
        <v>0</v>
      </c>
      <c r="G540" s="238">
        <f t="shared" si="366"/>
        <v>0</v>
      </c>
      <c r="H540" s="56"/>
      <c r="I540" s="238">
        <f t="shared" ref="I540:Q540" si="367">SUM(I541:I542)</f>
        <v>0</v>
      </c>
      <c r="J540" s="238">
        <f t="shared" si="367"/>
        <v>0</v>
      </c>
      <c r="K540" s="238">
        <f t="shared" si="367"/>
        <v>0</v>
      </c>
      <c r="L540" s="238">
        <f t="shared" si="367"/>
        <v>0</v>
      </c>
      <c r="M540" s="238">
        <f t="shared" si="367"/>
        <v>0</v>
      </c>
      <c r="N540" s="238">
        <f t="shared" si="367"/>
        <v>0</v>
      </c>
      <c r="O540" s="238">
        <f t="shared" si="367"/>
        <v>0</v>
      </c>
      <c r="P540" s="238">
        <f t="shared" si="367"/>
        <v>0</v>
      </c>
      <c r="Q540" s="238">
        <f t="shared" si="367"/>
        <v>0</v>
      </c>
      <c r="R540" s="238">
        <f t="shared" si="344"/>
        <v>0</v>
      </c>
    </row>
    <row r="541" spans="1:18" x14ac:dyDescent="0.3">
      <c r="A541" s="744"/>
      <c r="B541" s="239" t="s">
        <v>339</v>
      </c>
      <c r="C541" s="240"/>
      <c r="D541" s="240"/>
      <c r="E541" s="240"/>
      <c r="F541" s="240"/>
      <c r="G541" s="240"/>
      <c r="H541" s="56"/>
      <c r="I541" s="240"/>
      <c r="J541" s="240"/>
      <c r="K541" s="240"/>
      <c r="L541" s="240"/>
      <c r="M541" s="240"/>
      <c r="N541" s="240"/>
      <c r="O541" s="240"/>
      <c r="P541" s="240"/>
      <c r="Q541" s="240"/>
      <c r="R541" s="241">
        <f t="shared" si="344"/>
        <v>0</v>
      </c>
    </row>
    <row r="542" spans="1:18" x14ac:dyDescent="0.3">
      <c r="A542" s="744"/>
      <c r="B542" s="239" t="s">
        <v>340</v>
      </c>
      <c r="C542" s="240"/>
      <c r="D542" s="240"/>
      <c r="E542" s="240"/>
      <c r="F542" s="240"/>
      <c r="G542" s="240"/>
      <c r="H542" s="56"/>
      <c r="I542" s="240"/>
      <c r="J542" s="240"/>
      <c r="K542" s="240"/>
      <c r="L542" s="240"/>
      <c r="M542" s="240"/>
      <c r="N542" s="240"/>
      <c r="O542" s="240"/>
      <c r="P542" s="240"/>
      <c r="Q542" s="240"/>
      <c r="R542" s="241">
        <f t="shared" si="344"/>
        <v>0</v>
      </c>
    </row>
    <row r="543" spans="1:18" x14ac:dyDescent="0.3">
      <c r="A543" s="744"/>
      <c r="B543" s="238" t="s">
        <v>341</v>
      </c>
      <c r="C543" s="238">
        <f t="shared" ref="C543:G543" si="368">SUM(C544:C545)</f>
        <v>0</v>
      </c>
      <c r="D543" s="238">
        <f t="shared" si="368"/>
        <v>0</v>
      </c>
      <c r="E543" s="238">
        <f t="shared" si="368"/>
        <v>0</v>
      </c>
      <c r="F543" s="238">
        <f t="shared" si="368"/>
        <v>0</v>
      </c>
      <c r="G543" s="238">
        <f t="shared" si="368"/>
        <v>0</v>
      </c>
      <c r="H543" s="56"/>
      <c r="I543" s="238">
        <f t="shared" ref="I543:Q543" si="369">SUM(I544:I545)</f>
        <v>0</v>
      </c>
      <c r="J543" s="238">
        <f t="shared" si="369"/>
        <v>0</v>
      </c>
      <c r="K543" s="238">
        <f t="shared" si="369"/>
        <v>0</v>
      </c>
      <c r="L543" s="238">
        <f t="shared" si="369"/>
        <v>0</v>
      </c>
      <c r="M543" s="238">
        <f t="shared" si="369"/>
        <v>0</v>
      </c>
      <c r="N543" s="238">
        <f t="shared" si="369"/>
        <v>0</v>
      </c>
      <c r="O543" s="238">
        <f t="shared" si="369"/>
        <v>0</v>
      </c>
      <c r="P543" s="238">
        <f t="shared" si="369"/>
        <v>0</v>
      </c>
      <c r="Q543" s="238">
        <f t="shared" si="369"/>
        <v>0</v>
      </c>
      <c r="R543" s="238">
        <f t="shared" si="344"/>
        <v>0</v>
      </c>
    </row>
    <row r="544" spans="1:18" x14ac:dyDescent="0.3">
      <c r="A544" s="744"/>
      <c r="B544" s="239" t="s">
        <v>339</v>
      </c>
      <c r="C544" s="240"/>
      <c r="D544" s="240"/>
      <c r="E544" s="240"/>
      <c r="F544" s="240"/>
      <c r="G544" s="240"/>
      <c r="H544" s="56"/>
      <c r="I544" s="240"/>
      <c r="J544" s="240"/>
      <c r="K544" s="240"/>
      <c r="L544" s="240"/>
      <c r="M544" s="240"/>
      <c r="N544" s="240"/>
      <c r="O544" s="240"/>
      <c r="P544" s="240"/>
      <c r="Q544" s="240"/>
      <c r="R544" s="241">
        <f t="shared" si="344"/>
        <v>0</v>
      </c>
    </row>
    <row r="545" spans="1:18" x14ac:dyDescent="0.3">
      <c r="A545" s="744"/>
      <c r="B545" s="239" t="s">
        <v>340</v>
      </c>
      <c r="C545" s="240"/>
      <c r="D545" s="240"/>
      <c r="E545" s="240"/>
      <c r="F545" s="240"/>
      <c r="G545" s="240"/>
      <c r="H545" s="56"/>
      <c r="I545" s="240"/>
      <c r="J545" s="240"/>
      <c r="K545" s="240"/>
      <c r="L545" s="240"/>
      <c r="M545" s="240"/>
      <c r="N545" s="240"/>
      <c r="O545" s="240"/>
      <c r="P545" s="240"/>
      <c r="Q545" s="240"/>
      <c r="R545" s="241">
        <f t="shared" si="344"/>
        <v>0</v>
      </c>
    </row>
    <row r="546" spans="1:18" x14ac:dyDescent="0.3">
      <c r="A546" s="744" t="s">
        <v>346</v>
      </c>
      <c r="B546" s="238" t="s">
        <v>338</v>
      </c>
      <c r="C546" s="238">
        <f t="shared" ref="C546:H546" si="370">SUM(C547:C548)</f>
        <v>0</v>
      </c>
      <c r="D546" s="238">
        <f t="shared" si="370"/>
        <v>0</v>
      </c>
      <c r="E546" s="238">
        <f t="shared" si="370"/>
        <v>0</v>
      </c>
      <c r="F546" s="238">
        <f t="shared" si="370"/>
        <v>0</v>
      </c>
      <c r="G546" s="238">
        <f t="shared" si="370"/>
        <v>0</v>
      </c>
      <c r="H546" s="238">
        <f t="shared" si="370"/>
        <v>0</v>
      </c>
      <c r="I546" s="56"/>
      <c r="J546" s="238">
        <f t="shared" ref="J546:Q546" si="371">SUM(J547:J548)</f>
        <v>0</v>
      </c>
      <c r="K546" s="238">
        <f t="shared" si="371"/>
        <v>0</v>
      </c>
      <c r="L546" s="238">
        <f t="shared" si="371"/>
        <v>0</v>
      </c>
      <c r="M546" s="238">
        <f t="shared" si="371"/>
        <v>0</v>
      </c>
      <c r="N546" s="238">
        <f t="shared" si="371"/>
        <v>0</v>
      </c>
      <c r="O546" s="238">
        <f t="shared" si="371"/>
        <v>0</v>
      </c>
      <c r="P546" s="238">
        <f t="shared" si="371"/>
        <v>0</v>
      </c>
      <c r="Q546" s="238">
        <f t="shared" si="371"/>
        <v>0</v>
      </c>
      <c r="R546" s="238">
        <f t="shared" si="344"/>
        <v>0</v>
      </c>
    </row>
    <row r="547" spans="1:18" x14ac:dyDescent="0.3">
      <c r="A547" s="744"/>
      <c r="B547" s="239" t="s">
        <v>339</v>
      </c>
      <c r="C547" s="240"/>
      <c r="D547" s="240"/>
      <c r="E547" s="240"/>
      <c r="F547" s="240"/>
      <c r="G547" s="240"/>
      <c r="H547" s="240"/>
      <c r="I547" s="56"/>
      <c r="J547" s="240"/>
      <c r="K547" s="240"/>
      <c r="L547" s="240"/>
      <c r="M547" s="240"/>
      <c r="N547" s="240"/>
      <c r="O547" s="240"/>
      <c r="P547" s="240"/>
      <c r="Q547" s="240"/>
      <c r="R547" s="241">
        <f t="shared" si="344"/>
        <v>0</v>
      </c>
    </row>
    <row r="548" spans="1:18" x14ac:dyDescent="0.3">
      <c r="A548" s="744"/>
      <c r="B548" s="239" t="s">
        <v>340</v>
      </c>
      <c r="C548" s="240"/>
      <c r="D548" s="240"/>
      <c r="E548" s="240"/>
      <c r="F548" s="240"/>
      <c r="G548" s="240"/>
      <c r="H548" s="240"/>
      <c r="I548" s="56"/>
      <c r="J548" s="240"/>
      <c r="K548" s="240"/>
      <c r="L548" s="240"/>
      <c r="M548" s="240"/>
      <c r="N548" s="240"/>
      <c r="O548" s="240"/>
      <c r="P548" s="240"/>
      <c r="Q548" s="240"/>
      <c r="R548" s="241">
        <f t="shared" si="344"/>
        <v>0</v>
      </c>
    </row>
    <row r="549" spans="1:18" x14ac:dyDescent="0.3">
      <c r="A549" s="744"/>
      <c r="B549" s="238" t="s">
        <v>341</v>
      </c>
      <c r="C549" s="238">
        <f t="shared" ref="C549:H549" si="372">SUM(C550:C551)</f>
        <v>0</v>
      </c>
      <c r="D549" s="238">
        <f t="shared" si="372"/>
        <v>0</v>
      </c>
      <c r="E549" s="238">
        <f t="shared" si="372"/>
        <v>0</v>
      </c>
      <c r="F549" s="238">
        <f t="shared" si="372"/>
        <v>0</v>
      </c>
      <c r="G549" s="238">
        <f t="shared" si="372"/>
        <v>0</v>
      </c>
      <c r="H549" s="238">
        <f t="shared" si="372"/>
        <v>0</v>
      </c>
      <c r="I549" s="56"/>
      <c r="J549" s="238">
        <f t="shared" ref="J549:Q549" si="373">SUM(J550:J551)</f>
        <v>0</v>
      </c>
      <c r="K549" s="238">
        <f t="shared" si="373"/>
        <v>0</v>
      </c>
      <c r="L549" s="238">
        <f t="shared" si="373"/>
        <v>0</v>
      </c>
      <c r="M549" s="238">
        <f t="shared" si="373"/>
        <v>0</v>
      </c>
      <c r="N549" s="238">
        <f t="shared" si="373"/>
        <v>0</v>
      </c>
      <c r="O549" s="238">
        <f t="shared" si="373"/>
        <v>0</v>
      </c>
      <c r="P549" s="238">
        <f t="shared" si="373"/>
        <v>0</v>
      </c>
      <c r="Q549" s="238">
        <f t="shared" si="373"/>
        <v>0</v>
      </c>
      <c r="R549" s="238">
        <f t="shared" si="344"/>
        <v>0</v>
      </c>
    </row>
    <row r="550" spans="1:18" x14ac:dyDescent="0.3">
      <c r="A550" s="744"/>
      <c r="B550" s="239" t="s">
        <v>339</v>
      </c>
      <c r="C550" s="240"/>
      <c r="D550" s="240"/>
      <c r="E550" s="240"/>
      <c r="F550" s="240"/>
      <c r="G550" s="240"/>
      <c r="H550" s="240"/>
      <c r="I550" s="56"/>
      <c r="J550" s="240"/>
      <c r="K550" s="240"/>
      <c r="L550" s="240"/>
      <c r="M550" s="240"/>
      <c r="N550" s="240"/>
      <c r="O550" s="240"/>
      <c r="P550" s="240"/>
      <c r="Q550" s="240"/>
      <c r="R550" s="241">
        <f t="shared" si="344"/>
        <v>0</v>
      </c>
    </row>
    <row r="551" spans="1:18" x14ac:dyDescent="0.3">
      <c r="A551" s="744"/>
      <c r="B551" s="239" t="s">
        <v>340</v>
      </c>
      <c r="C551" s="240"/>
      <c r="D551" s="240"/>
      <c r="E551" s="240"/>
      <c r="F551" s="240"/>
      <c r="G551" s="240"/>
      <c r="H551" s="240"/>
      <c r="I551" s="56"/>
      <c r="J551" s="240"/>
      <c r="K551" s="240"/>
      <c r="L551" s="240"/>
      <c r="M551" s="240"/>
      <c r="N551" s="240"/>
      <c r="O551" s="240"/>
      <c r="P551" s="240"/>
      <c r="Q551" s="240"/>
      <c r="R551" s="241">
        <f t="shared" si="344"/>
        <v>0</v>
      </c>
    </row>
    <row r="552" spans="1:18" x14ac:dyDescent="0.3">
      <c r="A552" s="744" t="s">
        <v>347</v>
      </c>
      <c r="B552" s="238" t="s">
        <v>338</v>
      </c>
      <c r="C552" s="238">
        <f t="shared" ref="C552:I552" si="374">SUM(C553:C554)</f>
        <v>0</v>
      </c>
      <c r="D552" s="238">
        <f t="shared" si="374"/>
        <v>0</v>
      </c>
      <c r="E552" s="238">
        <f t="shared" si="374"/>
        <v>0</v>
      </c>
      <c r="F552" s="238">
        <f t="shared" si="374"/>
        <v>0</v>
      </c>
      <c r="G552" s="238">
        <f t="shared" si="374"/>
        <v>0</v>
      </c>
      <c r="H552" s="238">
        <f t="shared" si="374"/>
        <v>0</v>
      </c>
      <c r="I552" s="238">
        <f t="shared" si="374"/>
        <v>0</v>
      </c>
      <c r="J552" s="56"/>
      <c r="K552" s="238">
        <f t="shared" ref="K552:Q552" si="375">SUM(K553:K554)</f>
        <v>0</v>
      </c>
      <c r="L552" s="238">
        <f t="shared" si="375"/>
        <v>0</v>
      </c>
      <c r="M552" s="238">
        <f t="shared" si="375"/>
        <v>0</v>
      </c>
      <c r="N552" s="238">
        <f t="shared" si="375"/>
        <v>0</v>
      </c>
      <c r="O552" s="238">
        <f t="shared" si="375"/>
        <v>0</v>
      </c>
      <c r="P552" s="238">
        <f t="shared" si="375"/>
        <v>0</v>
      </c>
      <c r="Q552" s="238">
        <f t="shared" si="375"/>
        <v>0</v>
      </c>
      <c r="R552" s="238">
        <f t="shared" si="344"/>
        <v>0</v>
      </c>
    </row>
    <row r="553" spans="1:18" x14ac:dyDescent="0.3">
      <c r="A553" s="744"/>
      <c r="B553" s="239" t="s">
        <v>339</v>
      </c>
      <c r="C553" s="240"/>
      <c r="D553" s="240"/>
      <c r="E553" s="240"/>
      <c r="F553" s="240"/>
      <c r="G553" s="240"/>
      <c r="H553" s="240"/>
      <c r="I553" s="240"/>
      <c r="J553" s="56"/>
      <c r="K553" s="240"/>
      <c r="L553" s="240"/>
      <c r="M553" s="240"/>
      <c r="N553" s="240"/>
      <c r="O553" s="240"/>
      <c r="P553" s="240"/>
      <c r="Q553" s="240"/>
      <c r="R553" s="241">
        <f t="shared" si="344"/>
        <v>0</v>
      </c>
    </row>
    <row r="554" spans="1:18" x14ac:dyDescent="0.3">
      <c r="A554" s="744"/>
      <c r="B554" s="239" t="s">
        <v>340</v>
      </c>
      <c r="C554" s="240"/>
      <c r="D554" s="240"/>
      <c r="E554" s="240"/>
      <c r="F554" s="240"/>
      <c r="G554" s="240"/>
      <c r="H554" s="240"/>
      <c r="I554" s="240"/>
      <c r="J554" s="56"/>
      <c r="K554" s="240"/>
      <c r="L554" s="240"/>
      <c r="M554" s="240"/>
      <c r="N554" s="240"/>
      <c r="O554" s="240"/>
      <c r="P554" s="240"/>
      <c r="Q554" s="240"/>
      <c r="R554" s="241">
        <f t="shared" si="344"/>
        <v>0</v>
      </c>
    </row>
    <row r="555" spans="1:18" x14ac:dyDescent="0.3">
      <c r="A555" s="744"/>
      <c r="B555" s="238" t="s">
        <v>341</v>
      </c>
      <c r="C555" s="238">
        <f t="shared" ref="C555:I555" si="376">SUM(C556:C557)</f>
        <v>0</v>
      </c>
      <c r="D555" s="238">
        <f t="shared" si="376"/>
        <v>0</v>
      </c>
      <c r="E555" s="238">
        <f t="shared" si="376"/>
        <v>0</v>
      </c>
      <c r="F555" s="238">
        <f t="shared" si="376"/>
        <v>0</v>
      </c>
      <c r="G555" s="238">
        <f t="shared" si="376"/>
        <v>0</v>
      </c>
      <c r="H555" s="238">
        <f t="shared" si="376"/>
        <v>0</v>
      </c>
      <c r="I555" s="238">
        <f t="shared" si="376"/>
        <v>0</v>
      </c>
      <c r="J555" s="56"/>
      <c r="K555" s="238">
        <f t="shared" ref="K555:Q555" si="377">SUM(K556:K557)</f>
        <v>0</v>
      </c>
      <c r="L555" s="238">
        <f t="shared" si="377"/>
        <v>0</v>
      </c>
      <c r="M555" s="238">
        <f t="shared" si="377"/>
        <v>0</v>
      </c>
      <c r="N555" s="238">
        <f t="shared" si="377"/>
        <v>0</v>
      </c>
      <c r="O555" s="238">
        <f t="shared" si="377"/>
        <v>0</v>
      </c>
      <c r="P555" s="238">
        <f t="shared" si="377"/>
        <v>0</v>
      </c>
      <c r="Q555" s="238">
        <f t="shared" si="377"/>
        <v>0</v>
      </c>
      <c r="R555" s="238">
        <f t="shared" si="344"/>
        <v>0</v>
      </c>
    </row>
    <row r="556" spans="1:18" x14ac:dyDescent="0.3">
      <c r="A556" s="744"/>
      <c r="B556" s="239" t="s">
        <v>339</v>
      </c>
      <c r="C556" s="240"/>
      <c r="D556" s="240"/>
      <c r="E556" s="240"/>
      <c r="F556" s="240"/>
      <c r="G556" s="240"/>
      <c r="H556" s="240"/>
      <c r="I556" s="240"/>
      <c r="J556" s="56"/>
      <c r="K556" s="240"/>
      <c r="L556" s="240"/>
      <c r="M556" s="240"/>
      <c r="N556" s="240"/>
      <c r="O556" s="240"/>
      <c r="P556" s="240"/>
      <c r="Q556" s="240"/>
      <c r="R556" s="241">
        <f t="shared" si="344"/>
        <v>0</v>
      </c>
    </row>
    <row r="557" spans="1:18" x14ac:dyDescent="0.3">
      <c r="A557" s="744"/>
      <c r="B557" s="239" t="s">
        <v>340</v>
      </c>
      <c r="C557" s="240"/>
      <c r="D557" s="240"/>
      <c r="E557" s="240"/>
      <c r="F557" s="240"/>
      <c r="G557" s="240"/>
      <c r="H557" s="240"/>
      <c r="I557" s="240"/>
      <c r="J557" s="56"/>
      <c r="K557" s="240"/>
      <c r="L557" s="240"/>
      <c r="M557" s="240"/>
      <c r="N557" s="240"/>
      <c r="O557" s="240"/>
      <c r="P557" s="240"/>
      <c r="Q557" s="240"/>
      <c r="R557" s="241">
        <f t="shared" si="344"/>
        <v>0</v>
      </c>
    </row>
    <row r="558" spans="1:18" x14ac:dyDescent="0.3">
      <c r="A558" s="744" t="s">
        <v>348</v>
      </c>
      <c r="B558" s="238" t="s">
        <v>338</v>
      </c>
      <c r="C558" s="238">
        <f t="shared" ref="C558:J558" si="378">SUM(C559:C560)</f>
        <v>0</v>
      </c>
      <c r="D558" s="238">
        <f t="shared" si="378"/>
        <v>0</v>
      </c>
      <c r="E558" s="238">
        <f t="shared" si="378"/>
        <v>0</v>
      </c>
      <c r="F558" s="238">
        <f t="shared" si="378"/>
        <v>0</v>
      </c>
      <c r="G558" s="238">
        <f t="shared" si="378"/>
        <v>0</v>
      </c>
      <c r="H558" s="238">
        <f t="shared" si="378"/>
        <v>0</v>
      </c>
      <c r="I558" s="238">
        <f t="shared" si="378"/>
        <v>0</v>
      </c>
      <c r="J558" s="238">
        <f t="shared" si="378"/>
        <v>0</v>
      </c>
      <c r="K558" s="56"/>
      <c r="L558" s="238">
        <f t="shared" ref="L558:Q558" si="379">SUM(L559:L560)</f>
        <v>0</v>
      </c>
      <c r="M558" s="238">
        <f t="shared" si="379"/>
        <v>0</v>
      </c>
      <c r="N558" s="238">
        <f t="shared" si="379"/>
        <v>0</v>
      </c>
      <c r="O558" s="238">
        <f t="shared" si="379"/>
        <v>0</v>
      </c>
      <c r="P558" s="238">
        <f t="shared" si="379"/>
        <v>0</v>
      </c>
      <c r="Q558" s="238">
        <f t="shared" si="379"/>
        <v>0</v>
      </c>
      <c r="R558" s="238">
        <f t="shared" si="344"/>
        <v>0</v>
      </c>
    </row>
    <row r="559" spans="1:18" x14ac:dyDescent="0.3">
      <c r="A559" s="744"/>
      <c r="B559" s="239" t="s">
        <v>339</v>
      </c>
      <c r="C559" s="240"/>
      <c r="D559" s="240"/>
      <c r="E559" s="240"/>
      <c r="F559" s="240"/>
      <c r="G559" s="240"/>
      <c r="H559" s="240"/>
      <c r="I559" s="240"/>
      <c r="J559" s="240"/>
      <c r="K559" s="56"/>
      <c r="L559" s="240"/>
      <c r="M559" s="240"/>
      <c r="N559" s="240"/>
      <c r="O559" s="240"/>
      <c r="P559" s="240"/>
      <c r="Q559" s="240"/>
      <c r="R559" s="241">
        <f t="shared" si="344"/>
        <v>0</v>
      </c>
    </row>
    <row r="560" spans="1:18" x14ac:dyDescent="0.3">
      <c r="A560" s="744"/>
      <c r="B560" s="239" t="s">
        <v>340</v>
      </c>
      <c r="C560" s="240"/>
      <c r="D560" s="240"/>
      <c r="E560" s="240"/>
      <c r="F560" s="240"/>
      <c r="G560" s="240"/>
      <c r="H560" s="240"/>
      <c r="I560" s="240"/>
      <c r="J560" s="240"/>
      <c r="K560" s="56"/>
      <c r="L560" s="240"/>
      <c r="M560" s="240"/>
      <c r="N560" s="240"/>
      <c r="O560" s="240"/>
      <c r="P560" s="240"/>
      <c r="Q560" s="240"/>
      <c r="R560" s="241">
        <f t="shared" si="344"/>
        <v>0</v>
      </c>
    </row>
    <row r="561" spans="1:18" x14ac:dyDescent="0.3">
      <c r="A561" s="744"/>
      <c r="B561" s="238" t="s">
        <v>341</v>
      </c>
      <c r="C561" s="238">
        <f t="shared" ref="C561:J561" si="380">SUM(C562:C563)</f>
        <v>0</v>
      </c>
      <c r="D561" s="238">
        <f t="shared" si="380"/>
        <v>0</v>
      </c>
      <c r="E561" s="238">
        <f t="shared" si="380"/>
        <v>0</v>
      </c>
      <c r="F561" s="238">
        <f t="shared" si="380"/>
        <v>0</v>
      </c>
      <c r="G561" s="238">
        <f t="shared" si="380"/>
        <v>0</v>
      </c>
      <c r="H561" s="238">
        <f t="shared" si="380"/>
        <v>0</v>
      </c>
      <c r="I561" s="238">
        <f t="shared" si="380"/>
        <v>0</v>
      </c>
      <c r="J561" s="238">
        <f t="shared" si="380"/>
        <v>0</v>
      </c>
      <c r="K561" s="56"/>
      <c r="L561" s="238">
        <f t="shared" ref="L561:Q561" si="381">SUM(L562:L563)</f>
        <v>0</v>
      </c>
      <c r="M561" s="238">
        <f t="shared" si="381"/>
        <v>0</v>
      </c>
      <c r="N561" s="238">
        <f t="shared" si="381"/>
        <v>0</v>
      </c>
      <c r="O561" s="238">
        <f t="shared" si="381"/>
        <v>0</v>
      </c>
      <c r="P561" s="238">
        <f t="shared" si="381"/>
        <v>0</v>
      </c>
      <c r="Q561" s="238">
        <f t="shared" si="381"/>
        <v>0</v>
      </c>
      <c r="R561" s="238">
        <f t="shared" si="344"/>
        <v>0</v>
      </c>
    </row>
    <row r="562" spans="1:18" x14ac:dyDescent="0.3">
      <c r="A562" s="744"/>
      <c r="B562" s="239" t="s">
        <v>339</v>
      </c>
      <c r="C562" s="240"/>
      <c r="D562" s="240"/>
      <c r="E562" s="240"/>
      <c r="F562" s="240"/>
      <c r="G562" s="240"/>
      <c r="H562" s="240"/>
      <c r="I562" s="240"/>
      <c r="J562" s="240"/>
      <c r="K562" s="56"/>
      <c r="L562" s="240"/>
      <c r="M562" s="240"/>
      <c r="N562" s="240"/>
      <c r="O562" s="240"/>
      <c r="P562" s="240"/>
      <c r="Q562" s="240"/>
      <c r="R562" s="241">
        <f t="shared" si="344"/>
        <v>0</v>
      </c>
    </row>
    <row r="563" spans="1:18" x14ac:dyDescent="0.3">
      <c r="A563" s="744"/>
      <c r="B563" s="239" t="s">
        <v>340</v>
      </c>
      <c r="C563" s="240"/>
      <c r="D563" s="240"/>
      <c r="E563" s="240"/>
      <c r="F563" s="240"/>
      <c r="G563" s="240"/>
      <c r="H563" s="240"/>
      <c r="I563" s="240"/>
      <c r="J563" s="240"/>
      <c r="K563" s="56"/>
      <c r="L563" s="240"/>
      <c r="M563" s="240"/>
      <c r="N563" s="240"/>
      <c r="O563" s="240"/>
      <c r="P563" s="240"/>
      <c r="Q563" s="240"/>
      <c r="R563" s="241">
        <f t="shared" si="344"/>
        <v>0</v>
      </c>
    </row>
    <row r="564" spans="1:18" x14ac:dyDescent="0.3">
      <c r="A564" s="744" t="s">
        <v>349</v>
      </c>
      <c r="B564" s="238" t="s">
        <v>338</v>
      </c>
      <c r="C564" s="238">
        <f t="shared" ref="C564:K564" si="382">SUM(C565:C566)</f>
        <v>0</v>
      </c>
      <c r="D564" s="238">
        <f t="shared" si="382"/>
        <v>0</v>
      </c>
      <c r="E564" s="238">
        <f t="shared" si="382"/>
        <v>0</v>
      </c>
      <c r="F564" s="238">
        <f t="shared" si="382"/>
        <v>0</v>
      </c>
      <c r="G564" s="238">
        <f t="shared" si="382"/>
        <v>0</v>
      </c>
      <c r="H564" s="238">
        <f t="shared" si="382"/>
        <v>0</v>
      </c>
      <c r="I564" s="238">
        <f t="shared" si="382"/>
        <v>0</v>
      </c>
      <c r="J564" s="238">
        <f t="shared" si="382"/>
        <v>0</v>
      </c>
      <c r="K564" s="238">
        <f t="shared" si="382"/>
        <v>0</v>
      </c>
      <c r="L564" s="56"/>
      <c r="M564" s="238">
        <f t="shared" ref="M564:Q564" si="383">SUM(M565:M566)</f>
        <v>0</v>
      </c>
      <c r="N564" s="238">
        <f t="shared" si="383"/>
        <v>0</v>
      </c>
      <c r="O564" s="238">
        <f t="shared" si="383"/>
        <v>0</v>
      </c>
      <c r="P564" s="238">
        <f t="shared" si="383"/>
        <v>0</v>
      </c>
      <c r="Q564" s="238">
        <f t="shared" si="383"/>
        <v>0</v>
      </c>
      <c r="R564" s="238">
        <f t="shared" si="344"/>
        <v>0</v>
      </c>
    </row>
    <row r="565" spans="1:18" x14ac:dyDescent="0.3">
      <c r="A565" s="744"/>
      <c r="B565" s="239" t="s">
        <v>339</v>
      </c>
      <c r="C565" s="240"/>
      <c r="D565" s="240"/>
      <c r="E565" s="240"/>
      <c r="F565" s="240"/>
      <c r="G565" s="240"/>
      <c r="H565" s="240"/>
      <c r="I565" s="240"/>
      <c r="J565" s="240"/>
      <c r="K565" s="240"/>
      <c r="L565" s="56"/>
      <c r="M565" s="240"/>
      <c r="N565" s="240"/>
      <c r="O565" s="240"/>
      <c r="P565" s="240"/>
      <c r="Q565" s="240"/>
      <c r="R565" s="241">
        <f t="shared" si="344"/>
        <v>0</v>
      </c>
    </row>
    <row r="566" spans="1:18" x14ac:dyDescent="0.3">
      <c r="A566" s="744"/>
      <c r="B566" s="239" t="s">
        <v>340</v>
      </c>
      <c r="C566" s="240"/>
      <c r="D566" s="240"/>
      <c r="E566" s="240"/>
      <c r="F566" s="240"/>
      <c r="G566" s="240"/>
      <c r="H566" s="240"/>
      <c r="I566" s="240"/>
      <c r="J566" s="240"/>
      <c r="K566" s="240"/>
      <c r="L566" s="56"/>
      <c r="M566" s="240"/>
      <c r="N566" s="240"/>
      <c r="O566" s="240"/>
      <c r="P566" s="240"/>
      <c r="Q566" s="240"/>
      <c r="R566" s="241">
        <f t="shared" si="344"/>
        <v>0</v>
      </c>
    </row>
    <row r="567" spans="1:18" x14ac:dyDescent="0.3">
      <c r="A567" s="744"/>
      <c r="B567" s="238" t="s">
        <v>341</v>
      </c>
      <c r="C567" s="238">
        <f t="shared" ref="C567:K567" si="384">SUM(C568:C569)</f>
        <v>0</v>
      </c>
      <c r="D567" s="238">
        <f t="shared" si="384"/>
        <v>0</v>
      </c>
      <c r="E567" s="238">
        <f t="shared" si="384"/>
        <v>0</v>
      </c>
      <c r="F567" s="238">
        <f t="shared" si="384"/>
        <v>0</v>
      </c>
      <c r="G567" s="238">
        <f t="shared" si="384"/>
        <v>0</v>
      </c>
      <c r="H567" s="238">
        <f t="shared" si="384"/>
        <v>0</v>
      </c>
      <c r="I567" s="238">
        <f t="shared" si="384"/>
        <v>0</v>
      </c>
      <c r="J567" s="238">
        <f t="shared" si="384"/>
        <v>0</v>
      </c>
      <c r="K567" s="238">
        <f t="shared" si="384"/>
        <v>0</v>
      </c>
      <c r="L567" s="56"/>
      <c r="M567" s="238">
        <f t="shared" ref="M567:Q567" si="385">SUM(M568:M569)</f>
        <v>0</v>
      </c>
      <c r="N567" s="238">
        <f t="shared" si="385"/>
        <v>0</v>
      </c>
      <c r="O567" s="238">
        <f t="shared" si="385"/>
        <v>0</v>
      </c>
      <c r="P567" s="238">
        <f t="shared" si="385"/>
        <v>0</v>
      </c>
      <c r="Q567" s="238">
        <f t="shared" si="385"/>
        <v>0</v>
      </c>
      <c r="R567" s="238">
        <f t="shared" si="344"/>
        <v>0</v>
      </c>
    </row>
    <row r="568" spans="1:18" x14ac:dyDescent="0.3">
      <c r="A568" s="744"/>
      <c r="B568" s="239" t="s">
        <v>339</v>
      </c>
      <c r="C568" s="240"/>
      <c r="D568" s="240"/>
      <c r="E568" s="240"/>
      <c r="F568" s="240"/>
      <c r="G568" s="240"/>
      <c r="H568" s="240"/>
      <c r="I568" s="240"/>
      <c r="J568" s="240"/>
      <c r="K568" s="240"/>
      <c r="L568" s="56"/>
      <c r="M568" s="240"/>
      <c r="N568" s="240"/>
      <c r="O568" s="240"/>
      <c r="P568" s="240"/>
      <c r="Q568" s="240"/>
      <c r="R568" s="241">
        <f t="shared" si="344"/>
        <v>0</v>
      </c>
    </row>
    <row r="569" spans="1:18" x14ac:dyDescent="0.3">
      <c r="A569" s="744"/>
      <c r="B569" s="239" t="s">
        <v>340</v>
      </c>
      <c r="C569" s="240"/>
      <c r="D569" s="240"/>
      <c r="E569" s="240"/>
      <c r="F569" s="240"/>
      <c r="G569" s="240"/>
      <c r="H569" s="240"/>
      <c r="I569" s="240"/>
      <c r="J569" s="240"/>
      <c r="K569" s="240"/>
      <c r="L569" s="56"/>
      <c r="M569" s="240"/>
      <c r="N569" s="240"/>
      <c r="O569" s="240"/>
      <c r="P569" s="240"/>
      <c r="Q569" s="240"/>
      <c r="R569" s="241">
        <f t="shared" si="344"/>
        <v>0</v>
      </c>
    </row>
    <row r="570" spans="1:18" x14ac:dyDescent="0.3">
      <c r="A570" s="744" t="s">
        <v>350</v>
      </c>
      <c r="B570" s="238" t="s">
        <v>338</v>
      </c>
      <c r="C570" s="238">
        <f t="shared" ref="C570:L570" si="386">SUM(C571:C572)</f>
        <v>0</v>
      </c>
      <c r="D570" s="238">
        <f t="shared" si="386"/>
        <v>0</v>
      </c>
      <c r="E570" s="238">
        <f t="shared" si="386"/>
        <v>0</v>
      </c>
      <c r="F570" s="238">
        <f t="shared" si="386"/>
        <v>0</v>
      </c>
      <c r="G570" s="238">
        <f t="shared" si="386"/>
        <v>0</v>
      </c>
      <c r="H570" s="238">
        <f t="shared" si="386"/>
        <v>0</v>
      </c>
      <c r="I570" s="238">
        <f t="shared" si="386"/>
        <v>0</v>
      </c>
      <c r="J570" s="238">
        <f t="shared" si="386"/>
        <v>0</v>
      </c>
      <c r="K570" s="238">
        <f t="shared" si="386"/>
        <v>0</v>
      </c>
      <c r="L570" s="238">
        <f t="shared" si="386"/>
        <v>0</v>
      </c>
      <c r="M570" s="56"/>
      <c r="N570" s="238">
        <f t="shared" ref="N570:Q570" si="387">SUM(N571:N572)</f>
        <v>0</v>
      </c>
      <c r="O570" s="238">
        <f t="shared" si="387"/>
        <v>0</v>
      </c>
      <c r="P570" s="238">
        <f t="shared" si="387"/>
        <v>0</v>
      </c>
      <c r="Q570" s="238">
        <f t="shared" si="387"/>
        <v>0</v>
      </c>
      <c r="R570" s="238">
        <f t="shared" si="344"/>
        <v>0</v>
      </c>
    </row>
    <row r="571" spans="1:18" x14ac:dyDescent="0.3">
      <c r="A571" s="744"/>
      <c r="B571" s="239" t="s">
        <v>339</v>
      </c>
      <c r="C571" s="240"/>
      <c r="D571" s="240"/>
      <c r="E571" s="240"/>
      <c r="F571" s="240"/>
      <c r="G571" s="240"/>
      <c r="H571" s="240"/>
      <c r="I571" s="240"/>
      <c r="J571" s="240"/>
      <c r="K571" s="240"/>
      <c r="L571" s="240"/>
      <c r="M571" s="56"/>
      <c r="N571" s="240"/>
      <c r="O571" s="240"/>
      <c r="P571" s="240"/>
      <c r="Q571" s="240"/>
      <c r="R571" s="241">
        <f t="shared" si="344"/>
        <v>0</v>
      </c>
    </row>
    <row r="572" spans="1:18" x14ac:dyDescent="0.3">
      <c r="A572" s="744"/>
      <c r="B572" s="239" t="s">
        <v>340</v>
      </c>
      <c r="C572" s="240"/>
      <c r="D572" s="240"/>
      <c r="E572" s="240"/>
      <c r="F572" s="240"/>
      <c r="G572" s="240"/>
      <c r="H572" s="240"/>
      <c r="I572" s="240"/>
      <c r="J572" s="240"/>
      <c r="K572" s="240"/>
      <c r="L572" s="240"/>
      <c r="M572" s="56"/>
      <c r="N572" s="240"/>
      <c r="O572" s="240"/>
      <c r="P572" s="240"/>
      <c r="Q572" s="240"/>
      <c r="R572" s="241">
        <f t="shared" si="344"/>
        <v>0</v>
      </c>
    </row>
    <row r="573" spans="1:18" x14ac:dyDescent="0.3">
      <c r="A573" s="744"/>
      <c r="B573" s="238" t="s">
        <v>341</v>
      </c>
      <c r="C573" s="238">
        <f t="shared" ref="C573:L573" si="388">SUM(C574:C575)</f>
        <v>0</v>
      </c>
      <c r="D573" s="238">
        <f t="shared" si="388"/>
        <v>0</v>
      </c>
      <c r="E573" s="238">
        <f t="shared" si="388"/>
        <v>0</v>
      </c>
      <c r="F573" s="238">
        <f t="shared" si="388"/>
        <v>0</v>
      </c>
      <c r="G573" s="238">
        <f t="shared" si="388"/>
        <v>0</v>
      </c>
      <c r="H573" s="238">
        <f t="shared" si="388"/>
        <v>0</v>
      </c>
      <c r="I573" s="238">
        <f t="shared" si="388"/>
        <v>0</v>
      </c>
      <c r="J573" s="238">
        <f t="shared" si="388"/>
        <v>0</v>
      </c>
      <c r="K573" s="238">
        <f t="shared" si="388"/>
        <v>0</v>
      </c>
      <c r="L573" s="238">
        <f t="shared" si="388"/>
        <v>0</v>
      </c>
      <c r="M573" s="56"/>
      <c r="N573" s="238">
        <f t="shared" ref="N573:Q573" si="389">SUM(N574:N575)</f>
        <v>0</v>
      </c>
      <c r="O573" s="238">
        <f t="shared" si="389"/>
        <v>0</v>
      </c>
      <c r="P573" s="238">
        <f t="shared" si="389"/>
        <v>0</v>
      </c>
      <c r="Q573" s="238">
        <f t="shared" si="389"/>
        <v>0</v>
      </c>
      <c r="R573" s="238">
        <f t="shared" si="344"/>
        <v>0</v>
      </c>
    </row>
    <row r="574" spans="1:18" x14ac:dyDescent="0.3">
      <c r="A574" s="744"/>
      <c r="B574" s="239" t="s">
        <v>339</v>
      </c>
      <c r="C574" s="240"/>
      <c r="D574" s="240"/>
      <c r="E574" s="240"/>
      <c r="F574" s="240"/>
      <c r="G574" s="240"/>
      <c r="H574" s="240"/>
      <c r="I574" s="240"/>
      <c r="J574" s="240"/>
      <c r="K574" s="240"/>
      <c r="L574" s="240"/>
      <c r="M574" s="56"/>
      <c r="N574" s="240"/>
      <c r="O574" s="240"/>
      <c r="P574" s="240"/>
      <c r="Q574" s="240"/>
      <c r="R574" s="241">
        <f t="shared" si="344"/>
        <v>0</v>
      </c>
    </row>
    <row r="575" spans="1:18" x14ac:dyDescent="0.3">
      <c r="A575" s="744"/>
      <c r="B575" s="239" t="s">
        <v>340</v>
      </c>
      <c r="C575" s="240"/>
      <c r="D575" s="240"/>
      <c r="E575" s="240"/>
      <c r="F575" s="240"/>
      <c r="G575" s="240"/>
      <c r="H575" s="240"/>
      <c r="I575" s="240"/>
      <c r="J575" s="240"/>
      <c r="K575" s="240"/>
      <c r="L575" s="240"/>
      <c r="M575" s="56"/>
      <c r="N575" s="240"/>
      <c r="O575" s="240"/>
      <c r="P575" s="240"/>
      <c r="Q575" s="240"/>
      <c r="R575" s="241">
        <f t="shared" ref="R575:R599" si="390">SUM(C575:Q575)</f>
        <v>0</v>
      </c>
    </row>
    <row r="576" spans="1:18" x14ac:dyDescent="0.3">
      <c r="A576" s="744" t="s">
        <v>351</v>
      </c>
      <c r="B576" s="238" t="s">
        <v>338</v>
      </c>
      <c r="C576" s="238">
        <f t="shared" ref="C576:M576" si="391">SUM(C577:C578)</f>
        <v>0</v>
      </c>
      <c r="D576" s="238">
        <f t="shared" si="391"/>
        <v>0</v>
      </c>
      <c r="E576" s="238">
        <f t="shared" si="391"/>
        <v>0</v>
      </c>
      <c r="F576" s="238">
        <f t="shared" si="391"/>
        <v>0</v>
      </c>
      <c r="G576" s="238">
        <f t="shared" si="391"/>
        <v>0</v>
      </c>
      <c r="H576" s="238">
        <f t="shared" si="391"/>
        <v>0</v>
      </c>
      <c r="I576" s="238">
        <f t="shared" si="391"/>
        <v>0</v>
      </c>
      <c r="J576" s="238">
        <f t="shared" si="391"/>
        <v>0</v>
      </c>
      <c r="K576" s="238">
        <f t="shared" si="391"/>
        <v>0</v>
      </c>
      <c r="L576" s="238">
        <f t="shared" si="391"/>
        <v>0</v>
      </c>
      <c r="M576" s="238">
        <f t="shared" si="391"/>
        <v>0</v>
      </c>
      <c r="N576" s="56"/>
      <c r="O576" s="238">
        <f t="shared" ref="O576:Q576" si="392">SUM(O577:O578)</f>
        <v>0</v>
      </c>
      <c r="P576" s="238">
        <f t="shared" si="392"/>
        <v>0</v>
      </c>
      <c r="Q576" s="238">
        <f t="shared" si="392"/>
        <v>0</v>
      </c>
      <c r="R576" s="238">
        <f t="shared" si="390"/>
        <v>0</v>
      </c>
    </row>
    <row r="577" spans="1:18" x14ac:dyDescent="0.3">
      <c r="A577" s="744"/>
      <c r="B577" s="239" t="s">
        <v>339</v>
      </c>
      <c r="C577" s="240"/>
      <c r="D577" s="240"/>
      <c r="E577" s="240"/>
      <c r="F577" s="240"/>
      <c r="G577" s="240"/>
      <c r="H577" s="240"/>
      <c r="I577" s="240"/>
      <c r="J577" s="240"/>
      <c r="K577" s="240"/>
      <c r="L577" s="240"/>
      <c r="M577" s="240"/>
      <c r="N577" s="56"/>
      <c r="O577" s="240"/>
      <c r="P577" s="240"/>
      <c r="Q577" s="240"/>
      <c r="R577" s="241">
        <f t="shared" si="390"/>
        <v>0</v>
      </c>
    </row>
    <row r="578" spans="1:18" x14ac:dyDescent="0.3">
      <c r="A578" s="744"/>
      <c r="B578" s="239" t="s">
        <v>340</v>
      </c>
      <c r="C578" s="240"/>
      <c r="D578" s="240"/>
      <c r="E578" s="240"/>
      <c r="F578" s="240"/>
      <c r="G578" s="240"/>
      <c r="H578" s="240"/>
      <c r="I578" s="240"/>
      <c r="J578" s="240"/>
      <c r="K578" s="240"/>
      <c r="L578" s="240"/>
      <c r="M578" s="240"/>
      <c r="N578" s="56"/>
      <c r="O578" s="240"/>
      <c r="P578" s="240"/>
      <c r="Q578" s="240"/>
      <c r="R578" s="241">
        <f t="shared" si="390"/>
        <v>0</v>
      </c>
    </row>
    <row r="579" spans="1:18" x14ac:dyDescent="0.3">
      <c r="A579" s="744"/>
      <c r="B579" s="238" t="s">
        <v>341</v>
      </c>
      <c r="C579" s="238">
        <f t="shared" ref="C579:M579" si="393">SUM(C580:C581)</f>
        <v>0</v>
      </c>
      <c r="D579" s="238">
        <f t="shared" si="393"/>
        <v>0</v>
      </c>
      <c r="E579" s="238">
        <f t="shared" si="393"/>
        <v>0</v>
      </c>
      <c r="F579" s="238">
        <f t="shared" si="393"/>
        <v>0</v>
      </c>
      <c r="G579" s="238">
        <f t="shared" si="393"/>
        <v>0</v>
      </c>
      <c r="H579" s="238">
        <f t="shared" si="393"/>
        <v>0</v>
      </c>
      <c r="I579" s="238">
        <f t="shared" si="393"/>
        <v>0</v>
      </c>
      <c r="J579" s="238">
        <f t="shared" si="393"/>
        <v>0</v>
      </c>
      <c r="K579" s="238">
        <f t="shared" si="393"/>
        <v>0</v>
      </c>
      <c r="L579" s="238">
        <f t="shared" si="393"/>
        <v>0</v>
      </c>
      <c r="M579" s="238">
        <f t="shared" si="393"/>
        <v>0</v>
      </c>
      <c r="N579" s="56"/>
      <c r="O579" s="238">
        <f t="shared" ref="O579:Q579" si="394">SUM(O580:O581)</f>
        <v>0</v>
      </c>
      <c r="P579" s="238">
        <f t="shared" si="394"/>
        <v>0</v>
      </c>
      <c r="Q579" s="238">
        <f t="shared" si="394"/>
        <v>0</v>
      </c>
      <c r="R579" s="238">
        <f t="shared" si="390"/>
        <v>0</v>
      </c>
    </row>
    <row r="580" spans="1:18" x14ac:dyDescent="0.3">
      <c r="A580" s="744"/>
      <c r="B580" s="239" t="s">
        <v>339</v>
      </c>
      <c r="C580" s="240"/>
      <c r="D580" s="240"/>
      <c r="E580" s="240"/>
      <c r="F580" s="240"/>
      <c r="G580" s="240"/>
      <c r="H580" s="240"/>
      <c r="I580" s="240"/>
      <c r="J580" s="240"/>
      <c r="K580" s="240"/>
      <c r="L580" s="240"/>
      <c r="M580" s="240"/>
      <c r="N580" s="56"/>
      <c r="O580" s="240"/>
      <c r="P580" s="240"/>
      <c r="Q580" s="240"/>
      <c r="R580" s="241">
        <f t="shared" si="390"/>
        <v>0</v>
      </c>
    </row>
    <row r="581" spans="1:18" x14ac:dyDescent="0.3">
      <c r="A581" s="744"/>
      <c r="B581" s="239" t="s">
        <v>340</v>
      </c>
      <c r="C581" s="240"/>
      <c r="D581" s="240"/>
      <c r="E581" s="240"/>
      <c r="F581" s="240"/>
      <c r="G581" s="240"/>
      <c r="H581" s="240"/>
      <c r="I581" s="240"/>
      <c r="J581" s="240"/>
      <c r="K581" s="240"/>
      <c r="L581" s="240"/>
      <c r="M581" s="240"/>
      <c r="N581" s="56"/>
      <c r="O581" s="240"/>
      <c r="P581" s="240"/>
      <c r="Q581" s="240"/>
      <c r="R581" s="241">
        <f t="shared" si="390"/>
        <v>0</v>
      </c>
    </row>
    <row r="582" spans="1:18" x14ac:dyDescent="0.3">
      <c r="A582" s="744" t="s">
        <v>670</v>
      </c>
      <c r="B582" s="238" t="s">
        <v>338</v>
      </c>
      <c r="C582" s="238">
        <f t="shared" ref="C582:N582" si="395">SUM(C583:C584)</f>
        <v>0</v>
      </c>
      <c r="D582" s="238">
        <f t="shared" si="395"/>
        <v>0</v>
      </c>
      <c r="E582" s="238">
        <f t="shared" si="395"/>
        <v>0</v>
      </c>
      <c r="F582" s="238">
        <f t="shared" si="395"/>
        <v>0</v>
      </c>
      <c r="G582" s="238">
        <f t="shared" si="395"/>
        <v>0</v>
      </c>
      <c r="H582" s="238">
        <f t="shared" si="395"/>
        <v>0</v>
      </c>
      <c r="I582" s="238">
        <f t="shared" si="395"/>
        <v>0</v>
      </c>
      <c r="J582" s="238">
        <f t="shared" si="395"/>
        <v>0</v>
      </c>
      <c r="K582" s="238">
        <f t="shared" si="395"/>
        <v>0</v>
      </c>
      <c r="L582" s="238">
        <f t="shared" si="395"/>
        <v>0</v>
      </c>
      <c r="M582" s="238">
        <f t="shared" si="395"/>
        <v>0</v>
      </c>
      <c r="N582" s="238">
        <f t="shared" si="395"/>
        <v>0</v>
      </c>
      <c r="O582" s="56"/>
      <c r="P582" s="238">
        <f t="shared" ref="P582:Q582" si="396">SUM(P583:P584)</f>
        <v>0</v>
      </c>
      <c r="Q582" s="238">
        <f t="shared" si="396"/>
        <v>0</v>
      </c>
      <c r="R582" s="238">
        <f t="shared" si="390"/>
        <v>0</v>
      </c>
    </row>
    <row r="583" spans="1:18" x14ac:dyDescent="0.3">
      <c r="A583" s="744"/>
      <c r="B583" s="239" t="s">
        <v>339</v>
      </c>
      <c r="C583" s="240"/>
      <c r="D583" s="240"/>
      <c r="E583" s="240"/>
      <c r="F583" s="240"/>
      <c r="G583" s="240"/>
      <c r="H583" s="240"/>
      <c r="I583" s="240"/>
      <c r="J583" s="240"/>
      <c r="K583" s="240"/>
      <c r="L583" s="240"/>
      <c r="M583" s="240"/>
      <c r="N583" s="240"/>
      <c r="O583" s="56"/>
      <c r="P583" s="240"/>
      <c r="Q583" s="240"/>
      <c r="R583" s="241">
        <f t="shared" si="390"/>
        <v>0</v>
      </c>
    </row>
    <row r="584" spans="1:18" x14ac:dyDescent="0.3">
      <c r="A584" s="744"/>
      <c r="B584" s="239" t="s">
        <v>340</v>
      </c>
      <c r="C584" s="240"/>
      <c r="D584" s="240"/>
      <c r="E584" s="240"/>
      <c r="F584" s="240"/>
      <c r="G584" s="240"/>
      <c r="H584" s="240"/>
      <c r="I584" s="240"/>
      <c r="J584" s="240"/>
      <c r="K584" s="240"/>
      <c r="L584" s="240"/>
      <c r="M584" s="240"/>
      <c r="N584" s="240"/>
      <c r="O584" s="56"/>
      <c r="P584" s="240"/>
      <c r="Q584" s="240"/>
      <c r="R584" s="241">
        <f t="shared" si="390"/>
        <v>0</v>
      </c>
    </row>
    <row r="585" spans="1:18" x14ac:dyDescent="0.3">
      <c r="A585" s="744"/>
      <c r="B585" s="238" t="s">
        <v>341</v>
      </c>
      <c r="C585" s="238">
        <f t="shared" ref="C585:N585" si="397">SUM(C586:C587)</f>
        <v>0</v>
      </c>
      <c r="D585" s="238">
        <f t="shared" si="397"/>
        <v>0</v>
      </c>
      <c r="E585" s="238">
        <f t="shared" si="397"/>
        <v>0</v>
      </c>
      <c r="F585" s="238">
        <f t="shared" si="397"/>
        <v>0</v>
      </c>
      <c r="G585" s="238">
        <f t="shared" si="397"/>
        <v>0</v>
      </c>
      <c r="H585" s="238">
        <f t="shared" si="397"/>
        <v>0</v>
      </c>
      <c r="I585" s="238">
        <f t="shared" si="397"/>
        <v>0</v>
      </c>
      <c r="J585" s="238">
        <f t="shared" si="397"/>
        <v>0</v>
      </c>
      <c r="K585" s="238">
        <f t="shared" si="397"/>
        <v>0</v>
      </c>
      <c r="L585" s="238">
        <f t="shared" si="397"/>
        <v>0</v>
      </c>
      <c r="M585" s="238">
        <f t="shared" si="397"/>
        <v>0</v>
      </c>
      <c r="N585" s="238">
        <f t="shared" si="397"/>
        <v>0</v>
      </c>
      <c r="O585" s="56"/>
      <c r="P585" s="238">
        <f t="shared" ref="P585:Q585" si="398">SUM(P586:P587)</f>
        <v>0</v>
      </c>
      <c r="Q585" s="238">
        <f t="shared" si="398"/>
        <v>0</v>
      </c>
      <c r="R585" s="238">
        <f t="shared" si="390"/>
        <v>0</v>
      </c>
    </row>
    <row r="586" spans="1:18" x14ac:dyDescent="0.3">
      <c r="A586" s="744"/>
      <c r="B586" s="239" t="s">
        <v>339</v>
      </c>
      <c r="C586" s="240"/>
      <c r="D586" s="240"/>
      <c r="E586" s="240"/>
      <c r="F586" s="240"/>
      <c r="G586" s="240"/>
      <c r="H586" s="240"/>
      <c r="I586" s="240"/>
      <c r="J586" s="240"/>
      <c r="K586" s="240"/>
      <c r="L586" s="240"/>
      <c r="M586" s="240"/>
      <c r="N586" s="240"/>
      <c r="O586" s="56"/>
      <c r="P586" s="240"/>
      <c r="Q586" s="240"/>
      <c r="R586" s="241">
        <f t="shared" si="390"/>
        <v>0</v>
      </c>
    </row>
    <row r="587" spans="1:18" x14ac:dyDescent="0.3">
      <c r="A587" s="744"/>
      <c r="B587" s="239" t="s">
        <v>340</v>
      </c>
      <c r="C587" s="240"/>
      <c r="D587" s="240"/>
      <c r="E587" s="240"/>
      <c r="F587" s="240"/>
      <c r="G587" s="240"/>
      <c r="H587" s="240"/>
      <c r="I587" s="240"/>
      <c r="J587" s="240"/>
      <c r="K587" s="240"/>
      <c r="L587" s="240"/>
      <c r="M587" s="240"/>
      <c r="N587" s="240"/>
      <c r="O587" s="56"/>
      <c r="P587" s="240"/>
      <c r="Q587" s="240"/>
      <c r="R587" s="241">
        <f t="shared" si="390"/>
        <v>0</v>
      </c>
    </row>
    <row r="588" spans="1:18" x14ac:dyDescent="0.3">
      <c r="A588" s="744" t="s">
        <v>352</v>
      </c>
      <c r="B588" s="238" t="s">
        <v>338</v>
      </c>
      <c r="C588" s="238">
        <f t="shared" ref="C588:O588" si="399">SUM(C589:C590)</f>
        <v>0</v>
      </c>
      <c r="D588" s="238">
        <f t="shared" si="399"/>
        <v>0</v>
      </c>
      <c r="E588" s="238">
        <f t="shared" si="399"/>
        <v>0</v>
      </c>
      <c r="F588" s="238">
        <f t="shared" si="399"/>
        <v>0</v>
      </c>
      <c r="G588" s="238">
        <f t="shared" si="399"/>
        <v>0</v>
      </c>
      <c r="H588" s="238">
        <f t="shared" si="399"/>
        <v>0</v>
      </c>
      <c r="I588" s="238">
        <f t="shared" si="399"/>
        <v>0</v>
      </c>
      <c r="J588" s="238">
        <f t="shared" si="399"/>
        <v>0</v>
      </c>
      <c r="K588" s="238">
        <f t="shared" si="399"/>
        <v>0</v>
      </c>
      <c r="L588" s="238">
        <f t="shared" si="399"/>
        <v>0</v>
      </c>
      <c r="M588" s="238">
        <f t="shared" si="399"/>
        <v>0</v>
      </c>
      <c r="N588" s="238">
        <f t="shared" si="399"/>
        <v>0</v>
      </c>
      <c r="O588" s="238">
        <f t="shared" si="399"/>
        <v>0</v>
      </c>
      <c r="P588" s="56"/>
      <c r="Q588" s="238">
        <f t="shared" ref="Q588" si="400">SUM(Q589:Q590)</f>
        <v>0</v>
      </c>
      <c r="R588" s="238">
        <f t="shared" si="390"/>
        <v>0</v>
      </c>
    </row>
    <row r="589" spans="1:18" x14ac:dyDescent="0.3">
      <c r="A589" s="744"/>
      <c r="B589" s="239" t="s">
        <v>339</v>
      </c>
      <c r="C589" s="240"/>
      <c r="D589" s="240"/>
      <c r="E589" s="240"/>
      <c r="F589" s="240"/>
      <c r="G589" s="240"/>
      <c r="H589" s="240"/>
      <c r="I589" s="240"/>
      <c r="J589" s="240"/>
      <c r="K589" s="240"/>
      <c r="L589" s="240"/>
      <c r="M589" s="240"/>
      <c r="N589" s="240"/>
      <c r="O589" s="240"/>
      <c r="P589" s="56"/>
      <c r="Q589" s="240"/>
      <c r="R589" s="241">
        <f t="shared" si="390"/>
        <v>0</v>
      </c>
    </row>
    <row r="590" spans="1:18" x14ac:dyDescent="0.3">
      <c r="A590" s="744"/>
      <c r="B590" s="239" t="s">
        <v>340</v>
      </c>
      <c r="C590" s="240"/>
      <c r="D590" s="240"/>
      <c r="E590" s="240"/>
      <c r="F590" s="240"/>
      <c r="G590" s="240"/>
      <c r="H590" s="240"/>
      <c r="I590" s="240"/>
      <c r="J590" s="240"/>
      <c r="K590" s="240"/>
      <c r="L590" s="240"/>
      <c r="M590" s="240"/>
      <c r="N590" s="240"/>
      <c r="O590" s="240"/>
      <c r="P590" s="56"/>
      <c r="Q590" s="240"/>
      <c r="R590" s="241">
        <f t="shared" si="390"/>
        <v>0</v>
      </c>
    </row>
    <row r="591" spans="1:18" x14ac:dyDescent="0.3">
      <c r="A591" s="744"/>
      <c r="B591" s="238" t="s">
        <v>341</v>
      </c>
      <c r="C591" s="238">
        <f t="shared" ref="C591:O591" si="401">SUM(C592:C593)</f>
        <v>0</v>
      </c>
      <c r="D591" s="238">
        <f t="shared" si="401"/>
        <v>0</v>
      </c>
      <c r="E591" s="238">
        <f t="shared" si="401"/>
        <v>0</v>
      </c>
      <c r="F591" s="238">
        <f t="shared" si="401"/>
        <v>0</v>
      </c>
      <c r="G591" s="238">
        <f t="shared" si="401"/>
        <v>0</v>
      </c>
      <c r="H591" s="238">
        <f t="shared" si="401"/>
        <v>0</v>
      </c>
      <c r="I591" s="238">
        <f t="shared" si="401"/>
        <v>0</v>
      </c>
      <c r="J591" s="238">
        <f t="shared" si="401"/>
        <v>0</v>
      </c>
      <c r="K591" s="238">
        <f t="shared" si="401"/>
        <v>0</v>
      </c>
      <c r="L591" s="238">
        <f t="shared" si="401"/>
        <v>0</v>
      </c>
      <c r="M591" s="238">
        <f t="shared" si="401"/>
        <v>0</v>
      </c>
      <c r="N591" s="238">
        <f t="shared" si="401"/>
        <v>0</v>
      </c>
      <c r="O591" s="238">
        <f t="shared" si="401"/>
        <v>0</v>
      </c>
      <c r="P591" s="56"/>
      <c r="Q591" s="238">
        <f t="shared" ref="Q591" si="402">SUM(Q592:Q593)</f>
        <v>0</v>
      </c>
      <c r="R591" s="238">
        <f t="shared" si="390"/>
        <v>0</v>
      </c>
    </row>
    <row r="592" spans="1:18" x14ac:dyDescent="0.3">
      <c r="A592" s="744"/>
      <c r="B592" s="239" t="s">
        <v>339</v>
      </c>
      <c r="C592" s="240"/>
      <c r="D592" s="240"/>
      <c r="E592" s="240"/>
      <c r="F592" s="240"/>
      <c r="G592" s="240"/>
      <c r="H592" s="240"/>
      <c r="I592" s="240"/>
      <c r="J592" s="240"/>
      <c r="K592" s="240"/>
      <c r="L592" s="240"/>
      <c r="M592" s="240"/>
      <c r="N592" s="240"/>
      <c r="O592" s="240"/>
      <c r="P592" s="56"/>
      <c r="Q592" s="240"/>
      <c r="R592" s="241">
        <f t="shared" si="390"/>
        <v>0</v>
      </c>
    </row>
    <row r="593" spans="1:18" x14ac:dyDescent="0.3">
      <c r="A593" s="744"/>
      <c r="B593" s="239" t="s">
        <v>340</v>
      </c>
      <c r="C593" s="240"/>
      <c r="D593" s="240"/>
      <c r="E593" s="240"/>
      <c r="F593" s="240"/>
      <c r="G593" s="240"/>
      <c r="H593" s="240"/>
      <c r="I593" s="240"/>
      <c r="J593" s="240"/>
      <c r="K593" s="240"/>
      <c r="L593" s="240"/>
      <c r="M593" s="240"/>
      <c r="N593" s="240"/>
      <c r="O593" s="240"/>
      <c r="P593" s="56"/>
      <c r="Q593" s="240"/>
      <c r="R593" s="241">
        <f t="shared" si="390"/>
        <v>0</v>
      </c>
    </row>
    <row r="594" spans="1:18" x14ac:dyDescent="0.3">
      <c r="A594" s="744" t="s">
        <v>353</v>
      </c>
      <c r="B594" s="238" t="s">
        <v>338</v>
      </c>
      <c r="C594" s="238">
        <f t="shared" ref="C594:O594" si="403">SUM(C595:C596)</f>
        <v>0</v>
      </c>
      <c r="D594" s="238">
        <f t="shared" si="403"/>
        <v>0</v>
      </c>
      <c r="E594" s="238">
        <f t="shared" si="403"/>
        <v>0</v>
      </c>
      <c r="F594" s="238">
        <f t="shared" si="403"/>
        <v>0</v>
      </c>
      <c r="G594" s="238">
        <f t="shared" si="403"/>
        <v>0</v>
      </c>
      <c r="H594" s="238">
        <f t="shared" si="403"/>
        <v>0</v>
      </c>
      <c r="I594" s="238">
        <f t="shared" si="403"/>
        <v>0</v>
      </c>
      <c r="J594" s="238">
        <f t="shared" si="403"/>
        <v>0</v>
      </c>
      <c r="K594" s="238">
        <f t="shared" si="403"/>
        <v>0</v>
      </c>
      <c r="L594" s="238">
        <f t="shared" si="403"/>
        <v>0</v>
      </c>
      <c r="M594" s="238">
        <f t="shared" si="403"/>
        <v>0</v>
      </c>
      <c r="N594" s="238">
        <f t="shared" si="403"/>
        <v>0</v>
      </c>
      <c r="O594" s="238">
        <f t="shared" si="403"/>
        <v>0</v>
      </c>
      <c r="P594" s="238">
        <f>SUM(P595:P596)</f>
        <v>0</v>
      </c>
      <c r="Q594" s="56"/>
      <c r="R594" s="238">
        <f t="shared" si="390"/>
        <v>0</v>
      </c>
    </row>
    <row r="595" spans="1:18" x14ac:dyDescent="0.3">
      <c r="A595" s="744"/>
      <c r="B595" s="239" t="s">
        <v>339</v>
      </c>
      <c r="C595" s="240"/>
      <c r="D595" s="240"/>
      <c r="E595" s="240"/>
      <c r="F595" s="240"/>
      <c r="G595" s="240"/>
      <c r="H595" s="240"/>
      <c r="I595" s="240"/>
      <c r="J595" s="240"/>
      <c r="K595" s="240"/>
      <c r="L595" s="240"/>
      <c r="M595" s="240"/>
      <c r="N595" s="240"/>
      <c r="O595" s="240"/>
      <c r="P595" s="240"/>
      <c r="Q595" s="56"/>
      <c r="R595" s="241">
        <f t="shared" si="390"/>
        <v>0</v>
      </c>
    </row>
    <row r="596" spans="1:18" x14ac:dyDescent="0.3">
      <c r="A596" s="744"/>
      <c r="B596" s="239" t="s">
        <v>340</v>
      </c>
      <c r="C596" s="240"/>
      <c r="D596" s="240"/>
      <c r="E596" s="240"/>
      <c r="F596" s="240"/>
      <c r="G596" s="240"/>
      <c r="H596" s="240"/>
      <c r="I596" s="240"/>
      <c r="J596" s="240"/>
      <c r="K596" s="240"/>
      <c r="L596" s="240"/>
      <c r="M596" s="240"/>
      <c r="N596" s="240"/>
      <c r="O596" s="240"/>
      <c r="P596" s="240"/>
      <c r="Q596" s="56"/>
      <c r="R596" s="241">
        <f t="shared" si="390"/>
        <v>0</v>
      </c>
    </row>
    <row r="597" spans="1:18" x14ac:dyDescent="0.3">
      <c r="A597" s="744"/>
      <c r="B597" s="238" t="s">
        <v>341</v>
      </c>
      <c r="C597" s="238">
        <f t="shared" ref="C597:O597" si="404">SUM(C598:C599)</f>
        <v>0</v>
      </c>
      <c r="D597" s="238">
        <f t="shared" si="404"/>
        <v>0</v>
      </c>
      <c r="E597" s="238">
        <f t="shared" si="404"/>
        <v>0</v>
      </c>
      <c r="F597" s="238">
        <f t="shared" si="404"/>
        <v>0</v>
      </c>
      <c r="G597" s="238">
        <f t="shared" si="404"/>
        <v>0</v>
      </c>
      <c r="H597" s="238">
        <f t="shared" si="404"/>
        <v>0</v>
      </c>
      <c r="I597" s="238">
        <f t="shared" si="404"/>
        <v>0</v>
      </c>
      <c r="J597" s="238">
        <f t="shared" si="404"/>
        <v>0</v>
      </c>
      <c r="K597" s="238">
        <f t="shared" si="404"/>
        <v>0</v>
      </c>
      <c r="L597" s="238">
        <f t="shared" si="404"/>
        <v>0</v>
      </c>
      <c r="M597" s="238">
        <f t="shared" si="404"/>
        <v>0</v>
      </c>
      <c r="N597" s="238">
        <f t="shared" si="404"/>
        <v>0</v>
      </c>
      <c r="O597" s="238">
        <f t="shared" si="404"/>
        <v>0</v>
      </c>
      <c r="P597" s="238">
        <f>SUM(P598:P599)</f>
        <v>0</v>
      </c>
      <c r="Q597" s="56"/>
      <c r="R597" s="238">
        <f t="shared" si="390"/>
        <v>0</v>
      </c>
    </row>
    <row r="598" spans="1:18" x14ac:dyDescent="0.3">
      <c r="A598" s="744"/>
      <c r="B598" s="239" t="s">
        <v>339</v>
      </c>
      <c r="C598" s="240"/>
      <c r="D598" s="240"/>
      <c r="E598" s="240"/>
      <c r="F598" s="240"/>
      <c r="G598" s="240"/>
      <c r="H598" s="240"/>
      <c r="I598" s="240"/>
      <c r="J598" s="240"/>
      <c r="K598" s="240"/>
      <c r="L598" s="240"/>
      <c r="M598" s="240"/>
      <c r="N598" s="240"/>
      <c r="O598" s="240"/>
      <c r="P598" s="240"/>
      <c r="Q598" s="56"/>
      <c r="R598" s="241">
        <f t="shared" si="390"/>
        <v>0</v>
      </c>
    </row>
    <row r="599" spans="1:18" x14ac:dyDescent="0.3">
      <c r="A599" s="745"/>
      <c r="B599" s="239" t="s">
        <v>340</v>
      </c>
      <c r="C599" s="240"/>
      <c r="D599" s="240"/>
      <c r="E599" s="240"/>
      <c r="F599" s="240"/>
      <c r="G599" s="240"/>
      <c r="H599" s="240"/>
      <c r="I599" s="240"/>
      <c r="J599" s="240"/>
      <c r="K599" s="240"/>
      <c r="L599" s="240"/>
      <c r="M599" s="240"/>
      <c r="N599" s="240"/>
      <c r="O599" s="240"/>
      <c r="P599" s="240"/>
      <c r="Q599" s="56"/>
      <c r="R599" s="241">
        <f t="shared" si="390"/>
        <v>0</v>
      </c>
    </row>
    <row r="600" spans="1:18" x14ac:dyDescent="0.3">
      <c r="A600" s="744" t="s">
        <v>917</v>
      </c>
      <c r="B600" s="242" t="s">
        <v>338</v>
      </c>
      <c r="C600" s="242">
        <f t="shared" ref="C600:R600" si="405">SUM(C510,C516,C522,C528,C534,C540,C546,C552,C558,C564,C570,C576,C582,C588,C594)</f>
        <v>0</v>
      </c>
      <c r="D600" s="242">
        <f t="shared" si="405"/>
        <v>0</v>
      </c>
      <c r="E600" s="242">
        <f t="shared" si="405"/>
        <v>0</v>
      </c>
      <c r="F600" s="242">
        <f t="shared" si="405"/>
        <v>0</v>
      </c>
      <c r="G600" s="242">
        <f t="shared" si="405"/>
        <v>0</v>
      </c>
      <c r="H600" s="242">
        <f t="shared" si="405"/>
        <v>0</v>
      </c>
      <c r="I600" s="242">
        <f t="shared" si="405"/>
        <v>0</v>
      </c>
      <c r="J600" s="242">
        <f t="shared" si="405"/>
        <v>0</v>
      </c>
      <c r="K600" s="242">
        <f t="shared" si="405"/>
        <v>0</v>
      </c>
      <c r="L600" s="242">
        <f t="shared" si="405"/>
        <v>0</v>
      </c>
      <c r="M600" s="242">
        <f t="shared" si="405"/>
        <v>0</v>
      </c>
      <c r="N600" s="242">
        <f t="shared" si="405"/>
        <v>0</v>
      </c>
      <c r="O600" s="242">
        <f t="shared" si="405"/>
        <v>0</v>
      </c>
      <c r="P600" s="242">
        <f t="shared" si="405"/>
        <v>0</v>
      </c>
      <c r="Q600" s="242">
        <f t="shared" si="405"/>
        <v>0</v>
      </c>
      <c r="R600" s="242">
        <f t="shared" si="405"/>
        <v>0</v>
      </c>
    </row>
    <row r="601" spans="1:18" x14ac:dyDescent="0.3">
      <c r="A601" s="744"/>
      <c r="B601" s="239" t="s">
        <v>339</v>
      </c>
      <c r="C601" s="241">
        <f t="shared" ref="C601:R601" si="406">SUM(C511,C517,C523,C529,C535,C541,C547,C553,C559,C565,C571,C577,C583,C589,C595)</f>
        <v>0</v>
      </c>
      <c r="D601" s="241">
        <f t="shared" si="406"/>
        <v>0</v>
      </c>
      <c r="E601" s="241">
        <f t="shared" si="406"/>
        <v>0</v>
      </c>
      <c r="F601" s="241">
        <f t="shared" si="406"/>
        <v>0</v>
      </c>
      <c r="G601" s="241">
        <f t="shared" si="406"/>
        <v>0</v>
      </c>
      <c r="H601" s="241">
        <f t="shared" si="406"/>
        <v>0</v>
      </c>
      <c r="I601" s="241">
        <f t="shared" si="406"/>
        <v>0</v>
      </c>
      <c r="J601" s="241">
        <f t="shared" si="406"/>
        <v>0</v>
      </c>
      <c r="K601" s="241">
        <f t="shared" si="406"/>
        <v>0</v>
      </c>
      <c r="L601" s="241">
        <f t="shared" si="406"/>
        <v>0</v>
      </c>
      <c r="M601" s="241">
        <f t="shared" si="406"/>
        <v>0</v>
      </c>
      <c r="N601" s="241">
        <f t="shared" si="406"/>
        <v>0</v>
      </c>
      <c r="O601" s="241">
        <f t="shared" si="406"/>
        <v>0</v>
      </c>
      <c r="P601" s="241">
        <f t="shared" si="406"/>
        <v>0</v>
      </c>
      <c r="Q601" s="241">
        <f t="shared" si="406"/>
        <v>0</v>
      </c>
      <c r="R601" s="241">
        <f t="shared" si="406"/>
        <v>0</v>
      </c>
    </row>
    <row r="602" spans="1:18" x14ac:dyDescent="0.3">
      <c r="A602" s="744"/>
      <c r="B602" s="239" t="s">
        <v>340</v>
      </c>
      <c r="C602" s="241">
        <f t="shared" ref="C602:R602" si="407">SUM(C512,C518,C524,C530,C536,C542,C548,C554,C560,C566,C572,C578,C584,C590,C596)</f>
        <v>0</v>
      </c>
      <c r="D602" s="241">
        <f t="shared" si="407"/>
        <v>0</v>
      </c>
      <c r="E602" s="241">
        <f t="shared" si="407"/>
        <v>0</v>
      </c>
      <c r="F602" s="241">
        <f t="shared" si="407"/>
        <v>0</v>
      </c>
      <c r="G602" s="241">
        <f t="shared" si="407"/>
        <v>0</v>
      </c>
      <c r="H602" s="241">
        <f t="shared" si="407"/>
        <v>0</v>
      </c>
      <c r="I602" s="241">
        <f t="shared" si="407"/>
        <v>0</v>
      </c>
      <c r="J602" s="241">
        <f t="shared" si="407"/>
        <v>0</v>
      </c>
      <c r="K602" s="241">
        <f t="shared" si="407"/>
        <v>0</v>
      </c>
      <c r="L602" s="241">
        <f t="shared" si="407"/>
        <v>0</v>
      </c>
      <c r="M602" s="241">
        <f t="shared" si="407"/>
        <v>0</v>
      </c>
      <c r="N602" s="241">
        <f t="shared" si="407"/>
        <v>0</v>
      </c>
      <c r="O602" s="241">
        <f t="shared" si="407"/>
        <v>0</v>
      </c>
      <c r="P602" s="241">
        <f t="shared" si="407"/>
        <v>0</v>
      </c>
      <c r="Q602" s="241">
        <f t="shared" si="407"/>
        <v>0</v>
      </c>
      <c r="R602" s="241">
        <f t="shared" si="407"/>
        <v>0</v>
      </c>
    </row>
    <row r="603" spans="1:18" x14ac:dyDescent="0.3">
      <c r="A603" s="744"/>
      <c r="B603" s="242" t="s">
        <v>341</v>
      </c>
      <c r="C603" s="242">
        <f t="shared" ref="C603:R603" si="408">SUM(C513,C519,C525,C531,C537,C543,C549,C555,C561,C567,C573,C579,C585,C591,C597)</f>
        <v>0</v>
      </c>
      <c r="D603" s="242">
        <f t="shared" si="408"/>
        <v>0</v>
      </c>
      <c r="E603" s="242">
        <f t="shared" si="408"/>
        <v>0</v>
      </c>
      <c r="F603" s="242">
        <f t="shared" si="408"/>
        <v>0</v>
      </c>
      <c r="G603" s="242">
        <f t="shared" si="408"/>
        <v>0</v>
      </c>
      <c r="H603" s="242">
        <f t="shared" si="408"/>
        <v>0</v>
      </c>
      <c r="I603" s="242">
        <f t="shared" si="408"/>
        <v>0</v>
      </c>
      <c r="J603" s="242">
        <f t="shared" si="408"/>
        <v>0</v>
      </c>
      <c r="K603" s="242">
        <f t="shared" si="408"/>
        <v>0</v>
      </c>
      <c r="L603" s="242">
        <f t="shared" si="408"/>
        <v>0</v>
      </c>
      <c r="M603" s="242">
        <f t="shared" si="408"/>
        <v>0</v>
      </c>
      <c r="N603" s="242">
        <f t="shared" si="408"/>
        <v>0</v>
      </c>
      <c r="O603" s="242">
        <f t="shared" si="408"/>
        <v>0</v>
      </c>
      <c r="P603" s="242">
        <f t="shared" si="408"/>
        <v>0</v>
      </c>
      <c r="Q603" s="242">
        <f t="shared" si="408"/>
        <v>0</v>
      </c>
      <c r="R603" s="242">
        <f t="shared" si="408"/>
        <v>0</v>
      </c>
    </row>
    <row r="604" spans="1:18" x14ac:dyDescent="0.3">
      <c r="A604" s="744"/>
      <c r="B604" s="239" t="s">
        <v>339</v>
      </c>
      <c r="C604" s="241">
        <f t="shared" ref="C604:R604" si="409">SUM(C514,C520,C526,C532,C538,C544,C550,C556,C562,C568,C574,C580,C586,C592,C598)</f>
        <v>0</v>
      </c>
      <c r="D604" s="241">
        <f t="shared" si="409"/>
        <v>0</v>
      </c>
      <c r="E604" s="241">
        <f t="shared" si="409"/>
        <v>0</v>
      </c>
      <c r="F604" s="241">
        <f t="shared" si="409"/>
        <v>0</v>
      </c>
      <c r="G604" s="241">
        <f t="shared" si="409"/>
        <v>0</v>
      </c>
      <c r="H604" s="241">
        <f t="shared" si="409"/>
        <v>0</v>
      </c>
      <c r="I604" s="241">
        <f t="shared" si="409"/>
        <v>0</v>
      </c>
      <c r="J604" s="241">
        <f t="shared" si="409"/>
        <v>0</v>
      </c>
      <c r="K604" s="241">
        <f t="shared" si="409"/>
        <v>0</v>
      </c>
      <c r="L604" s="241">
        <f t="shared" si="409"/>
        <v>0</v>
      </c>
      <c r="M604" s="241">
        <f t="shared" si="409"/>
        <v>0</v>
      </c>
      <c r="N604" s="241">
        <f t="shared" si="409"/>
        <v>0</v>
      </c>
      <c r="O604" s="241">
        <f t="shared" si="409"/>
        <v>0</v>
      </c>
      <c r="P604" s="241">
        <f t="shared" si="409"/>
        <v>0</v>
      </c>
      <c r="Q604" s="241">
        <f t="shared" si="409"/>
        <v>0</v>
      </c>
      <c r="R604" s="241">
        <f t="shared" si="409"/>
        <v>0</v>
      </c>
    </row>
    <row r="605" spans="1:18" x14ac:dyDescent="0.3">
      <c r="A605" s="745"/>
      <c r="B605" s="239" t="s">
        <v>340</v>
      </c>
      <c r="C605" s="241">
        <f>SUM(C515,C521,C527,C533,C539,C545,C551,C557,C563,C569,C575,C581,C587,C593,C599)</f>
        <v>0</v>
      </c>
      <c r="D605" s="241">
        <f t="shared" ref="D605:R605" si="410">SUM(D515,D521,D527,D533,D539,D545,D551,D557,D563,D569,D575,D581,D587,D593,D599)</f>
        <v>0</v>
      </c>
      <c r="E605" s="241">
        <f t="shared" si="410"/>
        <v>0</v>
      </c>
      <c r="F605" s="241">
        <f t="shared" si="410"/>
        <v>0</v>
      </c>
      <c r="G605" s="241">
        <f t="shared" si="410"/>
        <v>0</v>
      </c>
      <c r="H605" s="241">
        <f t="shared" si="410"/>
        <v>0</v>
      </c>
      <c r="I605" s="241">
        <f t="shared" si="410"/>
        <v>0</v>
      </c>
      <c r="J605" s="241">
        <f t="shared" si="410"/>
        <v>0</v>
      </c>
      <c r="K605" s="241">
        <f t="shared" si="410"/>
        <v>0</v>
      </c>
      <c r="L605" s="241">
        <f t="shared" si="410"/>
        <v>0</v>
      </c>
      <c r="M605" s="241">
        <f t="shared" si="410"/>
        <v>0</v>
      </c>
      <c r="N605" s="241">
        <f t="shared" si="410"/>
        <v>0</v>
      </c>
      <c r="O605" s="241">
        <f t="shared" si="410"/>
        <v>0</v>
      </c>
      <c r="P605" s="241">
        <f t="shared" si="410"/>
        <v>0</v>
      </c>
      <c r="Q605" s="241">
        <f t="shared" si="410"/>
        <v>0</v>
      </c>
      <c r="R605" s="241">
        <f t="shared" si="410"/>
        <v>0</v>
      </c>
    </row>
    <row r="607" spans="1:18" ht="18" x14ac:dyDescent="0.35">
      <c r="B607" s="747" t="str">
        <f>$M$5</f>
        <v>Budget 2022</v>
      </c>
      <c r="C607" s="748"/>
      <c r="D607" s="748"/>
      <c r="E607" s="748"/>
      <c r="F607" s="748"/>
      <c r="G607" s="748"/>
      <c r="H607" s="748"/>
      <c r="I607" s="748"/>
      <c r="J607" s="748"/>
      <c r="K607" s="748"/>
      <c r="L607" s="748"/>
      <c r="M607" s="748"/>
      <c r="N607" s="748"/>
      <c r="O607" s="748"/>
      <c r="P607" s="748"/>
      <c r="Q607" s="748"/>
      <c r="R607" s="748"/>
    </row>
    <row r="608" spans="1:18" ht="40.5" x14ac:dyDescent="0.3">
      <c r="B608" s="235"/>
      <c r="C608" s="236" t="s">
        <v>342</v>
      </c>
      <c r="D608" s="237" t="s">
        <v>343</v>
      </c>
      <c r="E608" s="237" t="s">
        <v>667</v>
      </c>
      <c r="F608" s="236" t="s">
        <v>668</v>
      </c>
      <c r="G608" s="236" t="s">
        <v>669</v>
      </c>
      <c r="H608" s="237" t="s">
        <v>345</v>
      </c>
      <c r="I608" s="236" t="s">
        <v>346</v>
      </c>
      <c r="J608" s="237" t="s">
        <v>347</v>
      </c>
      <c r="K608" s="236" t="s">
        <v>348</v>
      </c>
      <c r="L608" s="237" t="s">
        <v>349</v>
      </c>
      <c r="M608" s="236" t="s">
        <v>350</v>
      </c>
      <c r="N608" s="237" t="s">
        <v>351</v>
      </c>
      <c r="O608" s="237" t="s">
        <v>670</v>
      </c>
      <c r="P608" s="236" t="s">
        <v>352</v>
      </c>
      <c r="Q608" s="237" t="s">
        <v>353</v>
      </c>
      <c r="R608" s="237" t="s">
        <v>917</v>
      </c>
    </row>
    <row r="609" spans="1:18" x14ac:dyDescent="0.3">
      <c r="A609" s="746" t="s">
        <v>342</v>
      </c>
      <c r="B609" s="238" t="s">
        <v>338</v>
      </c>
      <c r="C609" s="56"/>
      <c r="D609" s="238">
        <f>SUM(D610:D611)</f>
        <v>0</v>
      </c>
      <c r="E609" s="238">
        <f>SUM(E610:E611)</f>
        <v>0</v>
      </c>
      <c r="F609" s="238">
        <f t="shared" ref="F609:Q609" si="411">SUM(F610:F611)</f>
        <v>0</v>
      </c>
      <c r="G609" s="238">
        <f t="shared" si="411"/>
        <v>0</v>
      </c>
      <c r="H609" s="238">
        <f t="shared" si="411"/>
        <v>0</v>
      </c>
      <c r="I609" s="238">
        <f t="shared" si="411"/>
        <v>0</v>
      </c>
      <c r="J609" s="238">
        <f t="shared" si="411"/>
        <v>0</v>
      </c>
      <c r="K609" s="238">
        <f t="shared" si="411"/>
        <v>0</v>
      </c>
      <c r="L609" s="238">
        <f t="shared" si="411"/>
        <v>0</v>
      </c>
      <c r="M609" s="238">
        <f t="shared" si="411"/>
        <v>0</v>
      </c>
      <c r="N609" s="238">
        <f t="shared" si="411"/>
        <v>0</v>
      </c>
      <c r="O609" s="238">
        <f t="shared" si="411"/>
        <v>0</v>
      </c>
      <c r="P609" s="238">
        <f t="shared" si="411"/>
        <v>0</v>
      </c>
      <c r="Q609" s="238">
        <f t="shared" si="411"/>
        <v>0</v>
      </c>
      <c r="R609" s="238">
        <f>SUM(C609:Q609)</f>
        <v>0</v>
      </c>
    </row>
    <row r="610" spans="1:18" x14ac:dyDescent="0.3">
      <c r="A610" s="744"/>
      <c r="B610" s="239" t="s">
        <v>339</v>
      </c>
      <c r="C610" s="56"/>
      <c r="D610" s="240"/>
      <c r="E610" s="240"/>
      <c r="F610" s="240"/>
      <c r="G610" s="240"/>
      <c r="H610" s="240"/>
      <c r="I610" s="240"/>
      <c r="J610" s="240"/>
      <c r="K610" s="240"/>
      <c r="L610" s="240"/>
      <c r="M610" s="240"/>
      <c r="N610" s="240"/>
      <c r="O610" s="240"/>
      <c r="P610" s="240"/>
      <c r="Q610" s="240"/>
      <c r="R610" s="241">
        <f t="shared" ref="R610:R673" si="412">SUM(C610:Q610)</f>
        <v>0</v>
      </c>
    </row>
    <row r="611" spans="1:18" x14ac:dyDescent="0.3">
      <c r="A611" s="744"/>
      <c r="B611" s="239" t="s">
        <v>340</v>
      </c>
      <c r="C611" s="56"/>
      <c r="D611" s="240"/>
      <c r="E611" s="240"/>
      <c r="F611" s="240"/>
      <c r="G611" s="240"/>
      <c r="H611" s="240"/>
      <c r="I611" s="240"/>
      <c r="J611" s="240"/>
      <c r="K611" s="240"/>
      <c r="L611" s="240"/>
      <c r="M611" s="240"/>
      <c r="N611" s="240"/>
      <c r="O611" s="240"/>
      <c r="P611" s="240"/>
      <c r="Q611" s="240"/>
      <c r="R611" s="241">
        <f t="shared" si="412"/>
        <v>0</v>
      </c>
    </row>
    <row r="612" spans="1:18" x14ac:dyDescent="0.3">
      <c r="A612" s="744"/>
      <c r="B612" s="238" t="s">
        <v>341</v>
      </c>
      <c r="C612" s="56"/>
      <c r="D612" s="238">
        <f>SUM(D613:D614)</f>
        <v>0</v>
      </c>
      <c r="E612" s="238">
        <f>SUM(E613:E614)</f>
        <v>0</v>
      </c>
      <c r="F612" s="238">
        <f t="shared" ref="F612:Q612" si="413">SUM(F613:F614)</f>
        <v>0</v>
      </c>
      <c r="G612" s="238">
        <f t="shared" si="413"/>
        <v>0</v>
      </c>
      <c r="H612" s="238">
        <f t="shared" si="413"/>
        <v>0</v>
      </c>
      <c r="I612" s="238">
        <f t="shared" si="413"/>
        <v>0</v>
      </c>
      <c r="J612" s="238">
        <f t="shared" si="413"/>
        <v>0</v>
      </c>
      <c r="K612" s="238">
        <f t="shared" si="413"/>
        <v>0</v>
      </c>
      <c r="L612" s="238">
        <f t="shared" si="413"/>
        <v>0</v>
      </c>
      <c r="M612" s="238">
        <f t="shared" si="413"/>
        <v>0</v>
      </c>
      <c r="N612" s="238">
        <f t="shared" si="413"/>
        <v>0</v>
      </c>
      <c r="O612" s="238">
        <f t="shared" si="413"/>
        <v>0</v>
      </c>
      <c r="P612" s="238">
        <f t="shared" si="413"/>
        <v>0</v>
      </c>
      <c r="Q612" s="238">
        <f t="shared" si="413"/>
        <v>0</v>
      </c>
      <c r="R612" s="238">
        <f t="shared" si="412"/>
        <v>0</v>
      </c>
    </row>
    <row r="613" spans="1:18" x14ac:dyDescent="0.3">
      <c r="A613" s="744"/>
      <c r="B613" s="239" t="s">
        <v>339</v>
      </c>
      <c r="C613" s="56"/>
      <c r="D613" s="240"/>
      <c r="E613" s="240"/>
      <c r="F613" s="240"/>
      <c r="G613" s="240"/>
      <c r="H613" s="240"/>
      <c r="I613" s="240"/>
      <c r="J613" s="240"/>
      <c r="K613" s="240"/>
      <c r="L613" s="240"/>
      <c r="M613" s="240"/>
      <c r="N613" s="240"/>
      <c r="O613" s="240"/>
      <c r="P613" s="240"/>
      <c r="Q613" s="240"/>
      <c r="R613" s="241">
        <f t="shared" si="412"/>
        <v>0</v>
      </c>
    </row>
    <row r="614" spans="1:18" x14ac:dyDescent="0.3">
      <c r="A614" s="744"/>
      <c r="B614" s="239" t="s">
        <v>340</v>
      </c>
      <c r="C614" s="56"/>
      <c r="D614" s="240"/>
      <c r="E614" s="240"/>
      <c r="F614" s="240"/>
      <c r="G614" s="240"/>
      <c r="H614" s="240"/>
      <c r="I614" s="240"/>
      <c r="J614" s="240"/>
      <c r="K614" s="240"/>
      <c r="L614" s="240"/>
      <c r="M614" s="240"/>
      <c r="N614" s="240"/>
      <c r="O614" s="240"/>
      <c r="P614" s="240"/>
      <c r="Q614" s="240"/>
      <c r="R614" s="241">
        <f t="shared" si="412"/>
        <v>0</v>
      </c>
    </row>
    <row r="615" spans="1:18" x14ac:dyDescent="0.3">
      <c r="A615" s="744" t="s">
        <v>343</v>
      </c>
      <c r="B615" s="238" t="s">
        <v>338</v>
      </c>
      <c r="C615" s="238">
        <f t="shared" ref="C615" si="414">SUM(C616:C617)</f>
        <v>0</v>
      </c>
      <c r="D615" s="56"/>
      <c r="E615" s="238">
        <f t="shared" ref="E615:Q615" si="415">SUM(E616:E617)</f>
        <v>0</v>
      </c>
      <c r="F615" s="238">
        <f t="shared" si="415"/>
        <v>0</v>
      </c>
      <c r="G615" s="238">
        <f t="shared" si="415"/>
        <v>0</v>
      </c>
      <c r="H615" s="238">
        <f t="shared" si="415"/>
        <v>0</v>
      </c>
      <c r="I615" s="238">
        <f t="shared" si="415"/>
        <v>0</v>
      </c>
      <c r="J615" s="238">
        <f t="shared" si="415"/>
        <v>0</v>
      </c>
      <c r="K615" s="238">
        <f t="shared" si="415"/>
        <v>0</v>
      </c>
      <c r="L615" s="238">
        <f t="shared" si="415"/>
        <v>0</v>
      </c>
      <c r="M615" s="238">
        <f t="shared" si="415"/>
        <v>0</v>
      </c>
      <c r="N615" s="238">
        <f t="shared" si="415"/>
        <v>0</v>
      </c>
      <c r="O615" s="238">
        <f t="shared" si="415"/>
        <v>0</v>
      </c>
      <c r="P615" s="238">
        <f t="shared" si="415"/>
        <v>0</v>
      </c>
      <c r="Q615" s="238">
        <f t="shared" si="415"/>
        <v>0</v>
      </c>
      <c r="R615" s="238">
        <f t="shared" si="412"/>
        <v>0</v>
      </c>
    </row>
    <row r="616" spans="1:18" x14ac:dyDescent="0.3">
      <c r="A616" s="744"/>
      <c r="B616" s="239" t="s">
        <v>339</v>
      </c>
      <c r="C616" s="240"/>
      <c r="D616" s="56"/>
      <c r="E616" s="240"/>
      <c r="F616" s="240"/>
      <c r="G616" s="240"/>
      <c r="H616" s="240"/>
      <c r="I616" s="240"/>
      <c r="J616" s="240"/>
      <c r="K616" s="240"/>
      <c r="L616" s="240"/>
      <c r="M616" s="240"/>
      <c r="N616" s="240"/>
      <c r="O616" s="240"/>
      <c r="P616" s="240"/>
      <c r="Q616" s="240"/>
      <c r="R616" s="241">
        <f t="shared" si="412"/>
        <v>0</v>
      </c>
    </row>
    <row r="617" spans="1:18" x14ac:dyDescent="0.3">
      <c r="A617" s="744"/>
      <c r="B617" s="239" t="s">
        <v>340</v>
      </c>
      <c r="C617" s="240"/>
      <c r="D617" s="56"/>
      <c r="E617" s="240"/>
      <c r="F617" s="240"/>
      <c r="G617" s="240"/>
      <c r="H617" s="240"/>
      <c r="I617" s="240"/>
      <c r="J617" s="240"/>
      <c r="K617" s="240"/>
      <c r="L617" s="240"/>
      <c r="M617" s="240"/>
      <c r="N617" s="240"/>
      <c r="O617" s="240"/>
      <c r="P617" s="240"/>
      <c r="Q617" s="240"/>
      <c r="R617" s="241">
        <f t="shared" si="412"/>
        <v>0</v>
      </c>
    </row>
    <row r="618" spans="1:18" x14ac:dyDescent="0.3">
      <c r="A618" s="744"/>
      <c r="B618" s="238" t="s">
        <v>341</v>
      </c>
      <c r="C618" s="238">
        <f t="shared" ref="C618" si="416">SUM(C619:C620)</f>
        <v>0</v>
      </c>
      <c r="D618" s="56"/>
      <c r="E618" s="238">
        <f t="shared" ref="E618:Q618" si="417">SUM(E619:E620)</f>
        <v>0</v>
      </c>
      <c r="F618" s="238">
        <f t="shared" si="417"/>
        <v>0</v>
      </c>
      <c r="G618" s="238">
        <f t="shared" si="417"/>
        <v>0</v>
      </c>
      <c r="H618" s="238">
        <f t="shared" si="417"/>
        <v>0</v>
      </c>
      <c r="I618" s="238">
        <f t="shared" si="417"/>
        <v>0</v>
      </c>
      <c r="J618" s="238">
        <f t="shared" si="417"/>
        <v>0</v>
      </c>
      <c r="K618" s="238">
        <f t="shared" si="417"/>
        <v>0</v>
      </c>
      <c r="L618" s="238">
        <f t="shared" si="417"/>
        <v>0</v>
      </c>
      <c r="M618" s="238">
        <f t="shared" si="417"/>
        <v>0</v>
      </c>
      <c r="N618" s="238">
        <f t="shared" si="417"/>
        <v>0</v>
      </c>
      <c r="O618" s="238">
        <f t="shared" si="417"/>
        <v>0</v>
      </c>
      <c r="P618" s="238">
        <f t="shared" si="417"/>
        <v>0</v>
      </c>
      <c r="Q618" s="238">
        <f t="shared" si="417"/>
        <v>0</v>
      </c>
      <c r="R618" s="238">
        <f t="shared" si="412"/>
        <v>0</v>
      </c>
    </row>
    <row r="619" spans="1:18" x14ac:dyDescent="0.3">
      <c r="A619" s="744"/>
      <c r="B619" s="239" t="s">
        <v>339</v>
      </c>
      <c r="C619" s="240"/>
      <c r="D619" s="56"/>
      <c r="E619" s="240"/>
      <c r="F619" s="240"/>
      <c r="G619" s="240"/>
      <c r="H619" s="240"/>
      <c r="I619" s="240"/>
      <c r="J619" s="240"/>
      <c r="K619" s="240"/>
      <c r="L619" s="240"/>
      <c r="M619" s="240"/>
      <c r="N619" s="240"/>
      <c r="O619" s="240"/>
      <c r="P619" s="240"/>
      <c r="Q619" s="240"/>
      <c r="R619" s="241">
        <f t="shared" si="412"/>
        <v>0</v>
      </c>
    </row>
    <row r="620" spans="1:18" x14ac:dyDescent="0.3">
      <c r="A620" s="744"/>
      <c r="B620" s="239" t="s">
        <v>340</v>
      </c>
      <c r="C620" s="240"/>
      <c r="D620" s="56"/>
      <c r="E620" s="240"/>
      <c r="F620" s="240"/>
      <c r="G620" s="240"/>
      <c r="H620" s="240"/>
      <c r="I620" s="240"/>
      <c r="J620" s="240"/>
      <c r="K620" s="240"/>
      <c r="L620" s="240"/>
      <c r="M620" s="240"/>
      <c r="N620" s="240"/>
      <c r="O620" s="240"/>
      <c r="P620" s="240"/>
      <c r="Q620" s="240"/>
      <c r="R620" s="241">
        <f t="shared" si="412"/>
        <v>0</v>
      </c>
    </row>
    <row r="621" spans="1:18" x14ac:dyDescent="0.3">
      <c r="A621" s="744" t="s">
        <v>671</v>
      </c>
      <c r="B621" s="238" t="s">
        <v>338</v>
      </c>
      <c r="C621" s="238">
        <f t="shared" ref="C621:D621" si="418">SUM(C622:C623)</f>
        <v>0</v>
      </c>
      <c r="D621" s="238">
        <f t="shared" si="418"/>
        <v>0</v>
      </c>
      <c r="E621" s="56"/>
      <c r="F621" s="238">
        <f t="shared" ref="F621:G621" si="419">SUM(F622:F623)</f>
        <v>0</v>
      </c>
      <c r="G621" s="238">
        <f t="shared" si="419"/>
        <v>0</v>
      </c>
      <c r="H621" s="238">
        <f>SUM(H622:H623)</f>
        <v>0</v>
      </c>
      <c r="I621" s="238">
        <f t="shared" ref="I621:Q621" si="420">SUM(I622:I623)</f>
        <v>0</v>
      </c>
      <c r="J621" s="238">
        <f t="shared" si="420"/>
        <v>0</v>
      </c>
      <c r="K621" s="238">
        <f t="shared" si="420"/>
        <v>0</v>
      </c>
      <c r="L621" s="238">
        <f t="shared" si="420"/>
        <v>0</v>
      </c>
      <c r="M621" s="238">
        <f t="shared" si="420"/>
        <v>0</v>
      </c>
      <c r="N621" s="238">
        <f t="shared" si="420"/>
        <v>0</v>
      </c>
      <c r="O621" s="238">
        <f t="shared" si="420"/>
        <v>0</v>
      </c>
      <c r="P621" s="238">
        <f t="shared" si="420"/>
        <v>0</v>
      </c>
      <c r="Q621" s="238">
        <f t="shared" si="420"/>
        <v>0</v>
      </c>
      <c r="R621" s="238">
        <f t="shared" si="412"/>
        <v>0</v>
      </c>
    </row>
    <row r="622" spans="1:18" x14ac:dyDescent="0.3">
      <c r="A622" s="744"/>
      <c r="B622" s="239" t="s">
        <v>339</v>
      </c>
      <c r="C622" s="240"/>
      <c r="D622" s="240"/>
      <c r="E622" s="56"/>
      <c r="F622" s="240"/>
      <c r="G622" s="240"/>
      <c r="H622" s="240"/>
      <c r="I622" s="240"/>
      <c r="J622" s="240"/>
      <c r="K622" s="240"/>
      <c r="L622" s="240"/>
      <c r="M622" s="240"/>
      <c r="N622" s="240"/>
      <c r="O622" s="240"/>
      <c r="P622" s="240"/>
      <c r="Q622" s="240"/>
      <c r="R622" s="241">
        <f t="shared" si="412"/>
        <v>0</v>
      </c>
    </row>
    <row r="623" spans="1:18" x14ac:dyDescent="0.3">
      <c r="A623" s="744"/>
      <c r="B623" s="239" t="s">
        <v>340</v>
      </c>
      <c r="C623" s="240"/>
      <c r="D623" s="240"/>
      <c r="E623" s="56"/>
      <c r="F623" s="240"/>
      <c r="G623" s="240"/>
      <c r="H623" s="240"/>
      <c r="I623" s="240"/>
      <c r="J623" s="240"/>
      <c r="K623" s="240"/>
      <c r="L623" s="240"/>
      <c r="M623" s="240"/>
      <c r="N623" s="240"/>
      <c r="O623" s="240"/>
      <c r="P623" s="240"/>
      <c r="Q623" s="240"/>
      <c r="R623" s="241">
        <f t="shared" si="412"/>
        <v>0</v>
      </c>
    </row>
    <row r="624" spans="1:18" x14ac:dyDescent="0.3">
      <c r="A624" s="744"/>
      <c r="B624" s="238" t="s">
        <v>341</v>
      </c>
      <c r="C624" s="238">
        <f t="shared" ref="C624:D624" si="421">SUM(C625:C626)</f>
        <v>0</v>
      </c>
      <c r="D624" s="238">
        <f t="shared" si="421"/>
        <v>0</v>
      </c>
      <c r="E624" s="56"/>
      <c r="F624" s="238">
        <f t="shared" ref="F624:G624" si="422">SUM(F625:F626)</f>
        <v>0</v>
      </c>
      <c r="G624" s="238">
        <f t="shared" si="422"/>
        <v>0</v>
      </c>
      <c r="H624" s="238">
        <f>SUM(H625:H626)</f>
        <v>0</v>
      </c>
      <c r="I624" s="238">
        <f t="shared" ref="I624:Q624" si="423">SUM(I625:I626)</f>
        <v>0</v>
      </c>
      <c r="J624" s="238">
        <f t="shared" si="423"/>
        <v>0</v>
      </c>
      <c r="K624" s="238">
        <f t="shared" si="423"/>
        <v>0</v>
      </c>
      <c r="L624" s="238">
        <f t="shared" si="423"/>
        <v>0</v>
      </c>
      <c r="M624" s="238">
        <f t="shared" si="423"/>
        <v>0</v>
      </c>
      <c r="N624" s="238">
        <f t="shared" si="423"/>
        <v>0</v>
      </c>
      <c r="O624" s="238">
        <f t="shared" si="423"/>
        <v>0</v>
      </c>
      <c r="P624" s="238">
        <f t="shared" si="423"/>
        <v>0</v>
      </c>
      <c r="Q624" s="238">
        <f t="shared" si="423"/>
        <v>0</v>
      </c>
      <c r="R624" s="238">
        <f t="shared" si="412"/>
        <v>0</v>
      </c>
    </row>
    <row r="625" spans="1:18" x14ac:dyDescent="0.3">
      <c r="A625" s="744"/>
      <c r="B625" s="239" t="s">
        <v>339</v>
      </c>
      <c r="C625" s="240"/>
      <c r="D625" s="240"/>
      <c r="E625" s="56"/>
      <c r="F625" s="240"/>
      <c r="G625" s="240"/>
      <c r="H625" s="240"/>
      <c r="I625" s="240"/>
      <c r="J625" s="240"/>
      <c r="K625" s="240"/>
      <c r="L625" s="240"/>
      <c r="M625" s="240"/>
      <c r="N625" s="240"/>
      <c r="O625" s="240"/>
      <c r="P625" s="240"/>
      <c r="Q625" s="240"/>
      <c r="R625" s="241">
        <f t="shared" si="412"/>
        <v>0</v>
      </c>
    </row>
    <row r="626" spans="1:18" x14ac:dyDescent="0.3">
      <c r="A626" s="744"/>
      <c r="B626" s="239" t="s">
        <v>340</v>
      </c>
      <c r="C626" s="240"/>
      <c r="D626" s="240"/>
      <c r="E626" s="56"/>
      <c r="F626" s="240"/>
      <c r="G626" s="240"/>
      <c r="H626" s="240"/>
      <c r="I626" s="240"/>
      <c r="J626" s="240"/>
      <c r="K626" s="240"/>
      <c r="L626" s="240"/>
      <c r="M626" s="240"/>
      <c r="N626" s="240"/>
      <c r="O626" s="240"/>
      <c r="P626" s="240"/>
      <c r="Q626" s="240"/>
      <c r="R626" s="241">
        <f t="shared" si="412"/>
        <v>0</v>
      </c>
    </row>
    <row r="627" spans="1:18" x14ac:dyDescent="0.3">
      <c r="A627" s="744" t="s">
        <v>344</v>
      </c>
      <c r="B627" s="238" t="s">
        <v>338</v>
      </c>
      <c r="C627" s="238">
        <f t="shared" ref="C627:E627" si="424">SUM(C628:C629)</f>
        <v>0</v>
      </c>
      <c r="D627" s="238">
        <f t="shared" si="424"/>
        <v>0</v>
      </c>
      <c r="E627" s="238">
        <f t="shared" si="424"/>
        <v>0</v>
      </c>
      <c r="F627" s="56"/>
      <c r="G627" s="238">
        <f t="shared" ref="G627" si="425">SUM(G628:G629)</f>
        <v>0</v>
      </c>
      <c r="H627" s="238">
        <f>SUM(H628:H629)</f>
        <v>0</v>
      </c>
      <c r="I627" s="238">
        <f t="shared" ref="I627:Q627" si="426">SUM(I628:I629)</f>
        <v>0</v>
      </c>
      <c r="J627" s="238">
        <f t="shared" si="426"/>
        <v>0</v>
      </c>
      <c r="K627" s="238">
        <f t="shared" si="426"/>
        <v>0</v>
      </c>
      <c r="L627" s="238">
        <f t="shared" si="426"/>
        <v>0</v>
      </c>
      <c r="M627" s="238">
        <f t="shared" si="426"/>
        <v>0</v>
      </c>
      <c r="N627" s="238">
        <f t="shared" si="426"/>
        <v>0</v>
      </c>
      <c r="O627" s="238">
        <f t="shared" si="426"/>
        <v>0</v>
      </c>
      <c r="P627" s="238">
        <f t="shared" si="426"/>
        <v>0</v>
      </c>
      <c r="Q627" s="238">
        <f t="shared" si="426"/>
        <v>0</v>
      </c>
      <c r="R627" s="238">
        <f t="shared" si="412"/>
        <v>0</v>
      </c>
    </row>
    <row r="628" spans="1:18" x14ac:dyDescent="0.3">
      <c r="A628" s="744"/>
      <c r="B628" s="239" t="s">
        <v>339</v>
      </c>
      <c r="C628" s="240"/>
      <c r="D628" s="240"/>
      <c r="E628" s="240"/>
      <c r="F628" s="56"/>
      <c r="G628" s="240"/>
      <c r="H628" s="240"/>
      <c r="I628" s="240"/>
      <c r="J628" s="240"/>
      <c r="K628" s="240"/>
      <c r="L628" s="240"/>
      <c r="M628" s="240"/>
      <c r="N628" s="240"/>
      <c r="O628" s="240"/>
      <c r="P628" s="240"/>
      <c r="Q628" s="240"/>
      <c r="R628" s="241">
        <f t="shared" si="412"/>
        <v>0</v>
      </c>
    </row>
    <row r="629" spans="1:18" x14ac:dyDescent="0.3">
      <c r="A629" s="744"/>
      <c r="B629" s="239" t="s">
        <v>340</v>
      </c>
      <c r="C629" s="240"/>
      <c r="D629" s="240"/>
      <c r="E629" s="240"/>
      <c r="F629" s="56"/>
      <c r="G629" s="240"/>
      <c r="H629" s="240"/>
      <c r="I629" s="240"/>
      <c r="J629" s="240"/>
      <c r="K629" s="240"/>
      <c r="L629" s="240"/>
      <c r="M629" s="240"/>
      <c r="N629" s="240"/>
      <c r="O629" s="240"/>
      <c r="P629" s="240"/>
      <c r="Q629" s="240"/>
      <c r="R629" s="241">
        <f t="shared" si="412"/>
        <v>0</v>
      </c>
    </row>
    <row r="630" spans="1:18" x14ac:dyDescent="0.3">
      <c r="A630" s="744"/>
      <c r="B630" s="238" t="s">
        <v>341</v>
      </c>
      <c r="C630" s="238">
        <f t="shared" ref="C630:E630" si="427">SUM(C631:C632)</f>
        <v>0</v>
      </c>
      <c r="D630" s="238">
        <f t="shared" si="427"/>
        <v>0</v>
      </c>
      <c r="E630" s="238">
        <f t="shared" si="427"/>
        <v>0</v>
      </c>
      <c r="F630" s="56"/>
      <c r="G630" s="238">
        <f t="shared" ref="G630" si="428">SUM(G631:G632)</f>
        <v>0</v>
      </c>
      <c r="H630" s="238">
        <f>SUM(H631:H632)</f>
        <v>0</v>
      </c>
      <c r="I630" s="238">
        <f t="shared" ref="I630:Q630" si="429">SUM(I631:I632)</f>
        <v>0</v>
      </c>
      <c r="J630" s="238">
        <f t="shared" si="429"/>
        <v>0</v>
      </c>
      <c r="K630" s="238">
        <f t="shared" si="429"/>
        <v>0</v>
      </c>
      <c r="L630" s="238">
        <f t="shared" si="429"/>
        <v>0</v>
      </c>
      <c r="M630" s="238">
        <f t="shared" si="429"/>
        <v>0</v>
      </c>
      <c r="N630" s="238">
        <f t="shared" si="429"/>
        <v>0</v>
      </c>
      <c r="O630" s="238">
        <f t="shared" si="429"/>
        <v>0</v>
      </c>
      <c r="P630" s="238">
        <f t="shared" si="429"/>
        <v>0</v>
      </c>
      <c r="Q630" s="238">
        <f t="shared" si="429"/>
        <v>0</v>
      </c>
      <c r="R630" s="238">
        <f t="shared" si="412"/>
        <v>0</v>
      </c>
    </row>
    <row r="631" spans="1:18" x14ac:dyDescent="0.3">
      <c r="A631" s="744"/>
      <c r="B631" s="239" t="s">
        <v>339</v>
      </c>
      <c r="C631" s="240"/>
      <c r="D631" s="240"/>
      <c r="E631" s="240"/>
      <c r="F631" s="56"/>
      <c r="G631" s="240"/>
      <c r="H631" s="240"/>
      <c r="I631" s="240"/>
      <c r="J631" s="240"/>
      <c r="K631" s="240"/>
      <c r="L631" s="240"/>
      <c r="M631" s="240"/>
      <c r="N631" s="240"/>
      <c r="O631" s="240"/>
      <c r="P631" s="240"/>
      <c r="Q631" s="240"/>
      <c r="R631" s="241">
        <f t="shared" si="412"/>
        <v>0</v>
      </c>
    </row>
    <row r="632" spans="1:18" x14ac:dyDescent="0.3">
      <c r="A632" s="744"/>
      <c r="B632" s="239" t="s">
        <v>340</v>
      </c>
      <c r="C632" s="240"/>
      <c r="D632" s="240"/>
      <c r="E632" s="240"/>
      <c r="F632" s="56"/>
      <c r="G632" s="240"/>
      <c r="H632" s="240"/>
      <c r="I632" s="240"/>
      <c r="J632" s="240"/>
      <c r="K632" s="240"/>
      <c r="L632" s="240"/>
      <c r="M632" s="240"/>
      <c r="N632" s="240"/>
      <c r="O632" s="240"/>
      <c r="P632" s="240"/>
      <c r="Q632" s="240"/>
      <c r="R632" s="241">
        <f t="shared" si="412"/>
        <v>0</v>
      </c>
    </row>
    <row r="633" spans="1:18" x14ac:dyDescent="0.3">
      <c r="A633" s="744" t="s">
        <v>672</v>
      </c>
      <c r="B633" s="238" t="s">
        <v>338</v>
      </c>
      <c r="C633" s="238">
        <f t="shared" ref="C633:F633" si="430">SUM(C634:C635)</f>
        <v>0</v>
      </c>
      <c r="D633" s="238">
        <f t="shared" si="430"/>
        <v>0</v>
      </c>
      <c r="E633" s="238">
        <f t="shared" si="430"/>
        <v>0</v>
      </c>
      <c r="F633" s="238">
        <f t="shared" si="430"/>
        <v>0</v>
      </c>
      <c r="G633" s="56"/>
      <c r="H633" s="238">
        <f>SUM(H634:H635)</f>
        <v>0</v>
      </c>
      <c r="I633" s="238">
        <f t="shared" ref="I633:Q633" si="431">SUM(I634:I635)</f>
        <v>0</v>
      </c>
      <c r="J633" s="238">
        <f t="shared" si="431"/>
        <v>0</v>
      </c>
      <c r="K633" s="238">
        <f t="shared" si="431"/>
        <v>0</v>
      </c>
      <c r="L633" s="238">
        <f t="shared" si="431"/>
        <v>0</v>
      </c>
      <c r="M633" s="238">
        <f t="shared" si="431"/>
        <v>0</v>
      </c>
      <c r="N633" s="238">
        <f t="shared" si="431"/>
        <v>0</v>
      </c>
      <c r="O633" s="238">
        <f t="shared" si="431"/>
        <v>0</v>
      </c>
      <c r="P633" s="238">
        <f t="shared" si="431"/>
        <v>0</v>
      </c>
      <c r="Q633" s="238">
        <f t="shared" si="431"/>
        <v>0</v>
      </c>
      <c r="R633" s="238">
        <f t="shared" si="412"/>
        <v>0</v>
      </c>
    </row>
    <row r="634" spans="1:18" x14ac:dyDescent="0.3">
      <c r="A634" s="744"/>
      <c r="B634" s="239" t="s">
        <v>339</v>
      </c>
      <c r="C634" s="240"/>
      <c r="D634" s="240"/>
      <c r="E634" s="240"/>
      <c r="F634" s="240"/>
      <c r="G634" s="56"/>
      <c r="H634" s="240"/>
      <c r="I634" s="240"/>
      <c r="J634" s="240"/>
      <c r="K634" s="240"/>
      <c r="L634" s="240"/>
      <c r="M634" s="240"/>
      <c r="N634" s="240"/>
      <c r="O634" s="240"/>
      <c r="P634" s="240"/>
      <c r="Q634" s="240"/>
      <c r="R634" s="241">
        <f t="shared" si="412"/>
        <v>0</v>
      </c>
    </row>
    <row r="635" spans="1:18" x14ac:dyDescent="0.3">
      <c r="A635" s="744"/>
      <c r="B635" s="239" t="s">
        <v>340</v>
      </c>
      <c r="C635" s="240"/>
      <c r="D635" s="240"/>
      <c r="E635" s="240"/>
      <c r="F635" s="240"/>
      <c r="G635" s="56"/>
      <c r="H635" s="240"/>
      <c r="I635" s="240"/>
      <c r="J635" s="240"/>
      <c r="K635" s="240"/>
      <c r="L635" s="240"/>
      <c r="M635" s="240"/>
      <c r="N635" s="240"/>
      <c r="O635" s="240"/>
      <c r="P635" s="240"/>
      <c r="Q635" s="240"/>
      <c r="R635" s="241">
        <f t="shared" si="412"/>
        <v>0</v>
      </c>
    </row>
    <row r="636" spans="1:18" x14ac:dyDescent="0.3">
      <c r="A636" s="744"/>
      <c r="B636" s="238" t="s">
        <v>341</v>
      </c>
      <c r="C636" s="238">
        <f t="shared" ref="C636:F636" si="432">SUM(C637:C638)</f>
        <v>0</v>
      </c>
      <c r="D636" s="238">
        <f t="shared" si="432"/>
        <v>0</v>
      </c>
      <c r="E636" s="238">
        <f t="shared" si="432"/>
        <v>0</v>
      </c>
      <c r="F636" s="238">
        <f t="shared" si="432"/>
        <v>0</v>
      </c>
      <c r="G636" s="56"/>
      <c r="H636" s="238">
        <f>SUM(H637:H638)</f>
        <v>0</v>
      </c>
      <c r="I636" s="238">
        <f t="shared" ref="I636:Q636" si="433">SUM(I637:I638)</f>
        <v>0</v>
      </c>
      <c r="J636" s="238">
        <f t="shared" si="433"/>
        <v>0</v>
      </c>
      <c r="K636" s="238">
        <f t="shared" si="433"/>
        <v>0</v>
      </c>
      <c r="L636" s="238">
        <f t="shared" si="433"/>
        <v>0</v>
      </c>
      <c r="M636" s="238">
        <f t="shared" si="433"/>
        <v>0</v>
      </c>
      <c r="N636" s="238">
        <f t="shared" si="433"/>
        <v>0</v>
      </c>
      <c r="O636" s="238">
        <f t="shared" si="433"/>
        <v>0</v>
      </c>
      <c r="P636" s="238">
        <f t="shared" si="433"/>
        <v>0</v>
      </c>
      <c r="Q636" s="238">
        <f t="shared" si="433"/>
        <v>0</v>
      </c>
      <c r="R636" s="238">
        <f t="shared" si="412"/>
        <v>0</v>
      </c>
    </row>
    <row r="637" spans="1:18" x14ac:dyDescent="0.3">
      <c r="A637" s="744"/>
      <c r="B637" s="239" t="s">
        <v>339</v>
      </c>
      <c r="C637" s="240"/>
      <c r="D637" s="240"/>
      <c r="E637" s="240"/>
      <c r="F637" s="240"/>
      <c r="G637" s="56"/>
      <c r="H637" s="240"/>
      <c r="I637" s="240"/>
      <c r="J637" s="240"/>
      <c r="K637" s="240"/>
      <c r="L637" s="240"/>
      <c r="M637" s="240"/>
      <c r="N637" s="240"/>
      <c r="O637" s="240"/>
      <c r="P637" s="240"/>
      <c r="Q637" s="240"/>
      <c r="R637" s="241">
        <f t="shared" si="412"/>
        <v>0</v>
      </c>
    </row>
    <row r="638" spans="1:18" x14ac:dyDescent="0.3">
      <c r="A638" s="744"/>
      <c r="B638" s="239" t="s">
        <v>340</v>
      </c>
      <c r="C638" s="240"/>
      <c r="D638" s="240"/>
      <c r="E638" s="240"/>
      <c r="F638" s="240"/>
      <c r="G638" s="56"/>
      <c r="H638" s="240"/>
      <c r="I638" s="240"/>
      <c r="J638" s="240"/>
      <c r="K638" s="240"/>
      <c r="L638" s="240"/>
      <c r="M638" s="240"/>
      <c r="N638" s="240"/>
      <c r="O638" s="240"/>
      <c r="P638" s="240"/>
      <c r="Q638" s="240"/>
      <c r="R638" s="241">
        <f t="shared" si="412"/>
        <v>0</v>
      </c>
    </row>
    <row r="639" spans="1:18" x14ac:dyDescent="0.3">
      <c r="A639" s="744" t="s">
        <v>345</v>
      </c>
      <c r="B639" s="238" t="s">
        <v>338</v>
      </c>
      <c r="C639" s="238">
        <f t="shared" ref="C639:G639" si="434">SUM(C640:C641)</f>
        <v>0</v>
      </c>
      <c r="D639" s="238">
        <f t="shared" si="434"/>
        <v>0</v>
      </c>
      <c r="E639" s="238">
        <f t="shared" si="434"/>
        <v>0</v>
      </c>
      <c r="F639" s="238">
        <f t="shared" si="434"/>
        <v>0</v>
      </c>
      <c r="G639" s="238">
        <f t="shared" si="434"/>
        <v>0</v>
      </c>
      <c r="H639" s="56"/>
      <c r="I639" s="238">
        <f t="shared" ref="I639:Q639" si="435">SUM(I640:I641)</f>
        <v>0</v>
      </c>
      <c r="J639" s="238">
        <f t="shared" si="435"/>
        <v>0</v>
      </c>
      <c r="K639" s="238">
        <f t="shared" si="435"/>
        <v>0</v>
      </c>
      <c r="L639" s="238">
        <f t="shared" si="435"/>
        <v>0</v>
      </c>
      <c r="M639" s="238">
        <f t="shared" si="435"/>
        <v>0</v>
      </c>
      <c r="N639" s="238">
        <f t="shared" si="435"/>
        <v>0</v>
      </c>
      <c r="O639" s="238">
        <f t="shared" si="435"/>
        <v>0</v>
      </c>
      <c r="P639" s="238">
        <f t="shared" si="435"/>
        <v>0</v>
      </c>
      <c r="Q639" s="238">
        <f t="shared" si="435"/>
        <v>0</v>
      </c>
      <c r="R639" s="238">
        <f t="shared" si="412"/>
        <v>0</v>
      </c>
    </row>
    <row r="640" spans="1:18" x14ac:dyDescent="0.3">
      <c r="A640" s="744"/>
      <c r="B640" s="239" t="s">
        <v>339</v>
      </c>
      <c r="C640" s="240"/>
      <c r="D640" s="240"/>
      <c r="E640" s="240"/>
      <c r="F640" s="240"/>
      <c r="G640" s="240"/>
      <c r="H640" s="56"/>
      <c r="I640" s="240"/>
      <c r="J640" s="240"/>
      <c r="K640" s="240"/>
      <c r="L640" s="240"/>
      <c r="M640" s="240"/>
      <c r="N640" s="240"/>
      <c r="O640" s="240"/>
      <c r="P640" s="240"/>
      <c r="Q640" s="240"/>
      <c r="R640" s="241">
        <f t="shared" si="412"/>
        <v>0</v>
      </c>
    </row>
    <row r="641" spans="1:18" x14ac:dyDescent="0.3">
      <c r="A641" s="744"/>
      <c r="B641" s="239" t="s">
        <v>340</v>
      </c>
      <c r="C641" s="240"/>
      <c r="D641" s="240"/>
      <c r="E641" s="240"/>
      <c r="F641" s="240"/>
      <c r="G641" s="240"/>
      <c r="H641" s="56"/>
      <c r="I641" s="240"/>
      <c r="J641" s="240"/>
      <c r="K641" s="240"/>
      <c r="L641" s="240"/>
      <c r="M641" s="240"/>
      <c r="N641" s="240"/>
      <c r="O641" s="240"/>
      <c r="P641" s="240"/>
      <c r="Q641" s="240"/>
      <c r="R641" s="241">
        <f t="shared" si="412"/>
        <v>0</v>
      </c>
    </row>
    <row r="642" spans="1:18" x14ac:dyDescent="0.3">
      <c r="A642" s="744"/>
      <c r="B642" s="238" t="s">
        <v>341</v>
      </c>
      <c r="C642" s="238">
        <f t="shared" ref="C642:G642" si="436">SUM(C643:C644)</f>
        <v>0</v>
      </c>
      <c r="D642" s="238">
        <f t="shared" si="436"/>
        <v>0</v>
      </c>
      <c r="E642" s="238">
        <f t="shared" si="436"/>
        <v>0</v>
      </c>
      <c r="F642" s="238">
        <f t="shared" si="436"/>
        <v>0</v>
      </c>
      <c r="G642" s="238">
        <f t="shared" si="436"/>
        <v>0</v>
      </c>
      <c r="H642" s="56"/>
      <c r="I642" s="238">
        <f t="shared" ref="I642:Q642" si="437">SUM(I643:I644)</f>
        <v>0</v>
      </c>
      <c r="J642" s="238">
        <f t="shared" si="437"/>
        <v>0</v>
      </c>
      <c r="K642" s="238">
        <f t="shared" si="437"/>
        <v>0</v>
      </c>
      <c r="L642" s="238">
        <f t="shared" si="437"/>
        <v>0</v>
      </c>
      <c r="M642" s="238">
        <f t="shared" si="437"/>
        <v>0</v>
      </c>
      <c r="N642" s="238">
        <f t="shared" si="437"/>
        <v>0</v>
      </c>
      <c r="O642" s="238">
        <f t="shared" si="437"/>
        <v>0</v>
      </c>
      <c r="P642" s="238">
        <f t="shared" si="437"/>
        <v>0</v>
      </c>
      <c r="Q642" s="238">
        <f t="shared" si="437"/>
        <v>0</v>
      </c>
      <c r="R642" s="238">
        <f t="shared" si="412"/>
        <v>0</v>
      </c>
    </row>
    <row r="643" spans="1:18" x14ac:dyDescent="0.3">
      <c r="A643" s="744"/>
      <c r="B643" s="239" t="s">
        <v>339</v>
      </c>
      <c r="C643" s="240"/>
      <c r="D643" s="240"/>
      <c r="E643" s="240"/>
      <c r="F643" s="240"/>
      <c r="G643" s="240"/>
      <c r="H643" s="56"/>
      <c r="I643" s="240"/>
      <c r="J643" s="240"/>
      <c r="K643" s="240"/>
      <c r="L643" s="240"/>
      <c r="M643" s="240"/>
      <c r="N643" s="240"/>
      <c r="O643" s="240"/>
      <c r="P643" s="240"/>
      <c r="Q643" s="240"/>
      <c r="R643" s="241">
        <f t="shared" si="412"/>
        <v>0</v>
      </c>
    </row>
    <row r="644" spans="1:18" x14ac:dyDescent="0.3">
      <c r="A644" s="744"/>
      <c r="B644" s="239" t="s">
        <v>340</v>
      </c>
      <c r="C644" s="240"/>
      <c r="D644" s="240"/>
      <c r="E644" s="240"/>
      <c r="F644" s="240"/>
      <c r="G644" s="240"/>
      <c r="H644" s="56"/>
      <c r="I644" s="240"/>
      <c r="J644" s="240"/>
      <c r="K644" s="240"/>
      <c r="L644" s="240"/>
      <c r="M644" s="240"/>
      <c r="N644" s="240"/>
      <c r="O644" s="240"/>
      <c r="P644" s="240"/>
      <c r="Q644" s="240"/>
      <c r="R644" s="241">
        <f t="shared" si="412"/>
        <v>0</v>
      </c>
    </row>
    <row r="645" spans="1:18" x14ac:dyDescent="0.3">
      <c r="A645" s="744" t="s">
        <v>346</v>
      </c>
      <c r="B645" s="238" t="s">
        <v>338</v>
      </c>
      <c r="C645" s="238">
        <f t="shared" ref="C645:H645" si="438">SUM(C646:C647)</f>
        <v>0</v>
      </c>
      <c r="D645" s="238">
        <f t="shared" si="438"/>
        <v>0</v>
      </c>
      <c r="E645" s="238">
        <f t="shared" si="438"/>
        <v>0</v>
      </c>
      <c r="F645" s="238">
        <f t="shared" si="438"/>
        <v>0</v>
      </c>
      <c r="G645" s="238">
        <f t="shared" si="438"/>
        <v>0</v>
      </c>
      <c r="H645" s="238">
        <f t="shared" si="438"/>
        <v>0</v>
      </c>
      <c r="I645" s="56"/>
      <c r="J645" s="238">
        <f t="shared" ref="J645:Q645" si="439">SUM(J646:J647)</f>
        <v>0</v>
      </c>
      <c r="K645" s="238">
        <f t="shared" si="439"/>
        <v>0</v>
      </c>
      <c r="L645" s="238">
        <f t="shared" si="439"/>
        <v>0</v>
      </c>
      <c r="M645" s="238">
        <f t="shared" si="439"/>
        <v>0</v>
      </c>
      <c r="N645" s="238">
        <f t="shared" si="439"/>
        <v>0</v>
      </c>
      <c r="O645" s="238">
        <f t="shared" si="439"/>
        <v>0</v>
      </c>
      <c r="P645" s="238">
        <f t="shared" si="439"/>
        <v>0</v>
      </c>
      <c r="Q645" s="238">
        <f t="shared" si="439"/>
        <v>0</v>
      </c>
      <c r="R645" s="238">
        <f t="shared" si="412"/>
        <v>0</v>
      </c>
    </row>
    <row r="646" spans="1:18" x14ac:dyDescent="0.3">
      <c r="A646" s="744"/>
      <c r="B646" s="239" t="s">
        <v>339</v>
      </c>
      <c r="C646" s="240"/>
      <c r="D646" s="240"/>
      <c r="E646" s="240"/>
      <c r="F646" s="240"/>
      <c r="G646" s="240"/>
      <c r="H646" s="240"/>
      <c r="I646" s="56"/>
      <c r="J646" s="240"/>
      <c r="K646" s="240"/>
      <c r="L646" s="240"/>
      <c r="M646" s="240"/>
      <c r="N646" s="240"/>
      <c r="O646" s="240"/>
      <c r="P646" s="240"/>
      <c r="Q646" s="240"/>
      <c r="R646" s="241">
        <f t="shared" si="412"/>
        <v>0</v>
      </c>
    </row>
    <row r="647" spans="1:18" x14ac:dyDescent="0.3">
      <c r="A647" s="744"/>
      <c r="B647" s="239" t="s">
        <v>340</v>
      </c>
      <c r="C647" s="240"/>
      <c r="D647" s="240"/>
      <c r="E647" s="240"/>
      <c r="F647" s="240"/>
      <c r="G647" s="240"/>
      <c r="H647" s="240"/>
      <c r="I647" s="56"/>
      <c r="J647" s="240"/>
      <c r="K647" s="240"/>
      <c r="L647" s="240"/>
      <c r="M647" s="240"/>
      <c r="N647" s="240"/>
      <c r="O647" s="240"/>
      <c r="P647" s="240"/>
      <c r="Q647" s="240"/>
      <c r="R647" s="241">
        <f t="shared" si="412"/>
        <v>0</v>
      </c>
    </row>
    <row r="648" spans="1:18" x14ac:dyDescent="0.3">
      <c r="A648" s="744"/>
      <c r="B648" s="238" t="s">
        <v>341</v>
      </c>
      <c r="C648" s="238">
        <f t="shared" ref="C648:H648" si="440">SUM(C649:C650)</f>
        <v>0</v>
      </c>
      <c r="D648" s="238">
        <f t="shared" si="440"/>
        <v>0</v>
      </c>
      <c r="E648" s="238">
        <f t="shared" si="440"/>
        <v>0</v>
      </c>
      <c r="F648" s="238">
        <f t="shared" si="440"/>
        <v>0</v>
      </c>
      <c r="G648" s="238">
        <f t="shared" si="440"/>
        <v>0</v>
      </c>
      <c r="H648" s="238">
        <f t="shared" si="440"/>
        <v>0</v>
      </c>
      <c r="I648" s="56"/>
      <c r="J648" s="238">
        <f t="shared" ref="J648:Q648" si="441">SUM(J649:J650)</f>
        <v>0</v>
      </c>
      <c r="K648" s="238">
        <f t="shared" si="441"/>
        <v>0</v>
      </c>
      <c r="L648" s="238">
        <f t="shared" si="441"/>
        <v>0</v>
      </c>
      <c r="M648" s="238">
        <f t="shared" si="441"/>
        <v>0</v>
      </c>
      <c r="N648" s="238">
        <f t="shared" si="441"/>
        <v>0</v>
      </c>
      <c r="O648" s="238">
        <f t="shared" si="441"/>
        <v>0</v>
      </c>
      <c r="P648" s="238">
        <f t="shared" si="441"/>
        <v>0</v>
      </c>
      <c r="Q648" s="238">
        <f t="shared" si="441"/>
        <v>0</v>
      </c>
      <c r="R648" s="238">
        <f t="shared" si="412"/>
        <v>0</v>
      </c>
    </row>
    <row r="649" spans="1:18" x14ac:dyDescent="0.3">
      <c r="A649" s="744"/>
      <c r="B649" s="239" t="s">
        <v>339</v>
      </c>
      <c r="C649" s="240"/>
      <c r="D649" s="240"/>
      <c r="E649" s="240"/>
      <c r="F649" s="240"/>
      <c r="G649" s="240"/>
      <c r="H649" s="240"/>
      <c r="I649" s="56"/>
      <c r="J649" s="240"/>
      <c r="K649" s="240"/>
      <c r="L649" s="240"/>
      <c r="M649" s="240"/>
      <c r="N649" s="240"/>
      <c r="O649" s="240"/>
      <c r="P649" s="240"/>
      <c r="Q649" s="240"/>
      <c r="R649" s="241">
        <f t="shared" si="412"/>
        <v>0</v>
      </c>
    </row>
    <row r="650" spans="1:18" x14ac:dyDescent="0.3">
      <c r="A650" s="744"/>
      <c r="B650" s="239" t="s">
        <v>340</v>
      </c>
      <c r="C650" s="240"/>
      <c r="D650" s="240"/>
      <c r="E650" s="240"/>
      <c r="F650" s="240"/>
      <c r="G650" s="240"/>
      <c r="H650" s="240"/>
      <c r="I650" s="56"/>
      <c r="J650" s="240"/>
      <c r="K650" s="240"/>
      <c r="L650" s="240"/>
      <c r="M650" s="240"/>
      <c r="N650" s="240"/>
      <c r="O650" s="240"/>
      <c r="P650" s="240"/>
      <c r="Q650" s="240"/>
      <c r="R650" s="241">
        <f t="shared" si="412"/>
        <v>0</v>
      </c>
    </row>
    <row r="651" spans="1:18" x14ac:dyDescent="0.3">
      <c r="A651" s="744" t="s">
        <v>347</v>
      </c>
      <c r="B651" s="238" t="s">
        <v>338</v>
      </c>
      <c r="C651" s="238">
        <f t="shared" ref="C651:I651" si="442">SUM(C652:C653)</f>
        <v>0</v>
      </c>
      <c r="D651" s="238">
        <f t="shared" si="442"/>
        <v>0</v>
      </c>
      <c r="E651" s="238">
        <f t="shared" si="442"/>
        <v>0</v>
      </c>
      <c r="F651" s="238">
        <f t="shared" si="442"/>
        <v>0</v>
      </c>
      <c r="G651" s="238">
        <f t="shared" si="442"/>
        <v>0</v>
      </c>
      <c r="H651" s="238">
        <f t="shared" si="442"/>
        <v>0</v>
      </c>
      <c r="I651" s="238">
        <f t="shared" si="442"/>
        <v>0</v>
      </c>
      <c r="J651" s="56"/>
      <c r="K651" s="238">
        <f t="shared" ref="K651:Q651" si="443">SUM(K652:K653)</f>
        <v>0</v>
      </c>
      <c r="L651" s="238">
        <f t="shared" si="443"/>
        <v>0</v>
      </c>
      <c r="M651" s="238">
        <f t="shared" si="443"/>
        <v>0</v>
      </c>
      <c r="N651" s="238">
        <f t="shared" si="443"/>
        <v>0</v>
      </c>
      <c r="O651" s="238">
        <f t="shared" si="443"/>
        <v>0</v>
      </c>
      <c r="P651" s="238">
        <f t="shared" si="443"/>
        <v>0</v>
      </c>
      <c r="Q651" s="238">
        <f t="shared" si="443"/>
        <v>0</v>
      </c>
      <c r="R651" s="238">
        <f t="shared" si="412"/>
        <v>0</v>
      </c>
    </row>
    <row r="652" spans="1:18" x14ac:dyDescent="0.3">
      <c r="A652" s="744"/>
      <c r="B652" s="239" t="s">
        <v>339</v>
      </c>
      <c r="C652" s="240"/>
      <c r="D652" s="240"/>
      <c r="E652" s="240"/>
      <c r="F652" s="240"/>
      <c r="G652" s="240"/>
      <c r="H652" s="240"/>
      <c r="I652" s="240"/>
      <c r="J652" s="56"/>
      <c r="K652" s="240"/>
      <c r="L652" s="240"/>
      <c r="M652" s="240"/>
      <c r="N652" s="240"/>
      <c r="O652" s="240"/>
      <c r="P652" s="240"/>
      <c r="Q652" s="240"/>
      <c r="R652" s="241">
        <f t="shared" si="412"/>
        <v>0</v>
      </c>
    </row>
    <row r="653" spans="1:18" x14ac:dyDescent="0.3">
      <c r="A653" s="744"/>
      <c r="B653" s="239" t="s">
        <v>340</v>
      </c>
      <c r="C653" s="240"/>
      <c r="D653" s="240"/>
      <c r="E653" s="240"/>
      <c r="F653" s="240"/>
      <c r="G653" s="240"/>
      <c r="H653" s="240"/>
      <c r="I653" s="240"/>
      <c r="J653" s="56"/>
      <c r="K653" s="240"/>
      <c r="L653" s="240"/>
      <c r="M653" s="240"/>
      <c r="N653" s="240"/>
      <c r="O653" s="240"/>
      <c r="P653" s="240"/>
      <c r="Q653" s="240"/>
      <c r="R653" s="241">
        <f t="shared" si="412"/>
        <v>0</v>
      </c>
    </row>
    <row r="654" spans="1:18" x14ac:dyDescent="0.3">
      <c r="A654" s="744"/>
      <c r="B654" s="238" t="s">
        <v>341</v>
      </c>
      <c r="C654" s="238">
        <f t="shared" ref="C654:I654" si="444">SUM(C655:C656)</f>
        <v>0</v>
      </c>
      <c r="D654" s="238">
        <f t="shared" si="444"/>
        <v>0</v>
      </c>
      <c r="E654" s="238">
        <f t="shared" si="444"/>
        <v>0</v>
      </c>
      <c r="F654" s="238">
        <f t="shared" si="444"/>
        <v>0</v>
      </c>
      <c r="G654" s="238">
        <f t="shared" si="444"/>
        <v>0</v>
      </c>
      <c r="H654" s="238">
        <f t="shared" si="444"/>
        <v>0</v>
      </c>
      <c r="I654" s="238">
        <f t="shared" si="444"/>
        <v>0</v>
      </c>
      <c r="J654" s="56"/>
      <c r="K654" s="238">
        <f t="shared" ref="K654:Q654" si="445">SUM(K655:K656)</f>
        <v>0</v>
      </c>
      <c r="L654" s="238">
        <f t="shared" si="445"/>
        <v>0</v>
      </c>
      <c r="M654" s="238">
        <f t="shared" si="445"/>
        <v>0</v>
      </c>
      <c r="N654" s="238">
        <f t="shared" si="445"/>
        <v>0</v>
      </c>
      <c r="O654" s="238">
        <f t="shared" si="445"/>
        <v>0</v>
      </c>
      <c r="P654" s="238">
        <f t="shared" si="445"/>
        <v>0</v>
      </c>
      <c r="Q654" s="238">
        <f t="shared" si="445"/>
        <v>0</v>
      </c>
      <c r="R654" s="238">
        <f t="shared" si="412"/>
        <v>0</v>
      </c>
    </row>
    <row r="655" spans="1:18" x14ac:dyDescent="0.3">
      <c r="A655" s="744"/>
      <c r="B655" s="239" t="s">
        <v>339</v>
      </c>
      <c r="C655" s="240"/>
      <c r="D655" s="240"/>
      <c r="E655" s="240"/>
      <c r="F655" s="240"/>
      <c r="G655" s="240"/>
      <c r="H655" s="240"/>
      <c r="I655" s="240"/>
      <c r="J655" s="56"/>
      <c r="K655" s="240"/>
      <c r="L655" s="240"/>
      <c r="M655" s="240"/>
      <c r="N655" s="240"/>
      <c r="O655" s="240"/>
      <c r="P655" s="240"/>
      <c r="Q655" s="240"/>
      <c r="R655" s="241">
        <f t="shared" si="412"/>
        <v>0</v>
      </c>
    </row>
    <row r="656" spans="1:18" x14ac:dyDescent="0.3">
      <c r="A656" s="744"/>
      <c r="B656" s="239" t="s">
        <v>340</v>
      </c>
      <c r="C656" s="240"/>
      <c r="D656" s="240"/>
      <c r="E656" s="240"/>
      <c r="F656" s="240"/>
      <c r="G656" s="240"/>
      <c r="H656" s="240"/>
      <c r="I656" s="240"/>
      <c r="J656" s="56"/>
      <c r="K656" s="240"/>
      <c r="L656" s="240"/>
      <c r="M656" s="240"/>
      <c r="N656" s="240"/>
      <c r="O656" s="240"/>
      <c r="P656" s="240"/>
      <c r="Q656" s="240"/>
      <c r="R656" s="241">
        <f t="shared" si="412"/>
        <v>0</v>
      </c>
    </row>
    <row r="657" spans="1:18" x14ac:dyDescent="0.3">
      <c r="A657" s="744" t="s">
        <v>348</v>
      </c>
      <c r="B657" s="238" t="s">
        <v>338</v>
      </c>
      <c r="C657" s="238">
        <f t="shared" ref="C657:J657" si="446">SUM(C658:C659)</f>
        <v>0</v>
      </c>
      <c r="D657" s="238">
        <f t="shared" si="446"/>
        <v>0</v>
      </c>
      <c r="E657" s="238">
        <f t="shared" si="446"/>
        <v>0</v>
      </c>
      <c r="F657" s="238">
        <f t="shared" si="446"/>
        <v>0</v>
      </c>
      <c r="G657" s="238">
        <f t="shared" si="446"/>
        <v>0</v>
      </c>
      <c r="H657" s="238">
        <f t="shared" si="446"/>
        <v>0</v>
      </c>
      <c r="I657" s="238">
        <f t="shared" si="446"/>
        <v>0</v>
      </c>
      <c r="J657" s="238">
        <f t="shared" si="446"/>
        <v>0</v>
      </c>
      <c r="K657" s="56"/>
      <c r="L657" s="238">
        <f t="shared" ref="L657:Q657" si="447">SUM(L658:L659)</f>
        <v>0</v>
      </c>
      <c r="M657" s="238">
        <f t="shared" si="447"/>
        <v>0</v>
      </c>
      <c r="N657" s="238">
        <f t="shared" si="447"/>
        <v>0</v>
      </c>
      <c r="O657" s="238">
        <f t="shared" si="447"/>
        <v>0</v>
      </c>
      <c r="P657" s="238">
        <f t="shared" si="447"/>
        <v>0</v>
      </c>
      <c r="Q657" s="238">
        <f t="shared" si="447"/>
        <v>0</v>
      </c>
      <c r="R657" s="238">
        <f t="shared" si="412"/>
        <v>0</v>
      </c>
    </row>
    <row r="658" spans="1:18" x14ac:dyDescent="0.3">
      <c r="A658" s="744"/>
      <c r="B658" s="239" t="s">
        <v>339</v>
      </c>
      <c r="C658" s="240"/>
      <c r="D658" s="240"/>
      <c r="E658" s="240"/>
      <c r="F658" s="240"/>
      <c r="G658" s="240"/>
      <c r="H658" s="240"/>
      <c r="I658" s="240"/>
      <c r="J658" s="240"/>
      <c r="K658" s="56"/>
      <c r="L658" s="240"/>
      <c r="M658" s="240"/>
      <c r="N658" s="240"/>
      <c r="O658" s="240"/>
      <c r="P658" s="240"/>
      <c r="Q658" s="240"/>
      <c r="R658" s="241">
        <f t="shared" si="412"/>
        <v>0</v>
      </c>
    </row>
    <row r="659" spans="1:18" x14ac:dyDescent="0.3">
      <c r="A659" s="744"/>
      <c r="B659" s="239" t="s">
        <v>340</v>
      </c>
      <c r="C659" s="240"/>
      <c r="D659" s="240"/>
      <c r="E659" s="240"/>
      <c r="F659" s="240"/>
      <c r="G659" s="240"/>
      <c r="H659" s="240"/>
      <c r="I659" s="240"/>
      <c r="J659" s="240"/>
      <c r="K659" s="56"/>
      <c r="L659" s="240"/>
      <c r="M659" s="240"/>
      <c r="N659" s="240"/>
      <c r="O659" s="240"/>
      <c r="P659" s="240"/>
      <c r="Q659" s="240"/>
      <c r="R659" s="241">
        <f t="shared" si="412"/>
        <v>0</v>
      </c>
    </row>
    <row r="660" spans="1:18" x14ac:dyDescent="0.3">
      <c r="A660" s="744"/>
      <c r="B660" s="238" t="s">
        <v>341</v>
      </c>
      <c r="C660" s="238">
        <f t="shared" ref="C660:J660" si="448">SUM(C661:C662)</f>
        <v>0</v>
      </c>
      <c r="D660" s="238">
        <f t="shared" si="448"/>
        <v>0</v>
      </c>
      <c r="E660" s="238">
        <f t="shared" si="448"/>
        <v>0</v>
      </c>
      <c r="F660" s="238">
        <f t="shared" si="448"/>
        <v>0</v>
      </c>
      <c r="G660" s="238">
        <f t="shared" si="448"/>
        <v>0</v>
      </c>
      <c r="H660" s="238">
        <f t="shared" si="448"/>
        <v>0</v>
      </c>
      <c r="I660" s="238">
        <f t="shared" si="448"/>
        <v>0</v>
      </c>
      <c r="J660" s="238">
        <f t="shared" si="448"/>
        <v>0</v>
      </c>
      <c r="K660" s="56"/>
      <c r="L660" s="238">
        <f t="shared" ref="L660:Q660" si="449">SUM(L661:L662)</f>
        <v>0</v>
      </c>
      <c r="M660" s="238">
        <f t="shared" si="449"/>
        <v>0</v>
      </c>
      <c r="N660" s="238">
        <f t="shared" si="449"/>
        <v>0</v>
      </c>
      <c r="O660" s="238">
        <f t="shared" si="449"/>
        <v>0</v>
      </c>
      <c r="P660" s="238">
        <f t="shared" si="449"/>
        <v>0</v>
      </c>
      <c r="Q660" s="238">
        <f t="shared" si="449"/>
        <v>0</v>
      </c>
      <c r="R660" s="238">
        <f t="shared" si="412"/>
        <v>0</v>
      </c>
    </row>
    <row r="661" spans="1:18" x14ac:dyDescent="0.3">
      <c r="A661" s="744"/>
      <c r="B661" s="239" t="s">
        <v>339</v>
      </c>
      <c r="C661" s="240"/>
      <c r="D661" s="240"/>
      <c r="E661" s="240"/>
      <c r="F661" s="240"/>
      <c r="G661" s="240"/>
      <c r="H661" s="240"/>
      <c r="I661" s="240"/>
      <c r="J661" s="240"/>
      <c r="K661" s="56"/>
      <c r="L661" s="240"/>
      <c r="M661" s="240"/>
      <c r="N661" s="240"/>
      <c r="O661" s="240"/>
      <c r="P661" s="240"/>
      <c r="Q661" s="240"/>
      <c r="R661" s="241">
        <f t="shared" si="412"/>
        <v>0</v>
      </c>
    </row>
    <row r="662" spans="1:18" x14ac:dyDescent="0.3">
      <c r="A662" s="744"/>
      <c r="B662" s="239" t="s">
        <v>340</v>
      </c>
      <c r="C662" s="240"/>
      <c r="D662" s="240"/>
      <c r="E662" s="240"/>
      <c r="F662" s="240"/>
      <c r="G662" s="240"/>
      <c r="H662" s="240"/>
      <c r="I662" s="240"/>
      <c r="J662" s="240"/>
      <c r="K662" s="56"/>
      <c r="L662" s="240"/>
      <c r="M662" s="240"/>
      <c r="N662" s="240"/>
      <c r="O662" s="240"/>
      <c r="P662" s="240"/>
      <c r="Q662" s="240"/>
      <c r="R662" s="241">
        <f t="shared" si="412"/>
        <v>0</v>
      </c>
    </row>
    <row r="663" spans="1:18" x14ac:dyDescent="0.3">
      <c r="A663" s="744" t="s">
        <v>349</v>
      </c>
      <c r="B663" s="238" t="s">
        <v>338</v>
      </c>
      <c r="C663" s="238">
        <f t="shared" ref="C663:K663" si="450">SUM(C664:C665)</f>
        <v>0</v>
      </c>
      <c r="D663" s="238">
        <f t="shared" si="450"/>
        <v>0</v>
      </c>
      <c r="E663" s="238">
        <f t="shared" si="450"/>
        <v>0</v>
      </c>
      <c r="F663" s="238">
        <f t="shared" si="450"/>
        <v>0</v>
      </c>
      <c r="G663" s="238">
        <f t="shared" si="450"/>
        <v>0</v>
      </c>
      <c r="H663" s="238">
        <f t="shared" si="450"/>
        <v>0</v>
      </c>
      <c r="I663" s="238">
        <f t="shared" si="450"/>
        <v>0</v>
      </c>
      <c r="J663" s="238">
        <f t="shared" si="450"/>
        <v>0</v>
      </c>
      <c r="K663" s="238">
        <f t="shared" si="450"/>
        <v>0</v>
      </c>
      <c r="L663" s="56"/>
      <c r="M663" s="238">
        <f t="shared" ref="M663:Q663" si="451">SUM(M664:M665)</f>
        <v>0</v>
      </c>
      <c r="N663" s="238">
        <f t="shared" si="451"/>
        <v>0</v>
      </c>
      <c r="O663" s="238">
        <f t="shared" si="451"/>
        <v>0</v>
      </c>
      <c r="P663" s="238">
        <f t="shared" si="451"/>
        <v>0</v>
      </c>
      <c r="Q663" s="238">
        <f t="shared" si="451"/>
        <v>0</v>
      </c>
      <c r="R663" s="238">
        <f t="shared" si="412"/>
        <v>0</v>
      </c>
    </row>
    <row r="664" spans="1:18" x14ac:dyDescent="0.3">
      <c r="A664" s="744"/>
      <c r="B664" s="239" t="s">
        <v>339</v>
      </c>
      <c r="C664" s="240"/>
      <c r="D664" s="240"/>
      <c r="E664" s="240"/>
      <c r="F664" s="240"/>
      <c r="G664" s="240"/>
      <c r="H664" s="240"/>
      <c r="I664" s="240"/>
      <c r="J664" s="240"/>
      <c r="K664" s="240"/>
      <c r="L664" s="56"/>
      <c r="M664" s="240"/>
      <c r="N664" s="240"/>
      <c r="O664" s="240"/>
      <c r="P664" s="240"/>
      <c r="Q664" s="240"/>
      <c r="R664" s="241">
        <f t="shared" si="412"/>
        <v>0</v>
      </c>
    </row>
    <row r="665" spans="1:18" x14ac:dyDescent="0.3">
      <c r="A665" s="744"/>
      <c r="B665" s="239" t="s">
        <v>340</v>
      </c>
      <c r="C665" s="240"/>
      <c r="D665" s="240"/>
      <c r="E665" s="240"/>
      <c r="F665" s="240"/>
      <c r="G665" s="240"/>
      <c r="H665" s="240"/>
      <c r="I665" s="240"/>
      <c r="J665" s="240"/>
      <c r="K665" s="240"/>
      <c r="L665" s="56"/>
      <c r="M665" s="240"/>
      <c r="N665" s="240"/>
      <c r="O665" s="240"/>
      <c r="P665" s="240"/>
      <c r="Q665" s="240"/>
      <c r="R665" s="241">
        <f t="shared" si="412"/>
        <v>0</v>
      </c>
    </row>
    <row r="666" spans="1:18" x14ac:dyDescent="0.3">
      <c r="A666" s="744"/>
      <c r="B666" s="238" t="s">
        <v>341</v>
      </c>
      <c r="C666" s="238">
        <f t="shared" ref="C666:K666" si="452">SUM(C667:C668)</f>
        <v>0</v>
      </c>
      <c r="D666" s="238">
        <f t="shared" si="452"/>
        <v>0</v>
      </c>
      <c r="E666" s="238">
        <f t="shared" si="452"/>
        <v>0</v>
      </c>
      <c r="F666" s="238">
        <f t="shared" si="452"/>
        <v>0</v>
      </c>
      <c r="G666" s="238">
        <f t="shared" si="452"/>
        <v>0</v>
      </c>
      <c r="H666" s="238">
        <f t="shared" si="452"/>
        <v>0</v>
      </c>
      <c r="I666" s="238">
        <f t="shared" si="452"/>
        <v>0</v>
      </c>
      <c r="J666" s="238">
        <f t="shared" si="452"/>
        <v>0</v>
      </c>
      <c r="K666" s="238">
        <f t="shared" si="452"/>
        <v>0</v>
      </c>
      <c r="L666" s="56"/>
      <c r="M666" s="238">
        <f t="shared" ref="M666:Q666" si="453">SUM(M667:M668)</f>
        <v>0</v>
      </c>
      <c r="N666" s="238">
        <f t="shared" si="453"/>
        <v>0</v>
      </c>
      <c r="O666" s="238">
        <f t="shared" si="453"/>
        <v>0</v>
      </c>
      <c r="P666" s="238">
        <f t="shared" si="453"/>
        <v>0</v>
      </c>
      <c r="Q666" s="238">
        <f t="shared" si="453"/>
        <v>0</v>
      </c>
      <c r="R666" s="238">
        <f t="shared" si="412"/>
        <v>0</v>
      </c>
    </row>
    <row r="667" spans="1:18" x14ac:dyDescent="0.3">
      <c r="A667" s="744"/>
      <c r="B667" s="239" t="s">
        <v>339</v>
      </c>
      <c r="C667" s="240"/>
      <c r="D667" s="240"/>
      <c r="E667" s="240"/>
      <c r="F667" s="240"/>
      <c r="G667" s="240"/>
      <c r="H667" s="240"/>
      <c r="I667" s="240"/>
      <c r="J667" s="240"/>
      <c r="K667" s="240"/>
      <c r="L667" s="56"/>
      <c r="M667" s="240"/>
      <c r="N667" s="240"/>
      <c r="O667" s="240"/>
      <c r="P667" s="240"/>
      <c r="Q667" s="240"/>
      <c r="R667" s="241">
        <f t="shared" si="412"/>
        <v>0</v>
      </c>
    </row>
    <row r="668" spans="1:18" x14ac:dyDescent="0.3">
      <c r="A668" s="744"/>
      <c r="B668" s="239" t="s">
        <v>340</v>
      </c>
      <c r="C668" s="240"/>
      <c r="D668" s="240"/>
      <c r="E668" s="240"/>
      <c r="F668" s="240"/>
      <c r="G668" s="240"/>
      <c r="H668" s="240"/>
      <c r="I668" s="240"/>
      <c r="J668" s="240"/>
      <c r="K668" s="240"/>
      <c r="L668" s="56"/>
      <c r="M668" s="240"/>
      <c r="N668" s="240"/>
      <c r="O668" s="240"/>
      <c r="P668" s="240"/>
      <c r="Q668" s="240"/>
      <c r="R668" s="241">
        <f t="shared" si="412"/>
        <v>0</v>
      </c>
    </row>
    <row r="669" spans="1:18" x14ac:dyDescent="0.3">
      <c r="A669" s="744" t="s">
        <v>350</v>
      </c>
      <c r="B669" s="238" t="s">
        <v>338</v>
      </c>
      <c r="C669" s="238">
        <f t="shared" ref="C669:L669" si="454">SUM(C670:C671)</f>
        <v>0</v>
      </c>
      <c r="D669" s="238">
        <f t="shared" si="454"/>
        <v>0</v>
      </c>
      <c r="E669" s="238">
        <f t="shared" si="454"/>
        <v>0</v>
      </c>
      <c r="F669" s="238">
        <f t="shared" si="454"/>
        <v>0</v>
      </c>
      <c r="G669" s="238">
        <f t="shared" si="454"/>
        <v>0</v>
      </c>
      <c r="H669" s="238">
        <f t="shared" si="454"/>
        <v>0</v>
      </c>
      <c r="I669" s="238">
        <f t="shared" si="454"/>
        <v>0</v>
      </c>
      <c r="J669" s="238">
        <f t="shared" si="454"/>
        <v>0</v>
      </c>
      <c r="K669" s="238">
        <f t="shared" si="454"/>
        <v>0</v>
      </c>
      <c r="L669" s="238">
        <f t="shared" si="454"/>
        <v>0</v>
      </c>
      <c r="M669" s="56"/>
      <c r="N669" s="238">
        <f t="shared" ref="N669:Q669" si="455">SUM(N670:N671)</f>
        <v>0</v>
      </c>
      <c r="O669" s="238">
        <f t="shared" si="455"/>
        <v>0</v>
      </c>
      <c r="P669" s="238">
        <f t="shared" si="455"/>
        <v>0</v>
      </c>
      <c r="Q669" s="238">
        <f t="shared" si="455"/>
        <v>0</v>
      </c>
      <c r="R669" s="238">
        <f t="shared" si="412"/>
        <v>0</v>
      </c>
    </row>
    <row r="670" spans="1:18" x14ac:dyDescent="0.3">
      <c r="A670" s="744"/>
      <c r="B670" s="239" t="s">
        <v>339</v>
      </c>
      <c r="C670" s="240"/>
      <c r="D670" s="240"/>
      <c r="E670" s="240"/>
      <c r="F670" s="240"/>
      <c r="G670" s="240"/>
      <c r="H670" s="240"/>
      <c r="I670" s="240"/>
      <c r="J670" s="240"/>
      <c r="K670" s="240"/>
      <c r="L670" s="240"/>
      <c r="M670" s="56"/>
      <c r="N670" s="240"/>
      <c r="O670" s="240"/>
      <c r="P670" s="240"/>
      <c r="Q670" s="240"/>
      <c r="R670" s="241">
        <f t="shared" si="412"/>
        <v>0</v>
      </c>
    </row>
    <row r="671" spans="1:18" x14ac:dyDescent="0.3">
      <c r="A671" s="744"/>
      <c r="B671" s="239" t="s">
        <v>340</v>
      </c>
      <c r="C671" s="240"/>
      <c r="D671" s="240"/>
      <c r="E671" s="240"/>
      <c r="F671" s="240"/>
      <c r="G671" s="240"/>
      <c r="H671" s="240"/>
      <c r="I671" s="240"/>
      <c r="J671" s="240"/>
      <c r="K671" s="240"/>
      <c r="L671" s="240"/>
      <c r="M671" s="56"/>
      <c r="N671" s="240"/>
      <c r="O671" s="240"/>
      <c r="P671" s="240"/>
      <c r="Q671" s="240"/>
      <c r="R671" s="241">
        <f t="shared" si="412"/>
        <v>0</v>
      </c>
    </row>
    <row r="672" spans="1:18" x14ac:dyDescent="0.3">
      <c r="A672" s="744"/>
      <c r="B672" s="238" t="s">
        <v>341</v>
      </c>
      <c r="C672" s="238">
        <f t="shared" ref="C672:L672" si="456">SUM(C673:C674)</f>
        <v>0</v>
      </c>
      <c r="D672" s="238">
        <f t="shared" si="456"/>
        <v>0</v>
      </c>
      <c r="E672" s="238">
        <f t="shared" si="456"/>
        <v>0</v>
      </c>
      <c r="F672" s="238">
        <f t="shared" si="456"/>
        <v>0</v>
      </c>
      <c r="G672" s="238">
        <f t="shared" si="456"/>
        <v>0</v>
      </c>
      <c r="H672" s="238">
        <f t="shared" si="456"/>
        <v>0</v>
      </c>
      <c r="I672" s="238">
        <f t="shared" si="456"/>
        <v>0</v>
      </c>
      <c r="J672" s="238">
        <f t="shared" si="456"/>
        <v>0</v>
      </c>
      <c r="K672" s="238">
        <f t="shared" si="456"/>
        <v>0</v>
      </c>
      <c r="L672" s="238">
        <f t="shared" si="456"/>
        <v>0</v>
      </c>
      <c r="M672" s="56"/>
      <c r="N672" s="238">
        <f t="shared" ref="N672:Q672" si="457">SUM(N673:N674)</f>
        <v>0</v>
      </c>
      <c r="O672" s="238">
        <f t="shared" si="457"/>
        <v>0</v>
      </c>
      <c r="P672" s="238">
        <f t="shared" si="457"/>
        <v>0</v>
      </c>
      <c r="Q672" s="238">
        <f t="shared" si="457"/>
        <v>0</v>
      </c>
      <c r="R672" s="238">
        <f t="shared" si="412"/>
        <v>0</v>
      </c>
    </row>
    <row r="673" spans="1:18" x14ac:dyDescent="0.3">
      <c r="A673" s="744"/>
      <c r="B673" s="239" t="s">
        <v>339</v>
      </c>
      <c r="C673" s="240"/>
      <c r="D673" s="240"/>
      <c r="E673" s="240"/>
      <c r="F673" s="240"/>
      <c r="G673" s="240"/>
      <c r="H673" s="240"/>
      <c r="I673" s="240"/>
      <c r="J673" s="240"/>
      <c r="K673" s="240"/>
      <c r="L673" s="240"/>
      <c r="M673" s="56"/>
      <c r="N673" s="240"/>
      <c r="O673" s="240"/>
      <c r="P673" s="240"/>
      <c r="Q673" s="240"/>
      <c r="R673" s="241">
        <f t="shared" si="412"/>
        <v>0</v>
      </c>
    </row>
    <row r="674" spans="1:18" x14ac:dyDescent="0.3">
      <c r="A674" s="744"/>
      <c r="B674" s="239" t="s">
        <v>340</v>
      </c>
      <c r="C674" s="240"/>
      <c r="D674" s="240"/>
      <c r="E674" s="240"/>
      <c r="F674" s="240"/>
      <c r="G674" s="240"/>
      <c r="H674" s="240"/>
      <c r="I674" s="240"/>
      <c r="J674" s="240"/>
      <c r="K674" s="240"/>
      <c r="L674" s="240"/>
      <c r="M674" s="56"/>
      <c r="N674" s="240"/>
      <c r="O674" s="240"/>
      <c r="P674" s="240"/>
      <c r="Q674" s="240"/>
      <c r="R674" s="241">
        <f t="shared" ref="R674:R698" si="458">SUM(C674:Q674)</f>
        <v>0</v>
      </c>
    </row>
    <row r="675" spans="1:18" x14ac:dyDescent="0.3">
      <c r="A675" s="744" t="s">
        <v>351</v>
      </c>
      <c r="B675" s="238" t="s">
        <v>338</v>
      </c>
      <c r="C675" s="238">
        <f t="shared" ref="C675:M675" si="459">SUM(C676:C677)</f>
        <v>0</v>
      </c>
      <c r="D675" s="238">
        <f t="shared" si="459"/>
        <v>0</v>
      </c>
      <c r="E675" s="238">
        <f t="shared" si="459"/>
        <v>0</v>
      </c>
      <c r="F675" s="238">
        <f t="shared" si="459"/>
        <v>0</v>
      </c>
      <c r="G675" s="238">
        <f t="shared" si="459"/>
        <v>0</v>
      </c>
      <c r="H675" s="238">
        <f t="shared" si="459"/>
        <v>0</v>
      </c>
      <c r="I675" s="238">
        <f t="shared" si="459"/>
        <v>0</v>
      </c>
      <c r="J675" s="238">
        <f t="shared" si="459"/>
        <v>0</v>
      </c>
      <c r="K675" s="238">
        <f t="shared" si="459"/>
        <v>0</v>
      </c>
      <c r="L675" s="238">
        <f t="shared" si="459"/>
        <v>0</v>
      </c>
      <c r="M675" s="238">
        <f t="shared" si="459"/>
        <v>0</v>
      </c>
      <c r="N675" s="56"/>
      <c r="O675" s="238">
        <f t="shared" ref="O675:Q675" si="460">SUM(O676:O677)</f>
        <v>0</v>
      </c>
      <c r="P675" s="238">
        <f t="shared" si="460"/>
        <v>0</v>
      </c>
      <c r="Q675" s="238">
        <f t="shared" si="460"/>
        <v>0</v>
      </c>
      <c r="R675" s="238">
        <f t="shared" si="458"/>
        <v>0</v>
      </c>
    </row>
    <row r="676" spans="1:18" x14ac:dyDescent="0.3">
      <c r="A676" s="744"/>
      <c r="B676" s="239" t="s">
        <v>339</v>
      </c>
      <c r="C676" s="240"/>
      <c r="D676" s="240"/>
      <c r="E676" s="240"/>
      <c r="F676" s="240"/>
      <c r="G676" s="240"/>
      <c r="H676" s="240"/>
      <c r="I676" s="240"/>
      <c r="J676" s="240"/>
      <c r="K676" s="240"/>
      <c r="L676" s="240"/>
      <c r="M676" s="240"/>
      <c r="N676" s="56"/>
      <c r="O676" s="240"/>
      <c r="P676" s="240"/>
      <c r="Q676" s="240"/>
      <c r="R676" s="241">
        <f t="shared" si="458"/>
        <v>0</v>
      </c>
    </row>
    <row r="677" spans="1:18" x14ac:dyDescent="0.3">
      <c r="A677" s="744"/>
      <c r="B677" s="239" t="s">
        <v>340</v>
      </c>
      <c r="C677" s="240"/>
      <c r="D677" s="240"/>
      <c r="E677" s="240"/>
      <c r="F677" s="240"/>
      <c r="G677" s="240"/>
      <c r="H677" s="240"/>
      <c r="I677" s="240"/>
      <c r="J677" s="240"/>
      <c r="K677" s="240"/>
      <c r="L677" s="240"/>
      <c r="M677" s="240"/>
      <c r="N677" s="56"/>
      <c r="O677" s="240"/>
      <c r="P677" s="240"/>
      <c r="Q677" s="240"/>
      <c r="R677" s="241">
        <f t="shared" si="458"/>
        <v>0</v>
      </c>
    </row>
    <row r="678" spans="1:18" x14ac:dyDescent="0.3">
      <c r="A678" s="744"/>
      <c r="B678" s="238" t="s">
        <v>341</v>
      </c>
      <c r="C678" s="238">
        <f t="shared" ref="C678:M678" si="461">SUM(C679:C680)</f>
        <v>0</v>
      </c>
      <c r="D678" s="238">
        <f t="shared" si="461"/>
        <v>0</v>
      </c>
      <c r="E678" s="238">
        <f t="shared" si="461"/>
        <v>0</v>
      </c>
      <c r="F678" s="238">
        <f t="shared" si="461"/>
        <v>0</v>
      </c>
      <c r="G678" s="238">
        <f t="shared" si="461"/>
        <v>0</v>
      </c>
      <c r="H678" s="238">
        <f t="shared" si="461"/>
        <v>0</v>
      </c>
      <c r="I678" s="238">
        <f t="shared" si="461"/>
        <v>0</v>
      </c>
      <c r="J678" s="238">
        <f t="shared" si="461"/>
        <v>0</v>
      </c>
      <c r="K678" s="238">
        <f t="shared" si="461"/>
        <v>0</v>
      </c>
      <c r="L678" s="238">
        <f t="shared" si="461"/>
        <v>0</v>
      </c>
      <c r="M678" s="238">
        <f t="shared" si="461"/>
        <v>0</v>
      </c>
      <c r="N678" s="56"/>
      <c r="O678" s="238">
        <f t="shared" ref="O678:Q678" si="462">SUM(O679:O680)</f>
        <v>0</v>
      </c>
      <c r="P678" s="238">
        <f t="shared" si="462"/>
        <v>0</v>
      </c>
      <c r="Q678" s="238">
        <f t="shared" si="462"/>
        <v>0</v>
      </c>
      <c r="R678" s="238">
        <f t="shared" si="458"/>
        <v>0</v>
      </c>
    </row>
    <row r="679" spans="1:18" x14ac:dyDescent="0.3">
      <c r="A679" s="744"/>
      <c r="B679" s="239" t="s">
        <v>339</v>
      </c>
      <c r="C679" s="240"/>
      <c r="D679" s="240"/>
      <c r="E679" s="240"/>
      <c r="F679" s="240"/>
      <c r="G679" s="240"/>
      <c r="H679" s="240"/>
      <c r="I679" s="240"/>
      <c r="J679" s="240"/>
      <c r="K679" s="240"/>
      <c r="L679" s="240"/>
      <c r="M679" s="240"/>
      <c r="N679" s="56"/>
      <c r="O679" s="240"/>
      <c r="P679" s="240"/>
      <c r="Q679" s="240"/>
      <c r="R679" s="241">
        <f t="shared" si="458"/>
        <v>0</v>
      </c>
    </row>
    <row r="680" spans="1:18" x14ac:dyDescent="0.3">
      <c r="A680" s="744"/>
      <c r="B680" s="239" t="s">
        <v>340</v>
      </c>
      <c r="C680" s="240"/>
      <c r="D680" s="240"/>
      <c r="E680" s="240"/>
      <c r="F680" s="240"/>
      <c r="G680" s="240"/>
      <c r="H680" s="240"/>
      <c r="I680" s="240"/>
      <c r="J680" s="240"/>
      <c r="K680" s="240"/>
      <c r="L680" s="240"/>
      <c r="M680" s="240"/>
      <c r="N680" s="56"/>
      <c r="O680" s="240"/>
      <c r="P680" s="240"/>
      <c r="Q680" s="240"/>
      <c r="R680" s="241">
        <f t="shared" si="458"/>
        <v>0</v>
      </c>
    </row>
    <row r="681" spans="1:18" x14ac:dyDescent="0.3">
      <c r="A681" s="744" t="s">
        <v>670</v>
      </c>
      <c r="B681" s="238" t="s">
        <v>338</v>
      </c>
      <c r="C681" s="238">
        <f t="shared" ref="C681:N681" si="463">SUM(C682:C683)</f>
        <v>0</v>
      </c>
      <c r="D681" s="238">
        <f t="shared" si="463"/>
        <v>0</v>
      </c>
      <c r="E681" s="238">
        <f t="shared" si="463"/>
        <v>0</v>
      </c>
      <c r="F681" s="238">
        <f t="shared" si="463"/>
        <v>0</v>
      </c>
      <c r="G681" s="238">
        <f t="shared" si="463"/>
        <v>0</v>
      </c>
      <c r="H681" s="238">
        <f t="shared" si="463"/>
        <v>0</v>
      </c>
      <c r="I681" s="238">
        <f t="shared" si="463"/>
        <v>0</v>
      </c>
      <c r="J681" s="238">
        <f t="shared" si="463"/>
        <v>0</v>
      </c>
      <c r="K681" s="238">
        <f t="shared" si="463"/>
        <v>0</v>
      </c>
      <c r="L681" s="238">
        <f t="shared" si="463"/>
        <v>0</v>
      </c>
      <c r="M681" s="238">
        <f t="shared" si="463"/>
        <v>0</v>
      </c>
      <c r="N681" s="238">
        <f t="shared" si="463"/>
        <v>0</v>
      </c>
      <c r="O681" s="56"/>
      <c r="P681" s="238">
        <f t="shared" ref="P681:Q681" si="464">SUM(P682:P683)</f>
        <v>0</v>
      </c>
      <c r="Q681" s="238">
        <f t="shared" si="464"/>
        <v>0</v>
      </c>
      <c r="R681" s="238">
        <f t="shared" si="458"/>
        <v>0</v>
      </c>
    </row>
    <row r="682" spans="1:18" x14ac:dyDescent="0.3">
      <c r="A682" s="744"/>
      <c r="B682" s="239" t="s">
        <v>339</v>
      </c>
      <c r="C682" s="240"/>
      <c r="D682" s="240"/>
      <c r="E682" s="240"/>
      <c r="F682" s="240"/>
      <c r="G682" s="240"/>
      <c r="H682" s="240"/>
      <c r="I682" s="240"/>
      <c r="J682" s="240"/>
      <c r="K682" s="240"/>
      <c r="L682" s="240"/>
      <c r="M682" s="240"/>
      <c r="N682" s="240"/>
      <c r="O682" s="56"/>
      <c r="P682" s="240"/>
      <c r="Q682" s="240"/>
      <c r="R682" s="241">
        <f t="shared" si="458"/>
        <v>0</v>
      </c>
    </row>
    <row r="683" spans="1:18" x14ac:dyDescent="0.3">
      <c r="A683" s="744"/>
      <c r="B683" s="239" t="s">
        <v>340</v>
      </c>
      <c r="C683" s="240"/>
      <c r="D683" s="240"/>
      <c r="E683" s="240"/>
      <c r="F683" s="240"/>
      <c r="G683" s="240"/>
      <c r="H683" s="240"/>
      <c r="I683" s="240"/>
      <c r="J683" s="240"/>
      <c r="K683" s="240"/>
      <c r="L683" s="240"/>
      <c r="M683" s="240"/>
      <c r="N683" s="240"/>
      <c r="O683" s="56"/>
      <c r="P683" s="240"/>
      <c r="Q683" s="240"/>
      <c r="R683" s="241">
        <f t="shared" si="458"/>
        <v>0</v>
      </c>
    </row>
    <row r="684" spans="1:18" x14ac:dyDescent="0.3">
      <c r="A684" s="744"/>
      <c r="B684" s="238" t="s">
        <v>341</v>
      </c>
      <c r="C684" s="238">
        <f t="shared" ref="C684:N684" si="465">SUM(C685:C686)</f>
        <v>0</v>
      </c>
      <c r="D684" s="238">
        <f t="shared" si="465"/>
        <v>0</v>
      </c>
      <c r="E684" s="238">
        <f t="shared" si="465"/>
        <v>0</v>
      </c>
      <c r="F684" s="238">
        <f t="shared" si="465"/>
        <v>0</v>
      </c>
      <c r="G684" s="238">
        <f t="shared" si="465"/>
        <v>0</v>
      </c>
      <c r="H684" s="238">
        <f t="shared" si="465"/>
        <v>0</v>
      </c>
      <c r="I684" s="238">
        <f t="shared" si="465"/>
        <v>0</v>
      </c>
      <c r="J684" s="238">
        <f t="shared" si="465"/>
        <v>0</v>
      </c>
      <c r="K684" s="238">
        <f t="shared" si="465"/>
        <v>0</v>
      </c>
      <c r="L684" s="238">
        <f t="shared" si="465"/>
        <v>0</v>
      </c>
      <c r="M684" s="238">
        <f t="shared" si="465"/>
        <v>0</v>
      </c>
      <c r="N684" s="238">
        <f t="shared" si="465"/>
        <v>0</v>
      </c>
      <c r="O684" s="56"/>
      <c r="P684" s="238">
        <f t="shared" ref="P684:Q684" si="466">SUM(P685:P686)</f>
        <v>0</v>
      </c>
      <c r="Q684" s="238">
        <f t="shared" si="466"/>
        <v>0</v>
      </c>
      <c r="R684" s="238">
        <f t="shared" si="458"/>
        <v>0</v>
      </c>
    </row>
    <row r="685" spans="1:18" x14ac:dyDescent="0.3">
      <c r="A685" s="744"/>
      <c r="B685" s="239" t="s">
        <v>339</v>
      </c>
      <c r="C685" s="240"/>
      <c r="D685" s="240"/>
      <c r="E685" s="240"/>
      <c r="F685" s="240"/>
      <c r="G685" s="240"/>
      <c r="H685" s="240"/>
      <c r="I685" s="240"/>
      <c r="J685" s="240"/>
      <c r="K685" s="240"/>
      <c r="L685" s="240"/>
      <c r="M685" s="240"/>
      <c r="N685" s="240"/>
      <c r="O685" s="56"/>
      <c r="P685" s="240"/>
      <c r="Q685" s="240"/>
      <c r="R685" s="241">
        <f t="shared" si="458"/>
        <v>0</v>
      </c>
    </row>
    <row r="686" spans="1:18" x14ac:dyDescent="0.3">
      <c r="A686" s="744"/>
      <c r="B686" s="239" t="s">
        <v>340</v>
      </c>
      <c r="C686" s="240"/>
      <c r="D686" s="240"/>
      <c r="E686" s="240"/>
      <c r="F686" s="240"/>
      <c r="G686" s="240"/>
      <c r="H686" s="240"/>
      <c r="I686" s="240"/>
      <c r="J686" s="240"/>
      <c r="K686" s="240"/>
      <c r="L686" s="240"/>
      <c r="M686" s="240"/>
      <c r="N686" s="240"/>
      <c r="O686" s="56"/>
      <c r="P686" s="240"/>
      <c r="Q686" s="240"/>
      <c r="R686" s="241">
        <f t="shared" si="458"/>
        <v>0</v>
      </c>
    </row>
    <row r="687" spans="1:18" x14ac:dyDescent="0.3">
      <c r="A687" s="744" t="s">
        <v>352</v>
      </c>
      <c r="B687" s="238" t="s">
        <v>338</v>
      </c>
      <c r="C687" s="238">
        <f t="shared" ref="C687:O687" si="467">SUM(C688:C689)</f>
        <v>0</v>
      </c>
      <c r="D687" s="238">
        <f t="shared" si="467"/>
        <v>0</v>
      </c>
      <c r="E687" s="238">
        <f t="shared" si="467"/>
        <v>0</v>
      </c>
      <c r="F687" s="238">
        <f t="shared" si="467"/>
        <v>0</v>
      </c>
      <c r="G687" s="238">
        <f t="shared" si="467"/>
        <v>0</v>
      </c>
      <c r="H687" s="238">
        <f t="shared" si="467"/>
        <v>0</v>
      </c>
      <c r="I687" s="238">
        <f t="shared" si="467"/>
        <v>0</v>
      </c>
      <c r="J687" s="238">
        <f t="shared" si="467"/>
        <v>0</v>
      </c>
      <c r="K687" s="238">
        <f t="shared" si="467"/>
        <v>0</v>
      </c>
      <c r="L687" s="238">
        <f t="shared" si="467"/>
        <v>0</v>
      </c>
      <c r="M687" s="238">
        <f t="shared" si="467"/>
        <v>0</v>
      </c>
      <c r="N687" s="238">
        <f t="shared" si="467"/>
        <v>0</v>
      </c>
      <c r="O687" s="238">
        <f t="shared" si="467"/>
        <v>0</v>
      </c>
      <c r="P687" s="56"/>
      <c r="Q687" s="238">
        <f t="shared" ref="Q687" si="468">SUM(Q688:Q689)</f>
        <v>0</v>
      </c>
      <c r="R687" s="238">
        <f t="shared" si="458"/>
        <v>0</v>
      </c>
    </row>
    <row r="688" spans="1:18" x14ac:dyDescent="0.3">
      <c r="A688" s="744"/>
      <c r="B688" s="239" t="s">
        <v>339</v>
      </c>
      <c r="C688" s="240"/>
      <c r="D688" s="240"/>
      <c r="E688" s="240"/>
      <c r="F688" s="240"/>
      <c r="G688" s="240"/>
      <c r="H688" s="240"/>
      <c r="I688" s="240"/>
      <c r="J688" s="240"/>
      <c r="K688" s="240"/>
      <c r="L688" s="240"/>
      <c r="M688" s="240"/>
      <c r="N688" s="240"/>
      <c r="O688" s="240"/>
      <c r="P688" s="56"/>
      <c r="Q688" s="240"/>
      <c r="R688" s="241">
        <f t="shared" si="458"/>
        <v>0</v>
      </c>
    </row>
    <row r="689" spans="1:18" x14ac:dyDescent="0.3">
      <c r="A689" s="744"/>
      <c r="B689" s="239" t="s">
        <v>340</v>
      </c>
      <c r="C689" s="240"/>
      <c r="D689" s="240"/>
      <c r="E689" s="240"/>
      <c r="F689" s="240"/>
      <c r="G689" s="240"/>
      <c r="H689" s="240"/>
      <c r="I689" s="240"/>
      <c r="J689" s="240"/>
      <c r="K689" s="240"/>
      <c r="L689" s="240"/>
      <c r="M689" s="240"/>
      <c r="N689" s="240"/>
      <c r="O689" s="240"/>
      <c r="P689" s="56"/>
      <c r="Q689" s="240"/>
      <c r="R689" s="241">
        <f t="shared" si="458"/>
        <v>0</v>
      </c>
    </row>
    <row r="690" spans="1:18" x14ac:dyDescent="0.3">
      <c r="A690" s="744"/>
      <c r="B690" s="238" t="s">
        <v>341</v>
      </c>
      <c r="C690" s="238">
        <f t="shared" ref="C690:O690" si="469">SUM(C691:C692)</f>
        <v>0</v>
      </c>
      <c r="D690" s="238">
        <f t="shared" si="469"/>
        <v>0</v>
      </c>
      <c r="E690" s="238">
        <f t="shared" si="469"/>
        <v>0</v>
      </c>
      <c r="F690" s="238">
        <f t="shared" si="469"/>
        <v>0</v>
      </c>
      <c r="G690" s="238">
        <f t="shared" si="469"/>
        <v>0</v>
      </c>
      <c r="H690" s="238">
        <f t="shared" si="469"/>
        <v>0</v>
      </c>
      <c r="I690" s="238">
        <f t="shared" si="469"/>
        <v>0</v>
      </c>
      <c r="J690" s="238">
        <f t="shared" si="469"/>
        <v>0</v>
      </c>
      <c r="K690" s="238">
        <f t="shared" si="469"/>
        <v>0</v>
      </c>
      <c r="L690" s="238">
        <f t="shared" si="469"/>
        <v>0</v>
      </c>
      <c r="M690" s="238">
        <f t="shared" si="469"/>
        <v>0</v>
      </c>
      <c r="N690" s="238">
        <f t="shared" si="469"/>
        <v>0</v>
      </c>
      <c r="O690" s="238">
        <f t="shared" si="469"/>
        <v>0</v>
      </c>
      <c r="P690" s="56"/>
      <c r="Q690" s="238">
        <f t="shared" ref="Q690" si="470">SUM(Q691:Q692)</f>
        <v>0</v>
      </c>
      <c r="R690" s="238">
        <f t="shared" si="458"/>
        <v>0</v>
      </c>
    </row>
    <row r="691" spans="1:18" x14ac:dyDescent="0.3">
      <c r="A691" s="744"/>
      <c r="B691" s="239" t="s">
        <v>339</v>
      </c>
      <c r="C691" s="240"/>
      <c r="D691" s="240"/>
      <c r="E691" s="240"/>
      <c r="F691" s="240"/>
      <c r="G691" s="240"/>
      <c r="H691" s="240"/>
      <c r="I691" s="240"/>
      <c r="J691" s="240"/>
      <c r="K691" s="240"/>
      <c r="L691" s="240"/>
      <c r="M691" s="240"/>
      <c r="N691" s="240"/>
      <c r="O691" s="240"/>
      <c r="P691" s="56"/>
      <c r="Q691" s="240"/>
      <c r="R691" s="241">
        <f t="shared" si="458"/>
        <v>0</v>
      </c>
    </row>
    <row r="692" spans="1:18" x14ac:dyDescent="0.3">
      <c r="A692" s="744"/>
      <c r="B692" s="239" t="s">
        <v>340</v>
      </c>
      <c r="C692" s="240"/>
      <c r="D692" s="240"/>
      <c r="E692" s="240"/>
      <c r="F692" s="240"/>
      <c r="G692" s="240"/>
      <c r="H692" s="240"/>
      <c r="I692" s="240"/>
      <c r="J692" s="240"/>
      <c r="K692" s="240"/>
      <c r="L692" s="240"/>
      <c r="M692" s="240"/>
      <c r="N692" s="240"/>
      <c r="O692" s="240"/>
      <c r="P692" s="56"/>
      <c r="Q692" s="240"/>
      <c r="R692" s="241">
        <f t="shared" si="458"/>
        <v>0</v>
      </c>
    </row>
    <row r="693" spans="1:18" x14ac:dyDescent="0.3">
      <c r="A693" s="744" t="s">
        <v>353</v>
      </c>
      <c r="B693" s="238" t="s">
        <v>338</v>
      </c>
      <c r="C693" s="238">
        <f t="shared" ref="C693:O693" si="471">SUM(C694:C695)</f>
        <v>0</v>
      </c>
      <c r="D693" s="238">
        <f t="shared" si="471"/>
        <v>0</v>
      </c>
      <c r="E693" s="238">
        <f t="shared" si="471"/>
        <v>0</v>
      </c>
      <c r="F693" s="238">
        <f t="shared" si="471"/>
        <v>0</v>
      </c>
      <c r="G693" s="238">
        <f t="shared" si="471"/>
        <v>0</v>
      </c>
      <c r="H693" s="238">
        <f t="shared" si="471"/>
        <v>0</v>
      </c>
      <c r="I693" s="238">
        <f t="shared" si="471"/>
        <v>0</v>
      </c>
      <c r="J693" s="238">
        <f t="shared" si="471"/>
        <v>0</v>
      </c>
      <c r="K693" s="238">
        <f t="shared" si="471"/>
        <v>0</v>
      </c>
      <c r="L693" s="238">
        <f t="shared" si="471"/>
        <v>0</v>
      </c>
      <c r="M693" s="238">
        <f t="shared" si="471"/>
        <v>0</v>
      </c>
      <c r="N693" s="238">
        <f t="shared" si="471"/>
        <v>0</v>
      </c>
      <c r="O693" s="238">
        <f t="shared" si="471"/>
        <v>0</v>
      </c>
      <c r="P693" s="238">
        <f>SUM(P694:P695)</f>
        <v>0</v>
      </c>
      <c r="Q693" s="56"/>
      <c r="R693" s="238">
        <f t="shared" si="458"/>
        <v>0</v>
      </c>
    </row>
    <row r="694" spans="1:18" x14ac:dyDescent="0.3">
      <c r="A694" s="744"/>
      <c r="B694" s="239" t="s">
        <v>339</v>
      </c>
      <c r="C694" s="240"/>
      <c r="D694" s="240"/>
      <c r="E694" s="240"/>
      <c r="F694" s="240"/>
      <c r="G694" s="240"/>
      <c r="H694" s="240"/>
      <c r="I694" s="240"/>
      <c r="J694" s="240"/>
      <c r="K694" s="240"/>
      <c r="L694" s="240"/>
      <c r="M694" s="240"/>
      <c r="N694" s="240"/>
      <c r="O694" s="240"/>
      <c r="P694" s="240"/>
      <c r="Q694" s="56"/>
      <c r="R694" s="241">
        <f t="shared" si="458"/>
        <v>0</v>
      </c>
    </row>
    <row r="695" spans="1:18" x14ac:dyDescent="0.3">
      <c r="A695" s="744"/>
      <c r="B695" s="239" t="s">
        <v>340</v>
      </c>
      <c r="C695" s="240"/>
      <c r="D695" s="240"/>
      <c r="E695" s="240"/>
      <c r="F695" s="240"/>
      <c r="G695" s="240"/>
      <c r="H695" s="240"/>
      <c r="I695" s="240"/>
      <c r="J695" s="240"/>
      <c r="K695" s="240"/>
      <c r="L695" s="240"/>
      <c r="M695" s="240"/>
      <c r="N695" s="240"/>
      <c r="O695" s="240"/>
      <c r="P695" s="240"/>
      <c r="Q695" s="56"/>
      <c r="R695" s="241">
        <f t="shared" si="458"/>
        <v>0</v>
      </c>
    </row>
    <row r="696" spans="1:18" x14ac:dyDescent="0.3">
      <c r="A696" s="744"/>
      <c r="B696" s="238" t="s">
        <v>341</v>
      </c>
      <c r="C696" s="238">
        <f t="shared" ref="C696:O696" si="472">SUM(C697:C698)</f>
        <v>0</v>
      </c>
      <c r="D696" s="238">
        <f t="shared" si="472"/>
        <v>0</v>
      </c>
      <c r="E696" s="238">
        <f t="shared" si="472"/>
        <v>0</v>
      </c>
      <c r="F696" s="238">
        <f t="shared" si="472"/>
        <v>0</v>
      </c>
      <c r="G696" s="238">
        <f t="shared" si="472"/>
        <v>0</v>
      </c>
      <c r="H696" s="238">
        <f t="shared" si="472"/>
        <v>0</v>
      </c>
      <c r="I696" s="238">
        <f t="shared" si="472"/>
        <v>0</v>
      </c>
      <c r="J696" s="238">
        <f t="shared" si="472"/>
        <v>0</v>
      </c>
      <c r="K696" s="238">
        <f t="shared" si="472"/>
        <v>0</v>
      </c>
      <c r="L696" s="238">
        <f t="shared" si="472"/>
        <v>0</v>
      </c>
      <c r="M696" s="238">
        <f t="shared" si="472"/>
        <v>0</v>
      </c>
      <c r="N696" s="238">
        <f t="shared" si="472"/>
        <v>0</v>
      </c>
      <c r="O696" s="238">
        <f t="shared" si="472"/>
        <v>0</v>
      </c>
      <c r="P696" s="238">
        <f>SUM(P697:P698)</f>
        <v>0</v>
      </c>
      <c r="Q696" s="56"/>
      <c r="R696" s="238">
        <f t="shared" si="458"/>
        <v>0</v>
      </c>
    </row>
    <row r="697" spans="1:18" x14ac:dyDescent="0.3">
      <c r="A697" s="744"/>
      <c r="B697" s="239" t="s">
        <v>339</v>
      </c>
      <c r="C697" s="240"/>
      <c r="D697" s="240"/>
      <c r="E697" s="240"/>
      <c r="F697" s="240"/>
      <c r="G697" s="240"/>
      <c r="H697" s="240"/>
      <c r="I697" s="240"/>
      <c r="J697" s="240"/>
      <c r="K697" s="240"/>
      <c r="L697" s="240"/>
      <c r="M697" s="240"/>
      <c r="N697" s="240"/>
      <c r="O697" s="240"/>
      <c r="P697" s="240"/>
      <c r="Q697" s="56"/>
      <c r="R697" s="241">
        <f t="shared" si="458"/>
        <v>0</v>
      </c>
    </row>
    <row r="698" spans="1:18" x14ac:dyDescent="0.3">
      <c r="A698" s="745"/>
      <c r="B698" s="239" t="s">
        <v>340</v>
      </c>
      <c r="C698" s="240"/>
      <c r="D698" s="240"/>
      <c r="E698" s="240"/>
      <c r="F698" s="240"/>
      <c r="G698" s="240"/>
      <c r="H698" s="240"/>
      <c r="I698" s="240"/>
      <c r="J698" s="240"/>
      <c r="K698" s="240"/>
      <c r="L698" s="240"/>
      <c r="M698" s="240"/>
      <c r="N698" s="240"/>
      <c r="O698" s="240"/>
      <c r="P698" s="240"/>
      <c r="Q698" s="56"/>
      <c r="R698" s="241">
        <f t="shared" si="458"/>
        <v>0</v>
      </c>
    </row>
    <row r="699" spans="1:18" x14ac:dyDescent="0.3">
      <c r="A699" s="744" t="s">
        <v>917</v>
      </c>
      <c r="B699" s="242" t="s">
        <v>338</v>
      </c>
      <c r="C699" s="242">
        <f t="shared" ref="C699:R699" si="473">SUM(C609,C615,C621,C627,C633,C639,C645,C651,C657,C663,C669,C675,C681,C687,C693)</f>
        <v>0</v>
      </c>
      <c r="D699" s="242">
        <f t="shared" si="473"/>
        <v>0</v>
      </c>
      <c r="E699" s="242">
        <f t="shared" si="473"/>
        <v>0</v>
      </c>
      <c r="F699" s="242">
        <f t="shared" si="473"/>
        <v>0</v>
      </c>
      <c r="G699" s="242">
        <f t="shared" si="473"/>
        <v>0</v>
      </c>
      <c r="H699" s="242">
        <f t="shared" si="473"/>
        <v>0</v>
      </c>
      <c r="I699" s="242">
        <f t="shared" si="473"/>
        <v>0</v>
      </c>
      <c r="J699" s="242">
        <f t="shared" si="473"/>
        <v>0</v>
      </c>
      <c r="K699" s="242">
        <f t="shared" si="473"/>
        <v>0</v>
      </c>
      <c r="L699" s="242">
        <f t="shared" si="473"/>
        <v>0</v>
      </c>
      <c r="M699" s="242">
        <f t="shared" si="473"/>
        <v>0</v>
      </c>
      <c r="N699" s="242">
        <f t="shared" si="473"/>
        <v>0</v>
      </c>
      <c r="O699" s="242">
        <f t="shared" si="473"/>
        <v>0</v>
      </c>
      <c r="P699" s="242">
        <f t="shared" si="473"/>
        <v>0</v>
      </c>
      <c r="Q699" s="242">
        <f t="shared" si="473"/>
        <v>0</v>
      </c>
      <c r="R699" s="242">
        <f t="shared" si="473"/>
        <v>0</v>
      </c>
    </row>
    <row r="700" spans="1:18" x14ac:dyDescent="0.3">
      <c r="A700" s="744"/>
      <c r="B700" s="239" t="s">
        <v>339</v>
      </c>
      <c r="C700" s="241">
        <f t="shared" ref="C700:R700" si="474">SUM(C610,C616,C622,C628,C634,C640,C646,C652,C658,C664,C670,C676,C682,C688,C694)</f>
        <v>0</v>
      </c>
      <c r="D700" s="241">
        <f t="shared" si="474"/>
        <v>0</v>
      </c>
      <c r="E700" s="241">
        <f t="shared" si="474"/>
        <v>0</v>
      </c>
      <c r="F700" s="241">
        <f t="shared" si="474"/>
        <v>0</v>
      </c>
      <c r="G700" s="241">
        <f t="shared" si="474"/>
        <v>0</v>
      </c>
      <c r="H700" s="241">
        <f t="shared" si="474"/>
        <v>0</v>
      </c>
      <c r="I700" s="241">
        <f t="shared" si="474"/>
        <v>0</v>
      </c>
      <c r="J700" s="241">
        <f t="shared" si="474"/>
        <v>0</v>
      </c>
      <c r="K700" s="241">
        <f t="shared" si="474"/>
        <v>0</v>
      </c>
      <c r="L700" s="241">
        <f t="shared" si="474"/>
        <v>0</v>
      </c>
      <c r="M700" s="241">
        <f t="shared" si="474"/>
        <v>0</v>
      </c>
      <c r="N700" s="241">
        <f t="shared" si="474"/>
        <v>0</v>
      </c>
      <c r="O700" s="241">
        <f t="shared" si="474"/>
        <v>0</v>
      </c>
      <c r="P700" s="241">
        <f t="shared" si="474"/>
        <v>0</v>
      </c>
      <c r="Q700" s="241">
        <f t="shared" si="474"/>
        <v>0</v>
      </c>
      <c r="R700" s="241">
        <f t="shared" si="474"/>
        <v>0</v>
      </c>
    </row>
    <row r="701" spans="1:18" x14ac:dyDescent="0.3">
      <c r="A701" s="744"/>
      <c r="B701" s="239" t="s">
        <v>340</v>
      </c>
      <c r="C701" s="241">
        <f t="shared" ref="C701:R701" si="475">SUM(C611,C617,C623,C629,C635,C641,C647,C653,C659,C665,C671,C677,C683,C689,C695)</f>
        <v>0</v>
      </c>
      <c r="D701" s="241">
        <f t="shared" si="475"/>
        <v>0</v>
      </c>
      <c r="E701" s="241">
        <f t="shared" si="475"/>
        <v>0</v>
      </c>
      <c r="F701" s="241">
        <f t="shared" si="475"/>
        <v>0</v>
      </c>
      <c r="G701" s="241">
        <f t="shared" si="475"/>
        <v>0</v>
      </c>
      <c r="H701" s="241">
        <f t="shared" si="475"/>
        <v>0</v>
      </c>
      <c r="I701" s="241">
        <f t="shared" si="475"/>
        <v>0</v>
      </c>
      <c r="J701" s="241">
        <f t="shared" si="475"/>
        <v>0</v>
      </c>
      <c r="K701" s="241">
        <f t="shared" si="475"/>
        <v>0</v>
      </c>
      <c r="L701" s="241">
        <f t="shared" si="475"/>
        <v>0</v>
      </c>
      <c r="M701" s="241">
        <f t="shared" si="475"/>
        <v>0</v>
      </c>
      <c r="N701" s="241">
        <f t="shared" si="475"/>
        <v>0</v>
      </c>
      <c r="O701" s="241">
        <f t="shared" si="475"/>
        <v>0</v>
      </c>
      <c r="P701" s="241">
        <f t="shared" si="475"/>
        <v>0</v>
      </c>
      <c r="Q701" s="241">
        <f t="shared" si="475"/>
        <v>0</v>
      </c>
      <c r="R701" s="241">
        <f t="shared" si="475"/>
        <v>0</v>
      </c>
    </row>
    <row r="702" spans="1:18" x14ac:dyDescent="0.3">
      <c r="A702" s="744"/>
      <c r="B702" s="242" t="s">
        <v>341</v>
      </c>
      <c r="C702" s="242">
        <f t="shared" ref="C702:R702" si="476">SUM(C612,C618,C624,C630,C636,C642,C648,C654,C660,C666,C672,C678,C684,C690,C696)</f>
        <v>0</v>
      </c>
      <c r="D702" s="242">
        <f t="shared" si="476"/>
        <v>0</v>
      </c>
      <c r="E702" s="242">
        <f t="shared" si="476"/>
        <v>0</v>
      </c>
      <c r="F702" s="242">
        <f t="shared" si="476"/>
        <v>0</v>
      </c>
      <c r="G702" s="242">
        <f t="shared" si="476"/>
        <v>0</v>
      </c>
      <c r="H702" s="242">
        <f t="shared" si="476"/>
        <v>0</v>
      </c>
      <c r="I702" s="242">
        <f t="shared" si="476"/>
        <v>0</v>
      </c>
      <c r="J702" s="242">
        <f t="shared" si="476"/>
        <v>0</v>
      </c>
      <c r="K702" s="242">
        <f t="shared" si="476"/>
        <v>0</v>
      </c>
      <c r="L702" s="242">
        <f t="shared" si="476"/>
        <v>0</v>
      </c>
      <c r="M702" s="242">
        <f t="shared" si="476"/>
        <v>0</v>
      </c>
      <c r="N702" s="242">
        <f t="shared" si="476"/>
        <v>0</v>
      </c>
      <c r="O702" s="242">
        <f t="shared" si="476"/>
        <v>0</v>
      </c>
      <c r="P702" s="242">
        <f t="shared" si="476"/>
        <v>0</v>
      </c>
      <c r="Q702" s="242">
        <f t="shared" si="476"/>
        <v>0</v>
      </c>
      <c r="R702" s="242">
        <f t="shared" si="476"/>
        <v>0</v>
      </c>
    </row>
    <row r="703" spans="1:18" x14ac:dyDescent="0.3">
      <c r="A703" s="744"/>
      <c r="B703" s="239" t="s">
        <v>339</v>
      </c>
      <c r="C703" s="241">
        <f t="shared" ref="C703:R703" si="477">SUM(C613,C619,C625,C631,C637,C643,C649,C655,C661,C667,C673,C679,C685,C691,C697)</f>
        <v>0</v>
      </c>
      <c r="D703" s="241">
        <f t="shared" si="477"/>
        <v>0</v>
      </c>
      <c r="E703" s="241">
        <f t="shared" si="477"/>
        <v>0</v>
      </c>
      <c r="F703" s="241">
        <f t="shared" si="477"/>
        <v>0</v>
      </c>
      <c r="G703" s="241">
        <f t="shared" si="477"/>
        <v>0</v>
      </c>
      <c r="H703" s="241">
        <f t="shared" si="477"/>
        <v>0</v>
      </c>
      <c r="I703" s="241">
        <f t="shared" si="477"/>
        <v>0</v>
      </c>
      <c r="J703" s="241">
        <f t="shared" si="477"/>
        <v>0</v>
      </c>
      <c r="K703" s="241">
        <f t="shared" si="477"/>
        <v>0</v>
      </c>
      <c r="L703" s="241">
        <f t="shared" si="477"/>
        <v>0</v>
      </c>
      <c r="M703" s="241">
        <f t="shared" si="477"/>
        <v>0</v>
      </c>
      <c r="N703" s="241">
        <f t="shared" si="477"/>
        <v>0</v>
      </c>
      <c r="O703" s="241">
        <f t="shared" si="477"/>
        <v>0</v>
      </c>
      <c r="P703" s="241">
        <f t="shared" si="477"/>
        <v>0</v>
      </c>
      <c r="Q703" s="241">
        <f t="shared" si="477"/>
        <v>0</v>
      </c>
      <c r="R703" s="241">
        <f t="shared" si="477"/>
        <v>0</v>
      </c>
    </row>
    <row r="704" spans="1:18" x14ac:dyDescent="0.3">
      <c r="A704" s="745"/>
      <c r="B704" s="239" t="s">
        <v>340</v>
      </c>
      <c r="C704" s="241">
        <f>SUM(C614,C620,C626,C632,C638,C644,C650,C656,C662,C668,C674,C680,C686,C692,C698)</f>
        <v>0</v>
      </c>
      <c r="D704" s="241">
        <f t="shared" ref="D704:R704" si="478">SUM(D614,D620,D626,D632,D638,D644,D650,D656,D662,D668,D674,D680,D686,D692,D698)</f>
        <v>0</v>
      </c>
      <c r="E704" s="241">
        <f t="shared" si="478"/>
        <v>0</v>
      </c>
      <c r="F704" s="241">
        <f t="shared" si="478"/>
        <v>0</v>
      </c>
      <c r="G704" s="241">
        <f t="shared" si="478"/>
        <v>0</v>
      </c>
      <c r="H704" s="241">
        <f t="shared" si="478"/>
        <v>0</v>
      </c>
      <c r="I704" s="241">
        <f t="shared" si="478"/>
        <v>0</v>
      </c>
      <c r="J704" s="241">
        <f t="shared" si="478"/>
        <v>0</v>
      </c>
      <c r="K704" s="241">
        <f t="shared" si="478"/>
        <v>0</v>
      </c>
      <c r="L704" s="241">
        <f t="shared" si="478"/>
        <v>0</v>
      </c>
      <c r="M704" s="241">
        <f t="shared" si="478"/>
        <v>0</v>
      </c>
      <c r="N704" s="241">
        <f t="shared" si="478"/>
        <v>0</v>
      </c>
      <c r="O704" s="241">
        <f t="shared" si="478"/>
        <v>0</v>
      </c>
      <c r="P704" s="241">
        <f t="shared" si="478"/>
        <v>0</v>
      </c>
      <c r="Q704" s="241">
        <f t="shared" si="478"/>
        <v>0</v>
      </c>
      <c r="R704" s="241">
        <f t="shared" si="478"/>
        <v>0</v>
      </c>
    </row>
    <row r="706" spans="1:18" ht="18" x14ac:dyDescent="0.35">
      <c r="B706" s="747" t="str">
        <f>$O$5</f>
        <v>Budget 2023</v>
      </c>
      <c r="C706" s="748"/>
      <c r="D706" s="748"/>
      <c r="E706" s="748"/>
      <c r="F706" s="748"/>
      <c r="G706" s="748"/>
      <c r="H706" s="748"/>
      <c r="I706" s="748"/>
      <c r="J706" s="748"/>
      <c r="K706" s="748"/>
      <c r="L706" s="748"/>
      <c r="M706" s="748"/>
      <c r="N706" s="748"/>
      <c r="O706" s="748"/>
      <c r="P706" s="748"/>
      <c r="Q706" s="748"/>
      <c r="R706" s="748"/>
    </row>
    <row r="707" spans="1:18" ht="40.5" x14ac:dyDescent="0.3">
      <c r="B707" s="235"/>
      <c r="C707" s="236" t="s">
        <v>342</v>
      </c>
      <c r="D707" s="237" t="s">
        <v>343</v>
      </c>
      <c r="E707" s="237" t="s">
        <v>667</v>
      </c>
      <c r="F707" s="236" t="s">
        <v>668</v>
      </c>
      <c r="G707" s="236" t="s">
        <v>669</v>
      </c>
      <c r="H707" s="237" t="s">
        <v>345</v>
      </c>
      <c r="I707" s="236" t="s">
        <v>346</v>
      </c>
      <c r="J707" s="237" t="s">
        <v>347</v>
      </c>
      <c r="K707" s="236" t="s">
        <v>348</v>
      </c>
      <c r="L707" s="237" t="s">
        <v>349</v>
      </c>
      <c r="M707" s="236" t="s">
        <v>350</v>
      </c>
      <c r="N707" s="237" t="s">
        <v>351</v>
      </c>
      <c r="O707" s="237" t="s">
        <v>670</v>
      </c>
      <c r="P707" s="236" t="s">
        <v>352</v>
      </c>
      <c r="Q707" s="237" t="s">
        <v>353</v>
      </c>
      <c r="R707" s="237" t="s">
        <v>917</v>
      </c>
    </row>
    <row r="708" spans="1:18" x14ac:dyDescent="0.3">
      <c r="A708" s="746" t="s">
        <v>342</v>
      </c>
      <c r="B708" s="238" t="s">
        <v>338</v>
      </c>
      <c r="C708" s="56"/>
      <c r="D708" s="238">
        <f>SUM(D709:D710)</f>
        <v>0</v>
      </c>
      <c r="E708" s="238">
        <f>SUM(E709:E710)</f>
        <v>0</v>
      </c>
      <c r="F708" s="238">
        <f t="shared" ref="F708:Q708" si="479">SUM(F709:F710)</f>
        <v>0</v>
      </c>
      <c r="G708" s="238">
        <f t="shared" si="479"/>
        <v>0</v>
      </c>
      <c r="H708" s="238">
        <f t="shared" si="479"/>
        <v>0</v>
      </c>
      <c r="I708" s="238">
        <f t="shared" si="479"/>
        <v>0</v>
      </c>
      <c r="J708" s="238">
        <f t="shared" si="479"/>
        <v>0</v>
      </c>
      <c r="K708" s="238">
        <f t="shared" si="479"/>
        <v>0</v>
      </c>
      <c r="L708" s="238">
        <f t="shared" si="479"/>
        <v>0</v>
      </c>
      <c r="M708" s="238">
        <f t="shared" si="479"/>
        <v>0</v>
      </c>
      <c r="N708" s="238">
        <f t="shared" si="479"/>
        <v>0</v>
      </c>
      <c r="O708" s="238">
        <f t="shared" si="479"/>
        <v>0</v>
      </c>
      <c r="P708" s="238">
        <f t="shared" si="479"/>
        <v>0</v>
      </c>
      <c r="Q708" s="238">
        <f t="shared" si="479"/>
        <v>0</v>
      </c>
      <c r="R708" s="238">
        <f>SUM(C708:Q708)</f>
        <v>0</v>
      </c>
    </row>
    <row r="709" spans="1:18" x14ac:dyDescent="0.3">
      <c r="A709" s="744"/>
      <c r="B709" s="239" t="s">
        <v>339</v>
      </c>
      <c r="C709" s="56"/>
      <c r="D709" s="240"/>
      <c r="E709" s="240"/>
      <c r="F709" s="240"/>
      <c r="G709" s="240"/>
      <c r="H709" s="240"/>
      <c r="I709" s="240"/>
      <c r="J709" s="240"/>
      <c r="K709" s="240"/>
      <c r="L709" s="240"/>
      <c r="M709" s="240"/>
      <c r="N709" s="240"/>
      <c r="O709" s="240"/>
      <c r="P709" s="240"/>
      <c r="Q709" s="240"/>
      <c r="R709" s="241">
        <f t="shared" ref="R709:R772" si="480">SUM(C709:Q709)</f>
        <v>0</v>
      </c>
    </row>
    <row r="710" spans="1:18" x14ac:dyDescent="0.3">
      <c r="A710" s="744"/>
      <c r="B710" s="239" t="s">
        <v>340</v>
      </c>
      <c r="C710" s="56"/>
      <c r="D710" s="240"/>
      <c r="E710" s="240"/>
      <c r="F710" s="240"/>
      <c r="G710" s="240"/>
      <c r="H710" s="240"/>
      <c r="I710" s="240"/>
      <c r="J710" s="240"/>
      <c r="K710" s="240"/>
      <c r="L710" s="240"/>
      <c r="M710" s="240"/>
      <c r="N710" s="240"/>
      <c r="O710" s="240"/>
      <c r="P710" s="240"/>
      <c r="Q710" s="240"/>
      <c r="R710" s="241">
        <f t="shared" si="480"/>
        <v>0</v>
      </c>
    </row>
    <row r="711" spans="1:18" x14ac:dyDescent="0.3">
      <c r="A711" s="744"/>
      <c r="B711" s="238" t="s">
        <v>341</v>
      </c>
      <c r="C711" s="56"/>
      <c r="D711" s="238">
        <f>SUM(D712:D713)</f>
        <v>0</v>
      </c>
      <c r="E711" s="238">
        <f>SUM(E712:E713)</f>
        <v>0</v>
      </c>
      <c r="F711" s="238">
        <f t="shared" ref="F711:Q711" si="481">SUM(F712:F713)</f>
        <v>0</v>
      </c>
      <c r="G711" s="238">
        <f t="shared" si="481"/>
        <v>0</v>
      </c>
      <c r="H711" s="238">
        <f t="shared" si="481"/>
        <v>0</v>
      </c>
      <c r="I711" s="238">
        <f t="shared" si="481"/>
        <v>0</v>
      </c>
      <c r="J711" s="238">
        <f t="shared" si="481"/>
        <v>0</v>
      </c>
      <c r="K711" s="238">
        <f t="shared" si="481"/>
        <v>0</v>
      </c>
      <c r="L711" s="238">
        <f t="shared" si="481"/>
        <v>0</v>
      </c>
      <c r="M711" s="238">
        <f t="shared" si="481"/>
        <v>0</v>
      </c>
      <c r="N711" s="238">
        <f t="shared" si="481"/>
        <v>0</v>
      </c>
      <c r="O711" s="238">
        <f t="shared" si="481"/>
        <v>0</v>
      </c>
      <c r="P711" s="238">
        <f t="shared" si="481"/>
        <v>0</v>
      </c>
      <c r="Q711" s="238">
        <f t="shared" si="481"/>
        <v>0</v>
      </c>
      <c r="R711" s="238">
        <f t="shared" si="480"/>
        <v>0</v>
      </c>
    </row>
    <row r="712" spans="1:18" x14ac:dyDescent="0.3">
      <c r="A712" s="744"/>
      <c r="B712" s="239" t="s">
        <v>339</v>
      </c>
      <c r="C712" s="56"/>
      <c r="D712" s="240"/>
      <c r="E712" s="240"/>
      <c r="F712" s="240"/>
      <c r="G712" s="240"/>
      <c r="H712" s="240"/>
      <c r="I712" s="240"/>
      <c r="J712" s="240"/>
      <c r="K712" s="240"/>
      <c r="L712" s="240"/>
      <c r="M712" s="240"/>
      <c r="N712" s="240"/>
      <c r="O712" s="240"/>
      <c r="P712" s="240"/>
      <c r="Q712" s="240"/>
      <c r="R712" s="241">
        <f t="shared" si="480"/>
        <v>0</v>
      </c>
    </row>
    <row r="713" spans="1:18" x14ac:dyDescent="0.3">
      <c r="A713" s="744"/>
      <c r="B713" s="239" t="s">
        <v>340</v>
      </c>
      <c r="C713" s="56"/>
      <c r="D713" s="240"/>
      <c r="E713" s="240"/>
      <c r="F713" s="240"/>
      <c r="G713" s="240"/>
      <c r="H713" s="240"/>
      <c r="I713" s="240"/>
      <c r="J713" s="240"/>
      <c r="K713" s="240"/>
      <c r="L713" s="240"/>
      <c r="M713" s="240"/>
      <c r="N713" s="240"/>
      <c r="O713" s="240"/>
      <c r="P713" s="240"/>
      <c r="Q713" s="240"/>
      <c r="R713" s="241">
        <f t="shared" si="480"/>
        <v>0</v>
      </c>
    </row>
    <row r="714" spans="1:18" x14ac:dyDescent="0.3">
      <c r="A714" s="744" t="s">
        <v>343</v>
      </c>
      <c r="B714" s="238" t="s">
        <v>338</v>
      </c>
      <c r="C714" s="238">
        <f t="shared" ref="C714" si="482">SUM(C715:C716)</f>
        <v>0</v>
      </c>
      <c r="D714" s="56"/>
      <c r="E714" s="238">
        <f t="shared" ref="E714:Q714" si="483">SUM(E715:E716)</f>
        <v>0</v>
      </c>
      <c r="F714" s="238">
        <f t="shared" si="483"/>
        <v>0</v>
      </c>
      <c r="G714" s="238">
        <f t="shared" si="483"/>
        <v>0</v>
      </c>
      <c r="H714" s="238">
        <f t="shared" si="483"/>
        <v>0</v>
      </c>
      <c r="I714" s="238">
        <f t="shared" si="483"/>
        <v>0</v>
      </c>
      <c r="J714" s="238">
        <f t="shared" si="483"/>
        <v>0</v>
      </c>
      <c r="K714" s="238">
        <f t="shared" si="483"/>
        <v>0</v>
      </c>
      <c r="L714" s="238">
        <f t="shared" si="483"/>
        <v>0</v>
      </c>
      <c r="M714" s="238">
        <f t="shared" si="483"/>
        <v>0</v>
      </c>
      <c r="N714" s="238">
        <f t="shared" si="483"/>
        <v>0</v>
      </c>
      <c r="O714" s="238">
        <f t="shared" si="483"/>
        <v>0</v>
      </c>
      <c r="P714" s="238">
        <f t="shared" si="483"/>
        <v>0</v>
      </c>
      <c r="Q714" s="238">
        <f t="shared" si="483"/>
        <v>0</v>
      </c>
      <c r="R714" s="238">
        <f t="shared" si="480"/>
        <v>0</v>
      </c>
    </row>
    <row r="715" spans="1:18" x14ac:dyDescent="0.3">
      <c r="A715" s="744"/>
      <c r="B715" s="239" t="s">
        <v>339</v>
      </c>
      <c r="C715" s="240"/>
      <c r="D715" s="56"/>
      <c r="E715" s="240"/>
      <c r="F715" s="240"/>
      <c r="G715" s="240"/>
      <c r="H715" s="240"/>
      <c r="I715" s="240"/>
      <c r="J715" s="240"/>
      <c r="K715" s="240"/>
      <c r="L715" s="240"/>
      <c r="M715" s="240"/>
      <c r="N715" s="240"/>
      <c r="O715" s="240"/>
      <c r="P715" s="240"/>
      <c r="Q715" s="240"/>
      <c r="R715" s="241">
        <f t="shared" si="480"/>
        <v>0</v>
      </c>
    </row>
    <row r="716" spans="1:18" x14ac:dyDescent="0.3">
      <c r="A716" s="744"/>
      <c r="B716" s="239" t="s">
        <v>340</v>
      </c>
      <c r="C716" s="240"/>
      <c r="D716" s="56"/>
      <c r="E716" s="240"/>
      <c r="F716" s="240"/>
      <c r="G716" s="240"/>
      <c r="H716" s="240"/>
      <c r="I716" s="240"/>
      <c r="J716" s="240"/>
      <c r="K716" s="240"/>
      <c r="L716" s="240"/>
      <c r="M716" s="240"/>
      <c r="N716" s="240"/>
      <c r="O716" s="240"/>
      <c r="P716" s="240"/>
      <c r="Q716" s="240"/>
      <c r="R716" s="241">
        <f t="shared" si="480"/>
        <v>0</v>
      </c>
    </row>
    <row r="717" spans="1:18" x14ac:dyDescent="0.3">
      <c r="A717" s="744"/>
      <c r="B717" s="238" t="s">
        <v>341</v>
      </c>
      <c r="C717" s="238">
        <f t="shared" ref="C717" si="484">SUM(C718:C719)</f>
        <v>0</v>
      </c>
      <c r="D717" s="56"/>
      <c r="E717" s="238">
        <f t="shared" ref="E717:Q717" si="485">SUM(E718:E719)</f>
        <v>0</v>
      </c>
      <c r="F717" s="238">
        <f t="shared" si="485"/>
        <v>0</v>
      </c>
      <c r="G717" s="238">
        <f t="shared" si="485"/>
        <v>0</v>
      </c>
      <c r="H717" s="238">
        <f t="shared" si="485"/>
        <v>0</v>
      </c>
      <c r="I717" s="238">
        <f t="shared" si="485"/>
        <v>0</v>
      </c>
      <c r="J717" s="238">
        <f t="shared" si="485"/>
        <v>0</v>
      </c>
      <c r="K717" s="238">
        <f t="shared" si="485"/>
        <v>0</v>
      </c>
      <c r="L717" s="238">
        <f t="shared" si="485"/>
        <v>0</v>
      </c>
      <c r="M717" s="238">
        <f t="shared" si="485"/>
        <v>0</v>
      </c>
      <c r="N717" s="238">
        <f t="shared" si="485"/>
        <v>0</v>
      </c>
      <c r="O717" s="238">
        <f t="shared" si="485"/>
        <v>0</v>
      </c>
      <c r="P717" s="238">
        <f t="shared" si="485"/>
        <v>0</v>
      </c>
      <c r="Q717" s="238">
        <f t="shared" si="485"/>
        <v>0</v>
      </c>
      <c r="R717" s="238">
        <f t="shared" si="480"/>
        <v>0</v>
      </c>
    </row>
    <row r="718" spans="1:18" x14ac:dyDescent="0.3">
      <c r="A718" s="744"/>
      <c r="B718" s="239" t="s">
        <v>339</v>
      </c>
      <c r="C718" s="240"/>
      <c r="D718" s="56"/>
      <c r="E718" s="240"/>
      <c r="F718" s="240"/>
      <c r="G718" s="240"/>
      <c r="H718" s="240"/>
      <c r="I718" s="240"/>
      <c r="J718" s="240"/>
      <c r="K718" s="240"/>
      <c r="L718" s="240"/>
      <c r="M718" s="240"/>
      <c r="N718" s="240"/>
      <c r="O718" s="240"/>
      <c r="P718" s="240"/>
      <c r="Q718" s="240"/>
      <c r="R718" s="241">
        <f t="shared" si="480"/>
        <v>0</v>
      </c>
    </row>
    <row r="719" spans="1:18" x14ac:dyDescent="0.3">
      <c r="A719" s="744"/>
      <c r="B719" s="239" t="s">
        <v>340</v>
      </c>
      <c r="C719" s="240"/>
      <c r="D719" s="56"/>
      <c r="E719" s="240"/>
      <c r="F719" s="240"/>
      <c r="G719" s="240"/>
      <c r="H719" s="240"/>
      <c r="I719" s="240"/>
      <c r="J719" s="240"/>
      <c r="K719" s="240"/>
      <c r="L719" s="240"/>
      <c r="M719" s="240"/>
      <c r="N719" s="240"/>
      <c r="O719" s="240"/>
      <c r="P719" s="240"/>
      <c r="Q719" s="240"/>
      <c r="R719" s="241">
        <f t="shared" si="480"/>
        <v>0</v>
      </c>
    </row>
    <row r="720" spans="1:18" x14ac:dyDescent="0.3">
      <c r="A720" s="744" t="s">
        <v>671</v>
      </c>
      <c r="B720" s="238" t="s">
        <v>338</v>
      </c>
      <c r="C720" s="238">
        <f t="shared" ref="C720:D720" si="486">SUM(C721:C722)</f>
        <v>0</v>
      </c>
      <c r="D720" s="238">
        <f t="shared" si="486"/>
        <v>0</v>
      </c>
      <c r="E720" s="56"/>
      <c r="F720" s="238">
        <f t="shared" ref="F720:G720" si="487">SUM(F721:F722)</f>
        <v>0</v>
      </c>
      <c r="G720" s="238">
        <f t="shared" si="487"/>
        <v>0</v>
      </c>
      <c r="H720" s="238">
        <f>SUM(H721:H722)</f>
        <v>0</v>
      </c>
      <c r="I720" s="238">
        <f t="shared" ref="I720:Q720" si="488">SUM(I721:I722)</f>
        <v>0</v>
      </c>
      <c r="J720" s="238">
        <f t="shared" si="488"/>
        <v>0</v>
      </c>
      <c r="K720" s="238">
        <f t="shared" si="488"/>
        <v>0</v>
      </c>
      <c r="L720" s="238">
        <f t="shared" si="488"/>
        <v>0</v>
      </c>
      <c r="M720" s="238">
        <f t="shared" si="488"/>
        <v>0</v>
      </c>
      <c r="N720" s="238">
        <f t="shared" si="488"/>
        <v>0</v>
      </c>
      <c r="O720" s="238">
        <f t="shared" si="488"/>
        <v>0</v>
      </c>
      <c r="P720" s="238">
        <f t="shared" si="488"/>
        <v>0</v>
      </c>
      <c r="Q720" s="238">
        <f t="shared" si="488"/>
        <v>0</v>
      </c>
      <c r="R720" s="238">
        <f t="shared" si="480"/>
        <v>0</v>
      </c>
    </row>
    <row r="721" spans="1:18" x14ac:dyDescent="0.3">
      <c r="A721" s="744"/>
      <c r="B721" s="239" t="s">
        <v>339</v>
      </c>
      <c r="C721" s="240"/>
      <c r="D721" s="240"/>
      <c r="E721" s="56"/>
      <c r="F721" s="240"/>
      <c r="G721" s="240"/>
      <c r="H721" s="240"/>
      <c r="I721" s="240"/>
      <c r="J721" s="240"/>
      <c r="K721" s="240"/>
      <c r="L721" s="240"/>
      <c r="M721" s="240"/>
      <c r="N721" s="240"/>
      <c r="O721" s="240"/>
      <c r="P721" s="240"/>
      <c r="Q721" s="240"/>
      <c r="R721" s="241">
        <f t="shared" si="480"/>
        <v>0</v>
      </c>
    </row>
    <row r="722" spans="1:18" x14ac:dyDescent="0.3">
      <c r="A722" s="744"/>
      <c r="B722" s="239" t="s">
        <v>340</v>
      </c>
      <c r="C722" s="240"/>
      <c r="D722" s="240"/>
      <c r="E722" s="56"/>
      <c r="F722" s="240"/>
      <c r="G722" s="240"/>
      <c r="H722" s="240"/>
      <c r="I722" s="240"/>
      <c r="J722" s="240"/>
      <c r="K722" s="240"/>
      <c r="L722" s="240"/>
      <c r="M722" s="240"/>
      <c r="N722" s="240"/>
      <c r="O722" s="240"/>
      <c r="P722" s="240"/>
      <c r="Q722" s="240"/>
      <c r="R722" s="241">
        <f t="shared" si="480"/>
        <v>0</v>
      </c>
    </row>
    <row r="723" spans="1:18" x14ac:dyDescent="0.3">
      <c r="A723" s="744"/>
      <c r="B723" s="238" t="s">
        <v>341</v>
      </c>
      <c r="C723" s="238">
        <f t="shared" ref="C723:D723" si="489">SUM(C724:C725)</f>
        <v>0</v>
      </c>
      <c r="D723" s="238">
        <f t="shared" si="489"/>
        <v>0</v>
      </c>
      <c r="E723" s="56"/>
      <c r="F723" s="238">
        <f t="shared" ref="F723:G723" si="490">SUM(F724:F725)</f>
        <v>0</v>
      </c>
      <c r="G723" s="238">
        <f t="shared" si="490"/>
        <v>0</v>
      </c>
      <c r="H723" s="238">
        <f>SUM(H724:H725)</f>
        <v>0</v>
      </c>
      <c r="I723" s="238">
        <f t="shared" ref="I723:Q723" si="491">SUM(I724:I725)</f>
        <v>0</v>
      </c>
      <c r="J723" s="238">
        <f t="shared" si="491"/>
        <v>0</v>
      </c>
      <c r="K723" s="238">
        <f t="shared" si="491"/>
        <v>0</v>
      </c>
      <c r="L723" s="238">
        <f t="shared" si="491"/>
        <v>0</v>
      </c>
      <c r="M723" s="238">
        <f t="shared" si="491"/>
        <v>0</v>
      </c>
      <c r="N723" s="238">
        <f t="shared" si="491"/>
        <v>0</v>
      </c>
      <c r="O723" s="238">
        <f t="shared" si="491"/>
        <v>0</v>
      </c>
      <c r="P723" s="238">
        <f t="shared" si="491"/>
        <v>0</v>
      </c>
      <c r="Q723" s="238">
        <f t="shared" si="491"/>
        <v>0</v>
      </c>
      <c r="R723" s="238">
        <f t="shared" si="480"/>
        <v>0</v>
      </c>
    </row>
    <row r="724" spans="1:18" x14ac:dyDescent="0.3">
      <c r="A724" s="744"/>
      <c r="B724" s="239" t="s">
        <v>339</v>
      </c>
      <c r="C724" s="240"/>
      <c r="D724" s="240"/>
      <c r="E724" s="56"/>
      <c r="F724" s="240"/>
      <c r="G724" s="240"/>
      <c r="H724" s="240"/>
      <c r="I724" s="240"/>
      <c r="J724" s="240"/>
      <c r="K724" s="240"/>
      <c r="L724" s="240"/>
      <c r="M724" s="240"/>
      <c r="N724" s="240"/>
      <c r="O724" s="240"/>
      <c r="P724" s="240"/>
      <c r="Q724" s="240"/>
      <c r="R724" s="241">
        <f t="shared" si="480"/>
        <v>0</v>
      </c>
    </row>
    <row r="725" spans="1:18" x14ac:dyDescent="0.3">
      <c r="A725" s="744"/>
      <c r="B725" s="239" t="s">
        <v>340</v>
      </c>
      <c r="C725" s="240"/>
      <c r="D725" s="240"/>
      <c r="E725" s="56"/>
      <c r="F725" s="240"/>
      <c r="G725" s="240"/>
      <c r="H725" s="240"/>
      <c r="I725" s="240"/>
      <c r="J725" s="240"/>
      <c r="K725" s="240"/>
      <c r="L725" s="240"/>
      <c r="M725" s="240"/>
      <c r="N725" s="240"/>
      <c r="O725" s="240"/>
      <c r="P725" s="240"/>
      <c r="Q725" s="240"/>
      <c r="R725" s="241">
        <f t="shared" si="480"/>
        <v>0</v>
      </c>
    </row>
    <row r="726" spans="1:18" x14ac:dyDescent="0.3">
      <c r="A726" s="744" t="s">
        <v>344</v>
      </c>
      <c r="B726" s="238" t="s">
        <v>338</v>
      </c>
      <c r="C726" s="238">
        <f t="shared" ref="C726:E726" si="492">SUM(C727:C728)</f>
        <v>0</v>
      </c>
      <c r="D726" s="238">
        <f t="shared" si="492"/>
        <v>0</v>
      </c>
      <c r="E726" s="238">
        <f t="shared" si="492"/>
        <v>0</v>
      </c>
      <c r="F726" s="56"/>
      <c r="G726" s="238">
        <f t="shared" ref="G726" si="493">SUM(G727:G728)</f>
        <v>0</v>
      </c>
      <c r="H726" s="238">
        <f>SUM(H727:H728)</f>
        <v>0</v>
      </c>
      <c r="I726" s="238">
        <f t="shared" ref="I726:Q726" si="494">SUM(I727:I728)</f>
        <v>0</v>
      </c>
      <c r="J726" s="238">
        <f t="shared" si="494"/>
        <v>0</v>
      </c>
      <c r="K726" s="238">
        <f t="shared" si="494"/>
        <v>0</v>
      </c>
      <c r="L726" s="238">
        <f t="shared" si="494"/>
        <v>0</v>
      </c>
      <c r="M726" s="238">
        <f t="shared" si="494"/>
        <v>0</v>
      </c>
      <c r="N726" s="238">
        <f t="shared" si="494"/>
        <v>0</v>
      </c>
      <c r="O726" s="238">
        <f t="shared" si="494"/>
        <v>0</v>
      </c>
      <c r="P726" s="238">
        <f t="shared" si="494"/>
        <v>0</v>
      </c>
      <c r="Q726" s="238">
        <f t="shared" si="494"/>
        <v>0</v>
      </c>
      <c r="R726" s="238">
        <f t="shared" si="480"/>
        <v>0</v>
      </c>
    </row>
    <row r="727" spans="1:18" x14ac:dyDescent="0.3">
      <c r="A727" s="744"/>
      <c r="B727" s="239" t="s">
        <v>339</v>
      </c>
      <c r="C727" s="240"/>
      <c r="D727" s="240"/>
      <c r="E727" s="240"/>
      <c r="F727" s="56"/>
      <c r="G727" s="240"/>
      <c r="H727" s="240"/>
      <c r="I727" s="240"/>
      <c r="J727" s="240"/>
      <c r="K727" s="240"/>
      <c r="L727" s="240"/>
      <c r="M727" s="240"/>
      <c r="N727" s="240"/>
      <c r="O727" s="240"/>
      <c r="P727" s="240"/>
      <c r="Q727" s="240"/>
      <c r="R727" s="241">
        <f t="shared" si="480"/>
        <v>0</v>
      </c>
    </row>
    <row r="728" spans="1:18" x14ac:dyDescent="0.3">
      <c r="A728" s="744"/>
      <c r="B728" s="239" t="s">
        <v>340</v>
      </c>
      <c r="C728" s="240"/>
      <c r="D728" s="240"/>
      <c r="E728" s="240"/>
      <c r="F728" s="56"/>
      <c r="G728" s="240"/>
      <c r="H728" s="240"/>
      <c r="I728" s="240"/>
      <c r="J728" s="240"/>
      <c r="K728" s="240"/>
      <c r="L728" s="240"/>
      <c r="M728" s="240"/>
      <c r="N728" s="240"/>
      <c r="O728" s="240"/>
      <c r="P728" s="240"/>
      <c r="Q728" s="240"/>
      <c r="R728" s="241">
        <f t="shared" si="480"/>
        <v>0</v>
      </c>
    </row>
    <row r="729" spans="1:18" x14ac:dyDescent="0.3">
      <c r="A729" s="744"/>
      <c r="B729" s="238" t="s">
        <v>341</v>
      </c>
      <c r="C729" s="238">
        <f t="shared" ref="C729:E729" si="495">SUM(C730:C731)</f>
        <v>0</v>
      </c>
      <c r="D729" s="238">
        <f t="shared" si="495"/>
        <v>0</v>
      </c>
      <c r="E729" s="238">
        <f t="shared" si="495"/>
        <v>0</v>
      </c>
      <c r="F729" s="56"/>
      <c r="G729" s="238">
        <f t="shared" ref="G729" si="496">SUM(G730:G731)</f>
        <v>0</v>
      </c>
      <c r="H729" s="238">
        <f>SUM(H730:H731)</f>
        <v>0</v>
      </c>
      <c r="I729" s="238">
        <f t="shared" ref="I729:Q729" si="497">SUM(I730:I731)</f>
        <v>0</v>
      </c>
      <c r="J729" s="238">
        <f t="shared" si="497"/>
        <v>0</v>
      </c>
      <c r="K729" s="238">
        <f t="shared" si="497"/>
        <v>0</v>
      </c>
      <c r="L729" s="238">
        <f t="shared" si="497"/>
        <v>0</v>
      </c>
      <c r="M729" s="238">
        <f t="shared" si="497"/>
        <v>0</v>
      </c>
      <c r="N729" s="238">
        <f t="shared" si="497"/>
        <v>0</v>
      </c>
      <c r="O729" s="238">
        <f t="shared" si="497"/>
        <v>0</v>
      </c>
      <c r="P729" s="238">
        <f t="shared" si="497"/>
        <v>0</v>
      </c>
      <c r="Q729" s="238">
        <f t="shared" si="497"/>
        <v>0</v>
      </c>
      <c r="R729" s="238">
        <f t="shared" si="480"/>
        <v>0</v>
      </c>
    </row>
    <row r="730" spans="1:18" x14ac:dyDescent="0.3">
      <c r="A730" s="744"/>
      <c r="B730" s="239" t="s">
        <v>339</v>
      </c>
      <c r="C730" s="240"/>
      <c r="D730" s="240"/>
      <c r="E730" s="240"/>
      <c r="F730" s="56"/>
      <c r="G730" s="240"/>
      <c r="H730" s="240"/>
      <c r="I730" s="240"/>
      <c r="J730" s="240"/>
      <c r="K730" s="240"/>
      <c r="L730" s="240"/>
      <c r="M730" s="240"/>
      <c r="N730" s="240"/>
      <c r="O730" s="240"/>
      <c r="P730" s="240"/>
      <c r="Q730" s="240"/>
      <c r="R730" s="241">
        <f t="shared" si="480"/>
        <v>0</v>
      </c>
    </row>
    <row r="731" spans="1:18" x14ac:dyDescent="0.3">
      <c r="A731" s="744"/>
      <c r="B731" s="239" t="s">
        <v>340</v>
      </c>
      <c r="C731" s="240"/>
      <c r="D731" s="240"/>
      <c r="E731" s="240"/>
      <c r="F731" s="56"/>
      <c r="G731" s="240"/>
      <c r="H731" s="240"/>
      <c r="I731" s="240"/>
      <c r="J731" s="240"/>
      <c r="K731" s="240"/>
      <c r="L731" s="240"/>
      <c r="M731" s="240"/>
      <c r="N731" s="240"/>
      <c r="O731" s="240"/>
      <c r="P731" s="240"/>
      <c r="Q731" s="240"/>
      <c r="R731" s="241">
        <f t="shared" si="480"/>
        <v>0</v>
      </c>
    </row>
    <row r="732" spans="1:18" x14ac:dyDescent="0.3">
      <c r="A732" s="744" t="s">
        <v>672</v>
      </c>
      <c r="B732" s="238" t="s">
        <v>338</v>
      </c>
      <c r="C732" s="238">
        <f t="shared" ref="C732:F732" si="498">SUM(C733:C734)</f>
        <v>0</v>
      </c>
      <c r="D732" s="238">
        <f t="shared" si="498"/>
        <v>0</v>
      </c>
      <c r="E732" s="238">
        <f t="shared" si="498"/>
        <v>0</v>
      </c>
      <c r="F732" s="238">
        <f t="shared" si="498"/>
        <v>0</v>
      </c>
      <c r="G732" s="56"/>
      <c r="H732" s="238">
        <f>SUM(H733:H734)</f>
        <v>0</v>
      </c>
      <c r="I732" s="238">
        <f t="shared" ref="I732:Q732" si="499">SUM(I733:I734)</f>
        <v>0</v>
      </c>
      <c r="J732" s="238">
        <f t="shared" si="499"/>
        <v>0</v>
      </c>
      <c r="K732" s="238">
        <f t="shared" si="499"/>
        <v>0</v>
      </c>
      <c r="L732" s="238">
        <f t="shared" si="499"/>
        <v>0</v>
      </c>
      <c r="M732" s="238">
        <f t="shared" si="499"/>
        <v>0</v>
      </c>
      <c r="N732" s="238">
        <f t="shared" si="499"/>
        <v>0</v>
      </c>
      <c r="O732" s="238">
        <f t="shared" si="499"/>
        <v>0</v>
      </c>
      <c r="P732" s="238">
        <f t="shared" si="499"/>
        <v>0</v>
      </c>
      <c r="Q732" s="238">
        <f t="shared" si="499"/>
        <v>0</v>
      </c>
      <c r="R732" s="238">
        <f t="shared" si="480"/>
        <v>0</v>
      </c>
    </row>
    <row r="733" spans="1:18" x14ac:dyDescent="0.3">
      <c r="A733" s="744"/>
      <c r="B733" s="239" t="s">
        <v>339</v>
      </c>
      <c r="C733" s="240"/>
      <c r="D733" s="240"/>
      <c r="E733" s="240"/>
      <c r="F733" s="240"/>
      <c r="G733" s="56"/>
      <c r="H733" s="240"/>
      <c r="I733" s="240"/>
      <c r="J733" s="240"/>
      <c r="K733" s="240"/>
      <c r="L733" s="240"/>
      <c r="M733" s="240"/>
      <c r="N733" s="240"/>
      <c r="O733" s="240"/>
      <c r="P733" s="240"/>
      <c r="Q733" s="240"/>
      <c r="R733" s="241">
        <f t="shared" si="480"/>
        <v>0</v>
      </c>
    </row>
    <row r="734" spans="1:18" x14ac:dyDescent="0.3">
      <c r="A734" s="744"/>
      <c r="B734" s="239" t="s">
        <v>340</v>
      </c>
      <c r="C734" s="240"/>
      <c r="D734" s="240"/>
      <c r="E734" s="240"/>
      <c r="F734" s="240"/>
      <c r="G734" s="56"/>
      <c r="H734" s="240"/>
      <c r="I734" s="240"/>
      <c r="J734" s="240"/>
      <c r="K734" s="240"/>
      <c r="L734" s="240"/>
      <c r="M734" s="240"/>
      <c r="N734" s="240"/>
      <c r="O734" s="240"/>
      <c r="P734" s="240"/>
      <c r="Q734" s="240"/>
      <c r="R734" s="241">
        <f t="shared" si="480"/>
        <v>0</v>
      </c>
    </row>
    <row r="735" spans="1:18" x14ac:dyDescent="0.3">
      <c r="A735" s="744"/>
      <c r="B735" s="238" t="s">
        <v>341</v>
      </c>
      <c r="C735" s="238">
        <f t="shared" ref="C735:F735" si="500">SUM(C736:C737)</f>
        <v>0</v>
      </c>
      <c r="D735" s="238">
        <f t="shared" si="500"/>
        <v>0</v>
      </c>
      <c r="E735" s="238">
        <f t="shared" si="500"/>
        <v>0</v>
      </c>
      <c r="F735" s="238">
        <f t="shared" si="500"/>
        <v>0</v>
      </c>
      <c r="G735" s="56"/>
      <c r="H735" s="238">
        <f>SUM(H736:H737)</f>
        <v>0</v>
      </c>
      <c r="I735" s="238">
        <f t="shared" ref="I735:Q735" si="501">SUM(I736:I737)</f>
        <v>0</v>
      </c>
      <c r="J735" s="238">
        <f t="shared" si="501"/>
        <v>0</v>
      </c>
      <c r="K735" s="238">
        <f t="shared" si="501"/>
        <v>0</v>
      </c>
      <c r="L735" s="238">
        <f t="shared" si="501"/>
        <v>0</v>
      </c>
      <c r="M735" s="238">
        <f t="shared" si="501"/>
        <v>0</v>
      </c>
      <c r="N735" s="238">
        <f t="shared" si="501"/>
        <v>0</v>
      </c>
      <c r="O735" s="238">
        <f t="shared" si="501"/>
        <v>0</v>
      </c>
      <c r="P735" s="238">
        <f t="shared" si="501"/>
        <v>0</v>
      </c>
      <c r="Q735" s="238">
        <f t="shared" si="501"/>
        <v>0</v>
      </c>
      <c r="R735" s="238">
        <f t="shared" si="480"/>
        <v>0</v>
      </c>
    </row>
    <row r="736" spans="1:18" x14ac:dyDescent="0.3">
      <c r="A736" s="744"/>
      <c r="B736" s="239" t="s">
        <v>339</v>
      </c>
      <c r="C736" s="240"/>
      <c r="D736" s="240"/>
      <c r="E736" s="240"/>
      <c r="F736" s="240"/>
      <c r="G736" s="56"/>
      <c r="H736" s="240"/>
      <c r="I736" s="240"/>
      <c r="J736" s="240"/>
      <c r="K736" s="240"/>
      <c r="L736" s="240"/>
      <c r="M736" s="240"/>
      <c r="N736" s="240"/>
      <c r="O736" s="240"/>
      <c r="P736" s="240"/>
      <c r="Q736" s="240"/>
      <c r="R736" s="241">
        <f t="shared" si="480"/>
        <v>0</v>
      </c>
    </row>
    <row r="737" spans="1:18" x14ac:dyDescent="0.3">
      <c r="A737" s="744"/>
      <c r="B737" s="239" t="s">
        <v>340</v>
      </c>
      <c r="C737" s="240"/>
      <c r="D737" s="240"/>
      <c r="E737" s="240"/>
      <c r="F737" s="240"/>
      <c r="G737" s="56"/>
      <c r="H737" s="240"/>
      <c r="I737" s="240"/>
      <c r="J737" s="240"/>
      <c r="K737" s="240"/>
      <c r="L737" s="240"/>
      <c r="M737" s="240"/>
      <c r="N737" s="240"/>
      <c r="O737" s="240"/>
      <c r="P737" s="240"/>
      <c r="Q737" s="240"/>
      <c r="R737" s="241">
        <f t="shared" si="480"/>
        <v>0</v>
      </c>
    </row>
    <row r="738" spans="1:18" x14ac:dyDescent="0.3">
      <c r="A738" s="744" t="s">
        <v>345</v>
      </c>
      <c r="B738" s="238" t="s">
        <v>338</v>
      </c>
      <c r="C738" s="238">
        <f t="shared" ref="C738:G738" si="502">SUM(C739:C740)</f>
        <v>0</v>
      </c>
      <c r="D738" s="238">
        <f t="shared" si="502"/>
        <v>0</v>
      </c>
      <c r="E738" s="238">
        <f t="shared" si="502"/>
        <v>0</v>
      </c>
      <c r="F738" s="238">
        <f t="shared" si="502"/>
        <v>0</v>
      </c>
      <c r="G738" s="238">
        <f t="shared" si="502"/>
        <v>0</v>
      </c>
      <c r="H738" s="56"/>
      <c r="I738" s="238">
        <f t="shared" ref="I738:Q738" si="503">SUM(I739:I740)</f>
        <v>0</v>
      </c>
      <c r="J738" s="238">
        <f t="shared" si="503"/>
        <v>0</v>
      </c>
      <c r="K738" s="238">
        <f t="shared" si="503"/>
        <v>0</v>
      </c>
      <c r="L738" s="238">
        <f t="shared" si="503"/>
        <v>0</v>
      </c>
      <c r="M738" s="238">
        <f t="shared" si="503"/>
        <v>0</v>
      </c>
      <c r="N738" s="238">
        <f t="shared" si="503"/>
        <v>0</v>
      </c>
      <c r="O738" s="238">
        <f t="shared" si="503"/>
        <v>0</v>
      </c>
      <c r="P738" s="238">
        <f t="shared" si="503"/>
        <v>0</v>
      </c>
      <c r="Q738" s="238">
        <f t="shared" si="503"/>
        <v>0</v>
      </c>
      <c r="R738" s="238">
        <f t="shared" si="480"/>
        <v>0</v>
      </c>
    </row>
    <row r="739" spans="1:18" x14ac:dyDescent="0.3">
      <c r="A739" s="744"/>
      <c r="B739" s="239" t="s">
        <v>339</v>
      </c>
      <c r="C739" s="240"/>
      <c r="D739" s="240"/>
      <c r="E739" s="240"/>
      <c r="F739" s="240"/>
      <c r="G739" s="240"/>
      <c r="H739" s="56"/>
      <c r="I739" s="240"/>
      <c r="J739" s="240"/>
      <c r="K739" s="240"/>
      <c r="L739" s="240"/>
      <c r="M739" s="240"/>
      <c r="N739" s="240"/>
      <c r="O739" s="240"/>
      <c r="P739" s="240"/>
      <c r="Q739" s="240"/>
      <c r="R739" s="241">
        <f t="shared" si="480"/>
        <v>0</v>
      </c>
    </row>
    <row r="740" spans="1:18" x14ac:dyDescent="0.3">
      <c r="A740" s="744"/>
      <c r="B740" s="239" t="s">
        <v>340</v>
      </c>
      <c r="C740" s="240"/>
      <c r="D740" s="240"/>
      <c r="E740" s="240"/>
      <c r="F740" s="240"/>
      <c r="G740" s="240"/>
      <c r="H740" s="56"/>
      <c r="I740" s="240"/>
      <c r="J740" s="240"/>
      <c r="K740" s="240"/>
      <c r="L740" s="240"/>
      <c r="M740" s="240"/>
      <c r="N740" s="240"/>
      <c r="O740" s="240"/>
      <c r="P740" s="240"/>
      <c r="Q740" s="240"/>
      <c r="R740" s="241">
        <f t="shared" si="480"/>
        <v>0</v>
      </c>
    </row>
    <row r="741" spans="1:18" x14ac:dyDescent="0.3">
      <c r="A741" s="744"/>
      <c r="B741" s="238" t="s">
        <v>341</v>
      </c>
      <c r="C741" s="238">
        <f t="shared" ref="C741:G741" si="504">SUM(C742:C743)</f>
        <v>0</v>
      </c>
      <c r="D741" s="238">
        <f t="shared" si="504"/>
        <v>0</v>
      </c>
      <c r="E741" s="238">
        <f t="shared" si="504"/>
        <v>0</v>
      </c>
      <c r="F741" s="238">
        <f t="shared" si="504"/>
        <v>0</v>
      </c>
      <c r="G741" s="238">
        <f t="shared" si="504"/>
        <v>0</v>
      </c>
      <c r="H741" s="56"/>
      <c r="I741" s="238">
        <f t="shared" ref="I741:Q741" si="505">SUM(I742:I743)</f>
        <v>0</v>
      </c>
      <c r="J741" s="238">
        <f t="shared" si="505"/>
        <v>0</v>
      </c>
      <c r="K741" s="238">
        <f t="shared" si="505"/>
        <v>0</v>
      </c>
      <c r="L741" s="238">
        <f t="shared" si="505"/>
        <v>0</v>
      </c>
      <c r="M741" s="238">
        <f t="shared" si="505"/>
        <v>0</v>
      </c>
      <c r="N741" s="238">
        <f t="shared" si="505"/>
        <v>0</v>
      </c>
      <c r="O741" s="238">
        <f t="shared" si="505"/>
        <v>0</v>
      </c>
      <c r="P741" s="238">
        <f t="shared" si="505"/>
        <v>0</v>
      </c>
      <c r="Q741" s="238">
        <f t="shared" si="505"/>
        <v>0</v>
      </c>
      <c r="R741" s="238">
        <f t="shared" si="480"/>
        <v>0</v>
      </c>
    </row>
    <row r="742" spans="1:18" x14ac:dyDescent="0.3">
      <c r="A742" s="744"/>
      <c r="B742" s="239" t="s">
        <v>339</v>
      </c>
      <c r="C742" s="240"/>
      <c r="D742" s="240"/>
      <c r="E742" s="240"/>
      <c r="F742" s="240"/>
      <c r="G742" s="240"/>
      <c r="H742" s="56"/>
      <c r="I742" s="240"/>
      <c r="J742" s="240"/>
      <c r="K742" s="240"/>
      <c r="L742" s="240"/>
      <c r="M742" s="240"/>
      <c r="N742" s="240"/>
      <c r="O742" s="240"/>
      <c r="P742" s="240"/>
      <c r="Q742" s="240"/>
      <c r="R742" s="241">
        <f t="shared" si="480"/>
        <v>0</v>
      </c>
    </row>
    <row r="743" spans="1:18" x14ac:dyDescent="0.3">
      <c r="A743" s="744"/>
      <c r="B743" s="239" t="s">
        <v>340</v>
      </c>
      <c r="C743" s="240"/>
      <c r="D743" s="240"/>
      <c r="E743" s="240"/>
      <c r="F743" s="240"/>
      <c r="G743" s="240"/>
      <c r="H743" s="56"/>
      <c r="I743" s="240"/>
      <c r="J743" s="240"/>
      <c r="K743" s="240"/>
      <c r="L743" s="240"/>
      <c r="M743" s="240"/>
      <c r="N743" s="240"/>
      <c r="O743" s="240"/>
      <c r="P743" s="240"/>
      <c r="Q743" s="240"/>
      <c r="R743" s="241">
        <f t="shared" si="480"/>
        <v>0</v>
      </c>
    </row>
    <row r="744" spans="1:18" x14ac:dyDescent="0.3">
      <c r="A744" s="744" t="s">
        <v>346</v>
      </c>
      <c r="B744" s="238" t="s">
        <v>338</v>
      </c>
      <c r="C744" s="238">
        <f t="shared" ref="C744:H744" si="506">SUM(C745:C746)</f>
        <v>0</v>
      </c>
      <c r="D744" s="238">
        <f t="shared" si="506"/>
        <v>0</v>
      </c>
      <c r="E744" s="238">
        <f t="shared" si="506"/>
        <v>0</v>
      </c>
      <c r="F744" s="238">
        <f t="shared" si="506"/>
        <v>0</v>
      </c>
      <c r="G744" s="238">
        <f t="shared" si="506"/>
        <v>0</v>
      </c>
      <c r="H744" s="238">
        <f t="shared" si="506"/>
        <v>0</v>
      </c>
      <c r="I744" s="56"/>
      <c r="J744" s="238">
        <f t="shared" ref="J744:Q744" si="507">SUM(J745:J746)</f>
        <v>0</v>
      </c>
      <c r="K744" s="238">
        <f t="shared" si="507"/>
        <v>0</v>
      </c>
      <c r="L744" s="238">
        <f t="shared" si="507"/>
        <v>0</v>
      </c>
      <c r="M744" s="238">
        <f t="shared" si="507"/>
        <v>0</v>
      </c>
      <c r="N744" s="238">
        <f t="shared" si="507"/>
        <v>0</v>
      </c>
      <c r="O744" s="238">
        <f t="shared" si="507"/>
        <v>0</v>
      </c>
      <c r="P744" s="238">
        <f t="shared" si="507"/>
        <v>0</v>
      </c>
      <c r="Q744" s="238">
        <f t="shared" si="507"/>
        <v>0</v>
      </c>
      <c r="R744" s="238">
        <f t="shared" si="480"/>
        <v>0</v>
      </c>
    </row>
    <row r="745" spans="1:18" x14ac:dyDescent="0.3">
      <c r="A745" s="744"/>
      <c r="B745" s="239" t="s">
        <v>339</v>
      </c>
      <c r="C745" s="240"/>
      <c r="D745" s="240"/>
      <c r="E745" s="240"/>
      <c r="F745" s="240"/>
      <c r="G745" s="240"/>
      <c r="H745" s="240"/>
      <c r="I745" s="56"/>
      <c r="J745" s="240"/>
      <c r="K745" s="240"/>
      <c r="L745" s="240"/>
      <c r="M745" s="240"/>
      <c r="N745" s="240"/>
      <c r="O745" s="240"/>
      <c r="P745" s="240"/>
      <c r="Q745" s="240"/>
      <c r="R745" s="241">
        <f t="shared" si="480"/>
        <v>0</v>
      </c>
    </row>
    <row r="746" spans="1:18" x14ac:dyDescent="0.3">
      <c r="A746" s="744"/>
      <c r="B746" s="239" t="s">
        <v>340</v>
      </c>
      <c r="C746" s="240"/>
      <c r="D746" s="240"/>
      <c r="E746" s="240"/>
      <c r="F746" s="240"/>
      <c r="G746" s="240"/>
      <c r="H746" s="240"/>
      <c r="I746" s="56"/>
      <c r="J746" s="240"/>
      <c r="K746" s="240"/>
      <c r="L746" s="240"/>
      <c r="M746" s="240"/>
      <c r="N746" s="240"/>
      <c r="O746" s="240"/>
      <c r="P746" s="240"/>
      <c r="Q746" s="240"/>
      <c r="R746" s="241">
        <f t="shared" si="480"/>
        <v>0</v>
      </c>
    </row>
    <row r="747" spans="1:18" x14ac:dyDescent="0.3">
      <c r="A747" s="744"/>
      <c r="B747" s="238" t="s">
        <v>341</v>
      </c>
      <c r="C747" s="238">
        <f t="shared" ref="C747:H747" si="508">SUM(C748:C749)</f>
        <v>0</v>
      </c>
      <c r="D747" s="238">
        <f t="shared" si="508"/>
        <v>0</v>
      </c>
      <c r="E747" s="238">
        <f t="shared" si="508"/>
        <v>0</v>
      </c>
      <c r="F747" s="238">
        <f t="shared" si="508"/>
        <v>0</v>
      </c>
      <c r="G747" s="238">
        <f t="shared" si="508"/>
        <v>0</v>
      </c>
      <c r="H747" s="238">
        <f t="shared" si="508"/>
        <v>0</v>
      </c>
      <c r="I747" s="56"/>
      <c r="J747" s="238">
        <f t="shared" ref="J747:Q747" si="509">SUM(J748:J749)</f>
        <v>0</v>
      </c>
      <c r="K747" s="238">
        <f t="shared" si="509"/>
        <v>0</v>
      </c>
      <c r="L747" s="238">
        <f t="shared" si="509"/>
        <v>0</v>
      </c>
      <c r="M747" s="238">
        <f t="shared" si="509"/>
        <v>0</v>
      </c>
      <c r="N747" s="238">
        <f t="shared" si="509"/>
        <v>0</v>
      </c>
      <c r="O747" s="238">
        <f t="shared" si="509"/>
        <v>0</v>
      </c>
      <c r="P747" s="238">
        <f t="shared" si="509"/>
        <v>0</v>
      </c>
      <c r="Q747" s="238">
        <f t="shared" si="509"/>
        <v>0</v>
      </c>
      <c r="R747" s="238">
        <f t="shared" si="480"/>
        <v>0</v>
      </c>
    </row>
    <row r="748" spans="1:18" x14ac:dyDescent="0.3">
      <c r="A748" s="744"/>
      <c r="B748" s="239" t="s">
        <v>339</v>
      </c>
      <c r="C748" s="240"/>
      <c r="D748" s="240"/>
      <c r="E748" s="240"/>
      <c r="F748" s="240"/>
      <c r="G748" s="240"/>
      <c r="H748" s="240"/>
      <c r="I748" s="56"/>
      <c r="J748" s="240"/>
      <c r="K748" s="240"/>
      <c r="L748" s="240"/>
      <c r="M748" s="240"/>
      <c r="N748" s="240"/>
      <c r="O748" s="240"/>
      <c r="P748" s="240"/>
      <c r="Q748" s="240"/>
      <c r="R748" s="241">
        <f t="shared" si="480"/>
        <v>0</v>
      </c>
    </row>
    <row r="749" spans="1:18" x14ac:dyDescent="0.3">
      <c r="A749" s="744"/>
      <c r="B749" s="239" t="s">
        <v>340</v>
      </c>
      <c r="C749" s="240"/>
      <c r="D749" s="240"/>
      <c r="E749" s="240"/>
      <c r="F749" s="240"/>
      <c r="G749" s="240"/>
      <c r="H749" s="240"/>
      <c r="I749" s="56"/>
      <c r="J749" s="240"/>
      <c r="K749" s="240"/>
      <c r="L749" s="240"/>
      <c r="M749" s="240"/>
      <c r="N749" s="240"/>
      <c r="O749" s="240"/>
      <c r="P749" s="240"/>
      <c r="Q749" s="240"/>
      <c r="R749" s="241">
        <f t="shared" si="480"/>
        <v>0</v>
      </c>
    </row>
    <row r="750" spans="1:18" x14ac:dyDescent="0.3">
      <c r="A750" s="744" t="s">
        <v>347</v>
      </c>
      <c r="B750" s="238" t="s">
        <v>338</v>
      </c>
      <c r="C750" s="238">
        <f t="shared" ref="C750:I750" si="510">SUM(C751:C752)</f>
        <v>0</v>
      </c>
      <c r="D750" s="238">
        <f t="shared" si="510"/>
        <v>0</v>
      </c>
      <c r="E750" s="238">
        <f t="shared" si="510"/>
        <v>0</v>
      </c>
      <c r="F750" s="238">
        <f t="shared" si="510"/>
        <v>0</v>
      </c>
      <c r="G750" s="238">
        <f t="shared" si="510"/>
        <v>0</v>
      </c>
      <c r="H750" s="238">
        <f t="shared" si="510"/>
        <v>0</v>
      </c>
      <c r="I750" s="238">
        <f t="shared" si="510"/>
        <v>0</v>
      </c>
      <c r="J750" s="56"/>
      <c r="K750" s="238">
        <f t="shared" ref="K750:Q750" si="511">SUM(K751:K752)</f>
        <v>0</v>
      </c>
      <c r="L750" s="238">
        <f t="shared" si="511"/>
        <v>0</v>
      </c>
      <c r="M750" s="238">
        <f t="shared" si="511"/>
        <v>0</v>
      </c>
      <c r="N750" s="238">
        <f t="shared" si="511"/>
        <v>0</v>
      </c>
      <c r="O750" s="238">
        <f t="shared" si="511"/>
        <v>0</v>
      </c>
      <c r="P750" s="238">
        <f t="shared" si="511"/>
        <v>0</v>
      </c>
      <c r="Q750" s="238">
        <f t="shared" si="511"/>
        <v>0</v>
      </c>
      <c r="R750" s="238">
        <f t="shared" si="480"/>
        <v>0</v>
      </c>
    </row>
    <row r="751" spans="1:18" x14ac:dyDescent="0.3">
      <c r="A751" s="744"/>
      <c r="B751" s="239" t="s">
        <v>339</v>
      </c>
      <c r="C751" s="240"/>
      <c r="D751" s="240"/>
      <c r="E751" s="240"/>
      <c r="F751" s="240"/>
      <c r="G751" s="240"/>
      <c r="H751" s="240"/>
      <c r="I751" s="240"/>
      <c r="J751" s="56"/>
      <c r="K751" s="240"/>
      <c r="L751" s="240"/>
      <c r="M751" s="240"/>
      <c r="N751" s="240"/>
      <c r="O751" s="240"/>
      <c r="P751" s="240"/>
      <c r="Q751" s="240"/>
      <c r="R751" s="241">
        <f t="shared" si="480"/>
        <v>0</v>
      </c>
    </row>
    <row r="752" spans="1:18" x14ac:dyDescent="0.3">
      <c r="A752" s="744"/>
      <c r="B752" s="239" t="s">
        <v>340</v>
      </c>
      <c r="C752" s="240"/>
      <c r="D752" s="240"/>
      <c r="E752" s="240"/>
      <c r="F752" s="240"/>
      <c r="G752" s="240"/>
      <c r="H752" s="240"/>
      <c r="I752" s="240"/>
      <c r="J752" s="56"/>
      <c r="K752" s="240"/>
      <c r="L752" s="240"/>
      <c r="M752" s="240"/>
      <c r="N752" s="240"/>
      <c r="O752" s="240"/>
      <c r="P752" s="240"/>
      <c r="Q752" s="240"/>
      <c r="R752" s="241">
        <f t="shared" si="480"/>
        <v>0</v>
      </c>
    </row>
    <row r="753" spans="1:18" x14ac:dyDescent="0.3">
      <c r="A753" s="744"/>
      <c r="B753" s="238" t="s">
        <v>341</v>
      </c>
      <c r="C753" s="238">
        <f t="shared" ref="C753:I753" si="512">SUM(C754:C755)</f>
        <v>0</v>
      </c>
      <c r="D753" s="238">
        <f t="shared" si="512"/>
        <v>0</v>
      </c>
      <c r="E753" s="238">
        <f t="shared" si="512"/>
        <v>0</v>
      </c>
      <c r="F753" s="238">
        <f t="shared" si="512"/>
        <v>0</v>
      </c>
      <c r="G753" s="238">
        <f t="shared" si="512"/>
        <v>0</v>
      </c>
      <c r="H753" s="238">
        <f t="shared" si="512"/>
        <v>0</v>
      </c>
      <c r="I753" s="238">
        <f t="shared" si="512"/>
        <v>0</v>
      </c>
      <c r="J753" s="56"/>
      <c r="K753" s="238">
        <f t="shared" ref="K753:Q753" si="513">SUM(K754:K755)</f>
        <v>0</v>
      </c>
      <c r="L753" s="238">
        <f t="shared" si="513"/>
        <v>0</v>
      </c>
      <c r="M753" s="238">
        <f t="shared" si="513"/>
        <v>0</v>
      </c>
      <c r="N753" s="238">
        <f t="shared" si="513"/>
        <v>0</v>
      </c>
      <c r="O753" s="238">
        <f t="shared" si="513"/>
        <v>0</v>
      </c>
      <c r="P753" s="238">
        <f t="shared" si="513"/>
        <v>0</v>
      </c>
      <c r="Q753" s="238">
        <f t="shared" si="513"/>
        <v>0</v>
      </c>
      <c r="R753" s="238">
        <f t="shared" si="480"/>
        <v>0</v>
      </c>
    </row>
    <row r="754" spans="1:18" x14ac:dyDescent="0.3">
      <c r="A754" s="744"/>
      <c r="B754" s="239" t="s">
        <v>339</v>
      </c>
      <c r="C754" s="240"/>
      <c r="D754" s="240"/>
      <c r="E754" s="240"/>
      <c r="F754" s="240"/>
      <c r="G754" s="240"/>
      <c r="H754" s="240"/>
      <c r="I754" s="240"/>
      <c r="J754" s="56"/>
      <c r="K754" s="240"/>
      <c r="L754" s="240"/>
      <c r="M754" s="240"/>
      <c r="N754" s="240"/>
      <c r="O754" s="240"/>
      <c r="P754" s="240"/>
      <c r="Q754" s="240"/>
      <c r="R754" s="241">
        <f t="shared" si="480"/>
        <v>0</v>
      </c>
    </row>
    <row r="755" spans="1:18" x14ac:dyDescent="0.3">
      <c r="A755" s="744"/>
      <c r="B755" s="239" t="s">
        <v>340</v>
      </c>
      <c r="C755" s="240"/>
      <c r="D755" s="240"/>
      <c r="E755" s="240"/>
      <c r="F755" s="240"/>
      <c r="G755" s="240"/>
      <c r="H755" s="240"/>
      <c r="I755" s="240"/>
      <c r="J755" s="56"/>
      <c r="K755" s="240"/>
      <c r="L755" s="240"/>
      <c r="M755" s="240"/>
      <c r="N755" s="240"/>
      <c r="O755" s="240"/>
      <c r="P755" s="240"/>
      <c r="Q755" s="240"/>
      <c r="R755" s="241">
        <f t="shared" si="480"/>
        <v>0</v>
      </c>
    </row>
    <row r="756" spans="1:18" x14ac:dyDescent="0.3">
      <c r="A756" s="744" t="s">
        <v>348</v>
      </c>
      <c r="B756" s="238" t="s">
        <v>338</v>
      </c>
      <c r="C756" s="238">
        <f t="shared" ref="C756:J756" si="514">SUM(C757:C758)</f>
        <v>0</v>
      </c>
      <c r="D756" s="238">
        <f t="shared" si="514"/>
        <v>0</v>
      </c>
      <c r="E756" s="238">
        <f t="shared" si="514"/>
        <v>0</v>
      </c>
      <c r="F756" s="238">
        <f t="shared" si="514"/>
        <v>0</v>
      </c>
      <c r="G756" s="238">
        <f t="shared" si="514"/>
        <v>0</v>
      </c>
      <c r="H756" s="238">
        <f t="shared" si="514"/>
        <v>0</v>
      </c>
      <c r="I756" s="238">
        <f t="shared" si="514"/>
        <v>0</v>
      </c>
      <c r="J756" s="238">
        <f t="shared" si="514"/>
        <v>0</v>
      </c>
      <c r="K756" s="56"/>
      <c r="L756" s="238">
        <f t="shared" ref="L756:Q756" si="515">SUM(L757:L758)</f>
        <v>0</v>
      </c>
      <c r="M756" s="238">
        <f t="shared" si="515"/>
        <v>0</v>
      </c>
      <c r="N756" s="238">
        <f t="shared" si="515"/>
        <v>0</v>
      </c>
      <c r="O756" s="238">
        <f t="shared" si="515"/>
        <v>0</v>
      </c>
      <c r="P756" s="238">
        <f t="shared" si="515"/>
        <v>0</v>
      </c>
      <c r="Q756" s="238">
        <f t="shared" si="515"/>
        <v>0</v>
      </c>
      <c r="R756" s="238">
        <f t="shared" si="480"/>
        <v>0</v>
      </c>
    </row>
    <row r="757" spans="1:18" x14ac:dyDescent="0.3">
      <c r="A757" s="744"/>
      <c r="B757" s="239" t="s">
        <v>339</v>
      </c>
      <c r="C757" s="240"/>
      <c r="D757" s="240"/>
      <c r="E757" s="240"/>
      <c r="F757" s="240"/>
      <c r="G757" s="240"/>
      <c r="H757" s="240"/>
      <c r="I757" s="240"/>
      <c r="J757" s="240"/>
      <c r="K757" s="56"/>
      <c r="L757" s="240"/>
      <c r="M757" s="240"/>
      <c r="N757" s="240"/>
      <c r="O757" s="240"/>
      <c r="P757" s="240"/>
      <c r="Q757" s="240"/>
      <c r="R757" s="241">
        <f t="shared" si="480"/>
        <v>0</v>
      </c>
    </row>
    <row r="758" spans="1:18" x14ac:dyDescent="0.3">
      <c r="A758" s="744"/>
      <c r="B758" s="239" t="s">
        <v>340</v>
      </c>
      <c r="C758" s="240"/>
      <c r="D758" s="240"/>
      <c r="E758" s="240"/>
      <c r="F758" s="240"/>
      <c r="G758" s="240"/>
      <c r="H758" s="240"/>
      <c r="I758" s="240"/>
      <c r="J758" s="240"/>
      <c r="K758" s="56"/>
      <c r="L758" s="240"/>
      <c r="M758" s="240"/>
      <c r="N758" s="240"/>
      <c r="O758" s="240"/>
      <c r="P758" s="240"/>
      <c r="Q758" s="240"/>
      <c r="R758" s="241">
        <f t="shared" si="480"/>
        <v>0</v>
      </c>
    </row>
    <row r="759" spans="1:18" x14ac:dyDescent="0.3">
      <c r="A759" s="744"/>
      <c r="B759" s="238" t="s">
        <v>341</v>
      </c>
      <c r="C759" s="238">
        <f t="shared" ref="C759:J759" si="516">SUM(C760:C761)</f>
        <v>0</v>
      </c>
      <c r="D759" s="238">
        <f t="shared" si="516"/>
        <v>0</v>
      </c>
      <c r="E759" s="238">
        <f t="shared" si="516"/>
        <v>0</v>
      </c>
      <c r="F759" s="238">
        <f t="shared" si="516"/>
        <v>0</v>
      </c>
      <c r="G759" s="238">
        <f t="shared" si="516"/>
        <v>0</v>
      </c>
      <c r="H759" s="238">
        <f t="shared" si="516"/>
        <v>0</v>
      </c>
      <c r="I759" s="238">
        <f t="shared" si="516"/>
        <v>0</v>
      </c>
      <c r="J759" s="238">
        <f t="shared" si="516"/>
        <v>0</v>
      </c>
      <c r="K759" s="56"/>
      <c r="L759" s="238">
        <f t="shared" ref="L759:Q759" si="517">SUM(L760:L761)</f>
        <v>0</v>
      </c>
      <c r="M759" s="238">
        <f t="shared" si="517"/>
        <v>0</v>
      </c>
      <c r="N759" s="238">
        <f t="shared" si="517"/>
        <v>0</v>
      </c>
      <c r="O759" s="238">
        <f t="shared" si="517"/>
        <v>0</v>
      </c>
      <c r="P759" s="238">
        <f t="shared" si="517"/>
        <v>0</v>
      </c>
      <c r="Q759" s="238">
        <f t="shared" si="517"/>
        <v>0</v>
      </c>
      <c r="R759" s="238">
        <f t="shared" si="480"/>
        <v>0</v>
      </c>
    </row>
    <row r="760" spans="1:18" x14ac:dyDescent="0.3">
      <c r="A760" s="744"/>
      <c r="B760" s="239" t="s">
        <v>339</v>
      </c>
      <c r="C760" s="240"/>
      <c r="D760" s="240"/>
      <c r="E760" s="240"/>
      <c r="F760" s="240"/>
      <c r="G760" s="240"/>
      <c r="H760" s="240"/>
      <c r="I760" s="240"/>
      <c r="J760" s="240"/>
      <c r="K760" s="56"/>
      <c r="L760" s="240"/>
      <c r="M760" s="240"/>
      <c r="N760" s="240"/>
      <c r="O760" s="240"/>
      <c r="P760" s="240"/>
      <c r="Q760" s="240"/>
      <c r="R760" s="241">
        <f t="shared" si="480"/>
        <v>0</v>
      </c>
    </row>
    <row r="761" spans="1:18" x14ac:dyDescent="0.3">
      <c r="A761" s="744"/>
      <c r="B761" s="239" t="s">
        <v>340</v>
      </c>
      <c r="C761" s="240"/>
      <c r="D761" s="240"/>
      <c r="E761" s="240"/>
      <c r="F761" s="240"/>
      <c r="G761" s="240"/>
      <c r="H761" s="240"/>
      <c r="I761" s="240"/>
      <c r="J761" s="240"/>
      <c r="K761" s="56"/>
      <c r="L761" s="240"/>
      <c r="M761" s="240"/>
      <c r="N761" s="240"/>
      <c r="O761" s="240"/>
      <c r="P761" s="240"/>
      <c r="Q761" s="240"/>
      <c r="R761" s="241">
        <f t="shared" si="480"/>
        <v>0</v>
      </c>
    </row>
    <row r="762" spans="1:18" x14ac:dyDescent="0.3">
      <c r="A762" s="744" t="s">
        <v>349</v>
      </c>
      <c r="B762" s="238" t="s">
        <v>338</v>
      </c>
      <c r="C762" s="238">
        <f t="shared" ref="C762:K762" si="518">SUM(C763:C764)</f>
        <v>0</v>
      </c>
      <c r="D762" s="238">
        <f t="shared" si="518"/>
        <v>0</v>
      </c>
      <c r="E762" s="238">
        <f t="shared" si="518"/>
        <v>0</v>
      </c>
      <c r="F762" s="238">
        <f t="shared" si="518"/>
        <v>0</v>
      </c>
      <c r="G762" s="238">
        <f t="shared" si="518"/>
        <v>0</v>
      </c>
      <c r="H762" s="238">
        <f t="shared" si="518"/>
        <v>0</v>
      </c>
      <c r="I762" s="238">
        <f t="shared" si="518"/>
        <v>0</v>
      </c>
      <c r="J762" s="238">
        <f t="shared" si="518"/>
        <v>0</v>
      </c>
      <c r="K762" s="238">
        <f t="shared" si="518"/>
        <v>0</v>
      </c>
      <c r="L762" s="56"/>
      <c r="M762" s="238">
        <f t="shared" ref="M762:Q762" si="519">SUM(M763:M764)</f>
        <v>0</v>
      </c>
      <c r="N762" s="238">
        <f t="shared" si="519"/>
        <v>0</v>
      </c>
      <c r="O762" s="238">
        <f t="shared" si="519"/>
        <v>0</v>
      </c>
      <c r="P762" s="238">
        <f t="shared" si="519"/>
        <v>0</v>
      </c>
      <c r="Q762" s="238">
        <f t="shared" si="519"/>
        <v>0</v>
      </c>
      <c r="R762" s="238">
        <f t="shared" si="480"/>
        <v>0</v>
      </c>
    </row>
    <row r="763" spans="1:18" x14ac:dyDescent="0.3">
      <c r="A763" s="744"/>
      <c r="B763" s="239" t="s">
        <v>339</v>
      </c>
      <c r="C763" s="240"/>
      <c r="D763" s="240"/>
      <c r="E763" s="240"/>
      <c r="F763" s="240"/>
      <c r="G763" s="240"/>
      <c r="H763" s="240"/>
      <c r="I763" s="240"/>
      <c r="J763" s="240"/>
      <c r="K763" s="240"/>
      <c r="L763" s="56"/>
      <c r="M763" s="240"/>
      <c r="N763" s="240"/>
      <c r="O763" s="240"/>
      <c r="P763" s="240"/>
      <c r="Q763" s="240"/>
      <c r="R763" s="241">
        <f t="shared" si="480"/>
        <v>0</v>
      </c>
    </row>
    <row r="764" spans="1:18" x14ac:dyDescent="0.3">
      <c r="A764" s="744"/>
      <c r="B764" s="239" t="s">
        <v>340</v>
      </c>
      <c r="C764" s="240"/>
      <c r="D764" s="240"/>
      <c r="E764" s="240"/>
      <c r="F764" s="240"/>
      <c r="G764" s="240"/>
      <c r="H764" s="240"/>
      <c r="I764" s="240"/>
      <c r="J764" s="240"/>
      <c r="K764" s="240"/>
      <c r="L764" s="56"/>
      <c r="M764" s="240"/>
      <c r="N764" s="240"/>
      <c r="O764" s="240"/>
      <c r="P764" s="240"/>
      <c r="Q764" s="240"/>
      <c r="R764" s="241">
        <f t="shared" si="480"/>
        <v>0</v>
      </c>
    </row>
    <row r="765" spans="1:18" x14ac:dyDescent="0.3">
      <c r="A765" s="744"/>
      <c r="B765" s="238" t="s">
        <v>341</v>
      </c>
      <c r="C765" s="238">
        <f t="shared" ref="C765:K765" si="520">SUM(C766:C767)</f>
        <v>0</v>
      </c>
      <c r="D765" s="238">
        <f t="shared" si="520"/>
        <v>0</v>
      </c>
      <c r="E765" s="238">
        <f t="shared" si="520"/>
        <v>0</v>
      </c>
      <c r="F765" s="238">
        <f t="shared" si="520"/>
        <v>0</v>
      </c>
      <c r="G765" s="238">
        <f t="shared" si="520"/>
        <v>0</v>
      </c>
      <c r="H765" s="238">
        <f t="shared" si="520"/>
        <v>0</v>
      </c>
      <c r="I765" s="238">
        <f t="shared" si="520"/>
        <v>0</v>
      </c>
      <c r="J765" s="238">
        <f t="shared" si="520"/>
        <v>0</v>
      </c>
      <c r="K765" s="238">
        <f t="shared" si="520"/>
        <v>0</v>
      </c>
      <c r="L765" s="56"/>
      <c r="M765" s="238">
        <f t="shared" ref="M765:Q765" si="521">SUM(M766:M767)</f>
        <v>0</v>
      </c>
      <c r="N765" s="238">
        <f t="shared" si="521"/>
        <v>0</v>
      </c>
      <c r="O765" s="238">
        <f t="shared" si="521"/>
        <v>0</v>
      </c>
      <c r="P765" s="238">
        <f t="shared" si="521"/>
        <v>0</v>
      </c>
      <c r="Q765" s="238">
        <f t="shared" si="521"/>
        <v>0</v>
      </c>
      <c r="R765" s="238">
        <f t="shared" si="480"/>
        <v>0</v>
      </c>
    </row>
    <row r="766" spans="1:18" x14ac:dyDescent="0.3">
      <c r="A766" s="744"/>
      <c r="B766" s="239" t="s">
        <v>339</v>
      </c>
      <c r="C766" s="240"/>
      <c r="D766" s="240"/>
      <c r="E766" s="240"/>
      <c r="F766" s="240"/>
      <c r="G766" s="240"/>
      <c r="H766" s="240"/>
      <c r="I766" s="240"/>
      <c r="J766" s="240"/>
      <c r="K766" s="240"/>
      <c r="L766" s="56"/>
      <c r="M766" s="240"/>
      <c r="N766" s="240"/>
      <c r="O766" s="240"/>
      <c r="P766" s="240"/>
      <c r="Q766" s="240"/>
      <c r="R766" s="241">
        <f t="shared" si="480"/>
        <v>0</v>
      </c>
    </row>
    <row r="767" spans="1:18" x14ac:dyDescent="0.3">
      <c r="A767" s="744"/>
      <c r="B767" s="239" t="s">
        <v>340</v>
      </c>
      <c r="C767" s="240"/>
      <c r="D767" s="240"/>
      <c r="E767" s="240"/>
      <c r="F767" s="240"/>
      <c r="G767" s="240"/>
      <c r="H767" s="240"/>
      <c r="I767" s="240"/>
      <c r="J767" s="240"/>
      <c r="K767" s="240"/>
      <c r="L767" s="56"/>
      <c r="M767" s="240"/>
      <c r="N767" s="240"/>
      <c r="O767" s="240"/>
      <c r="P767" s="240"/>
      <c r="Q767" s="240"/>
      <c r="R767" s="241">
        <f t="shared" si="480"/>
        <v>0</v>
      </c>
    </row>
    <row r="768" spans="1:18" x14ac:dyDescent="0.3">
      <c r="A768" s="744" t="s">
        <v>350</v>
      </c>
      <c r="B768" s="238" t="s">
        <v>338</v>
      </c>
      <c r="C768" s="238">
        <f t="shared" ref="C768:L768" si="522">SUM(C769:C770)</f>
        <v>0</v>
      </c>
      <c r="D768" s="238">
        <f t="shared" si="522"/>
        <v>0</v>
      </c>
      <c r="E768" s="238">
        <f t="shared" si="522"/>
        <v>0</v>
      </c>
      <c r="F768" s="238">
        <f t="shared" si="522"/>
        <v>0</v>
      </c>
      <c r="G768" s="238">
        <f t="shared" si="522"/>
        <v>0</v>
      </c>
      <c r="H768" s="238">
        <f t="shared" si="522"/>
        <v>0</v>
      </c>
      <c r="I768" s="238">
        <f t="shared" si="522"/>
        <v>0</v>
      </c>
      <c r="J768" s="238">
        <f t="shared" si="522"/>
        <v>0</v>
      </c>
      <c r="K768" s="238">
        <f t="shared" si="522"/>
        <v>0</v>
      </c>
      <c r="L768" s="238">
        <f t="shared" si="522"/>
        <v>0</v>
      </c>
      <c r="M768" s="56"/>
      <c r="N768" s="238">
        <f t="shared" ref="N768:Q768" si="523">SUM(N769:N770)</f>
        <v>0</v>
      </c>
      <c r="O768" s="238">
        <f t="shared" si="523"/>
        <v>0</v>
      </c>
      <c r="P768" s="238">
        <f t="shared" si="523"/>
        <v>0</v>
      </c>
      <c r="Q768" s="238">
        <f t="shared" si="523"/>
        <v>0</v>
      </c>
      <c r="R768" s="238">
        <f t="shared" si="480"/>
        <v>0</v>
      </c>
    </row>
    <row r="769" spans="1:18" x14ac:dyDescent="0.3">
      <c r="A769" s="744"/>
      <c r="B769" s="239" t="s">
        <v>339</v>
      </c>
      <c r="C769" s="240"/>
      <c r="D769" s="240"/>
      <c r="E769" s="240"/>
      <c r="F769" s="240"/>
      <c r="G769" s="240"/>
      <c r="H769" s="240"/>
      <c r="I769" s="240"/>
      <c r="J769" s="240"/>
      <c r="K769" s="240"/>
      <c r="L769" s="240"/>
      <c r="M769" s="56"/>
      <c r="N769" s="240"/>
      <c r="O769" s="240"/>
      <c r="P769" s="240"/>
      <c r="Q769" s="240"/>
      <c r="R769" s="241">
        <f t="shared" si="480"/>
        <v>0</v>
      </c>
    </row>
    <row r="770" spans="1:18" x14ac:dyDescent="0.3">
      <c r="A770" s="744"/>
      <c r="B770" s="239" t="s">
        <v>340</v>
      </c>
      <c r="C770" s="240"/>
      <c r="D770" s="240"/>
      <c r="E770" s="240"/>
      <c r="F770" s="240"/>
      <c r="G770" s="240"/>
      <c r="H770" s="240"/>
      <c r="I770" s="240"/>
      <c r="J770" s="240"/>
      <c r="K770" s="240"/>
      <c r="L770" s="240"/>
      <c r="M770" s="56"/>
      <c r="N770" s="240"/>
      <c r="O770" s="240"/>
      <c r="P770" s="240"/>
      <c r="Q770" s="240"/>
      <c r="R770" s="241">
        <f t="shared" si="480"/>
        <v>0</v>
      </c>
    </row>
    <row r="771" spans="1:18" x14ac:dyDescent="0.3">
      <c r="A771" s="744"/>
      <c r="B771" s="238" t="s">
        <v>341</v>
      </c>
      <c r="C771" s="238">
        <f t="shared" ref="C771:L771" si="524">SUM(C772:C773)</f>
        <v>0</v>
      </c>
      <c r="D771" s="238">
        <f t="shared" si="524"/>
        <v>0</v>
      </c>
      <c r="E771" s="238">
        <f t="shared" si="524"/>
        <v>0</v>
      </c>
      <c r="F771" s="238">
        <f t="shared" si="524"/>
        <v>0</v>
      </c>
      <c r="G771" s="238">
        <f t="shared" si="524"/>
        <v>0</v>
      </c>
      <c r="H771" s="238">
        <f t="shared" si="524"/>
        <v>0</v>
      </c>
      <c r="I771" s="238">
        <f t="shared" si="524"/>
        <v>0</v>
      </c>
      <c r="J771" s="238">
        <f t="shared" si="524"/>
        <v>0</v>
      </c>
      <c r="K771" s="238">
        <f t="shared" si="524"/>
        <v>0</v>
      </c>
      <c r="L771" s="238">
        <f t="shared" si="524"/>
        <v>0</v>
      </c>
      <c r="M771" s="56"/>
      <c r="N771" s="238">
        <f t="shared" ref="N771:Q771" si="525">SUM(N772:N773)</f>
        <v>0</v>
      </c>
      <c r="O771" s="238">
        <f t="shared" si="525"/>
        <v>0</v>
      </c>
      <c r="P771" s="238">
        <f t="shared" si="525"/>
        <v>0</v>
      </c>
      <c r="Q771" s="238">
        <f t="shared" si="525"/>
        <v>0</v>
      </c>
      <c r="R771" s="238">
        <f t="shared" si="480"/>
        <v>0</v>
      </c>
    </row>
    <row r="772" spans="1:18" x14ac:dyDescent="0.3">
      <c r="A772" s="744"/>
      <c r="B772" s="239" t="s">
        <v>339</v>
      </c>
      <c r="C772" s="240"/>
      <c r="D772" s="240"/>
      <c r="E772" s="240"/>
      <c r="F772" s="240"/>
      <c r="G772" s="240"/>
      <c r="H772" s="240"/>
      <c r="I772" s="240"/>
      <c r="J772" s="240"/>
      <c r="K772" s="240"/>
      <c r="L772" s="240"/>
      <c r="M772" s="56"/>
      <c r="N772" s="240"/>
      <c r="O772" s="240"/>
      <c r="P772" s="240"/>
      <c r="Q772" s="240"/>
      <c r="R772" s="241">
        <f t="shared" si="480"/>
        <v>0</v>
      </c>
    </row>
    <row r="773" spans="1:18" x14ac:dyDescent="0.3">
      <c r="A773" s="744"/>
      <c r="B773" s="239" t="s">
        <v>340</v>
      </c>
      <c r="C773" s="240"/>
      <c r="D773" s="240"/>
      <c r="E773" s="240"/>
      <c r="F773" s="240"/>
      <c r="G773" s="240"/>
      <c r="H773" s="240"/>
      <c r="I773" s="240"/>
      <c r="J773" s="240"/>
      <c r="K773" s="240"/>
      <c r="L773" s="240"/>
      <c r="M773" s="56"/>
      <c r="N773" s="240"/>
      <c r="O773" s="240"/>
      <c r="P773" s="240"/>
      <c r="Q773" s="240"/>
      <c r="R773" s="241">
        <f t="shared" ref="R773:R797" si="526">SUM(C773:Q773)</f>
        <v>0</v>
      </c>
    </row>
    <row r="774" spans="1:18" x14ac:dyDescent="0.3">
      <c r="A774" s="744" t="s">
        <v>351</v>
      </c>
      <c r="B774" s="238" t="s">
        <v>338</v>
      </c>
      <c r="C774" s="238">
        <f t="shared" ref="C774:M774" si="527">SUM(C775:C776)</f>
        <v>0</v>
      </c>
      <c r="D774" s="238">
        <f t="shared" si="527"/>
        <v>0</v>
      </c>
      <c r="E774" s="238">
        <f t="shared" si="527"/>
        <v>0</v>
      </c>
      <c r="F774" s="238">
        <f t="shared" si="527"/>
        <v>0</v>
      </c>
      <c r="G774" s="238">
        <f t="shared" si="527"/>
        <v>0</v>
      </c>
      <c r="H774" s="238">
        <f t="shared" si="527"/>
        <v>0</v>
      </c>
      <c r="I774" s="238">
        <f t="shared" si="527"/>
        <v>0</v>
      </c>
      <c r="J774" s="238">
        <f t="shared" si="527"/>
        <v>0</v>
      </c>
      <c r="K774" s="238">
        <f t="shared" si="527"/>
        <v>0</v>
      </c>
      <c r="L774" s="238">
        <f t="shared" si="527"/>
        <v>0</v>
      </c>
      <c r="M774" s="238">
        <f t="shared" si="527"/>
        <v>0</v>
      </c>
      <c r="N774" s="56"/>
      <c r="O774" s="238">
        <f t="shared" ref="O774:Q774" si="528">SUM(O775:O776)</f>
        <v>0</v>
      </c>
      <c r="P774" s="238">
        <f t="shared" si="528"/>
        <v>0</v>
      </c>
      <c r="Q774" s="238">
        <f t="shared" si="528"/>
        <v>0</v>
      </c>
      <c r="R774" s="238">
        <f t="shared" si="526"/>
        <v>0</v>
      </c>
    </row>
    <row r="775" spans="1:18" x14ac:dyDescent="0.3">
      <c r="A775" s="744"/>
      <c r="B775" s="239" t="s">
        <v>339</v>
      </c>
      <c r="C775" s="240"/>
      <c r="D775" s="240"/>
      <c r="E775" s="240"/>
      <c r="F775" s="240"/>
      <c r="G775" s="240"/>
      <c r="H775" s="240"/>
      <c r="I775" s="240"/>
      <c r="J775" s="240"/>
      <c r="K775" s="240"/>
      <c r="L775" s="240"/>
      <c r="M775" s="240"/>
      <c r="N775" s="56"/>
      <c r="O775" s="240"/>
      <c r="P775" s="240"/>
      <c r="Q775" s="240"/>
      <c r="R775" s="241">
        <f t="shared" si="526"/>
        <v>0</v>
      </c>
    </row>
    <row r="776" spans="1:18" x14ac:dyDescent="0.3">
      <c r="A776" s="744"/>
      <c r="B776" s="239" t="s">
        <v>340</v>
      </c>
      <c r="C776" s="240"/>
      <c r="D776" s="240"/>
      <c r="E776" s="240"/>
      <c r="F776" s="240"/>
      <c r="G776" s="240"/>
      <c r="H776" s="240"/>
      <c r="I776" s="240"/>
      <c r="J776" s="240"/>
      <c r="K776" s="240"/>
      <c r="L776" s="240"/>
      <c r="M776" s="240"/>
      <c r="N776" s="56"/>
      <c r="O776" s="240"/>
      <c r="P776" s="240"/>
      <c r="Q776" s="240"/>
      <c r="R776" s="241">
        <f t="shared" si="526"/>
        <v>0</v>
      </c>
    </row>
    <row r="777" spans="1:18" x14ac:dyDescent="0.3">
      <c r="A777" s="744"/>
      <c r="B777" s="238" t="s">
        <v>341</v>
      </c>
      <c r="C777" s="238">
        <f t="shared" ref="C777:M777" si="529">SUM(C778:C779)</f>
        <v>0</v>
      </c>
      <c r="D777" s="238">
        <f t="shared" si="529"/>
        <v>0</v>
      </c>
      <c r="E777" s="238">
        <f t="shared" si="529"/>
        <v>0</v>
      </c>
      <c r="F777" s="238">
        <f t="shared" si="529"/>
        <v>0</v>
      </c>
      <c r="G777" s="238">
        <f t="shared" si="529"/>
        <v>0</v>
      </c>
      <c r="H777" s="238">
        <f t="shared" si="529"/>
        <v>0</v>
      </c>
      <c r="I777" s="238">
        <f t="shared" si="529"/>
        <v>0</v>
      </c>
      <c r="J777" s="238">
        <f t="shared" si="529"/>
        <v>0</v>
      </c>
      <c r="K777" s="238">
        <f t="shared" si="529"/>
        <v>0</v>
      </c>
      <c r="L777" s="238">
        <f t="shared" si="529"/>
        <v>0</v>
      </c>
      <c r="M777" s="238">
        <f t="shared" si="529"/>
        <v>0</v>
      </c>
      <c r="N777" s="56"/>
      <c r="O777" s="238">
        <f t="shared" ref="O777:Q777" si="530">SUM(O778:O779)</f>
        <v>0</v>
      </c>
      <c r="P777" s="238">
        <f t="shared" si="530"/>
        <v>0</v>
      </c>
      <c r="Q777" s="238">
        <f t="shared" si="530"/>
        <v>0</v>
      </c>
      <c r="R777" s="238">
        <f t="shared" si="526"/>
        <v>0</v>
      </c>
    </row>
    <row r="778" spans="1:18" x14ac:dyDescent="0.3">
      <c r="A778" s="744"/>
      <c r="B778" s="239" t="s">
        <v>339</v>
      </c>
      <c r="C778" s="240"/>
      <c r="D778" s="240"/>
      <c r="E778" s="240"/>
      <c r="F778" s="240"/>
      <c r="G778" s="240"/>
      <c r="H778" s="240"/>
      <c r="I778" s="240"/>
      <c r="J778" s="240"/>
      <c r="K778" s="240"/>
      <c r="L778" s="240"/>
      <c r="M778" s="240"/>
      <c r="N778" s="56"/>
      <c r="O778" s="240"/>
      <c r="P778" s="240"/>
      <c r="Q778" s="240"/>
      <c r="R778" s="241">
        <f t="shared" si="526"/>
        <v>0</v>
      </c>
    </row>
    <row r="779" spans="1:18" x14ac:dyDescent="0.3">
      <c r="A779" s="744"/>
      <c r="B779" s="239" t="s">
        <v>340</v>
      </c>
      <c r="C779" s="240"/>
      <c r="D779" s="240"/>
      <c r="E779" s="240"/>
      <c r="F779" s="240"/>
      <c r="G779" s="240"/>
      <c r="H779" s="240"/>
      <c r="I779" s="240"/>
      <c r="J779" s="240"/>
      <c r="K779" s="240"/>
      <c r="L779" s="240"/>
      <c r="M779" s="240"/>
      <c r="N779" s="56"/>
      <c r="O779" s="240"/>
      <c r="P779" s="240"/>
      <c r="Q779" s="240"/>
      <c r="R779" s="241">
        <f t="shared" si="526"/>
        <v>0</v>
      </c>
    </row>
    <row r="780" spans="1:18" x14ac:dyDescent="0.3">
      <c r="A780" s="744" t="s">
        <v>670</v>
      </c>
      <c r="B780" s="238" t="s">
        <v>338</v>
      </c>
      <c r="C780" s="238">
        <f t="shared" ref="C780:N780" si="531">SUM(C781:C782)</f>
        <v>0</v>
      </c>
      <c r="D780" s="238">
        <f t="shared" si="531"/>
        <v>0</v>
      </c>
      <c r="E780" s="238">
        <f t="shared" si="531"/>
        <v>0</v>
      </c>
      <c r="F780" s="238">
        <f t="shared" si="531"/>
        <v>0</v>
      </c>
      <c r="G780" s="238">
        <f t="shared" si="531"/>
        <v>0</v>
      </c>
      <c r="H780" s="238">
        <f t="shared" si="531"/>
        <v>0</v>
      </c>
      <c r="I780" s="238">
        <f t="shared" si="531"/>
        <v>0</v>
      </c>
      <c r="J780" s="238">
        <f t="shared" si="531"/>
        <v>0</v>
      </c>
      <c r="K780" s="238">
        <f t="shared" si="531"/>
        <v>0</v>
      </c>
      <c r="L780" s="238">
        <f t="shared" si="531"/>
        <v>0</v>
      </c>
      <c r="M780" s="238">
        <f t="shared" si="531"/>
        <v>0</v>
      </c>
      <c r="N780" s="238">
        <f t="shared" si="531"/>
        <v>0</v>
      </c>
      <c r="O780" s="56"/>
      <c r="P780" s="238">
        <f t="shared" ref="P780:Q780" si="532">SUM(P781:P782)</f>
        <v>0</v>
      </c>
      <c r="Q780" s="238">
        <f t="shared" si="532"/>
        <v>0</v>
      </c>
      <c r="R780" s="238">
        <f t="shared" si="526"/>
        <v>0</v>
      </c>
    </row>
    <row r="781" spans="1:18" x14ac:dyDescent="0.3">
      <c r="A781" s="744"/>
      <c r="B781" s="239" t="s">
        <v>339</v>
      </c>
      <c r="C781" s="240"/>
      <c r="D781" s="240"/>
      <c r="E781" s="240"/>
      <c r="F781" s="240"/>
      <c r="G781" s="240"/>
      <c r="H781" s="240"/>
      <c r="I781" s="240"/>
      <c r="J781" s="240"/>
      <c r="K781" s="240"/>
      <c r="L781" s="240"/>
      <c r="M781" s="240"/>
      <c r="N781" s="240"/>
      <c r="O781" s="56"/>
      <c r="P781" s="240"/>
      <c r="Q781" s="240"/>
      <c r="R781" s="241">
        <f t="shared" si="526"/>
        <v>0</v>
      </c>
    </row>
    <row r="782" spans="1:18" x14ac:dyDescent="0.3">
      <c r="A782" s="744"/>
      <c r="B782" s="239" t="s">
        <v>340</v>
      </c>
      <c r="C782" s="240"/>
      <c r="D782" s="240"/>
      <c r="E782" s="240"/>
      <c r="F782" s="240"/>
      <c r="G782" s="240"/>
      <c r="H782" s="240"/>
      <c r="I782" s="240"/>
      <c r="J782" s="240"/>
      <c r="K782" s="240"/>
      <c r="L782" s="240"/>
      <c r="M782" s="240"/>
      <c r="N782" s="240"/>
      <c r="O782" s="56"/>
      <c r="P782" s="240"/>
      <c r="Q782" s="240"/>
      <c r="R782" s="241">
        <f t="shared" si="526"/>
        <v>0</v>
      </c>
    </row>
    <row r="783" spans="1:18" x14ac:dyDescent="0.3">
      <c r="A783" s="744"/>
      <c r="B783" s="238" t="s">
        <v>341</v>
      </c>
      <c r="C783" s="238">
        <f t="shared" ref="C783:N783" si="533">SUM(C784:C785)</f>
        <v>0</v>
      </c>
      <c r="D783" s="238">
        <f t="shared" si="533"/>
        <v>0</v>
      </c>
      <c r="E783" s="238">
        <f t="shared" si="533"/>
        <v>0</v>
      </c>
      <c r="F783" s="238">
        <f t="shared" si="533"/>
        <v>0</v>
      </c>
      <c r="G783" s="238">
        <f t="shared" si="533"/>
        <v>0</v>
      </c>
      <c r="H783" s="238">
        <f t="shared" si="533"/>
        <v>0</v>
      </c>
      <c r="I783" s="238">
        <f t="shared" si="533"/>
        <v>0</v>
      </c>
      <c r="J783" s="238">
        <f t="shared" si="533"/>
        <v>0</v>
      </c>
      <c r="K783" s="238">
        <f t="shared" si="533"/>
        <v>0</v>
      </c>
      <c r="L783" s="238">
        <f t="shared" si="533"/>
        <v>0</v>
      </c>
      <c r="M783" s="238">
        <f t="shared" si="533"/>
        <v>0</v>
      </c>
      <c r="N783" s="238">
        <f t="shared" si="533"/>
        <v>0</v>
      </c>
      <c r="O783" s="56"/>
      <c r="P783" s="238">
        <f t="shared" ref="P783:Q783" si="534">SUM(P784:P785)</f>
        <v>0</v>
      </c>
      <c r="Q783" s="238">
        <f t="shared" si="534"/>
        <v>0</v>
      </c>
      <c r="R783" s="238">
        <f t="shared" si="526"/>
        <v>0</v>
      </c>
    </row>
    <row r="784" spans="1:18" x14ac:dyDescent="0.3">
      <c r="A784" s="744"/>
      <c r="B784" s="239" t="s">
        <v>339</v>
      </c>
      <c r="C784" s="240"/>
      <c r="D784" s="240"/>
      <c r="E784" s="240"/>
      <c r="F784" s="240"/>
      <c r="G784" s="240"/>
      <c r="H784" s="240"/>
      <c r="I784" s="240"/>
      <c r="J784" s="240"/>
      <c r="K784" s="240"/>
      <c r="L784" s="240"/>
      <c r="M784" s="240"/>
      <c r="N784" s="240"/>
      <c r="O784" s="56"/>
      <c r="P784" s="240"/>
      <c r="Q784" s="240"/>
      <c r="R784" s="241">
        <f t="shared" si="526"/>
        <v>0</v>
      </c>
    </row>
    <row r="785" spans="1:18" x14ac:dyDescent="0.3">
      <c r="A785" s="744"/>
      <c r="B785" s="239" t="s">
        <v>340</v>
      </c>
      <c r="C785" s="240"/>
      <c r="D785" s="240"/>
      <c r="E785" s="240"/>
      <c r="F785" s="240"/>
      <c r="G785" s="240"/>
      <c r="H785" s="240"/>
      <c r="I785" s="240"/>
      <c r="J785" s="240"/>
      <c r="K785" s="240"/>
      <c r="L785" s="240"/>
      <c r="M785" s="240"/>
      <c r="N785" s="240"/>
      <c r="O785" s="56"/>
      <c r="P785" s="240"/>
      <c r="Q785" s="240"/>
      <c r="R785" s="241">
        <f t="shared" si="526"/>
        <v>0</v>
      </c>
    </row>
    <row r="786" spans="1:18" x14ac:dyDescent="0.3">
      <c r="A786" s="744" t="s">
        <v>352</v>
      </c>
      <c r="B786" s="238" t="s">
        <v>338</v>
      </c>
      <c r="C786" s="238">
        <f t="shared" ref="C786:O786" si="535">SUM(C787:C788)</f>
        <v>0</v>
      </c>
      <c r="D786" s="238">
        <f t="shared" si="535"/>
        <v>0</v>
      </c>
      <c r="E786" s="238">
        <f t="shared" si="535"/>
        <v>0</v>
      </c>
      <c r="F786" s="238">
        <f t="shared" si="535"/>
        <v>0</v>
      </c>
      <c r="G786" s="238">
        <f t="shared" si="535"/>
        <v>0</v>
      </c>
      <c r="H786" s="238">
        <f t="shared" si="535"/>
        <v>0</v>
      </c>
      <c r="I786" s="238">
        <f t="shared" si="535"/>
        <v>0</v>
      </c>
      <c r="J786" s="238">
        <f t="shared" si="535"/>
        <v>0</v>
      </c>
      <c r="K786" s="238">
        <f t="shared" si="535"/>
        <v>0</v>
      </c>
      <c r="L786" s="238">
        <f t="shared" si="535"/>
        <v>0</v>
      </c>
      <c r="M786" s="238">
        <f t="shared" si="535"/>
        <v>0</v>
      </c>
      <c r="N786" s="238">
        <f t="shared" si="535"/>
        <v>0</v>
      </c>
      <c r="O786" s="238">
        <f t="shared" si="535"/>
        <v>0</v>
      </c>
      <c r="P786" s="56"/>
      <c r="Q786" s="238">
        <f t="shared" ref="Q786" si="536">SUM(Q787:Q788)</f>
        <v>0</v>
      </c>
      <c r="R786" s="238">
        <f t="shared" si="526"/>
        <v>0</v>
      </c>
    </row>
    <row r="787" spans="1:18" x14ac:dyDescent="0.3">
      <c r="A787" s="744"/>
      <c r="B787" s="239" t="s">
        <v>339</v>
      </c>
      <c r="C787" s="240"/>
      <c r="D787" s="240"/>
      <c r="E787" s="240"/>
      <c r="F787" s="240"/>
      <c r="G787" s="240"/>
      <c r="H787" s="240"/>
      <c r="I787" s="240"/>
      <c r="J787" s="240"/>
      <c r="K787" s="240"/>
      <c r="L787" s="240"/>
      <c r="M787" s="240"/>
      <c r="N787" s="240"/>
      <c r="O787" s="240"/>
      <c r="P787" s="56"/>
      <c r="Q787" s="240"/>
      <c r="R787" s="241">
        <f t="shared" si="526"/>
        <v>0</v>
      </c>
    </row>
    <row r="788" spans="1:18" x14ac:dyDescent="0.3">
      <c r="A788" s="744"/>
      <c r="B788" s="239" t="s">
        <v>340</v>
      </c>
      <c r="C788" s="240"/>
      <c r="D788" s="240"/>
      <c r="E788" s="240"/>
      <c r="F788" s="240"/>
      <c r="G788" s="240"/>
      <c r="H788" s="240"/>
      <c r="I788" s="240"/>
      <c r="J788" s="240"/>
      <c r="K788" s="240"/>
      <c r="L788" s="240"/>
      <c r="M788" s="240"/>
      <c r="N788" s="240"/>
      <c r="O788" s="240"/>
      <c r="P788" s="56"/>
      <c r="Q788" s="240"/>
      <c r="R788" s="241">
        <f t="shared" si="526"/>
        <v>0</v>
      </c>
    </row>
    <row r="789" spans="1:18" x14ac:dyDescent="0.3">
      <c r="A789" s="744"/>
      <c r="B789" s="238" t="s">
        <v>341</v>
      </c>
      <c r="C789" s="238">
        <f t="shared" ref="C789:O789" si="537">SUM(C790:C791)</f>
        <v>0</v>
      </c>
      <c r="D789" s="238">
        <f t="shared" si="537"/>
        <v>0</v>
      </c>
      <c r="E789" s="238">
        <f t="shared" si="537"/>
        <v>0</v>
      </c>
      <c r="F789" s="238">
        <f t="shared" si="537"/>
        <v>0</v>
      </c>
      <c r="G789" s="238">
        <f t="shared" si="537"/>
        <v>0</v>
      </c>
      <c r="H789" s="238">
        <f t="shared" si="537"/>
        <v>0</v>
      </c>
      <c r="I789" s="238">
        <f t="shared" si="537"/>
        <v>0</v>
      </c>
      <c r="J789" s="238">
        <f t="shared" si="537"/>
        <v>0</v>
      </c>
      <c r="K789" s="238">
        <f t="shared" si="537"/>
        <v>0</v>
      </c>
      <c r="L789" s="238">
        <f t="shared" si="537"/>
        <v>0</v>
      </c>
      <c r="M789" s="238">
        <f t="shared" si="537"/>
        <v>0</v>
      </c>
      <c r="N789" s="238">
        <f t="shared" si="537"/>
        <v>0</v>
      </c>
      <c r="O789" s="238">
        <f t="shared" si="537"/>
        <v>0</v>
      </c>
      <c r="P789" s="56"/>
      <c r="Q789" s="238">
        <f t="shared" ref="Q789" si="538">SUM(Q790:Q791)</f>
        <v>0</v>
      </c>
      <c r="R789" s="238">
        <f t="shared" si="526"/>
        <v>0</v>
      </c>
    </row>
    <row r="790" spans="1:18" x14ac:dyDescent="0.3">
      <c r="A790" s="744"/>
      <c r="B790" s="239" t="s">
        <v>339</v>
      </c>
      <c r="C790" s="240"/>
      <c r="D790" s="240"/>
      <c r="E790" s="240"/>
      <c r="F790" s="240"/>
      <c r="G790" s="240"/>
      <c r="H790" s="240"/>
      <c r="I790" s="240"/>
      <c r="J790" s="240"/>
      <c r="K790" s="240"/>
      <c r="L790" s="240"/>
      <c r="M790" s="240"/>
      <c r="N790" s="240"/>
      <c r="O790" s="240"/>
      <c r="P790" s="56"/>
      <c r="Q790" s="240"/>
      <c r="R790" s="241">
        <f t="shared" si="526"/>
        <v>0</v>
      </c>
    </row>
    <row r="791" spans="1:18" x14ac:dyDescent="0.3">
      <c r="A791" s="744"/>
      <c r="B791" s="239" t="s">
        <v>340</v>
      </c>
      <c r="C791" s="240"/>
      <c r="D791" s="240"/>
      <c r="E791" s="240"/>
      <c r="F791" s="240"/>
      <c r="G791" s="240"/>
      <c r="H791" s="240"/>
      <c r="I791" s="240"/>
      <c r="J791" s="240"/>
      <c r="K791" s="240"/>
      <c r="L791" s="240"/>
      <c r="M791" s="240"/>
      <c r="N791" s="240"/>
      <c r="O791" s="240"/>
      <c r="P791" s="56"/>
      <c r="Q791" s="240"/>
      <c r="R791" s="241">
        <f t="shared" si="526"/>
        <v>0</v>
      </c>
    </row>
    <row r="792" spans="1:18" x14ac:dyDescent="0.3">
      <c r="A792" s="744" t="s">
        <v>353</v>
      </c>
      <c r="B792" s="238" t="s">
        <v>338</v>
      </c>
      <c r="C792" s="238">
        <f t="shared" ref="C792:O792" si="539">SUM(C793:C794)</f>
        <v>0</v>
      </c>
      <c r="D792" s="238">
        <f t="shared" si="539"/>
        <v>0</v>
      </c>
      <c r="E792" s="238">
        <f t="shared" si="539"/>
        <v>0</v>
      </c>
      <c r="F792" s="238">
        <f t="shared" si="539"/>
        <v>0</v>
      </c>
      <c r="G792" s="238">
        <f t="shared" si="539"/>
        <v>0</v>
      </c>
      <c r="H792" s="238">
        <f t="shared" si="539"/>
        <v>0</v>
      </c>
      <c r="I792" s="238">
        <f t="shared" si="539"/>
        <v>0</v>
      </c>
      <c r="J792" s="238">
        <f t="shared" si="539"/>
        <v>0</v>
      </c>
      <c r="K792" s="238">
        <f t="shared" si="539"/>
        <v>0</v>
      </c>
      <c r="L792" s="238">
        <f t="shared" si="539"/>
        <v>0</v>
      </c>
      <c r="M792" s="238">
        <f t="shared" si="539"/>
        <v>0</v>
      </c>
      <c r="N792" s="238">
        <f t="shared" si="539"/>
        <v>0</v>
      </c>
      <c r="O792" s="238">
        <f t="shared" si="539"/>
        <v>0</v>
      </c>
      <c r="P792" s="238">
        <f>SUM(P793:P794)</f>
        <v>0</v>
      </c>
      <c r="Q792" s="56"/>
      <c r="R792" s="238">
        <f t="shared" si="526"/>
        <v>0</v>
      </c>
    </row>
    <row r="793" spans="1:18" x14ac:dyDescent="0.3">
      <c r="A793" s="744"/>
      <c r="B793" s="239" t="s">
        <v>339</v>
      </c>
      <c r="C793" s="240"/>
      <c r="D793" s="240"/>
      <c r="E793" s="240"/>
      <c r="F793" s="240"/>
      <c r="G793" s="240"/>
      <c r="H793" s="240"/>
      <c r="I793" s="240"/>
      <c r="J793" s="240"/>
      <c r="K793" s="240"/>
      <c r="L793" s="240"/>
      <c r="M793" s="240"/>
      <c r="N793" s="240"/>
      <c r="O793" s="240"/>
      <c r="P793" s="240"/>
      <c r="Q793" s="56"/>
      <c r="R793" s="241">
        <f t="shared" si="526"/>
        <v>0</v>
      </c>
    </row>
    <row r="794" spans="1:18" x14ac:dyDescent="0.3">
      <c r="A794" s="744"/>
      <c r="B794" s="239" t="s">
        <v>340</v>
      </c>
      <c r="C794" s="240"/>
      <c r="D794" s="240"/>
      <c r="E794" s="240"/>
      <c r="F794" s="240"/>
      <c r="G794" s="240"/>
      <c r="H794" s="240"/>
      <c r="I794" s="240"/>
      <c r="J794" s="240"/>
      <c r="K794" s="240"/>
      <c r="L794" s="240"/>
      <c r="M794" s="240"/>
      <c r="N794" s="240"/>
      <c r="O794" s="240"/>
      <c r="P794" s="240"/>
      <c r="Q794" s="56"/>
      <c r="R794" s="241">
        <f t="shared" si="526"/>
        <v>0</v>
      </c>
    </row>
    <row r="795" spans="1:18" x14ac:dyDescent="0.3">
      <c r="A795" s="744"/>
      <c r="B795" s="238" t="s">
        <v>341</v>
      </c>
      <c r="C795" s="238">
        <f t="shared" ref="C795:O795" si="540">SUM(C796:C797)</f>
        <v>0</v>
      </c>
      <c r="D795" s="238">
        <f t="shared" si="540"/>
        <v>0</v>
      </c>
      <c r="E795" s="238">
        <f t="shared" si="540"/>
        <v>0</v>
      </c>
      <c r="F795" s="238">
        <f t="shared" si="540"/>
        <v>0</v>
      </c>
      <c r="G795" s="238">
        <f t="shared" si="540"/>
        <v>0</v>
      </c>
      <c r="H795" s="238">
        <f t="shared" si="540"/>
        <v>0</v>
      </c>
      <c r="I795" s="238">
        <f t="shared" si="540"/>
        <v>0</v>
      </c>
      <c r="J795" s="238">
        <f t="shared" si="540"/>
        <v>0</v>
      </c>
      <c r="K795" s="238">
        <f t="shared" si="540"/>
        <v>0</v>
      </c>
      <c r="L795" s="238">
        <f t="shared" si="540"/>
        <v>0</v>
      </c>
      <c r="M795" s="238">
        <f t="shared" si="540"/>
        <v>0</v>
      </c>
      <c r="N795" s="238">
        <f t="shared" si="540"/>
        <v>0</v>
      </c>
      <c r="O795" s="238">
        <f t="shared" si="540"/>
        <v>0</v>
      </c>
      <c r="P795" s="238">
        <f>SUM(P796:P797)</f>
        <v>0</v>
      </c>
      <c r="Q795" s="56"/>
      <c r="R795" s="238">
        <f t="shared" si="526"/>
        <v>0</v>
      </c>
    </row>
    <row r="796" spans="1:18" x14ac:dyDescent="0.3">
      <c r="A796" s="744"/>
      <c r="B796" s="239" t="s">
        <v>339</v>
      </c>
      <c r="C796" s="240"/>
      <c r="D796" s="240"/>
      <c r="E796" s="240"/>
      <c r="F796" s="240"/>
      <c r="G796" s="240"/>
      <c r="H796" s="240"/>
      <c r="I796" s="240"/>
      <c r="J796" s="240"/>
      <c r="K796" s="240"/>
      <c r="L796" s="240"/>
      <c r="M796" s="240"/>
      <c r="N796" s="240"/>
      <c r="O796" s="240"/>
      <c r="P796" s="240"/>
      <c r="Q796" s="56"/>
      <c r="R796" s="241">
        <f t="shared" si="526"/>
        <v>0</v>
      </c>
    </row>
    <row r="797" spans="1:18" x14ac:dyDescent="0.3">
      <c r="A797" s="745"/>
      <c r="B797" s="239" t="s">
        <v>340</v>
      </c>
      <c r="C797" s="240"/>
      <c r="D797" s="240"/>
      <c r="E797" s="240"/>
      <c r="F797" s="240"/>
      <c r="G797" s="240"/>
      <c r="H797" s="240"/>
      <c r="I797" s="240"/>
      <c r="J797" s="240"/>
      <c r="K797" s="240"/>
      <c r="L797" s="240"/>
      <c r="M797" s="240"/>
      <c r="N797" s="240"/>
      <c r="O797" s="240"/>
      <c r="P797" s="240"/>
      <c r="Q797" s="56"/>
      <c r="R797" s="241">
        <f t="shared" si="526"/>
        <v>0</v>
      </c>
    </row>
    <row r="798" spans="1:18" x14ac:dyDescent="0.3">
      <c r="A798" s="744" t="s">
        <v>917</v>
      </c>
      <c r="B798" s="242" t="s">
        <v>338</v>
      </c>
      <c r="C798" s="242">
        <f t="shared" ref="C798:R798" si="541">SUM(C708,C714,C720,C726,C732,C738,C744,C750,C756,C762,C768,C774,C780,C786,C792)</f>
        <v>0</v>
      </c>
      <c r="D798" s="242">
        <f t="shared" si="541"/>
        <v>0</v>
      </c>
      <c r="E798" s="242">
        <f t="shared" si="541"/>
        <v>0</v>
      </c>
      <c r="F798" s="242">
        <f t="shared" si="541"/>
        <v>0</v>
      </c>
      <c r="G798" s="242">
        <f t="shared" si="541"/>
        <v>0</v>
      </c>
      <c r="H798" s="242">
        <f t="shared" si="541"/>
        <v>0</v>
      </c>
      <c r="I798" s="242">
        <f t="shared" si="541"/>
        <v>0</v>
      </c>
      <c r="J798" s="242">
        <f t="shared" si="541"/>
        <v>0</v>
      </c>
      <c r="K798" s="242">
        <f t="shared" si="541"/>
        <v>0</v>
      </c>
      <c r="L798" s="242">
        <f t="shared" si="541"/>
        <v>0</v>
      </c>
      <c r="M798" s="242">
        <f t="shared" si="541"/>
        <v>0</v>
      </c>
      <c r="N798" s="242">
        <f t="shared" si="541"/>
        <v>0</v>
      </c>
      <c r="O798" s="242">
        <f t="shared" si="541"/>
        <v>0</v>
      </c>
      <c r="P798" s="242">
        <f t="shared" si="541"/>
        <v>0</v>
      </c>
      <c r="Q798" s="242">
        <f t="shared" si="541"/>
        <v>0</v>
      </c>
      <c r="R798" s="242">
        <f t="shared" si="541"/>
        <v>0</v>
      </c>
    </row>
    <row r="799" spans="1:18" x14ac:dyDescent="0.3">
      <c r="A799" s="744"/>
      <c r="B799" s="239" t="s">
        <v>339</v>
      </c>
      <c r="C799" s="241">
        <f t="shared" ref="C799:R799" si="542">SUM(C709,C715,C721,C727,C733,C739,C745,C751,C757,C763,C769,C775,C781,C787,C793)</f>
        <v>0</v>
      </c>
      <c r="D799" s="241">
        <f t="shared" si="542"/>
        <v>0</v>
      </c>
      <c r="E799" s="241">
        <f t="shared" si="542"/>
        <v>0</v>
      </c>
      <c r="F799" s="241">
        <f t="shared" si="542"/>
        <v>0</v>
      </c>
      <c r="G799" s="241">
        <f t="shared" si="542"/>
        <v>0</v>
      </c>
      <c r="H799" s="241">
        <f t="shared" si="542"/>
        <v>0</v>
      </c>
      <c r="I799" s="241">
        <f t="shared" si="542"/>
        <v>0</v>
      </c>
      <c r="J799" s="241">
        <f t="shared" si="542"/>
        <v>0</v>
      </c>
      <c r="K799" s="241">
        <f t="shared" si="542"/>
        <v>0</v>
      </c>
      <c r="L799" s="241">
        <f t="shared" si="542"/>
        <v>0</v>
      </c>
      <c r="M799" s="241">
        <f t="shared" si="542"/>
        <v>0</v>
      </c>
      <c r="N799" s="241">
        <f t="shared" si="542"/>
        <v>0</v>
      </c>
      <c r="O799" s="241">
        <f t="shared" si="542"/>
        <v>0</v>
      </c>
      <c r="P799" s="241">
        <f t="shared" si="542"/>
        <v>0</v>
      </c>
      <c r="Q799" s="241">
        <f t="shared" si="542"/>
        <v>0</v>
      </c>
      <c r="R799" s="241">
        <f t="shared" si="542"/>
        <v>0</v>
      </c>
    </row>
    <row r="800" spans="1:18" x14ac:dyDescent="0.3">
      <c r="A800" s="744"/>
      <c r="B800" s="239" t="s">
        <v>340</v>
      </c>
      <c r="C800" s="241">
        <f t="shared" ref="C800:R800" si="543">SUM(C710,C716,C722,C728,C734,C740,C746,C752,C758,C764,C770,C776,C782,C788,C794)</f>
        <v>0</v>
      </c>
      <c r="D800" s="241">
        <f t="shared" si="543"/>
        <v>0</v>
      </c>
      <c r="E800" s="241">
        <f t="shared" si="543"/>
        <v>0</v>
      </c>
      <c r="F800" s="241">
        <f t="shared" si="543"/>
        <v>0</v>
      </c>
      <c r="G800" s="241">
        <f t="shared" si="543"/>
        <v>0</v>
      </c>
      <c r="H800" s="241">
        <f t="shared" si="543"/>
        <v>0</v>
      </c>
      <c r="I800" s="241">
        <f t="shared" si="543"/>
        <v>0</v>
      </c>
      <c r="J800" s="241">
        <f t="shared" si="543"/>
        <v>0</v>
      </c>
      <c r="K800" s="241">
        <f t="shared" si="543"/>
        <v>0</v>
      </c>
      <c r="L800" s="241">
        <f t="shared" si="543"/>
        <v>0</v>
      </c>
      <c r="M800" s="241">
        <f t="shared" si="543"/>
        <v>0</v>
      </c>
      <c r="N800" s="241">
        <f t="shared" si="543"/>
        <v>0</v>
      </c>
      <c r="O800" s="241">
        <f t="shared" si="543"/>
        <v>0</v>
      </c>
      <c r="P800" s="241">
        <f t="shared" si="543"/>
        <v>0</v>
      </c>
      <c r="Q800" s="241">
        <f t="shared" si="543"/>
        <v>0</v>
      </c>
      <c r="R800" s="241">
        <f t="shared" si="543"/>
        <v>0</v>
      </c>
    </row>
    <row r="801" spans="1:18" x14ac:dyDescent="0.3">
      <c r="A801" s="744"/>
      <c r="B801" s="242" t="s">
        <v>341</v>
      </c>
      <c r="C801" s="242">
        <f t="shared" ref="C801:R801" si="544">SUM(C711,C717,C723,C729,C735,C741,C747,C753,C759,C765,C771,C777,C783,C789,C795)</f>
        <v>0</v>
      </c>
      <c r="D801" s="242">
        <f t="shared" si="544"/>
        <v>0</v>
      </c>
      <c r="E801" s="242">
        <f t="shared" si="544"/>
        <v>0</v>
      </c>
      <c r="F801" s="242">
        <f t="shared" si="544"/>
        <v>0</v>
      </c>
      <c r="G801" s="242">
        <f t="shared" si="544"/>
        <v>0</v>
      </c>
      <c r="H801" s="242">
        <f t="shared" si="544"/>
        <v>0</v>
      </c>
      <c r="I801" s="242">
        <f t="shared" si="544"/>
        <v>0</v>
      </c>
      <c r="J801" s="242">
        <f t="shared" si="544"/>
        <v>0</v>
      </c>
      <c r="K801" s="242">
        <f t="shared" si="544"/>
        <v>0</v>
      </c>
      <c r="L801" s="242">
        <f t="shared" si="544"/>
        <v>0</v>
      </c>
      <c r="M801" s="242">
        <f t="shared" si="544"/>
        <v>0</v>
      </c>
      <c r="N801" s="242">
        <f t="shared" si="544"/>
        <v>0</v>
      </c>
      <c r="O801" s="242">
        <f t="shared" si="544"/>
        <v>0</v>
      </c>
      <c r="P801" s="242">
        <f t="shared" si="544"/>
        <v>0</v>
      </c>
      <c r="Q801" s="242">
        <f t="shared" si="544"/>
        <v>0</v>
      </c>
      <c r="R801" s="242">
        <f t="shared" si="544"/>
        <v>0</v>
      </c>
    </row>
    <row r="802" spans="1:18" x14ac:dyDescent="0.3">
      <c r="A802" s="744"/>
      <c r="B802" s="239" t="s">
        <v>339</v>
      </c>
      <c r="C802" s="241">
        <f t="shared" ref="C802:R802" si="545">SUM(C712,C718,C724,C730,C736,C742,C748,C754,C760,C766,C772,C778,C784,C790,C796)</f>
        <v>0</v>
      </c>
      <c r="D802" s="241">
        <f t="shared" si="545"/>
        <v>0</v>
      </c>
      <c r="E802" s="241">
        <f t="shared" si="545"/>
        <v>0</v>
      </c>
      <c r="F802" s="241">
        <f t="shared" si="545"/>
        <v>0</v>
      </c>
      <c r="G802" s="241">
        <f t="shared" si="545"/>
        <v>0</v>
      </c>
      <c r="H802" s="241">
        <f t="shared" si="545"/>
        <v>0</v>
      </c>
      <c r="I802" s="241">
        <f t="shared" si="545"/>
        <v>0</v>
      </c>
      <c r="J802" s="241">
        <f t="shared" si="545"/>
        <v>0</v>
      </c>
      <c r="K802" s="241">
        <f t="shared" si="545"/>
        <v>0</v>
      </c>
      <c r="L802" s="241">
        <f t="shared" si="545"/>
        <v>0</v>
      </c>
      <c r="M802" s="241">
        <f t="shared" si="545"/>
        <v>0</v>
      </c>
      <c r="N802" s="241">
        <f t="shared" si="545"/>
        <v>0</v>
      </c>
      <c r="O802" s="241">
        <f t="shared" si="545"/>
        <v>0</v>
      </c>
      <c r="P802" s="241">
        <f t="shared" si="545"/>
        <v>0</v>
      </c>
      <c r="Q802" s="241">
        <f t="shared" si="545"/>
        <v>0</v>
      </c>
      <c r="R802" s="241">
        <f t="shared" si="545"/>
        <v>0</v>
      </c>
    </row>
    <row r="803" spans="1:18" x14ac:dyDescent="0.3">
      <c r="A803" s="745"/>
      <c r="B803" s="239" t="s">
        <v>340</v>
      </c>
      <c r="C803" s="241">
        <f>SUM(C713,C719,C725,C731,C737,C743,C749,C755,C761,C767,C773,C779,C785,C791,C797)</f>
        <v>0</v>
      </c>
      <c r="D803" s="241">
        <f t="shared" ref="D803:R803" si="546">SUM(D713,D719,D725,D731,D737,D743,D749,D755,D761,D767,D773,D779,D785,D791,D797)</f>
        <v>0</v>
      </c>
      <c r="E803" s="241">
        <f t="shared" si="546"/>
        <v>0</v>
      </c>
      <c r="F803" s="241">
        <f t="shared" si="546"/>
        <v>0</v>
      </c>
      <c r="G803" s="241">
        <f t="shared" si="546"/>
        <v>0</v>
      </c>
      <c r="H803" s="241">
        <f t="shared" si="546"/>
        <v>0</v>
      </c>
      <c r="I803" s="241">
        <f t="shared" si="546"/>
        <v>0</v>
      </c>
      <c r="J803" s="241">
        <f t="shared" si="546"/>
        <v>0</v>
      </c>
      <c r="K803" s="241">
        <f t="shared" si="546"/>
        <v>0</v>
      </c>
      <c r="L803" s="241">
        <f t="shared" si="546"/>
        <v>0</v>
      </c>
      <c r="M803" s="241">
        <f t="shared" si="546"/>
        <v>0</v>
      </c>
      <c r="N803" s="241">
        <f t="shared" si="546"/>
        <v>0</v>
      </c>
      <c r="O803" s="241">
        <f t="shared" si="546"/>
        <v>0</v>
      </c>
      <c r="P803" s="241">
        <f t="shared" si="546"/>
        <v>0</v>
      </c>
      <c r="Q803" s="241">
        <f t="shared" si="546"/>
        <v>0</v>
      </c>
      <c r="R803" s="241">
        <f t="shared" si="546"/>
        <v>0</v>
      </c>
    </row>
  </sheetData>
  <mergeCells count="144">
    <mergeCell ref="A582:A587"/>
    <mergeCell ref="A588:A593"/>
    <mergeCell ref="A594:A599"/>
    <mergeCell ref="A600:A605"/>
    <mergeCell ref="B607:R607"/>
    <mergeCell ref="A510:A515"/>
    <mergeCell ref="A516:A521"/>
    <mergeCell ref="A522:A527"/>
    <mergeCell ref="A552:A557"/>
    <mergeCell ref="A558:A563"/>
    <mergeCell ref="A564:A569"/>
    <mergeCell ref="A570:A575"/>
    <mergeCell ref="A576:A581"/>
    <mergeCell ref="A546:A551"/>
    <mergeCell ref="A459:A464"/>
    <mergeCell ref="A465:A470"/>
    <mergeCell ref="A495:A500"/>
    <mergeCell ref="A501:A506"/>
    <mergeCell ref="A471:A476"/>
    <mergeCell ref="A477:A482"/>
    <mergeCell ref="A483:A488"/>
    <mergeCell ref="A489:A494"/>
    <mergeCell ref="B508:R508"/>
    <mergeCell ref="A396:A401"/>
    <mergeCell ref="A402:A407"/>
    <mergeCell ref="A354:A359"/>
    <mergeCell ref="A360:A365"/>
    <mergeCell ref="A429:A434"/>
    <mergeCell ref="A435:A440"/>
    <mergeCell ref="A441:A446"/>
    <mergeCell ref="A447:A452"/>
    <mergeCell ref="A453:A458"/>
    <mergeCell ref="A303:A308"/>
    <mergeCell ref="B310:R310"/>
    <mergeCell ref="A318:A323"/>
    <mergeCell ref="A312:A317"/>
    <mergeCell ref="A324:A329"/>
    <mergeCell ref="A330:A335"/>
    <mergeCell ref="A336:A341"/>
    <mergeCell ref="A342:A347"/>
    <mergeCell ref="A348:A353"/>
    <mergeCell ref="A138:A143"/>
    <mergeCell ref="A144:A149"/>
    <mergeCell ref="A213:A218"/>
    <mergeCell ref="A219:A224"/>
    <mergeCell ref="A225:A230"/>
    <mergeCell ref="A231:A236"/>
    <mergeCell ref="A237:A242"/>
    <mergeCell ref="A291:A296"/>
    <mergeCell ref="A297:A302"/>
    <mergeCell ref="A273:A278"/>
    <mergeCell ref="A279:A284"/>
    <mergeCell ref="A285:A290"/>
    <mergeCell ref="A168:A173"/>
    <mergeCell ref="A174:A179"/>
    <mergeCell ref="A180:A185"/>
    <mergeCell ref="A186:A191"/>
    <mergeCell ref="A192:A197"/>
    <mergeCell ref="A198:A203"/>
    <mergeCell ref="A204:A209"/>
    <mergeCell ref="A150:A155"/>
    <mergeCell ref="A156:A161"/>
    <mergeCell ref="A162:A167"/>
    <mergeCell ref="M5:N5"/>
    <mergeCell ref="O5:P5"/>
    <mergeCell ref="A33:A38"/>
    <mergeCell ref="A87:A92"/>
    <mergeCell ref="A81:A86"/>
    <mergeCell ref="A75:A80"/>
    <mergeCell ref="A69:A74"/>
    <mergeCell ref="A63:A68"/>
    <mergeCell ref="A114:A119"/>
    <mergeCell ref="A57:A62"/>
    <mergeCell ref="A51:A56"/>
    <mergeCell ref="A45:A50"/>
    <mergeCell ref="A39:A44"/>
    <mergeCell ref="B13:R13"/>
    <mergeCell ref="A15:A20"/>
    <mergeCell ref="A21:A26"/>
    <mergeCell ref="A27:A32"/>
    <mergeCell ref="A93:A98"/>
    <mergeCell ref="A99:A104"/>
    <mergeCell ref="A105:A110"/>
    <mergeCell ref="B112:R112"/>
    <mergeCell ref="G5:H5"/>
    <mergeCell ref="I5:J5"/>
    <mergeCell ref="K5:L5"/>
    <mergeCell ref="A120:A125"/>
    <mergeCell ref="A126:A131"/>
    <mergeCell ref="A132:A137"/>
    <mergeCell ref="A528:A533"/>
    <mergeCell ref="A534:A539"/>
    <mergeCell ref="A540:A545"/>
    <mergeCell ref="A5:A6"/>
    <mergeCell ref="C5:D5"/>
    <mergeCell ref="E5:F5"/>
    <mergeCell ref="A366:A371"/>
    <mergeCell ref="A372:A377"/>
    <mergeCell ref="A378:A383"/>
    <mergeCell ref="A384:A389"/>
    <mergeCell ref="A390:A395"/>
    <mergeCell ref="B409:R409"/>
    <mergeCell ref="A411:A416"/>
    <mergeCell ref="A417:A422"/>
    <mergeCell ref="A423:A428"/>
    <mergeCell ref="B211:R211"/>
    <mergeCell ref="A243:A248"/>
    <mergeCell ref="A249:A254"/>
    <mergeCell ref="A255:A260"/>
    <mergeCell ref="A261:A266"/>
    <mergeCell ref="A267:A272"/>
    <mergeCell ref="B706:R706"/>
    <mergeCell ref="A609:A614"/>
    <mergeCell ref="A615:A620"/>
    <mergeCell ref="A621:A626"/>
    <mergeCell ref="A627:A632"/>
    <mergeCell ref="A633:A638"/>
    <mergeCell ref="A639:A644"/>
    <mergeCell ref="A645:A650"/>
    <mergeCell ref="A651:A656"/>
    <mergeCell ref="A657:A662"/>
    <mergeCell ref="A663:A668"/>
    <mergeCell ref="A669:A674"/>
    <mergeCell ref="A675:A680"/>
    <mergeCell ref="A681:A686"/>
    <mergeCell ref="A687:A692"/>
    <mergeCell ref="A693:A698"/>
    <mergeCell ref="A699:A704"/>
    <mergeCell ref="A762:A767"/>
    <mergeCell ref="A768:A773"/>
    <mergeCell ref="A774:A779"/>
    <mergeCell ref="A780:A785"/>
    <mergeCell ref="A786:A791"/>
    <mergeCell ref="A792:A797"/>
    <mergeCell ref="A798:A803"/>
    <mergeCell ref="A708:A713"/>
    <mergeCell ref="A714:A719"/>
    <mergeCell ref="A720:A725"/>
    <mergeCell ref="A726:A731"/>
    <mergeCell ref="A732:A737"/>
    <mergeCell ref="A738:A743"/>
    <mergeCell ref="A744:A749"/>
    <mergeCell ref="A750:A755"/>
    <mergeCell ref="A756:A761"/>
  </mergeCells>
  <conditionalFormatting sqref="B7:B8">
    <cfRule type="containsText" dxfId="1945" priority="29" operator="containsText" text="ntitulé">
      <formula>NOT(ISERROR(SEARCH("ntitulé",B7)))</formula>
    </cfRule>
    <cfRule type="containsBlanks" dxfId="1944" priority="30">
      <formula>LEN(TRIM(B7))=0</formula>
    </cfRule>
  </conditionalFormatting>
  <conditionalFormatting sqref="B7:B8">
    <cfRule type="containsText" dxfId="1943" priority="28" operator="containsText" text="libre">
      <formula>NOT(ISERROR(SEARCH("libre",B7)))</formula>
    </cfRule>
  </conditionalFormatting>
  <conditionalFormatting sqref="K7:K8">
    <cfRule type="containsText" dxfId="1942" priority="8" operator="containsText" text="ntitulé">
      <formula>NOT(ISERROR(SEARCH("ntitulé",K7)))</formula>
    </cfRule>
    <cfRule type="containsBlanks" dxfId="1941" priority="9">
      <formula>LEN(TRIM(K7))=0</formula>
    </cfRule>
  </conditionalFormatting>
  <conditionalFormatting sqref="K7:K8">
    <cfRule type="containsText" dxfId="1940" priority="7" operator="containsText" text="libre">
      <formula>NOT(ISERROR(SEARCH("libre",K7)))</formula>
    </cfRule>
  </conditionalFormatting>
  <conditionalFormatting sqref="C7:C8">
    <cfRule type="containsText" dxfId="1939" priority="20" operator="containsText" text="ntitulé">
      <formula>NOT(ISERROR(SEARCH("ntitulé",C7)))</formula>
    </cfRule>
    <cfRule type="containsBlanks" dxfId="1938" priority="21">
      <formula>LEN(TRIM(C7))=0</formula>
    </cfRule>
  </conditionalFormatting>
  <conditionalFormatting sqref="C7:C8">
    <cfRule type="containsText" dxfId="1937" priority="19" operator="containsText" text="libre">
      <formula>NOT(ISERROR(SEARCH("libre",C7)))</formula>
    </cfRule>
  </conditionalFormatting>
  <conditionalFormatting sqref="E7:E8">
    <cfRule type="containsText" dxfId="1936" priority="17" operator="containsText" text="ntitulé">
      <formula>NOT(ISERROR(SEARCH("ntitulé",E7)))</formula>
    </cfRule>
    <cfRule type="containsBlanks" dxfId="1935" priority="18">
      <formula>LEN(TRIM(E7))=0</formula>
    </cfRule>
  </conditionalFormatting>
  <conditionalFormatting sqref="E7:E8">
    <cfRule type="containsText" dxfId="1934" priority="16" operator="containsText" text="libre">
      <formula>NOT(ISERROR(SEARCH("libre",E7)))</formula>
    </cfRule>
  </conditionalFormatting>
  <conditionalFormatting sqref="G7:G8">
    <cfRule type="containsText" dxfId="1933" priority="14" operator="containsText" text="ntitulé">
      <formula>NOT(ISERROR(SEARCH("ntitulé",G7)))</formula>
    </cfRule>
    <cfRule type="containsBlanks" dxfId="1932" priority="15">
      <formula>LEN(TRIM(G7))=0</formula>
    </cfRule>
  </conditionalFormatting>
  <conditionalFormatting sqref="G7:G8">
    <cfRule type="containsText" dxfId="1931" priority="13" operator="containsText" text="libre">
      <formula>NOT(ISERROR(SEARCH("libre",G7)))</formula>
    </cfRule>
  </conditionalFormatting>
  <conditionalFormatting sqref="I7:I8">
    <cfRule type="containsText" dxfId="1930" priority="11" operator="containsText" text="ntitulé">
      <formula>NOT(ISERROR(SEARCH("ntitulé",I7)))</formula>
    </cfRule>
    <cfRule type="containsBlanks" dxfId="1929" priority="12">
      <formula>LEN(TRIM(I7))=0</formula>
    </cfRule>
  </conditionalFormatting>
  <conditionalFormatting sqref="I7:I8">
    <cfRule type="containsText" dxfId="1928" priority="10" operator="containsText" text="libre">
      <formula>NOT(ISERROR(SEARCH("libre",I7)))</formula>
    </cfRule>
  </conditionalFormatting>
  <conditionalFormatting sqref="M7:M8">
    <cfRule type="containsText" dxfId="1927" priority="5" operator="containsText" text="ntitulé">
      <formula>NOT(ISERROR(SEARCH("ntitulé",M7)))</formula>
    </cfRule>
    <cfRule type="containsBlanks" dxfId="1926" priority="6">
      <formula>LEN(TRIM(M7))=0</formula>
    </cfRule>
  </conditionalFormatting>
  <conditionalFormatting sqref="M7:M8">
    <cfRule type="containsText" dxfId="1925" priority="4" operator="containsText" text="libre">
      <formula>NOT(ISERROR(SEARCH("libre",M7)))</formula>
    </cfRule>
  </conditionalFormatting>
  <conditionalFormatting sqref="O7:O8">
    <cfRule type="containsText" dxfId="1924" priority="2" operator="containsText" text="ntitulé">
      <formula>NOT(ISERROR(SEARCH("ntitulé",O7)))</formula>
    </cfRule>
    <cfRule type="containsBlanks" dxfId="1923" priority="3">
      <formula>LEN(TRIM(O7))=0</formula>
    </cfRule>
  </conditionalFormatting>
  <conditionalFormatting sqref="O7:O8">
    <cfRule type="containsText" dxfId="1922" priority="1" operator="containsText" text="libre">
      <formula>NOT(ISERROR(SEARCH("libre",O7)))</formula>
    </cfRule>
  </conditionalFormatting>
  <hyperlinks>
    <hyperlink ref="A1" location="TAB00!A1" display="Retour page de garde"/>
    <hyperlink ref="A2" location="'TAB5'!A1" display="Retour TAB5"/>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31" id="{2C6C19FB-595E-44C0-B0CA-54DEFCB5759A}">
            <xm:f>'\\cwp-p-cont01\CtxFolderRedirection\Users\nikolai.triffet\AppData\Local\Microsoft\Windows\Temporary Internet Files\Content.Outlook\KBM14V84\[17c08 - MDR ex-post.xlsx]TAB00'!#REF!&lt;2023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K1:M2</xm:sqref>
        </x14:conditionalFormatting>
        <x14:conditionalFormatting xmlns:xm="http://schemas.microsoft.com/office/excel/2006/main">
          <x14:cfRule type="expression" priority="33" id="{85678387-A548-4775-A2F0-0AB3FBD458F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F1:M2</xm:sqref>
        </x14:conditionalFormatting>
        <x14:conditionalFormatting xmlns:xm="http://schemas.microsoft.com/office/excel/2006/main">
          <x14:cfRule type="expression" priority="32" id="{E9F77D3E-789C-4A40-AB99-F2D0412AE0C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I1:M2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376092"/>
          <x14:colorNegative rgb="FFD00000"/>
          <x14:colorAxis rgb="FF000000"/>
          <x14:colorMarkers theme="4"/>
          <x14:colorFirst rgb="FFD00000"/>
          <x14:colorLast rgb="FFD00000"/>
          <x14:colorHigh rgb="FFD00000"/>
          <x14:colorLow rgb="FFD00000"/>
          <x14:sparklines>
            <x14:sparkline>
              <xm:f>TAB5.1!T11:AA11</xm:f>
              <xm:sqref>R11</xm:sqref>
            </x14:sparkline>
          </x14:sparklines>
        </x14:sparklineGroup>
        <x14:sparklineGroup manualMax="0" manualMin="0" displayEmptyCellsAs="gap" markers="1">
          <x14:colorSeries rgb="FF376092"/>
          <x14:colorNegative rgb="FFD00000"/>
          <x14:colorAxis rgb="FF000000"/>
          <x14:colorMarkers theme="4"/>
          <x14:colorFirst rgb="FFD00000"/>
          <x14:colorLast rgb="FFD00000"/>
          <x14:colorHigh rgb="FFD00000"/>
          <x14:colorLow rgb="FFD00000"/>
          <x14:sparklines>
            <x14:sparkline>
              <xm:f>TAB5.1!T10:AA10</xm:f>
              <xm:sqref>R10</xm:sqref>
            </x14:sparkline>
          </x14:sparklines>
        </x14:sparklineGroup>
        <x14:sparklineGroup manualMax="0" manualMin="0" displayEmptyCellsAs="gap" markers="1">
          <x14:colorSeries theme="6"/>
          <x14:colorNegative theme="7"/>
          <x14:colorAxis rgb="FF000000"/>
          <x14:colorMarkers theme="6"/>
          <x14:colorFirst theme="6" tint="0.39997558519241921"/>
          <x14:colorLast theme="6" tint="0.39997558519241921"/>
          <x14:colorHigh theme="6"/>
          <x14:colorLow theme="6"/>
          <x14:sparklines>
            <x14:sparkline>
              <xm:f>TAB5.1!T12:AA12</xm:f>
              <xm:sqref>R12</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9" workbookViewId="0">
      <selection activeCell="C25" sqref="C25"/>
    </sheetView>
  </sheetViews>
  <sheetFormatPr baseColWidth="10" defaultColWidth="9.1640625" defaultRowHeight="13.5" x14ac:dyDescent="0.3"/>
  <cols>
    <col min="1" max="1" width="22.5" style="57" bestFit="1" customWidth="1"/>
    <col min="2" max="2" width="19" style="57" customWidth="1"/>
    <col min="3" max="3" width="135.1640625" style="57" customWidth="1"/>
    <col min="4" max="16384" width="9.1640625" style="57"/>
  </cols>
  <sheetData>
    <row r="1" spans="1:3" s="1" customFormat="1" ht="15" x14ac:dyDescent="0.3">
      <c r="A1" s="54" t="s">
        <v>160</v>
      </c>
      <c r="C1" s="6"/>
    </row>
    <row r="2" spans="1:3" s="1" customFormat="1" x14ac:dyDescent="0.3">
      <c r="A2" s="6"/>
      <c r="C2" s="6"/>
    </row>
    <row r="3" spans="1:3" s="1" customFormat="1" ht="22.15" customHeight="1" x14ac:dyDescent="0.35">
      <c r="A3" s="113" t="str">
        <f>TAB00!B46&amp;" : "&amp;TAB00!C46</f>
        <v>TAB A : Liste des annexes à fournir</v>
      </c>
      <c r="B3" s="113"/>
      <c r="C3" s="113"/>
    </row>
    <row r="4" spans="1:3" x14ac:dyDescent="0.3">
      <c r="A4" s="68"/>
      <c r="B4" s="69"/>
      <c r="C4" s="70"/>
    </row>
    <row r="5" spans="1:3" x14ac:dyDescent="0.3">
      <c r="A5" s="284" t="s">
        <v>560</v>
      </c>
      <c r="B5" s="542" t="s">
        <v>738</v>
      </c>
      <c r="C5" s="408" t="s">
        <v>553</v>
      </c>
    </row>
    <row r="7" spans="1:3" ht="42" customHeight="1" x14ac:dyDescent="0.3">
      <c r="A7" s="172" t="s">
        <v>741</v>
      </c>
      <c r="B7" s="172" t="s">
        <v>742</v>
      </c>
      <c r="C7" s="546" t="s">
        <v>743</v>
      </c>
    </row>
    <row r="8" spans="1:3" ht="42" customHeight="1" x14ac:dyDescent="0.3">
      <c r="A8" s="172" t="s">
        <v>744</v>
      </c>
      <c r="B8" s="172" t="s">
        <v>742</v>
      </c>
      <c r="C8" s="546" t="s">
        <v>784</v>
      </c>
    </row>
    <row r="9" spans="1:3" ht="42" customHeight="1" x14ac:dyDescent="0.3">
      <c r="A9" s="172" t="s">
        <v>745</v>
      </c>
      <c r="B9" s="172" t="s">
        <v>746</v>
      </c>
      <c r="C9" s="546" t="s">
        <v>949</v>
      </c>
    </row>
    <row r="10" spans="1:3" ht="42" customHeight="1" x14ac:dyDescent="0.3">
      <c r="A10" s="172" t="s">
        <v>747</v>
      </c>
      <c r="B10" s="172" t="s">
        <v>748</v>
      </c>
      <c r="C10" s="546" t="s">
        <v>851</v>
      </c>
    </row>
    <row r="11" spans="1:3" ht="42" customHeight="1" x14ac:dyDescent="0.3">
      <c r="A11" s="172" t="s">
        <v>749</v>
      </c>
      <c r="B11" s="172" t="s">
        <v>748</v>
      </c>
      <c r="C11" s="546" t="s">
        <v>750</v>
      </c>
    </row>
    <row r="12" spans="1:3" ht="42" customHeight="1" x14ac:dyDescent="0.3">
      <c r="A12" s="172" t="s">
        <v>751</v>
      </c>
      <c r="B12" s="172" t="s">
        <v>752</v>
      </c>
      <c r="C12" s="546" t="s">
        <v>753</v>
      </c>
    </row>
    <row r="13" spans="1:3" ht="42" customHeight="1" x14ac:dyDescent="0.3">
      <c r="A13" s="172" t="s">
        <v>754</v>
      </c>
      <c r="B13" s="172" t="s">
        <v>785</v>
      </c>
      <c r="C13" s="546" t="s">
        <v>777</v>
      </c>
    </row>
    <row r="14" spans="1:3" ht="42" customHeight="1" x14ac:dyDescent="0.3">
      <c r="A14" s="172" t="s">
        <v>757</v>
      </c>
      <c r="B14" s="172" t="s">
        <v>755</v>
      </c>
      <c r="C14" s="546" t="s">
        <v>756</v>
      </c>
    </row>
    <row r="15" spans="1:3" ht="42" customHeight="1" x14ac:dyDescent="0.3">
      <c r="A15" s="172" t="s">
        <v>760</v>
      </c>
      <c r="B15" s="172" t="s">
        <v>808</v>
      </c>
      <c r="C15" s="546" t="s">
        <v>758</v>
      </c>
    </row>
    <row r="16" spans="1:3" ht="42" customHeight="1" x14ac:dyDescent="0.3">
      <c r="A16" s="172" t="s">
        <v>762</v>
      </c>
      <c r="B16" s="172" t="s">
        <v>814</v>
      </c>
      <c r="C16" s="546" t="s">
        <v>759</v>
      </c>
    </row>
    <row r="17" spans="1:3" ht="42" customHeight="1" x14ac:dyDescent="0.3">
      <c r="A17" s="172" t="s">
        <v>764</v>
      </c>
      <c r="B17" s="172" t="s">
        <v>818</v>
      </c>
      <c r="C17" s="546" t="s">
        <v>761</v>
      </c>
    </row>
    <row r="18" spans="1:3" ht="42" customHeight="1" x14ac:dyDescent="0.3">
      <c r="A18" s="172" t="s">
        <v>766</v>
      </c>
      <c r="B18" s="172" t="s">
        <v>817</v>
      </c>
      <c r="C18" s="546" t="s">
        <v>763</v>
      </c>
    </row>
    <row r="19" spans="1:3" ht="42" customHeight="1" x14ac:dyDescent="0.3">
      <c r="A19" s="172" t="s">
        <v>768</v>
      </c>
      <c r="B19" s="172" t="s">
        <v>820</v>
      </c>
      <c r="C19" s="546" t="s">
        <v>769</v>
      </c>
    </row>
    <row r="20" spans="1:3" ht="42" customHeight="1" x14ac:dyDescent="0.3">
      <c r="A20" s="172" t="s">
        <v>770</v>
      </c>
      <c r="B20" s="172" t="s">
        <v>821</v>
      </c>
      <c r="C20" s="546" t="s">
        <v>767</v>
      </c>
    </row>
    <row r="21" spans="1:3" ht="42" customHeight="1" x14ac:dyDescent="0.3">
      <c r="A21" s="172" t="s">
        <v>772</v>
      </c>
      <c r="B21" s="172" t="s">
        <v>822</v>
      </c>
      <c r="C21" s="546" t="s">
        <v>765</v>
      </c>
    </row>
    <row r="22" spans="1:3" ht="42" customHeight="1" x14ac:dyDescent="0.3">
      <c r="A22" s="172" t="s">
        <v>774</v>
      </c>
      <c r="B22" s="172" t="s">
        <v>826</v>
      </c>
      <c r="C22" s="546" t="s">
        <v>771</v>
      </c>
    </row>
    <row r="23" spans="1:3" ht="42" customHeight="1" x14ac:dyDescent="0.3">
      <c r="A23" s="172" t="s">
        <v>776</v>
      </c>
      <c r="B23" s="172" t="s">
        <v>836</v>
      </c>
      <c r="C23" s="546" t="s">
        <v>773</v>
      </c>
    </row>
    <row r="24" spans="1:3" ht="42" customHeight="1" x14ac:dyDescent="0.3">
      <c r="A24" s="172" t="s">
        <v>778</v>
      </c>
      <c r="B24" s="172" t="s">
        <v>836</v>
      </c>
      <c r="C24" s="546" t="s">
        <v>775</v>
      </c>
    </row>
    <row r="25" spans="1:3" ht="42" customHeight="1" x14ac:dyDescent="0.3">
      <c r="A25" s="172" t="s">
        <v>779</v>
      </c>
      <c r="B25" s="172" t="s">
        <v>839</v>
      </c>
      <c r="C25" s="546" t="s">
        <v>837</v>
      </c>
    </row>
    <row r="26" spans="1:3" ht="42" customHeight="1" x14ac:dyDescent="0.3">
      <c r="A26" s="172" t="s">
        <v>781</v>
      </c>
      <c r="B26" s="172" t="s">
        <v>840</v>
      </c>
      <c r="C26" s="546" t="s">
        <v>954</v>
      </c>
    </row>
    <row r="27" spans="1:3" ht="42" customHeight="1" x14ac:dyDescent="0.3">
      <c r="A27" s="172" t="s">
        <v>782</v>
      </c>
      <c r="B27" s="172"/>
      <c r="C27" s="546" t="s">
        <v>780</v>
      </c>
    </row>
    <row r="28" spans="1:3" ht="42" customHeight="1" x14ac:dyDescent="0.3">
      <c r="A28" s="172" t="s">
        <v>783</v>
      </c>
      <c r="B28" s="172" t="s">
        <v>842</v>
      </c>
      <c r="C28" s="545" t="s">
        <v>843</v>
      </c>
    </row>
    <row r="29" spans="1:3" ht="42" customHeight="1" x14ac:dyDescent="0.3">
      <c r="A29" s="172" t="s">
        <v>849</v>
      </c>
      <c r="B29" s="172" t="s">
        <v>848</v>
      </c>
      <c r="C29" s="546" t="s">
        <v>850</v>
      </c>
    </row>
  </sheetData>
  <hyperlinks>
    <hyperlink ref="A1" location="TAB00!A1" display="Retour page de gard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A4" zoomScaleNormal="100" workbookViewId="0">
      <selection activeCell="A17" sqref="A17"/>
    </sheetView>
  </sheetViews>
  <sheetFormatPr baseColWidth="10" defaultColWidth="9.1640625" defaultRowHeight="13.5" x14ac:dyDescent="0.3"/>
  <cols>
    <col min="1" max="1" width="53.5" style="6" bestFit="1" customWidth="1"/>
    <col min="2" max="2" width="16.6640625" style="1" customWidth="1"/>
    <col min="3" max="3" width="16.6640625" style="6" customWidth="1"/>
    <col min="4" max="4" width="11.1640625" style="6" customWidth="1"/>
    <col min="5" max="5" width="16.6640625" style="1" customWidth="1"/>
    <col min="6" max="6" width="11.1640625" style="1" customWidth="1"/>
    <col min="7" max="9" width="16.6640625" style="1" customWidth="1"/>
    <col min="10" max="10" width="9.5" style="1" customWidth="1"/>
    <col min="11" max="11" width="16.6640625" style="1" customWidth="1"/>
    <col min="12" max="12" width="9.5" style="1" customWidth="1"/>
    <col min="13" max="13" width="16.6640625" style="1" customWidth="1"/>
    <col min="14" max="14" width="9.1640625" style="1"/>
    <col min="15" max="15" width="16.6640625" style="1" customWidth="1"/>
    <col min="16" max="16" width="9.1640625" style="1"/>
    <col min="17" max="17" width="1.5" style="1" customWidth="1"/>
    <col min="18" max="18" width="20.5" style="1" customWidth="1"/>
    <col min="19" max="16384" width="9.1640625" style="1"/>
  </cols>
  <sheetData>
    <row r="1" spans="1:16" ht="15" x14ac:dyDescent="0.3">
      <c r="A1" s="22" t="s">
        <v>160</v>
      </c>
      <c r="B1" s="9"/>
      <c r="C1" s="38"/>
      <c r="E1" s="9"/>
      <c r="G1" s="9"/>
      <c r="I1" s="9"/>
      <c r="K1" s="9"/>
      <c r="M1" s="9"/>
      <c r="O1" s="9"/>
    </row>
    <row r="2" spans="1:16" ht="15" x14ac:dyDescent="0.3">
      <c r="A2" s="21" t="s">
        <v>380</v>
      </c>
      <c r="B2" s="9"/>
      <c r="C2" s="38"/>
      <c r="E2" s="9"/>
      <c r="G2" s="9"/>
      <c r="I2" s="9"/>
      <c r="K2" s="9"/>
      <c r="M2" s="9"/>
      <c r="O2" s="9"/>
    </row>
    <row r="3" spans="1:16" ht="41.45" customHeight="1" x14ac:dyDescent="0.35">
      <c r="A3" s="754" t="str">
        <f>TAB00!B65&amp;" : "&amp;TAB00!C65</f>
        <v xml:space="preserve">TAB5.2 : Charges émanant de factures d’achat d’électricité émises par un fournisseur commercial pour la couverture des pertes en réseau électrique </v>
      </c>
      <c r="B3" s="754"/>
      <c r="C3" s="754"/>
      <c r="D3" s="754"/>
      <c r="E3" s="754"/>
      <c r="F3" s="754"/>
      <c r="G3" s="754"/>
      <c r="H3" s="754"/>
      <c r="I3" s="754"/>
      <c r="J3" s="754"/>
      <c r="K3" s="754"/>
      <c r="L3" s="754"/>
      <c r="M3" s="754"/>
      <c r="N3" s="754"/>
      <c r="O3" s="754"/>
      <c r="P3" s="754"/>
    </row>
    <row r="4" spans="1:16" x14ac:dyDescent="0.3">
      <c r="J4" s="2"/>
      <c r="K4" s="2"/>
      <c r="L4" s="2"/>
    </row>
    <row r="5" spans="1:16" x14ac:dyDescent="0.3">
      <c r="J5" s="2"/>
      <c r="K5" s="2"/>
      <c r="L5" s="2"/>
    </row>
    <row r="6" spans="1:16" s="234" customFormat="1" ht="24" customHeight="1" x14ac:dyDescent="0.3">
      <c r="A6" s="237" t="s">
        <v>2</v>
      </c>
      <c r="B6" s="66" t="s">
        <v>112</v>
      </c>
      <c r="C6" s="743" t="s">
        <v>140</v>
      </c>
      <c r="D6" s="743"/>
      <c r="E6" s="743" t="s">
        <v>307</v>
      </c>
      <c r="F6" s="743"/>
      <c r="G6" s="743" t="s">
        <v>306</v>
      </c>
      <c r="H6" s="743"/>
      <c r="I6" s="743" t="s">
        <v>302</v>
      </c>
      <c r="J6" s="743"/>
      <c r="K6" s="743" t="s">
        <v>303</v>
      </c>
      <c r="L6" s="743"/>
      <c r="M6" s="743" t="s">
        <v>304</v>
      </c>
      <c r="N6" s="743"/>
      <c r="O6" s="743" t="s">
        <v>305</v>
      </c>
      <c r="P6" s="743"/>
    </row>
    <row r="7" spans="1:16" s="253" customFormat="1" ht="24.6" customHeight="1" x14ac:dyDescent="0.3">
      <c r="A7" s="358" t="s">
        <v>815</v>
      </c>
      <c r="B7" s="66" t="s">
        <v>3</v>
      </c>
      <c r="C7" s="66" t="s">
        <v>3</v>
      </c>
      <c r="D7" s="165" t="s">
        <v>110</v>
      </c>
      <c r="E7" s="66" t="s">
        <v>3</v>
      </c>
      <c r="F7" s="165" t="s">
        <v>110</v>
      </c>
      <c r="G7" s="66" t="s">
        <v>3</v>
      </c>
      <c r="H7" s="165" t="s">
        <v>110</v>
      </c>
      <c r="I7" s="66" t="s">
        <v>3</v>
      </c>
      <c r="J7" s="165" t="s">
        <v>110</v>
      </c>
      <c r="K7" s="66" t="s">
        <v>3</v>
      </c>
      <c r="L7" s="165" t="s">
        <v>110</v>
      </c>
      <c r="M7" s="66" t="s">
        <v>3</v>
      </c>
      <c r="N7" s="165" t="s">
        <v>110</v>
      </c>
      <c r="O7" s="66" t="s">
        <v>3</v>
      </c>
      <c r="P7" s="165" t="s">
        <v>110</v>
      </c>
    </row>
    <row r="8" spans="1:16" s="253" customFormat="1" ht="24.6" customHeight="1" x14ac:dyDescent="0.3">
      <c r="A8" s="277" t="s">
        <v>354</v>
      </c>
      <c r="B8" s="264"/>
      <c r="C8" s="264"/>
      <c r="D8" s="279">
        <f t="shared" ref="D8" si="0">IFERROR(IF(AND(ROUND(SUM(B8:B8),0)=0,ROUND(SUM(C8:C8),0)&gt;ROUND(SUM(B8:B8),0)),"INF",(ROUND(SUM(C8:C8),0)-ROUND(SUM(B8:B8),0))/ROUND(SUM(B8:B8),0)),0)</f>
        <v>0</v>
      </c>
      <c r="E8" s="264"/>
      <c r="F8" s="279">
        <f t="shared" ref="F8:P8" si="1">IFERROR(IF(AND(ROUND(SUM(C8),0)=0,ROUND(SUM(E8:E8),0)&gt;ROUND(SUM(C8),0)),"INF",(ROUND(SUM(E8:E8),0)-ROUND(SUM(C8),0))/ROUND(SUM(C8),0)),0)</f>
        <v>0</v>
      </c>
      <c r="G8" s="264"/>
      <c r="H8" s="279">
        <f t="shared" si="1"/>
        <v>0</v>
      </c>
      <c r="I8" s="264"/>
      <c r="J8" s="279">
        <f t="shared" si="1"/>
        <v>0</v>
      </c>
      <c r="K8" s="264"/>
      <c r="L8" s="279">
        <f t="shared" si="1"/>
        <v>0</v>
      </c>
      <c r="M8" s="264"/>
      <c r="N8" s="279">
        <f t="shared" si="1"/>
        <v>0</v>
      </c>
      <c r="O8" s="264"/>
      <c r="P8" s="280">
        <f t="shared" si="1"/>
        <v>0</v>
      </c>
    </row>
    <row r="9" spans="1:16" s="253" customFormat="1" ht="24.6" customHeight="1" x14ac:dyDescent="0.3">
      <c r="A9" s="277" t="s">
        <v>355</v>
      </c>
      <c r="B9" s="264"/>
      <c r="C9" s="264"/>
      <c r="D9" s="260">
        <f t="shared" ref="D9:D12" si="2">IFERROR(IF(AND(ROUND(SUM(B9:B9),0)=0,ROUND(SUM(C9:C9),0)&gt;ROUND(SUM(B9:B9),0)),"INF",(ROUND(SUM(C9:C9),0)-ROUND(SUM(B9:B9),0))/ROUND(SUM(B9:B9),0)),0)</f>
        <v>0</v>
      </c>
      <c r="E9" s="264"/>
      <c r="F9" s="260">
        <f t="shared" ref="F9:F12" si="3">IFERROR(IF(AND(ROUND(SUM(C9),0)=0,ROUND(SUM(E9:E9),0)&gt;ROUND(SUM(C9),0)),"INF",(ROUND(SUM(E9:E9),0)-ROUND(SUM(C9),0))/ROUND(SUM(C9),0)),0)</f>
        <v>0</v>
      </c>
      <c r="G9" s="264"/>
      <c r="H9" s="260">
        <f t="shared" ref="H9:P12" si="4">IFERROR(IF(AND(ROUND(SUM(E9),0)=0,ROUND(SUM(G9:G9),0)&gt;ROUND(SUM(E9),0)),"INF",(ROUND(SUM(G9:G9),0)-ROUND(SUM(E9),0))/ROUND(SUM(E9),0)),0)</f>
        <v>0</v>
      </c>
      <c r="I9" s="264"/>
      <c r="J9" s="260">
        <f t="shared" ref="J9:J11" si="5">IFERROR(IF(AND(ROUND(SUM(G9),0)=0,ROUND(SUM(I9:I9),0)&gt;ROUND(SUM(G9),0)),"INF",(ROUND(SUM(I9:I9),0)-ROUND(SUM(G9),0))/ROUND(SUM(G9),0)),0)</f>
        <v>0</v>
      </c>
      <c r="K9" s="264"/>
      <c r="L9" s="260">
        <f t="shared" ref="L9:L11" si="6">IFERROR(IF(AND(ROUND(SUM(I9),0)=0,ROUND(SUM(K9:K9),0)&gt;ROUND(SUM(I9),0)),"INF",(ROUND(SUM(K9:K9),0)-ROUND(SUM(I9),0))/ROUND(SUM(I9),0)),0)</f>
        <v>0</v>
      </c>
      <c r="M9" s="264"/>
      <c r="N9" s="260">
        <f t="shared" ref="N9:N11" si="7">IFERROR(IF(AND(ROUND(SUM(K9),0)=0,ROUND(SUM(M9:M9),0)&gt;ROUND(SUM(K9),0)),"INF",(ROUND(SUM(M9:M9),0)-ROUND(SUM(K9),0))/ROUND(SUM(K9),0)),0)</f>
        <v>0</v>
      </c>
      <c r="O9" s="264"/>
      <c r="P9" s="262">
        <f t="shared" ref="P9:P11" si="8">IFERROR(IF(AND(ROUND(SUM(M9),0)=0,ROUND(SUM(O9:O9),0)&gt;ROUND(SUM(M9),0)),"INF",(ROUND(SUM(O9:O9),0)-ROUND(SUM(M9),0))/ROUND(SUM(M9),0)),0)</f>
        <v>0</v>
      </c>
    </row>
    <row r="10" spans="1:16" s="253" customFormat="1" ht="24.6" customHeight="1" x14ac:dyDescent="0.3">
      <c r="A10" s="277" t="s">
        <v>356</v>
      </c>
      <c r="B10" s="264"/>
      <c r="C10" s="264"/>
      <c r="D10" s="260">
        <f t="shared" si="2"/>
        <v>0</v>
      </c>
      <c r="E10" s="264"/>
      <c r="F10" s="260">
        <f t="shared" si="3"/>
        <v>0</v>
      </c>
      <c r="G10" s="264"/>
      <c r="H10" s="260">
        <f t="shared" si="4"/>
        <v>0</v>
      </c>
      <c r="I10" s="264"/>
      <c r="J10" s="260">
        <f t="shared" si="5"/>
        <v>0</v>
      </c>
      <c r="K10" s="264"/>
      <c r="L10" s="260">
        <f t="shared" si="6"/>
        <v>0</v>
      </c>
      <c r="M10" s="264"/>
      <c r="N10" s="260">
        <f t="shared" si="7"/>
        <v>0</v>
      </c>
      <c r="O10" s="264"/>
      <c r="P10" s="262">
        <f t="shared" si="8"/>
        <v>0</v>
      </c>
    </row>
    <row r="11" spans="1:16" s="253" customFormat="1" ht="24.6" customHeight="1" x14ac:dyDescent="0.3">
      <c r="A11" s="277" t="s">
        <v>357</v>
      </c>
      <c r="B11" s="278"/>
      <c r="C11" s="278"/>
      <c r="D11" s="261">
        <f t="shared" si="2"/>
        <v>0</v>
      </c>
      <c r="E11" s="278"/>
      <c r="F11" s="261">
        <f t="shared" si="3"/>
        <v>0</v>
      </c>
      <c r="G11" s="278"/>
      <c r="H11" s="261">
        <f t="shared" si="4"/>
        <v>0</v>
      </c>
      <c r="I11" s="278"/>
      <c r="J11" s="261">
        <f t="shared" si="5"/>
        <v>0</v>
      </c>
      <c r="K11" s="278"/>
      <c r="L11" s="261">
        <f t="shared" si="6"/>
        <v>0</v>
      </c>
      <c r="M11" s="278"/>
      <c r="N11" s="261">
        <f t="shared" si="7"/>
        <v>0</v>
      </c>
      <c r="O11" s="278"/>
      <c r="P11" s="263">
        <f t="shared" si="8"/>
        <v>0</v>
      </c>
    </row>
    <row r="12" spans="1:16" s="253" customFormat="1" ht="24.6" customHeight="1" x14ac:dyDescent="0.3">
      <c r="A12" s="281" t="s">
        <v>694</v>
      </c>
      <c r="B12" s="282">
        <f t="shared" ref="B12:G12" si="9">SUM(B8:B11)</f>
        <v>0</v>
      </c>
      <c r="C12" s="282">
        <f t="shared" si="9"/>
        <v>0</v>
      </c>
      <c r="D12" s="257">
        <f t="shared" si="2"/>
        <v>0</v>
      </c>
      <c r="E12" s="282">
        <f t="shared" si="9"/>
        <v>0</v>
      </c>
      <c r="F12" s="257">
        <f t="shared" si="3"/>
        <v>0</v>
      </c>
      <c r="G12" s="282">
        <f t="shared" si="9"/>
        <v>0</v>
      </c>
      <c r="H12" s="257">
        <f t="shared" si="4"/>
        <v>0</v>
      </c>
      <c r="I12" s="282">
        <f t="shared" ref="I12" si="10">SUM(I8:I11)</f>
        <v>0</v>
      </c>
      <c r="J12" s="257">
        <f t="shared" si="4"/>
        <v>0</v>
      </c>
      <c r="K12" s="282">
        <f t="shared" ref="K12" si="11">SUM(K8:K11)</f>
        <v>0</v>
      </c>
      <c r="L12" s="257">
        <f t="shared" si="4"/>
        <v>0</v>
      </c>
      <c r="M12" s="282">
        <f t="shared" ref="M12" si="12">SUM(M8:M11)</f>
        <v>0</v>
      </c>
      <c r="N12" s="257">
        <f t="shared" si="4"/>
        <v>0</v>
      </c>
      <c r="O12" s="282">
        <f t="shared" ref="O12" si="13">SUM(O8:O11)</f>
        <v>0</v>
      </c>
      <c r="P12" s="257">
        <f t="shared" si="4"/>
        <v>0</v>
      </c>
    </row>
    <row r="14" spans="1:16" s="253" customFormat="1" x14ac:dyDescent="0.3">
      <c r="A14" s="561" t="s">
        <v>816</v>
      </c>
      <c r="B14" s="359"/>
      <c r="C14" s="359"/>
      <c r="D14" s="260">
        <f t="shared" ref="D14" si="14">IFERROR(IF(AND(ROUND(SUM(B14:B14),0)=0,ROUND(SUM(C14:C14),0)&gt;ROUND(SUM(B14:B14),0)),"INF",(ROUND(SUM(C14:C14),0)-ROUND(SUM(B14:B14),0))/ROUND(SUM(B14:B14),0)),0)</f>
        <v>0</v>
      </c>
      <c r="E14" s="359"/>
      <c r="F14" s="260">
        <f t="shared" ref="F14" si="15">IFERROR(IF(AND(ROUND(SUM(C14),0)=0,ROUND(SUM(E14:E14),0)&gt;ROUND(SUM(C14),0)),"INF",(ROUND(SUM(E14:E14),0)-ROUND(SUM(C14),0))/ROUND(SUM(C14),0)),0)</f>
        <v>0</v>
      </c>
      <c r="G14" s="359"/>
      <c r="H14" s="260">
        <f t="shared" ref="H14" si="16">IFERROR(IF(AND(ROUND(SUM(E14),0)=0,ROUND(SUM(G14:G14),0)&gt;ROUND(SUM(E14),0)),"INF",(ROUND(SUM(G14:G14),0)-ROUND(SUM(E14),0))/ROUND(SUM(E14),0)),0)</f>
        <v>0</v>
      </c>
      <c r="I14" s="359"/>
      <c r="J14" s="260">
        <f t="shared" ref="J14" si="17">IFERROR(IF(AND(ROUND(SUM(G14),0)=0,ROUND(SUM(I14:I14),0)&gt;ROUND(SUM(G14),0)),"INF",(ROUND(SUM(I14:I14),0)-ROUND(SUM(G14),0))/ROUND(SUM(G14),0)),0)</f>
        <v>0</v>
      </c>
      <c r="K14" s="359"/>
      <c r="L14" s="260">
        <f t="shared" ref="L14" si="18">IFERROR(IF(AND(ROUND(SUM(I14),0)=0,ROUND(SUM(K14:K14),0)&gt;ROUND(SUM(I14),0)),"INF",(ROUND(SUM(K14:K14),0)-ROUND(SUM(I14),0))/ROUND(SUM(I14),0)),0)</f>
        <v>0</v>
      </c>
      <c r="M14" s="359"/>
      <c r="N14" s="260">
        <f t="shared" ref="N14" si="19">IFERROR(IF(AND(ROUND(SUM(K14),0)=0,ROUND(SUM(M14:M14),0)&gt;ROUND(SUM(K14),0)),"INF",(ROUND(SUM(M14:M14),0)-ROUND(SUM(K14),0))/ROUND(SUM(K14),0)),0)</f>
        <v>0</v>
      </c>
      <c r="O14" s="359"/>
      <c r="P14" s="262">
        <f t="shared" ref="P14" si="20">IFERROR(IF(AND(ROUND(SUM(M14),0)=0,ROUND(SUM(O14:O14),0)&gt;ROUND(SUM(M14),0)),"INF",(ROUND(SUM(O14:O14),0)-ROUND(SUM(M14),0))/ROUND(SUM(M14),0)),0)</f>
        <v>0</v>
      </c>
    </row>
    <row r="15" spans="1:16" x14ac:dyDescent="0.3">
      <c r="J15" s="2"/>
      <c r="K15" s="2"/>
      <c r="L15" s="2"/>
    </row>
    <row r="16" spans="1:16" s="234" customFormat="1" ht="24" customHeight="1" x14ac:dyDescent="0.3">
      <c r="A16" s="237" t="s">
        <v>2</v>
      </c>
      <c r="B16" s="66" t="s">
        <v>112</v>
      </c>
      <c r="C16" s="743" t="s">
        <v>140</v>
      </c>
      <c r="D16" s="743"/>
      <c r="E16" s="743" t="s">
        <v>307</v>
      </c>
      <c r="F16" s="743"/>
      <c r="G16" s="743" t="s">
        <v>306</v>
      </c>
      <c r="H16" s="743"/>
      <c r="I16" s="743" t="s">
        <v>302</v>
      </c>
      <c r="J16" s="743"/>
      <c r="K16" s="743" t="s">
        <v>303</v>
      </c>
      <c r="L16" s="743"/>
      <c r="M16" s="743" t="s">
        <v>304</v>
      </c>
      <c r="N16" s="743"/>
      <c r="O16" s="743" t="s">
        <v>305</v>
      </c>
      <c r="P16" s="743"/>
    </row>
    <row r="17" spans="1:16" s="253" customFormat="1" ht="24.6" customHeight="1" x14ac:dyDescent="0.3">
      <c r="A17" s="358" t="s">
        <v>695</v>
      </c>
      <c r="B17" s="66" t="s">
        <v>3</v>
      </c>
      <c r="C17" s="66" t="s">
        <v>3</v>
      </c>
      <c r="D17" s="165" t="s">
        <v>110</v>
      </c>
      <c r="E17" s="66" t="s">
        <v>3</v>
      </c>
      <c r="F17" s="165" t="s">
        <v>110</v>
      </c>
      <c r="G17" s="66" t="s">
        <v>3</v>
      </c>
      <c r="H17" s="165" t="s">
        <v>110</v>
      </c>
      <c r="I17" s="66" t="s">
        <v>3</v>
      </c>
      <c r="J17" s="165" t="s">
        <v>110</v>
      </c>
      <c r="K17" s="66" t="s">
        <v>3</v>
      </c>
      <c r="L17" s="165" t="s">
        <v>110</v>
      </c>
      <c r="M17" s="66" t="s">
        <v>3</v>
      </c>
      <c r="N17" s="165" t="s">
        <v>110</v>
      </c>
      <c r="O17" s="66" t="s">
        <v>3</v>
      </c>
      <c r="P17" s="165" t="s">
        <v>110</v>
      </c>
    </row>
    <row r="18" spans="1:16" s="253" customFormat="1" ht="24.6" customHeight="1" x14ac:dyDescent="0.3">
      <c r="A18" s="277" t="s">
        <v>354</v>
      </c>
      <c r="B18" s="360">
        <f>B8*B$14</f>
        <v>0</v>
      </c>
      <c r="C18" s="360">
        <f t="shared" ref="C18:C21" si="21">C8*C$14</f>
        <v>0</v>
      </c>
      <c r="D18" s="279">
        <f t="shared" ref="D18:D22" si="22">IFERROR(IF(AND(ROUND(SUM(B18:B18),0)=0,ROUND(SUM(C18:C18),0)&gt;ROUND(SUM(B18:B18),0)),"INF",(ROUND(SUM(C18:C18),0)-ROUND(SUM(B18:B18),0))/ROUND(SUM(B18:B18),0)),0)</f>
        <v>0</v>
      </c>
      <c r="E18" s="360">
        <f t="shared" ref="E18:E21" si="23">E8*E$14</f>
        <v>0</v>
      </c>
      <c r="F18" s="279">
        <f t="shared" ref="F18:F22" si="24">IFERROR(IF(AND(ROUND(SUM(C18),0)=0,ROUND(SUM(E18:E18),0)&gt;ROUND(SUM(C18),0)),"INF",(ROUND(SUM(E18:E18),0)-ROUND(SUM(C18),0))/ROUND(SUM(C18),0)),0)</f>
        <v>0</v>
      </c>
      <c r="G18" s="360">
        <f t="shared" ref="G18:G21" si="25">G8*G$14</f>
        <v>0</v>
      </c>
      <c r="H18" s="279">
        <f t="shared" ref="H18:H22" si="26">IFERROR(IF(AND(ROUND(SUM(E18),0)=0,ROUND(SUM(G18:G18),0)&gt;ROUND(SUM(E18),0)),"INF",(ROUND(SUM(G18:G18),0)-ROUND(SUM(E18),0))/ROUND(SUM(E18),0)),0)</f>
        <v>0</v>
      </c>
      <c r="I18" s="360">
        <f t="shared" ref="I18:I21" si="27">I8*I$14</f>
        <v>0</v>
      </c>
      <c r="J18" s="279">
        <f t="shared" ref="J18:J22" si="28">IFERROR(IF(AND(ROUND(SUM(G18),0)=0,ROUND(SUM(I18:I18),0)&gt;ROUND(SUM(G18),0)),"INF",(ROUND(SUM(I18:I18),0)-ROUND(SUM(G18),0))/ROUND(SUM(G18),0)),0)</f>
        <v>0</v>
      </c>
      <c r="K18" s="360">
        <f t="shared" ref="K18:K21" si="29">K8*K$14</f>
        <v>0</v>
      </c>
      <c r="L18" s="279">
        <f t="shared" ref="L18:L22" si="30">IFERROR(IF(AND(ROUND(SUM(I18),0)=0,ROUND(SUM(K18:K18),0)&gt;ROUND(SUM(I18),0)),"INF",(ROUND(SUM(K18:K18),0)-ROUND(SUM(I18),0))/ROUND(SUM(I18),0)),0)</f>
        <v>0</v>
      </c>
      <c r="M18" s="360">
        <f t="shared" ref="M18:M21" si="31">M8*M$14</f>
        <v>0</v>
      </c>
      <c r="N18" s="279">
        <f t="shared" ref="N18:N22" si="32">IFERROR(IF(AND(ROUND(SUM(K18),0)=0,ROUND(SUM(M18:M18),0)&gt;ROUND(SUM(K18),0)),"INF",(ROUND(SUM(M18:M18),0)-ROUND(SUM(K18),0))/ROUND(SUM(K18),0)),0)</f>
        <v>0</v>
      </c>
      <c r="O18" s="360">
        <f t="shared" ref="O18:O21" si="33">O8*O$14</f>
        <v>0</v>
      </c>
      <c r="P18" s="280">
        <f t="shared" ref="P18:P22" si="34">IFERROR(IF(AND(ROUND(SUM(M18),0)=0,ROUND(SUM(O18:O18),0)&gt;ROUND(SUM(M18),0)),"INF",(ROUND(SUM(O18:O18),0)-ROUND(SUM(M18),0))/ROUND(SUM(M18),0)),0)</f>
        <v>0</v>
      </c>
    </row>
    <row r="19" spans="1:16" s="253" customFormat="1" ht="24.6" customHeight="1" x14ac:dyDescent="0.3">
      <c r="A19" s="277" t="s">
        <v>355</v>
      </c>
      <c r="B19" s="360">
        <f t="shared" ref="B19" si="35">B9*B$14</f>
        <v>0</v>
      </c>
      <c r="C19" s="360">
        <f t="shared" si="21"/>
        <v>0</v>
      </c>
      <c r="D19" s="260">
        <f t="shared" si="22"/>
        <v>0</v>
      </c>
      <c r="E19" s="360">
        <f t="shared" si="23"/>
        <v>0</v>
      </c>
      <c r="F19" s="260">
        <f t="shared" si="24"/>
        <v>0</v>
      </c>
      <c r="G19" s="360">
        <f t="shared" si="25"/>
        <v>0</v>
      </c>
      <c r="H19" s="260">
        <f t="shared" si="26"/>
        <v>0</v>
      </c>
      <c r="I19" s="360">
        <f t="shared" si="27"/>
        <v>0</v>
      </c>
      <c r="J19" s="260">
        <f t="shared" si="28"/>
        <v>0</v>
      </c>
      <c r="K19" s="360">
        <f t="shared" si="29"/>
        <v>0</v>
      </c>
      <c r="L19" s="260">
        <f t="shared" si="30"/>
        <v>0</v>
      </c>
      <c r="M19" s="360">
        <f t="shared" si="31"/>
        <v>0</v>
      </c>
      <c r="N19" s="260">
        <f t="shared" si="32"/>
        <v>0</v>
      </c>
      <c r="O19" s="360">
        <f t="shared" si="33"/>
        <v>0</v>
      </c>
      <c r="P19" s="262">
        <f t="shared" si="34"/>
        <v>0</v>
      </c>
    </row>
    <row r="20" spans="1:16" s="253" customFormat="1" ht="24.6" customHeight="1" x14ac:dyDescent="0.3">
      <c r="A20" s="277" t="s">
        <v>356</v>
      </c>
      <c r="B20" s="360">
        <f t="shared" ref="B20" si="36">B10*B$14</f>
        <v>0</v>
      </c>
      <c r="C20" s="360">
        <f t="shared" si="21"/>
        <v>0</v>
      </c>
      <c r="D20" s="260">
        <f t="shared" si="22"/>
        <v>0</v>
      </c>
      <c r="E20" s="360">
        <f t="shared" si="23"/>
        <v>0</v>
      </c>
      <c r="F20" s="260">
        <f t="shared" si="24"/>
        <v>0</v>
      </c>
      <c r="G20" s="360">
        <f t="shared" si="25"/>
        <v>0</v>
      </c>
      <c r="H20" s="260">
        <f t="shared" si="26"/>
        <v>0</v>
      </c>
      <c r="I20" s="360">
        <f t="shared" si="27"/>
        <v>0</v>
      </c>
      <c r="J20" s="260">
        <f t="shared" si="28"/>
        <v>0</v>
      </c>
      <c r="K20" s="360">
        <f t="shared" si="29"/>
        <v>0</v>
      </c>
      <c r="L20" s="260">
        <f t="shared" si="30"/>
        <v>0</v>
      </c>
      <c r="M20" s="360">
        <f t="shared" si="31"/>
        <v>0</v>
      </c>
      <c r="N20" s="260">
        <f t="shared" si="32"/>
        <v>0</v>
      </c>
      <c r="O20" s="360">
        <f t="shared" si="33"/>
        <v>0</v>
      </c>
      <c r="P20" s="262">
        <f t="shared" si="34"/>
        <v>0</v>
      </c>
    </row>
    <row r="21" spans="1:16" s="253" customFormat="1" ht="24.6" customHeight="1" x14ac:dyDescent="0.3">
      <c r="A21" s="277" t="s">
        <v>357</v>
      </c>
      <c r="B21" s="360">
        <f t="shared" ref="B21" si="37">B11*B$14</f>
        <v>0</v>
      </c>
      <c r="C21" s="360">
        <f t="shared" si="21"/>
        <v>0</v>
      </c>
      <c r="D21" s="261">
        <f t="shared" si="22"/>
        <v>0</v>
      </c>
      <c r="E21" s="360">
        <f t="shared" si="23"/>
        <v>0</v>
      </c>
      <c r="F21" s="261">
        <f t="shared" si="24"/>
        <v>0</v>
      </c>
      <c r="G21" s="360">
        <f t="shared" si="25"/>
        <v>0</v>
      </c>
      <c r="H21" s="261">
        <f t="shared" si="26"/>
        <v>0</v>
      </c>
      <c r="I21" s="360">
        <f t="shared" si="27"/>
        <v>0</v>
      </c>
      <c r="J21" s="261">
        <f t="shared" si="28"/>
        <v>0</v>
      </c>
      <c r="K21" s="360">
        <f t="shared" si="29"/>
        <v>0</v>
      </c>
      <c r="L21" s="261">
        <f t="shared" si="30"/>
        <v>0</v>
      </c>
      <c r="M21" s="360">
        <f t="shared" si="31"/>
        <v>0</v>
      </c>
      <c r="N21" s="261">
        <f t="shared" si="32"/>
        <v>0</v>
      </c>
      <c r="O21" s="360">
        <f t="shared" si="33"/>
        <v>0</v>
      </c>
      <c r="P21" s="263">
        <f t="shared" si="34"/>
        <v>0</v>
      </c>
    </row>
    <row r="22" spans="1:16" s="253" customFormat="1" ht="24.6" customHeight="1" x14ac:dyDescent="0.3">
      <c r="A22" s="281" t="s">
        <v>377</v>
      </c>
      <c r="B22" s="282">
        <f t="shared" ref="B22:C22" si="38">SUM(B18:B21)</f>
        <v>0</v>
      </c>
      <c r="C22" s="282">
        <f t="shared" si="38"/>
        <v>0</v>
      </c>
      <c r="D22" s="257">
        <f t="shared" si="22"/>
        <v>0</v>
      </c>
      <c r="E22" s="282">
        <f t="shared" ref="E22" si="39">SUM(E18:E21)</f>
        <v>0</v>
      </c>
      <c r="F22" s="257">
        <f t="shared" si="24"/>
        <v>0</v>
      </c>
      <c r="G22" s="282">
        <f t="shared" ref="G22" si="40">SUM(G18:G21)</f>
        <v>0</v>
      </c>
      <c r="H22" s="257">
        <f t="shared" si="26"/>
        <v>0</v>
      </c>
      <c r="I22" s="282">
        <f t="shared" ref="I22" si="41">SUM(I18:I21)</f>
        <v>0</v>
      </c>
      <c r="J22" s="257">
        <f t="shared" si="28"/>
        <v>0</v>
      </c>
      <c r="K22" s="282">
        <f t="shared" ref="K22" si="42">SUM(K18:K21)</f>
        <v>0</v>
      </c>
      <c r="L22" s="257">
        <f t="shared" si="30"/>
        <v>0</v>
      </c>
      <c r="M22" s="282">
        <f t="shared" ref="M22" si="43">SUM(M18:M21)</f>
        <v>0</v>
      </c>
      <c r="N22" s="257">
        <f t="shared" si="32"/>
        <v>0</v>
      </c>
      <c r="O22" s="282">
        <f t="shared" ref="O22" si="44">SUM(O18:O21)</f>
        <v>0</v>
      </c>
      <c r="P22" s="257">
        <f t="shared" si="34"/>
        <v>0</v>
      </c>
    </row>
    <row r="23" spans="1:16" s="82" customFormat="1" x14ac:dyDescent="0.3">
      <c r="A23" s="155"/>
      <c r="B23" s="81"/>
      <c r="C23" s="81"/>
      <c r="D23" s="77"/>
      <c r="E23" s="77"/>
      <c r="F23" s="77"/>
      <c r="G23" s="77"/>
      <c r="H23" s="77"/>
      <c r="I23" s="77"/>
      <c r="J23" s="77"/>
      <c r="K23" s="77"/>
      <c r="L23" s="81"/>
      <c r="M23" s="77"/>
      <c r="N23" s="77"/>
      <c r="O23" s="77"/>
      <c r="P23" s="77"/>
    </row>
    <row r="24" spans="1:16" s="82" customFormat="1" ht="14.25" thickBot="1" x14ac:dyDescent="0.35">
      <c r="A24" s="155" t="s">
        <v>678</v>
      </c>
      <c r="B24" s="81"/>
      <c r="C24" s="81"/>
      <c r="D24" s="77"/>
      <c r="E24" s="77"/>
      <c r="F24" s="77"/>
      <c r="G24" s="77"/>
      <c r="H24" s="77"/>
      <c r="I24" s="77"/>
      <c r="J24" s="77"/>
      <c r="K24" s="77"/>
      <c r="L24" s="81"/>
      <c r="M24" s="77"/>
      <c r="N24" s="77"/>
      <c r="O24" s="77"/>
      <c r="P24" s="77"/>
    </row>
    <row r="25" spans="1:16" s="77" customFormat="1" ht="12.6" customHeight="1" thickBot="1" x14ac:dyDescent="0.35">
      <c r="A25" s="156" t="s">
        <v>679</v>
      </c>
      <c r="B25" s="757" t="s">
        <v>517</v>
      </c>
      <c r="C25" s="758"/>
      <c r="D25" s="758"/>
      <c r="E25" s="758"/>
      <c r="F25" s="758"/>
      <c r="G25" s="758"/>
      <c r="H25" s="758"/>
      <c r="I25" s="758"/>
      <c r="J25" s="758"/>
      <c r="K25" s="758"/>
      <c r="L25" s="758"/>
      <c r="M25" s="758"/>
      <c r="N25" s="758"/>
      <c r="O25" s="758"/>
      <c r="P25" s="758"/>
    </row>
    <row r="26" spans="1:16" s="77" customFormat="1" ht="214.9" customHeight="1" thickBot="1" x14ac:dyDescent="0.35">
      <c r="A26" s="275">
        <v>2019</v>
      </c>
      <c r="B26" s="755"/>
      <c r="C26" s="756"/>
      <c r="D26" s="756"/>
      <c r="E26" s="756"/>
      <c r="F26" s="756"/>
      <c r="G26" s="756"/>
      <c r="H26" s="756"/>
      <c r="I26" s="756"/>
      <c r="J26" s="756"/>
      <c r="K26" s="756"/>
      <c r="L26" s="756"/>
      <c r="M26" s="756"/>
      <c r="N26" s="756"/>
      <c r="O26" s="756"/>
      <c r="P26" s="756"/>
    </row>
    <row r="27" spans="1:16" s="77" customFormat="1" ht="214.9" customHeight="1" thickBot="1" x14ac:dyDescent="0.35">
      <c r="A27" s="157">
        <v>2020</v>
      </c>
      <c r="B27" s="755"/>
      <c r="C27" s="756"/>
      <c r="D27" s="756"/>
      <c r="E27" s="756"/>
      <c r="F27" s="756"/>
      <c r="G27" s="756"/>
      <c r="H27" s="756"/>
      <c r="I27" s="756"/>
      <c r="J27" s="756"/>
      <c r="K27" s="756"/>
      <c r="L27" s="756"/>
      <c r="M27" s="756"/>
      <c r="N27" s="756"/>
      <c r="O27" s="756"/>
      <c r="P27" s="756"/>
    </row>
    <row r="28" spans="1:16" s="77" customFormat="1" ht="214.9" customHeight="1" thickBot="1" x14ac:dyDescent="0.35">
      <c r="A28" s="157">
        <v>2021</v>
      </c>
      <c r="B28" s="755"/>
      <c r="C28" s="756"/>
      <c r="D28" s="756"/>
      <c r="E28" s="756"/>
      <c r="F28" s="756"/>
      <c r="G28" s="756"/>
      <c r="H28" s="756"/>
      <c r="I28" s="756"/>
      <c r="J28" s="756"/>
      <c r="K28" s="756"/>
      <c r="L28" s="756"/>
      <c r="M28" s="756"/>
      <c r="N28" s="756"/>
      <c r="O28" s="756"/>
      <c r="P28" s="756"/>
    </row>
    <row r="29" spans="1:16" s="77" customFormat="1" ht="214.9" customHeight="1" thickBot="1" x14ac:dyDescent="0.35">
      <c r="A29" s="157">
        <v>2022</v>
      </c>
      <c r="B29" s="755"/>
      <c r="C29" s="756"/>
      <c r="D29" s="756"/>
      <c r="E29" s="756"/>
      <c r="F29" s="756"/>
      <c r="G29" s="756"/>
      <c r="H29" s="756"/>
      <c r="I29" s="756"/>
      <c r="J29" s="756"/>
      <c r="K29" s="756"/>
      <c r="L29" s="756"/>
      <c r="M29" s="756"/>
      <c r="N29" s="756"/>
      <c r="O29" s="756"/>
      <c r="P29" s="756"/>
    </row>
    <row r="30" spans="1:16" s="77" customFormat="1" ht="214.9" customHeight="1" thickBot="1" x14ac:dyDescent="0.35">
      <c r="A30" s="157">
        <v>2023</v>
      </c>
      <c r="B30" s="755"/>
      <c r="C30" s="756"/>
      <c r="D30" s="756"/>
      <c r="E30" s="756"/>
      <c r="F30" s="756"/>
      <c r="G30" s="756"/>
      <c r="H30" s="756"/>
      <c r="I30" s="756"/>
      <c r="J30" s="756"/>
      <c r="K30" s="756"/>
      <c r="L30" s="756"/>
      <c r="M30" s="756"/>
      <c r="N30" s="756"/>
      <c r="O30" s="756"/>
      <c r="P30" s="756"/>
    </row>
    <row r="31" spans="1:16" s="77" customFormat="1" x14ac:dyDescent="0.3">
      <c r="A31" s="276"/>
      <c r="C31" s="81"/>
      <c r="D31" s="81"/>
    </row>
    <row r="32" spans="1:16" s="77" customFormat="1" x14ac:dyDescent="0.3">
      <c r="A32" s="276"/>
      <c r="C32" s="81"/>
      <c r="D32" s="81"/>
    </row>
    <row r="33" spans="1:4" s="77" customFormat="1" x14ac:dyDescent="0.3">
      <c r="A33" s="276"/>
      <c r="C33" s="81"/>
      <c r="D33" s="81"/>
    </row>
    <row r="34" spans="1:4" s="77" customFormat="1" x14ac:dyDescent="0.3">
      <c r="A34" s="276"/>
      <c r="C34" s="81"/>
      <c r="D34" s="81"/>
    </row>
    <row r="35" spans="1:4" s="77" customFormat="1" x14ac:dyDescent="0.3">
      <c r="A35" s="276"/>
      <c r="C35" s="81"/>
      <c r="D35" s="81"/>
    </row>
    <row r="36" spans="1:4" s="77" customFormat="1" x14ac:dyDescent="0.3">
      <c r="A36" s="81"/>
      <c r="C36" s="81"/>
      <c r="D36" s="81"/>
    </row>
    <row r="37" spans="1:4" s="77" customFormat="1" x14ac:dyDescent="0.3">
      <c r="A37" s="81"/>
      <c r="C37" s="81"/>
      <c r="D37" s="81"/>
    </row>
    <row r="38" spans="1:4" s="77" customFormat="1" x14ac:dyDescent="0.3">
      <c r="A38" s="81"/>
      <c r="C38" s="81"/>
      <c r="D38" s="81"/>
    </row>
    <row r="39" spans="1:4" s="77" customFormat="1" x14ac:dyDescent="0.3">
      <c r="A39" s="81"/>
      <c r="C39" s="81"/>
      <c r="D39" s="81"/>
    </row>
    <row r="40" spans="1:4" s="77" customFormat="1" x14ac:dyDescent="0.3">
      <c r="A40" s="81"/>
      <c r="C40" s="81"/>
      <c r="D40" s="81"/>
    </row>
    <row r="41" spans="1:4" s="77" customFormat="1" x14ac:dyDescent="0.3">
      <c r="A41" s="81"/>
      <c r="C41" s="81"/>
      <c r="D41" s="81"/>
    </row>
    <row r="42" spans="1:4" s="77" customFormat="1" x14ac:dyDescent="0.3">
      <c r="A42" s="81"/>
      <c r="C42" s="81"/>
      <c r="D42" s="81"/>
    </row>
    <row r="43" spans="1:4" s="77" customFormat="1" x14ac:dyDescent="0.3">
      <c r="A43" s="81"/>
      <c r="C43" s="81"/>
      <c r="D43" s="81"/>
    </row>
    <row r="44" spans="1:4" s="77" customFormat="1" x14ac:dyDescent="0.3">
      <c r="A44" s="81"/>
      <c r="C44" s="81"/>
      <c r="D44" s="81"/>
    </row>
    <row r="45" spans="1:4" s="77" customFormat="1" x14ac:dyDescent="0.3">
      <c r="A45" s="81"/>
      <c r="C45" s="81"/>
      <c r="D45" s="81"/>
    </row>
    <row r="46" spans="1:4" s="77" customFormat="1" x14ac:dyDescent="0.3">
      <c r="A46" s="81"/>
      <c r="C46" s="81"/>
      <c r="D46" s="81"/>
    </row>
    <row r="47" spans="1:4" s="77" customFormat="1" x14ac:dyDescent="0.3">
      <c r="A47" s="81"/>
      <c r="C47" s="81"/>
      <c r="D47" s="81"/>
    </row>
    <row r="48" spans="1:4" s="77" customFormat="1" x14ac:dyDescent="0.3">
      <c r="A48" s="81"/>
      <c r="C48" s="81"/>
      <c r="D48" s="81"/>
    </row>
    <row r="49" spans="1:4" s="77" customFormat="1" x14ac:dyDescent="0.3">
      <c r="A49" s="81"/>
      <c r="C49" s="81"/>
      <c r="D49" s="81"/>
    </row>
    <row r="50" spans="1:4" s="77" customFormat="1" x14ac:dyDescent="0.3">
      <c r="A50" s="81"/>
      <c r="C50" s="81"/>
      <c r="D50" s="81"/>
    </row>
    <row r="51" spans="1:4" s="77" customFormat="1" x14ac:dyDescent="0.3">
      <c r="A51" s="81"/>
      <c r="C51" s="81"/>
      <c r="D51" s="81"/>
    </row>
    <row r="52" spans="1:4" s="77" customFormat="1" x14ac:dyDescent="0.3">
      <c r="A52" s="81"/>
      <c r="C52" s="81"/>
      <c r="D52" s="81"/>
    </row>
    <row r="53" spans="1:4" s="77" customFormat="1" x14ac:dyDescent="0.3">
      <c r="A53" s="81"/>
      <c r="C53" s="81"/>
      <c r="D53" s="81"/>
    </row>
    <row r="54" spans="1:4" s="77" customFormat="1" x14ac:dyDescent="0.3">
      <c r="A54" s="81"/>
      <c r="C54" s="81"/>
      <c r="D54" s="81"/>
    </row>
    <row r="55" spans="1:4" s="77" customFormat="1" x14ac:dyDescent="0.3">
      <c r="A55" s="81"/>
      <c r="C55" s="81"/>
      <c r="D55" s="81"/>
    </row>
    <row r="56" spans="1:4" s="77" customFormat="1" x14ac:dyDescent="0.3">
      <c r="A56" s="81"/>
      <c r="C56" s="81"/>
      <c r="D56" s="81"/>
    </row>
    <row r="57" spans="1:4" s="77" customFormat="1" x14ac:dyDescent="0.3">
      <c r="A57" s="81"/>
      <c r="C57" s="81"/>
      <c r="D57" s="81"/>
    </row>
    <row r="58" spans="1:4" s="77" customFormat="1" x14ac:dyDescent="0.3">
      <c r="A58" s="81"/>
      <c r="C58" s="81"/>
      <c r="D58" s="81"/>
    </row>
    <row r="59" spans="1:4" s="77" customFormat="1" x14ac:dyDescent="0.3">
      <c r="A59" s="81"/>
      <c r="C59" s="81"/>
      <c r="D59" s="81"/>
    </row>
    <row r="60" spans="1:4" s="77" customFormat="1" x14ac:dyDescent="0.3">
      <c r="A60" s="81"/>
      <c r="C60" s="81"/>
      <c r="D60" s="81"/>
    </row>
  </sheetData>
  <mergeCells count="21">
    <mergeCell ref="B30:P30"/>
    <mergeCell ref="B25:P25"/>
    <mergeCell ref="B26:P26"/>
    <mergeCell ref="B27:P27"/>
    <mergeCell ref="B28:P28"/>
    <mergeCell ref="B29:P29"/>
    <mergeCell ref="A3:P3"/>
    <mergeCell ref="C16:D16"/>
    <mergeCell ref="E16:F16"/>
    <mergeCell ref="G16:H16"/>
    <mergeCell ref="I16:J16"/>
    <mergeCell ref="K16:L16"/>
    <mergeCell ref="M16:N16"/>
    <mergeCell ref="O16:P16"/>
    <mergeCell ref="K6:L6"/>
    <mergeCell ref="M6:N6"/>
    <mergeCell ref="O6:P6"/>
    <mergeCell ref="C6:D6"/>
    <mergeCell ref="E6:F6"/>
    <mergeCell ref="G6:H6"/>
    <mergeCell ref="I6:J6"/>
  </mergeCells>
  <conditionalFormatting sqref="B26:P26">
    <cfRule type="containsBlanks" dxfId="1918" priority="101">
      <formula>LEN(TRIM(B26))=0</formula>
    </cfRule>
  </conditionalFormatting>
  <conditionalFormatting sqref="B27:P27">
    <cfRule type="containsBlanks" dxfId="1917" priority="100">
      <formula>LEN(TRIM(B27))=0</formula>
    </cfRule>
  </conditionalFormatting>
  <conditionalFormatting sqref="B28:P28">
    <cfRule type="containsBlanks" dxfId="1916" priority="99">
      <formula>LEN(TRIM(B28))=0</formula>
    </cfRule>
  </conditionalFormatting>
  <conditionalFormatting sqref="B29:P29">
    <cfRule type="containsBlanks" dxfId="1915" priority="98">
      <formula>LEN(TRIM(B29))=0</formula>
    </cfRule>
  </conditionalFormatting>
  <conditionalFormatting sqref="B30:P30">
    <cfRule type="containsBlanks" dxfId="1914" priority="97">
      <formula>LEN(TRIM(B30))=0</formula>
    </cfRule>
  </conditionalFormatting>
  <conditionalFormatting sqref="B8:B11">
    <cfRule type="containsText" dxfId="1913" priority="95" operator="containsText" text="ntitulé">
      <formula>NOT(ISERROR(SEARCH("ntitulé",B8)))</formula>
    </cfRule>
    <cfRule type="containsBlanks" dxfId="1912" priority="96">
      <formula>LEN(TRIM(B8))=0</formula>
    </cfRule>
  </conditionalFormatting>
  <conditionalFormatting sqref="B8:B11">
    <cfRule type="containsText" dxfId="1911" priority="94" operator="containsText" text="libre">
      <formula>NOT(ISERROR(SEARCH("libre",B8)))</formula>
    </cfRule>
  </conditionalFormatting>
  <conditionalFormatting sqref="K8:K11">
    <cfRule type="containsText" dxfId="1910" priority="80" operator="containsText" text="ntitulé">
      <formula>NOT(ISERROR(SEARCH("ntitulé",K8)))</formula>
    </cfRule>
    <cfRule type="containsBlanks" dxfId="1909" priority="81">
      <formula>LEN(TRIM(K8))=0</formula>
    </cfRule>
  </conditionalFormatting>
  <conditionalFormatting sqref="K8:K11">
    <cfRule type="containsText" dxfId="1908" priority="79" operator="containsText" text="libre">
      <formula>NOT(ISERROR(SEARCH("libre",K8)))</formula>
    </cfRule>
  </conditionalFormatting>
  <conditionalFormatting sqref="C8:C11">
    <cfRule type="containsText" dxfId="1907" priority="92" operator="containsText" text="ntitulé">
      <formula>NOT(ISERROR(SEARCH("ntitulé",C8)))</formula>
    </cfRule>
    <cfRule type="containsBlanks" dxfId="1906" priority="93">
      <formula>LEN(TRIM(C8))=0</formula>
    </cfRule>
  </conditionalFormatting>
  <conditionalFormatting sqref="C8:C11">
    <cfRule type="containsText" dxfId="1905" priority="91" operator="containsText" text="libre">
      <formula>NOT(ISERROR(SEARCH("libre",C8)))</formula>
    </cfRule>
  </conditionalFormatting>
  <conditionalFormatting sqref="E8:E11">
    <cfRule type="containsText" dxfId="1904" priority="89" operator="containsText" text="ntitulé">
      <formula>NOT(ISERROR(SEARCH("ntitulé",E8)))</formula>
    </cfRule>
    <cfRule type="containsBlanks" dxfId="1903" priority="90">
      <formula>LEN(TRIM(E8))=0</formula>
    </cfRule>
  </conditionalFormatting>
  <conditionalFormatting sqref="E8:E11">
    <cfRule type="containsText" dxfId="1902" priority="88" operator="containsText" text="libre">
      <formula>NOT(ISERROR(SEARCH("libre",E8)))</formula>
    </cfRule>
  </conditionalFormatting>
  <conditionalFormatting sqref="G8:G11">
    <cfRule type="containsText" dxfId="1901" priority="86" operator="containsText" text="ntitulé">
      <formula>NOT(ISERROR(SEARCH("ntitulé",G8)))</formula>
    </cfRule>
    <cfRule type="containsBlanks" dxfId="1900" priority="87">
      <formula>LEN(TRIM(G8))=0</formula>
    </cfRule>
  </conditionalFormatting>
  <conditionalFormatting sqref="G8:G11">
    <cfRule type="containsText" dxfId="1899" priority="85" operator="containsText" text="libre">
      <formula>NOT(ISERROR(SEARCH("libre",G8)))</formula>
    </cfRule>
  </conditionalFormatting>
  <conditionalFormatting sqref="I8:I11">
    <cfRule type="containsText" dxfId="1898" priority="83" operator="containsText" text="ntitulé">
      <formula>NOT(ISERROR(SEARCH("ntitulé",I8)))</formula>
    </cfRule>
    <cfRule type="containsBlanks" dxfId="1897" priority="84">
      <formula>LEN(TRIM(I8))=0</formula>
    </cfRule>
  </conditionalFormatting>
  <conditionalFormatting sqref="I8:I11">
    <cfRule type="containsText" dxfId="1896" priority="82" operator="containsText" text="libre">
      <formula>NOT(ISERROR(SEARCH("libre",I8)))</formula>
    </cfRule>
  </conditionalFormatting>
  <conditionalFormatting sqref="M8:M11">
    <cfRule type="containsText" dxfId="1895" priority="77" operator="containsText" text="ntitulé">
      <formula>NOT(ISERROR(SEARCH("ntitulé",M8)))</formula>
    </cfRule>
    <cfRule type="containsBlanks" dxfId="1894" priority="78">
      <formula>LEN(TRIM(M8))=0</formula>
    </cfRule>
  </conditionalFormatting>
  <conditionalFormatting sqref="M8:M11">
    <cfRule type="containsText" dxfId="1893" priority="76" operator="containsText" text="libre">
      <formula>NOT(ISERROR(SEARCH("libre",M8)))</formula>
    </cfRule>
  </conditionalFormatting>
  <conditionalFormatting sqref="O8:O11">
    <cfRule type="containsText" dxfId="1892" priority="74" operator="containsText" text="ntitulé">
      <formula>NOT(ISERROR(SEARCH("ntitulé",O8)))</formula>
    </cfRule>
    <cfRule type="containsBlanks" dxfId="1891" priority="75">
      <formula>LEN(TRIM(O8))=0</formula>
    </cfRule>
  </conditionalFormatting>
  <conditionalFormatting sqref="O8:O11">
    <cfRule type="containsText" dxfId="1890" priority="73" operator="containsText" text="libre">
      <formula>NOT(ISERROR(SEARCH("libre",O8)))</formula>
    </cfRule>
  </conditionalFormatting>
  <conditionalFormatting sqref="B20:B21">
    <cfRule type="containsText" dxfId="1889" priority="47" operator="containsText" text="ntitulé">
      <formula>NOT(ISERROR(SEARCH("ntitulé",B20)))</formula>
    </cfRule>
    <cfRule type="containsBlanks" dxfId="1888" priority="48">
      <formula>LEN(TRIM(B20))=0</formula>
    </cfRule>
  </conditionalFormatting>
  <conditionalFormatting sqref="B20:B21">
    <cfRule type="containsText" dxfId="1887" priority="46" operator="containsText" text="libre">
      <formula>NOT(ISERROR(SEARCH("libre",B20)))</formula>
    </cfRule>
  </conditionalFormatting>
  <conditionalFormatting sqref="C18:C21">
    <cfRule type="containsText" dxfId="1886" priority="44" operator="containsText" text="ntitulé">
      <formula>NOT(ISERROR(SEARCH("ntitulé",C18)))</formula>
    </cfRule>
    <cfRule type="containsBlanks" dxfId="1885" priority="45">
      <formula>LEN(TRIM(C18))=0</formula>
    </cfRule>
  </conditionalFormatting>
  <conditionalFormatting sqref="C18:C21">
    <cfRule type="containsText" dxfId="1884" priority="43" operator="containsText" text="libre">
      <formula>NOT(ISERROR(SEARCH("libre",C18)))</formula>
    </cfRule>
  </conditionalFormatting>
  <conditionalFormatting sqref="B14">
    <cfRule type="containsText" dxfId="1883" priority="23" operator="containsText" text="ntitulé">
      <formula>NOT(ISERROR(SEARCH("ntitulé",B14)))</formula>
    </cfRule>
    <cfRule type="containsBlanks" dxfId="1882" priority="24">
      <formula>LEN(TRIM(B14))=0</formula>
    </cfRule>
  </conditionalFormatting>
  <conditionalFormatting sqref="B14">
    <cfRule type="containsText" dxfId="1881" priority="22" operator="containsText" text="libre">
      <formula>NOT(ISERROR(SEARCH("libre",B14)))</formula>
    </cfRule>
  </conditionalFormatting>
  <conditionalFormatting sqref="K14">
    <cfRule type="containsText" dxfId="1880" priority="8" operator="containsText" text="ntitulé">
      <formula>NOT(ISERROR(SEARCH("ntitulé",K14)))</formula>
    </cfRule>
    <cfRule type="containsBlanks" dxfId="1879" priority="9">
      <formula>LEN(TRIM(K14))=0</formula>
    </cfRule>
  </conditionalFormatting>
  <conditionalFormatting sqref="K14">
    <cfRule type="containsText" dxfId="1878" priority="7" operator="containsText" text="libre">
      <formula>NOT(ISERROR(SEARCH("libre",K14)))</formula>
    </cfRule>
  </conditionalFormatting>
  <conditionalFormatting sqref="C14">
    <cfRule type="containsText" dxfId="1877" priority="20" operator="containsText" text="ntitulé">
      <formula>NOT(ISERROR(SEARCH("ntitulé",C14)))</formula>
    </cfRule>
    <cfRule type="containsBlanks" dxfId="1876" priority="21">
      <formula>LEN(TRIM(C14))=0</formula>
    </cfRule>
  </conditionalFormatting>
  <conditionalFormatting sqref="C14">
    <cfRule type="containsText" dxfId="1875" priority="19" operator="containsText" text="libre">
      <formula>NOT(ISERROR(SEARCH("libre",C14)))</formula>
    </cfRule>
  </conditionalFormatting>
  <conditionalFormatting sqref="E14">
    <cfRule type="containsText" dxfId="1874" priority="17" operator="containsText" text="ntitulé">
      <formula>NOT(ISERROR(SEARCH("ntitulé",E14)))</formula>
    </cfRule>
    <cfRule type="containsBlanks" dxfId="1873" priority="18">
      <formula>LEN(TRIM(E14))=0</formula>
    </cfRule>
  </conditionalFormatting>
  <conditionalFormatting sqref="E14">
    <cfRule type="containsText" dxfId="1872" priority="16" operator="containsText" text="libre">
      <formula>NOT(ISERROR(SEARCH("libre",E14)))</formula>
    </cfRule>
  </conditionalFormatting>
  <conditionalFormatting sqref="G14">
    <cfRule type="containsText" dxfId="1871" priority="14" operator="containsText" text="ntitulé">
      <formula>NOT(ISERROR(SEARCH("ntitulé",G14)))</formula>
    </cfRule>
    <cfRule type="containsBlanks" dxfId="1870" priority="15">
      <formula>LEN(TRIM(G14))=0</formula>
    </cfRule>
  </conditionalFormatting>
  <conditionalFormatting sqref="G14">
    <cfRule type="containsText" dxfId="1869" priority="13" operator="containsText" text="libre">
      <formula>NOT(ISERROR(SEARCH("libre",G14)))</formula>
    </cfRule>
  </conditionalFormatting>
  <conditionalFormatting sqref="I14">
    <cfRule type="containsText" dxfId="1868" priority="11" operator="containsText" text="ntitulé">
      <formula>NOT(ISERROR(SEARCH("ntitulé",I14)))</formula>
    </cfRule>
    <cfRule type="containsBlanks" dxfId="1867" priority="12">
      <formula>LEN(TRIM(I14))=0</formula>
    </cfRule>
  </conditionalFormatting>
  <conditionalFormatting sqref="I14">
    <cfRule type="containsText" dxfId="1866" priority="10" operator="containsText" text="libre">
      <formula>NOT(ISERROR(SEARCH("libre",I14)))</formula>
    </cfRule>
  </conditionalFormatting>
  <conditionalFormatting sqref="M14">
    <cfRule type="containsText" dxfId="1865" priority="5" operator="containsText" text="ntitulé">
      <formula>NOT(ISERROR(SEARCH("ntitulé",M14)))</formula>
    </cfRule>
    <cfRule type="containsBlanks" dxfId="1864" priority="6">
      <formula>LEN(TRIM(M14))=0</formula>
    </cfRule>
  </conditionalFormatting>
  <conditionalFormatting sqref="M14">
    <cfRule type="containsText" dxfId="1863" priority="4" operator="containsText" text="libre">
      <formula>NOT(ISERROR(SEARCH("libre",M14)))</formula>
    </cfRule>
  </conditionalFormatting>
  <conditionalFormatting sqref="O14">
    <cfRule type="containsText" dxfId="1862" priority="2" operator="containsText" text="ntitulé">
      <formula>NOT(ISERROR(SEARCH("ntitulé",O14)))</formula>
    </cfRule>
    <cfRule type="containsBlanks" dxfId="1861" priority="3">
      <formula>LEN(TRIM(O14))=0</formula>
    </cfRule>
  </conditionalFormatting>
  <conditionalFormatting sqref="O14">
    <cfRule type="containsText" dxfId="1860" priority="1" operator="containsText" text="libre">
      <formula>NOT(ISERROR(SEARCH("libre",O14)))</formula>
    </cfRule>
  </conditionalFormatting>
  <hyperlinks>
    <hyperlink ref="A1" location="TAB00!A1" display="Retour page de garde"/>
    <hyperlink ref="A2" location="'TAB5'!A1" display="Retour TAB5"/>
  </hyperlink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7" workbookViewId="0">
      <selection activeCell="A16" sqref="A16"/>
    </sheetView>
  </sheetViews>
  <sheetFormatPr baseColWidth="10" defaultColWidth="9.1640625" defaultRowHeight="13.5" x14ac:dyDescent="0.3"/>
  <cols>
    <col min="1" max="1" width="61.5" style="81" customWidth="1"/>
    <col min="2" max="2" width="16.6640625" style="77" customWidth="1"/>
    <col min="3" max="3" width="16.6640625" style="81" customWidth="1"/>
    <col min="4" max="4" width="10.83203125" style="81" customWidth="1"/>
    <col min="5" max="5" width="16.6640625" style="77" customWidth="1"/>
    <col min="6" max="6" width="10.83203125" style="77" customWidth="1"/>
    <col min="7" max="7" width="16.6640625" style="77" customWidth="1"/>
    <col min="8" max="8" width="10.83203125" style="77" customWidth="1"/>
    <col min="9" max="9" width="16.6640625" style="77" customWidth="1"/>
    <col min="10" max="10" width="10.83203125" style="77" customWidth="1"/>
    <col min="11" max="11" width="16.6640625" style="77" customWidth="1"/>
    <col min="12" max="12" width="10.83203125" style="77" customWidth="1"/>
    <col min="13" max="13" width="16.6640625" style="77" customWidth="1"/>
    <col min="14" max="14" width="10.83203125" style="77" customWidth="1"/>
    <col min="15" max="15" width="16.6640625" style="77" customWidth="1"/>
    <col min="16" max="16" width="10.83203125" style="77" customWidth="1"/>
    <col min="17" max="16384" width="9.1640625" style="77"/>
  </cols>
  <sheetData>
    <row r="1" spans="1:24" ht="15" x14ac:dyDescent="0.3">
      <c r="A1" s="145" t="s">
        <v>160</v>
      </c>
      <c r="B1" s="228"/>
      <c r="C1" s="175"/>
      <c r="E1" s="228"/>
      <c r="G1" s="228"/>
      <c r="I1" s="228"/>
      <c r="K1" s="228"/>
      <c r="M1" s="228"/>
      <c r="O1" s="228"/>
    </row>
    <row r="2" spans="1:24" ht="15" x14ac:dyDescent="0.3">
      <c r="A2" s="21" t="s">
        <v>380</v>
      </c>
      <c r="B2" s="228"/>
      <c r="C2" s="175"/>
      <c r="E2" s="228"/>
      <c r="G2" s="228"/>
      <c r="I2" s="228"/>
      <c r="K2" s="228"/>
      <c r="M2" s="228"/>
      <c r="O2" s="228"/>
    </row>
    <row r="3" spans="1:24" ht="21" x14ac:dyDescent="0.35">
      <c r="A3" s="171" t="str">
        <f>TAB00!B66&amp;" : "&amp;TAB00!C66</f>
        <v xml:space="preserve">TAB5.3 : Charges émanant de factures émises par la société FeReSO dans le cadre du processus de réconciliation </v>
      </c>
      <c r="B3" s="171"/>
      <c r="C3" s="171"/>
      <c r="D3" s="171"/>
      <c r="E3" s="171"/>
      <c r="F3" s="171"/>
      <c r="G3" s="171"/>
      <c r="H3" s="171"/>
      <c r="I3" s="171"/>
      <c r="J3" s="171"/>
      <c r="K3" s="171"/>
      <c r="L3" s="171"/>
      <c r="M3" s="171"/>
      <c r="N3" s="171"/>
      <c r="O3" s="171"/>
      <c r="P3" s="171"/>
    </row>
    <row r="4" spans="1:24" x14ac:dyDescent="0.3">
      <c r="J4" s="82"/>
      <c r="K4" s="82"/>
      <c r="L4" s="82"/>
    </row>
    <row r="5" spans="1:24" s="82" customFormat="1" x14ac:dyDescent="0.3">
      <c r="A5" s="761" t="str">
        <f>A8&amp;" hors OSP"</f>
        <v>Charges émanant de factures émises par la société FeReSO dans le cadre du processus de réconciliation  hors OSP</v>
      </c>
      <c r="B5" s="761"/>
      <c r="C5" s="761"/>
      <c r="D5" s="761"/>
      <c r="E5" s="761"/>
      <c r="F5" s="761"/>
      <c r="G5" s="761"/>
      <c r="H5" s="761"/>
      <c r="I5" s="761"/>
      <c r="J5" s="761"/>
      <c r="K5" s="761"/>
      <c r="L5" s="761"/>
      <c r="M5" s="761"/>
      <c r="N5" s="761"/>
      <c r="O5" s="761"/>
      <c r="P5" s="761"/>
    </row>
    <row r="6" spans="1:24" s="285" customFormat="1" ht="24" customHeight="1" x14ac:dyDescent="0.3">
      <c r="A6" s="665" t="s">
        <v>2</v>
      </c>
      <c r="B6" s="284" t="s">
        <v>112</v>
      </c>
      <c r="C6" s="665" t="s">
        <v>140</v>
      </c>
      <c r="D6" s="665"/>
      <c r="E6" s="665" t="s">
        <v>307</v>
      </c>
      <c r="F6" s="665"/>
      <c r="G6" s="665" t="s">
        <v>306</v>
      </c>
      <c r="H6" s="665"/>
      <c r="I6" s="665" t="s">
        <v>302</v>
      </c>
      <c r="J6" s="665"/>
      <c r="K6" s="665" t="s">
        <v>303</v>
      </c>
      <c r="L6" s="665"/>
      <c r="M6" s="665" t="s">
        <v>304</v>
      </c>
      <c r="N6" s="665"/>
      <c r="O6" s="665" t="s">
        <v>305</v>
      </c>
      <c r="P6" s="665"/>
    </row>
    <row r="7" spans="1:24" s="285" customFormat="1" ht="27" x14ac:dyDescent="0.3">
      <c r="A7" s="665"/>
      <c r="B7" s="284" t="s">
        <v>3</v>
      </c>
      <c r="C7" s="284" t="s">
        <v>3</v>
      </c>
      <c r="D7" s="218" t="s">
        <v>110</v>
      </c>
      <c r="E7" s="284" t="s">
        <v>3</v>
      </c>
      <c r="F7" s="218" t="s">
        <v>110</v>
      </c>
      <c r="G7" s="284" t="s">
        <v>3</v>
      </c>
      <c r="H7" s="218" t="s">
        <v>110</v>
      </c>
      <c r="I7" s="284" t="s">
        <v>3</v>
      </c>
      <c r="J7" s="218" t="s">
        <v>110</v>
      </c>
      <c r="K7" s="284" t="s">
        <v>3</v>
      </c>
      <c r="L7" s="218" t="s">
        <v>110</v>
      </c>
      <c r="M7" s="284" t="s">
        <v>3</v>
      </c>
      <c r="N7" s="218" t="s">
        <v>110</v>
      </c>
      <c r="O7" s="284" t="s">
        <v>3</v>
      </c>
      <c r="P7" s="218" t="s">
        <v>110</v>
      </c>
    </row>
    <row r="8" spans="1:24" s="101" customFormat="1" ht="37.15" customHeight="1" x14ac:dyDescent="0.3">
      <c r="A8" s="174" t="str">
        <f>TAB00!C66</f>
        <v xml:space="preserve">Charges émanant de factures émises par la société FeReSO dans le cadre du processus de réconciliation </v>
      </c>
      <c r="B8" s="286"/>
      <c r="C8" s="286"/>
      <c r="D8" s="279">
        <f>IFERROR(IF(AND(ROUND(SUM(B8:B8),0)=0,ROUND(SUM(C8:C8),0)&gt;ROUND(SUM(B8:B8),0)),"INF",(ROUND(SUM(C8:C8),0)-ROUND(SUM(B8:B8),0))/ROUND(SUM(B8:B8),0)),0)</f>
        <v>0</v>
      </c>
      <c r="E8" s="286"/>
      <c r="F8" s="279">
        <f>IFERROR(IF(AND(ROUND(SUM(C8),0)=0,ROUND(SUM(E8:E8),0)&gt;ROUND(SUM(C8),0)),"INF",(ROUND(SUM(E8:E8),0)-ROUND(SUM(C8),0))/ROUND(SUM(C8),0)),0)</f>
        <v>0</v>
      </c>
      <c r="G8" s="286"/>
      <c r="H8" s="279">
        <f>IFERROR(IF(AND(ROUND(SUM(E8),0)=0,ROUND(SUM(G8:G8),0)&gt;ROUND(SUM(E8),0)),"INF",(ROUND(SUM(G8:G8),0)-ROUND(SUM(E8),0))/ROUND(SUM(E8),0)),0)</f>
        <v>0</v>
      </c>
      <c r="I8" s="286"/>
      <c r="J8" s="279">
        <f>IFERROR(IF(AND(ROUND(SUM(G8),0)=0,ROUND(SUM(I8:I8),0)&gt;ROUND(SUM(G8),0)),"INF",(ROUND(SUM(I8:I8),0)-ROUND(SUM(G8),0))/ROUND(SUM(G8),0)),0)</f>
        <v>0</v>
      </c>
      <c r="K8" s="286"/>
      <c r="L8" s="279">
        <f>IFERROR(IF(AND(ROUND(SUM(I8),0)=0,ROUND(SUM(K8:K8),0)&gt;ROUND(SUM(I8),0)),"INF",(ROUND(SUM(K8:K8),0)-ROUND(SUM(I8),0))/ROUND(SUM(I8),0)),0)</f>
        <v>0</v>
      </c>
      <c r="M8" s="286"/>
      <c r="N8" s="279">
        <f>IFERROR(IF(AND(ROUND(SUM(K8),0)=0,ROUND(SUM(M8:M8),0)&gt;ROUND(SUM(K8),0)),"INF",(ROUND(SUM(M8:M8),0)-ROUND(SUM(K8),0))/ROUND(SUM(K8),0)),0)</f>
        <v>0</v>
      </c>
      <c r="O8" s="286"/>
      <c r="P8" s="287">
        <f>IFERROR(IF(AND(ROUND(SUM(M8),0)=0,ROUND(SUM(O8:O8),0)&gt;ROUND(SUM(M8),0)),"INF",(ROUND(SUM(O8:O8),0)-ROUND(SUM(M8),0))/ROUND(SUM(M8),0)),0)</f>
        <v>0</v>
      </c>
      <c r="Q8" s="288">
        <f>B8</f>
        <v>0</v>
      </c>
      <c r="R8" s="288">
        <f>C8</f>
        <v>0</v>
      </c>
      <c r="S8" s="288">
        <f>E8</f>
        <v>0</v>
      </c>
      <c r="T8" s="288">
        <f>G8</f>
        <v>0</v>
      </c>
      <c r="U8" s="288">
        <f>I8</f>
        <v>0</v>
      </c>
      <c r="V8" s="288">
        <f>K8</f>
        <v>0</v>
      </c>
      <c r="W8" s="288">
        <f>M8</f>
        <v>0</v>
      </c>
      <c r="X8" s="288">
        <f>O8</f>
        <v>0</v>
      </c>
    </row>
    <row r="9" spans="1:24" s="101" customFormat="1" ht="24.6" customHeight="1" x14ac:dyDescent="0.3">
      <c r="A9" s="174" t="s">
        <v>680</v>
      </c>
      <c r="B9" s="289"/>
      <c r="C9" s="289"/>
      <c r="D9" s="260">
        <f>IFERROR(IF(AND(ROUND(SUM(B9:B9),0)=0,ROUND(SUM(C9:C9),0)&gt;ROUND(SUM(B9:B9),0)),"INF",(ROUND(SUM(C9:C9),0)-ROUND(SUM(B9:B9),0))/ROUND(SUM(B9:B9),0)),0)</f>
        <v>0</v>
      </c>
      <c r="E9" s="289"/>
      <c r="F9" s="260">
        <f>IFERROR(IF(AND(ROUND(SUM(C9),0)=0,ROUND(SUM(E9:E9),0)&gt;ROUND(SUM(C9),0)),"INF",(ROUND(SUM(E9:E9),0)-ROUND(SUM(C9),0))/ROUND(SUM(C9),0)),0)</f>
        <v>0</v>
      </c>
      <c r="G9" s="289"/>
      <c r="H9" s="260">
        <f>IFERROR(IF(AND(ROUND(SUM(E9),0)=0,ROUND(SUM(G9:G9),0)&gt;ROUND(SUM(E9),0)),"INF",(ROUND(SUM(G9:G9),0)-ROUND(SUM(E9),0))/ROUND(SUM(E9),0)),0)</f>
        <v>0</v>
      </c>
      <c r="I9" s="289"/>
      <c r="J9" s="260">
        <f>IFERROR(IF(AND(ROUND(SUM(G9),0)=0,ROUND(SUM(I9:I9),0)&gt;ROUND(SUM(G9),0)),"INF",(ROUND(SUM(I9:I9),0)-ROUND(SUM(G9),0))/ROUND(SUM(G9),0)),0)</f>
        <v>0</v>
      </c>
      <c r="K9" s="289"/>
      <c r="L9" s="260">
        <f>IFERROR(IF(AND(ROUND(SUM(I9),0)=0,ROUND(SUM(K9:K9),0)&gt;ROUND(SUM(I9),0)),"INF",(ROUND(SUM(K9:K9),0)-ROUND(SUM(I9),0))/ROUND(SUM(I9),0)),0)</f>
        <v>0</v>
      </c>
      <c r="M9" s="289"/>
      <c r="N9" s="260">
        <f>IFERROR(IF(AND(ROUND(SUM(K9),0)=0,ROUND(SUM(M9:M9),0)&gt;ROUND(SUM(K9),0)),"INF",(ROUND(SUM(M9:M9),0)-ROUND(SUM(K9),0))/ROUND(SUM(K9),0)),0)</f>
        <v>0</v>
      </c>
      <c r="O9" s="289"/>
      <c r="P9" s="290">
        <f>IFERROR(IF(AND(ROUND(SUM(M9),0)=0,ROUND(SUM(O9:O9),0)&gt;ROUND(SUM(M9),0)),"INF",(ROUND(SUM(O9:O9),0)-ROUND(SUM(M9),0))/ROUND(SUM(M9),0)),0)</f>
        <v>0</v>
      </c>
      <c r="Q9" s="288"/>
      <c r="R9" s="288"/>
      <c r="S9" s="288"/>
      <c r="T9" s="288"/>
      <c r="U9" s="288"/>
      <c r="V9" s="288"/>
      <c r="W9" s="288"/>
      <c r="X9" s="288"/>
    </row>
    <row r="10" spans="1:24" s="101" customFormat="1" ht="24.6" customHeight="1" x14ac:dyDescent="0.3">
      <c r="A10" s="291" t="s">
        <v>681</v>
      </c>
      <c r="B10" s="292">
        <f>IFERROR(B8/B9,0)</f>
        <v>0</v>
      </c>
      <c r="C10" s="292">
        <f>IFERROR(C8/C9,0)</f>
        <v>0</v>
      </c>
      <c r="D10" s="260">
        <f>IFERROR(IF(AND(ROUND(SUM(B10:B10),0)=0,ROUND(SUM(C10:C10),0)&gt;ROUND(SUM(B10:B10),0)),"INF",(ROUND(SUM(C10:C10),0)-ROUND(SUM(B10:B10),0))/ROUND(SUM(B10:B10),0)),0)</f>
        <v>0</v>
      </c>
      <c r="E10" s="292">
        <f>IFERROR(E8/E9,0)</f>
        <v>0</v>
      </c>
      <c r="F10" s="260">
        <f>IFERROR(IF(AND(ROUND(SUM(C10),0)=0,ROUND(SUM(E10:E10),0)&gt;ROUND(SUM(C10),0)),"INF",(ROUND(SUM(E10:E10),0)-ROUND(SUM(C10),0))/ROUND(SUM(C10),0)),0)</f>
        <v>0</v>
      </c>
      <c r="G10" s="292">
        <f>IFERROR(G8/G9,0)</f>
        <v>0</v>
      </c>
      <c r="H10" s="260">
        <f>IFERROR(IF(AND(ROUND(SUM(E10),0)=0,ROUND(SUM(G10:G10),0)&gt;ROUND(SUM(E10),0)),"INF",(ROUND(SUM(G10:G10),0)-ROUND(SUM(E10),0))/ROUND(SUM(E10),0)),0)</f>
        <v>0</v>
      </c>
      <c r="I10" s="292">
        <f>IFERROR(I8/I9,0)</f>
        <v>0</v>
      </c>
      <c r="J10" s="260">
        <f>IFERROR(IF(AND(ROUND(SUM(G10),0)=0,ROUND(SUM(I10:I10),0)&gt;ROUND(SUM(G10),0)),"INF",(ROUND(SUM(I10:I10),0)-ROUND(SUM(G10),0))/ROUND(SUM(G10),0)),0)</f>
        <v>0</v>
      </c>
      <c r="K10" s="292">
        <f>IFERROR(K8/K9,0)</f>
        <v>0</v>
      </c>
      <c r="L10" s="260">
        <f>IFERROR(IF(AND(ROUND(SUM(I10),0)=0,ROUND(SUM(K10:K10),0)&gt;ROUND(SUM(I10),0)),"INF",(ROUND(SUM(K10:K10),0)-ROUND(SUM(I10),0))/ROUND(SUM(I10),0)),0)</f>
        <v>0</v>
      </c>
      <c r="M10" s="292">
        <f>IFERROR(M8/M9,0)</f>
        <v>0</v>
      </c>
      <c r="N10" s="260">
        <f>IFERROR(IF(AND(ROUND(SUM(K10),0)=0,ROUND(SUM(M10:M10),0)&gt;ROUND(SUM(K10),0)),"INF",(ROUND(SUM(M10:M10),0)-ROUND(SUM(K10),0))/ROUND(SUM(K10),0)),0)</f>
        <v>0</v>
      </c>
      <c r="O10" s="292">
        <f>IFERROR(O8/O9,0)</f>
        <v>0</v>
      </c>
      <c r="P10" s="290">
        <f>IFERROR(IF(AND(ROUND(SUM(M10),0)=0,ROUND(SUM(O10:O10),0)&gt;ROUND(SUM(M10),0)),"INF",(ROUND(SUM(O10:O10),0)-ROUND(SUM(M10),0))/ROUND(SUM(M10),0)),0)</f>
        <v>0</v>
      </c>
      <c r="Q10" s="288"/>
      <c r="R10" s="288"/>
      <c r="S10" s="288"/>
      <c r="T10" s="288"/>
      <c r="U10" s="288"/>
      <c r="V10" s="288"/>
      <c r="W10" s="288"/>
      <c r="X10" s="288"/>
    </row>
    <row r="11" spans="1:24" x14ac:dyDescent="0.3">
      <c r="A11" s="276"/>
    </row>
    <row r="12" spans="1:24" x14ac:dyDescent="0.3">
      <c r="A12" s="761" t="str">
        <f>A15&amp;" OSP"</f>
        <v>Charges émanant de factures émises par la société FeReSO dans le cadre du processus de réconciliation  OSP</v>
      </c>
      <c r="B12" s="761"/>
      <c r="C12" s="761"/>
      <c r="D12" s="761"/>
      <c r="E12" s="761"/>
      <c r="F12" s="761"/>
      <c r="G12" s="761"/>
      <c r="H12" s="761"/>
      <c r="I12" s="761"/>
      <c r="J12" s="761"/>
      <c r="K12" s="761"/>
      <c r="L12" s="761"/>
      <c r="M12" s="761"/>
      <c r="N12" s="761"/>
      <c r="O12" s="761"/>
      <c r="P12" s="761"/>
    </row>
    <row r="13" spans="1:24" x14ac:dyDescent="0.3">
      <c r="A13" s="665" t="s">
        <v>2</v>
      </c>
      <c r="B13" s="284" t="s">
        <v>112</v>
      </c>
      <c r="C13" s="665" t="s">
        <v>140</v>
      </c>
      <c r="D13" s="665"/>
      <c r="E13" s="665" t="s">
        <v>307</v>
      </c>
      <c r="F13" s="665"/>
      <c r="G13" s="665" t="s">
        <v>306</v>
      </c>
      <c r="H13" s="665"/>
      <c r="I13" s="665" t="s">
        <v>302</v>
      </c>
      <c r="J13" s="665"/>
      <c r="K13" s="665" t="s">
        <v>303</v>
      </c>
      <c r="L13" s="665"/>
      <c r="M13" s="665" t="s">
        <v>304</v>
      </c>
      <c r="N13" s="665"/>
      <c r="O13" s="665" t="s">
        <v>305</v>
      </c>
      <c r="P13" s="665"/>
    </row>
    <row r="14" spans="1:24" ht="27" x14ac:dyDescent="0.3">
      <c r="A14" s="665"/>
      <c r="B14" s="284" t="s">
        <v>3</v>
      </c>
      <c r="C14" s="284" t="s">
        <v>3</v>
      </c>
      <c r="D14" s="218" t="s">
        <v>110</v>
      </c>
      <c r="E14" s="284" t="s">
        <v>3</v>
      </c>
      <c r="F14" s="218" t="s">
        <v>110</v>
      </c>
      <c r="G14" s="284" t="s">
        <v>3</v>
      </c>
      <c r="H14" s="218" t="s">
        <v>110</v>
      </c>
      <c r="I14" s="284" t="s">
        <v>3</v>
      </c>
      <c r="J14" s="218" t="s">
        <v>110</v>
      </c>
      <c r="K14" s="284" t="s">
        <v>3</v>
      </c>
      <c r="L14" s="218" t="s">
        <v>110</v>
      </c>
      <c r="M14" s="284" t="s">
        <v>3</v>
      </c>
      <c r="N14" s="218" t="s">
        <v>110</v>
      </c>
      <c r="O14" s="284" t="s">
        <v>3</v>
      </c>
      <c r="P14" s="218" t="s">
        <v>110</v>
      </c>
    </row>
    <row r="15" spans="1:24" ht="27" x14ac:dyDescent="0.3">
      <c r="A15" s="174" t="str">
        <f>A8</f>
        <v xml:space="preserve">Charges émanant de factures émises par la société FeReSO dans le cadre du processus de réconciliation </v>
      </c>
      <c r="B15" s="286"/>
      <c r="C15" s="286"/>
      <c r="D15" s="279">
        <f>IFERROR(IF(AND(ROUND(SUM(B15:B15),0)=0,ROUND(SUM(C15:C15),0)&gt;ROUND(SUM(B15:B15),0)),"INF",(ROUND(SUM(C15:C15),0)-ROUND(SUM(B15:B15),0))/ROUND(SUM(B15:B15),0)),0)</f>
        <v>0</v>
      </c>
      <c r="E15" s="286"/>
      <c r="F15" s="279">
        <f>IFERROR(IF(AND(ROUND(SUM(C15),0)=0,ROUND(SUM(E15:E15),0)&gt;ROUND(SUM(C15),0)),"INF",(ROUND(SUM(E15:E15),0)-ROUND(SUM(C15),0))/ROUND(SUM(C15),0)),0)</f>
        <v>0</v>
      </c>
      <c r="G15" s="286"/>
      <c r="H15" s="279">
        <f>IFERROR(IF(AND(ROUND(SUM(E15),0)=0,ROUND(SUM(G15:G15),0)&gt;ROUND(SUM(E15),0)),"INF",(ROUND(SUM(G15:G15),0)-ROUND(SUM(E15),0))/ROUND(SUM(E15),0)),0)</f>
        <v>0</v>
      </c>
      <c r="I15" s="286"/>
      <c r="J15" s="279">
        <f>IFERROR(IF(AND(ROUND(SUM(G15),0)=0,ROUND(SUM(I15:I15),0)&gt;ROUND(SUM(G15),0)),"INF",(ROUND(SUM(I15:I15),0)-ROUND(SUM(G15),0))/ROUND(SUM(G15),0)),0)</f>
        <v>0</v>
      </c>
      <c r="K15" s="286"/>
      <c r="L15" s="279">
        <f>IFERROR(IF(AND(ROUND(SUM(I15),0)=0,ROUND(SUM(K15:K15),0)&gt;ROUND(SUM(I15),0)),"INF",(ROUND(SUM(K15:K15),0)-ROUND(SUM(I15),0))/ROUND(SUM(I15),0)),0)</f>
        <v>0</v>
      </c>
      <c r="M15" s="286"/>
      <c r="N15" s="279">
        <f>IFERROR(IF(AND(ROUND(SUM(K15),0)=0,ROUND(SUM(M15:M15),0)&gt;ROUND(SUM(K15),0)),"INF",(ROUND(SUM(M15:M15),0)-ROUND(SUM(K15),0))/ROUND(SUM(K15),0)),0)</f>
        <v>0</v>
      </c>
      <c r="O15" s="286"/>
      <c r="P15" s="287">
        <f>IFERROR(IF(AND(ROUND(SUM(M15),0)=0,ROUND(SUM(O15:O15),0)&gt;ROUND(SUM(M15),0)),"INF",(ROUND(SUM(O15:O15),0)-ROUND(SUM(M15),0))/ROUND(SUM(M15),0)),0)</f>
        <v>0</v>
      </c>
    </row>
    <row r="16" spans="1:24" x14ac:dyDescent="0.3">
      <c r="A16" s="174" t="s">
        <v>680</v>
      </c>
      <c r="B16" s="289"/>
      <c r="C16" s="289"/>
      <c r="D16" s="260">
        <f>IFERROR(IF(AND(ROUND(SUM(B16:B16),0)=0,ROUND(SUM(C16:C16),0)&gt;ROUND(SUM(B16:B16),0)),"INF",(ROUND(SUM(C16:C16),0)-ROUND(SUM(B16:B16),0))/ROUND(SUM(B16:B16),0)),0)</f>
        <v>0</v>
      </c>
      <c r="E16" s="289"/>
      <c r="F16" s="260">
        <f>IFERROR(IF(AND(ROUND(SUM(C16),0)=0,ROUND(SUM(E16:E16),0)&gt;ROUND(SUM(C16),0)),"INF",(ROUND(SUM(E16:E16),0)-ROUND(SUM(C16),0))/ROUND(SUM(C16),0)),0)</f>
        <v>0</v>
      </c>
      <c r="G16" s="289"/>
      <c r="H16" s="260">
        <f>IFERROR(IF(AND(ROUND(SUM(E16),0)=0,ROUND(SUM(G16:G16),0)&gt;ROUND(SUM(E16),0)),"INF",(ROUND(SUM(G16:G16),0)-ROUND(SUM(E16),0))/ROUND(SUM(E16),0)),0)</f>
        <v>0</v>
      </c>
      <c r="I16" s="289"/>
      <c r="J16" s="260">
        <f>IFERROR(IF(AND(ROUND(SUM(G16),0)=0,ROUND(SUM(I16:I16),0)&gt;ROUND(SUM(G16),0)),"INF",(ROUND(SUM(I16:I16),0)-ROUND(SUM(G16),0))/ROUND(SUM(G16),0)),0)</f>
        <v>0</v>
      </c>
      <c r="K16" s="289"/>
      <c r="L16" s="260">
        <f>IFERROR(IF(AND(ROUND(SUM(I16),0)=0,ROUND(SUM(K16:K16),0)&gt;ROUND(SUM(I16),0)),"INF",(ROUND(SUM(K16:K16),0)-ROUND(SUM(I16),0))/ROUND(SUM(I16),0)),0)</f>
        <v>0</v>
      </c>
      <c r="M16" s="289"/>
      <c r="N16" s="260">
        <f>IFERROR(IF(AND(ROUND(SUM(K16),0)=0,ROUND(SUM(M16:M16),0)&gt;ROUND(SUM(K16),0)),"INF",(ROUND(SUM(M16:M16),0)-ROUND(SUM(K16),0))/ROUND(SUM(K16),0)),0)</f>
        <v>0</v>
      </c>
      <c r="O16" s="289"/>
      <c r="P16" s="290">
        <f>IFERROR(IF(AND(ROUND(SUM(M16),0)=0,ROUND(SUM(O16:O16),0)&gt;ROUND(SUM(M16),0)),"INF",(ROUND(SUM(O16:O16),0)-ROUND(SUM(M16),0))/ROUND(SUM(M16),0)),0)</f>
        <v>0</v>
      </c>
    </row>
    <row r="17" spans="1:16" ht="14.25" thickBot="1" x14ac:dyDescent="0.35">
      <c r="A17" s="291" t="s">
        <v>681</v>
      </c>
      <c r="B17" s="292">
        <f>IFERROR(B15/B16,0)</f>
        <v>0</v>
      </c>
      <c r="C17" s="292">
        <f>IFERROR(C15/C16,0)</f>
        <v>0</v>
      </c>
      <c r="D17" s="260">
        <f>IFERROR(IF(AND(ROUND(SUM(B17:B17),0)=0,ROUND(SUM(C17:C17),0)&gt;ROUND(SUM(B17:B17),0)),"INF",(ROUND(SUM(C17:C17),0)-ROUND(SUM(B17:B17),0))/ROUND(SUM(B17:B17),0)),0)</f>
        <v>0</v>
      </c>
      <c r="E17" s="292">
        <f>IFERROR(E15/E16,0)</f>
        <v>0</v>
      </c>
      <c r="F17" s="260">
        <f>IFERROR(IF(AND(ROUND(SUM(C17),0)=0,ROUND(SUM(E17:E17),0)&gt;ROUND(SUM(C17),0)),"INF",(ROUND(SUM(E17:E17),0)-ROUND(SUM(C17),0))/ROUND(SUM(C17),0)),0)</f>
        <v>0</v>
      </c>
      <c r="G17" s="292">
        <f>IFERROR(G15/G16,0)</f>
        <v>0</v>
      </c>
      <c r="H17" s="260">
        <f>IFERROR(IF(AND(ROUND(SUM(E17),0)=0,ROUND(SUM(G17:G17),0)&gt;ROUND(SUM(E17),0)),"INF",(ROUND(SUM(G17:G17),0)-ROUND(SUM(E17),0))/ROUND(SUM(E17),0)),0)</f>
        <v>0</v>
      </c>
      <c r="I17" s="292">
        <f>IFERROR(I15/I16,0)</f>
        <v>0</v>
      </c>
      <c r="J17" s="260">
        <f>IFERROR(IF(AND(ROUND(SUM(G17),0)=0,ROUND(SUM(I17:I17),0)&gt;ROUND(SUM(G17),0)),"INF",(ROUND(SUM(I17:I17),0)-ROUND(SUM(G17),0))/ROUND(SUM(G17),0)),0)</f>
        <v>0</v>
      </c>
      <c r="K17" s="292">
        <f>IFERROR(K15/K16,0)</f>
        <v>0</v>
      </c>
      <c r="L17" s="260">
        <f>IFERROR(IF(AND(ROUND(SUM(I17),0)=0,ROUND(SUM(K17:K17),0)&gt;ROUND(SUM(I17),0)),"INF",(ROUND(SUM(K17:K17),0)-ROUND(SUM(I17),0))/ROUND(SUM(I17),0)),0)</f>
        <v>0</v>
      </c>
      <c r="M17" s="292">
        <f>IFERROR(M15/M16,0)</f>
        <v>0</v>
      </c>
      <c r="N17" s="260">
        <f>IFERROR(IF(AND(ROUND(SUM(K17),0)=0,ROUND(SUM(M17:M17),0)&gt;ROUND(SUM(K17),0)),"INF",(ROUND(SUM(M17:M17),0)-ROUND(SUM(K17),0))/ROUND(SUM(K17),0)),0)</f>
        <v>0</v>
      </c>
      <c r="O17" s="292">
        <f>IFERROR(O15/O16,0)</f>
        <v>0</v>
      </c>
      <c r="P17" s="290">
        <f>IFERROR(IF(AND(ROUND(SUM(M17),0)=0,ROUND(SUM(O17:O17),0)&gt;ROUND(SUM(M17),0)),"INF",(ROUND(SUM(O17:O17),0)-ROUND(SUM(M17),0))/ROUND(SUM(M17),0)),0)</f>
        <v>0</v>
      </c>
    </row>
    <row r="18" spans="1:16" x14ac:dyDescent="0.3">
      <c r="A18" s="276"/>
    </row>
    <row r="19" spans="1:16" s="82" customFormat="1" ht="14.25" thickBot="1" x14ac:dyDescent="0.35">
      <c r="A19" s="155" t="s">
        <v>678</v>
      </c>
      <c r="B19" s="81"/>
      <c r="C19" s="81"/>
      <c r="D19" s="77"/>
      <c r="E19" s="77"/>
      <c r="F19" s="77"/>
      <c r="G19" s="77"/>
      <c r="H19" s="77"/>
      <c r="I19" s="77"/>
      <c r="J19" s="77"/>
      <c r="K19" s="77"/>
      <c r="L19" s="81"/>
      <c r="M19" s="77"/>
      <c r="N19" s="77"/>
      <c r="O19" s="77"/>
      <c r="P19" s="77"/>
    </row>
    <row r="20" spans="1:16" ht="12.6" customHeight="1" thickBot="1" x14ac:dyDescent="0.35">
      <c r="A20" s="156" t="s">
        <v>679</v>
      </c>
      <c r="B20" s="757" t="s">
        <v>517</v>
      </c>
      <c r="C20" s="758"/>
      <c r="D20" s="758"/>
      <c r="E20" s="758"/>
      <c r="F20" s="758"/>
      <c r="G20" s="758"/>
      <c r="H20" s="758"/>
      <c r="I20" s="758"/>
      <c r="J20" s="758"/>
      <c r="K20" s="758"/>
      <c r="L20" s="758"/>
      <c r="M20" s="758"/>
      <c r="N20" s="758"/>
      <c r="O20" s="758"/>
      <c r="P20" s="758"/>
    </row>
    <row r="21" spans="1:16" ht="214.9" customHeight="1" thickBot="1" x14ac:dyDescent="0.35">
      <c r="A21" s="275">
        <v>2019</v>
      </c>
      <c r="B21" s="759"/>
      <c r="C21" s="760"/>
      <c r="D21" s="760"/>
      <c r="E21" s="760"/>
      <c r="F21" s="760"/>
      <c r="G21" s="760"/>
      <c r="H21" s="760"/>
      <c r="I21" s="760"/>
      <c r="J21" s="760"/>
      <c r="K21" s="760"/>
      <c r="L21" s="760"/>
      <c r="M21" s="760"/>
      <c r="N21" s="760"/>
      <c r="O21" s="760"/>
      <c r="P21" s="760"/>
    </row>
    <row r="22" spans="1:16" ht="214.9" customHeight="1" thickBot="1" x14ac:dyDescent="0.35">
      <c r="A22" s="157">
        <v>2020</v>
      </c>
      <c r="B22" s="759"/>
      <c r="C22" s="760"/>
      <c r="D22" s="760"/>
      <c r="E22" s="760"/>
      <c r="F22" s="760"/>
      <c r="G22" s="760"/>
      <c r="H22" s="760"/>
      <c r="I22" s="760"/>
      <c r="J22" s="760"/>
      <c r="K22" s="760"/>
      <c r="L22" s="760"/>
      <c r="M22" s="760"/>
      <c r="N22" s="760"/>
      <c r="O22" s="760"/>
      <c r="P22" s="760"/>
    </row>
    <row r="23" spans="1:16" ht="214.9" customHeight="1" thickBot="1" x14ac:dyDescent="0.35">
      <c r="A23" s="157">
        <v>2021</v>
      </c>
      <c r="B23" s="759"/>
      <c r="C23" s="760"/>
      <c r="D23" s="760"/>
      <c r="E23" s="760"/>
      <c r="F23" s="760"/>
      <c r="G23" s="760"/>
      <c r="H23" s="760"/>
      <c r="I23" s="760"/>
      <c r="J23" s="760"/>
      <c r="K23" s="760"/>
      <c r="L23" s="760"/>
      <c r="M23" s="760"/>
      <c r="N23" s="760"/>
      <c r="O23" s="760"/>
      <c r="P23" s="760"/>
    </row>
    <row r="24" spans="1:16" ht="214.9" customHeight="1" thickBot="1" x14ac:dyDescent="0.35">
      <c r="A24" s="157">
        <v>2022</v>
      </c>
      <c r="B24" s="759"/>
      <c r="C24" s="760"/>
      <c r="D24" s="760"/>
      <c r="E24" s="760"/>
      <c r="F24" s="760"/>
      <c r="G24" s="760"/>
      <c r="H24" s="760"/>
      <c r="I24" s="760"/>
      <c r="J24" s="760"/>
      <c r="K24" s="760"/>
      <c r="L24" s="760"/>
      <c r="M24" s="760"/>
      <c r="N24" s="760"/>
      <c r="O24" s="760"/>
      <c r="P24" s="760"/>
    </row>
    <row r="25" spans="1:16" ht="214.9" customHeight="1" thickBot="1" x14ac:dyDescent="0.35">
      <c r="A25" s="157">
        <v>2023</v>
      </c>
      <c r="B25" s="759"/>
      <c r="C25" s="760"/>
      <c r="D25" s="760"/>
      <c r="E25" s="760"/>
      <c r="F25" s="760"/>
      <c r="G25" s="760"/>
      <c r="H25" s="760"/>
      <c r="I25" s="760"/>
      <c r="J25" s="760"/>
      <c r="K25" s="760"/>
      <c r="L25" s="760"/>
      <c r="M25" s="760"/>
      <c r="N25" s="760"/>
      <c r="O25" s="760"/>
      <c r="P25" s="760"/>
    </row>
    <row r="26" spans="1:16" x14ac:dyDescent="0.3">
      <c r="A26" s="276"/>
    </row>
    <row r="27" spans="1:16" x14ac:dyDescent="0.3">
      <c r="A27" s="276"/>
    </row>
    <row r="28" spans="1:16" x14ac:dyDescent="0.3">
      <c r="A28" s="276"/>
    </row>
    <row r="29" spans="1:16" x14ac:dyDescent="0.3">
      <c r="A29" s="276"/>
    </row>
    <row r="30" spans="1:16" x14ac:dyDescent="0.3">
      <c r="A30" s="276"/>
    </row>
  </sheetData>
  <mergeCells count="24">
    <mergeCell ref="M13:N13"/>
    <mergeCell ref="O13:P13"/>
    <mergeCell ref="A6:A7"/>
    <mergeCell ref="C6:D6"/>
    <mergeCell ref="E6:F6"/>
    <mergeCell ref="G6:H6"/>
    <mergeCell ref="I6:J6"/>
    <mergeCell ref="K6:L6"/>
    <mergeCell ref="B24:P24"/>
    <mergeCell ref="B25:P25"/>
    <mergeCell ref="A5:P5"/>
    <mergeCell ref="A12:P12"/>
    <mergeCell ref="A13:A14"/>
    <mergeCell ref="C13:D13"/>
    <mergeCell ref="E13:F13"/>
    <mergeCell ref="G13:H13"/>
    <mergeCell ref="I13:J13"/>
    <mergeCell ref="K13:L13"/>
    <mergeCell ref="M6:N6"/>
    <mergeCell ref="O6:P6"/>
    <mergeCell ref="B20:P20"/>
    <mergeCell ref="B21:P21"/>
    <mergeCell ref="B22:P22"/>
    <mergeCell ref="B23:P23"/>
  </mergeCells>
  <conditionalFormatting sqref="B8:C8">
    <cfRule type="containsText" dxfId="1859" priority="88" operator="containsText" text="ntitulé">
      <formula>NOT(ISERROR(SEARCH("ntitulé",B8)))</formula>
    </cfRule>
    <cfRule type="containsBlanks" dxfId="1858" priority="89">
      <formula>LEN(TRIM(B8))=0</formula>
    </cfRule>
  </conditionalFormatting>
  <conditionalFormatting sqref="B8:C8">
    <cfRule type="containsText" dxfId="1857" priority="87" operator="containsText" text="libre">
      <formula>NOT(ISERROR(SEARCH("libre",B8)))</formula>
    </cfRule>
  </conditionalFormatting>
  <conditionalFormatting sqref="E8">
    <cfRule type="containsText" dxfId="1856" priority="85" operator="containsText" text="ntitulé">
      <formula>NOT(ISERROR(SEARCH("ntitulé",E8)))</formula>
    </cfRule>
    <cfRule type="containsBlanks" dxfId="1855" priority="86">
      <formula>LEN(TRIM(E8))=0</formula>
    </cfRule>
  </conditionalFormatting>
  <conditionalFormatting sqref="E8">
    <cfRule type="containsText" dxfId="1854" priority="84" operator="containsText" text="libre">
      <formula>NOT(ISERROR(SEARCH("libre",E8)))</formula>
    </cfRule>
  </conditionalFormatting>
  <conditionalFormatting sqref="G8">
    <cfRule type="containsText" dxfId="1853" priority="82" operator="containsText" text="ntitulé">
      <formula>NOT(ISERROR(SEARCH("ntitulé",G8)))</formula>
    </cfRule>
    <cfRule type="containsBlanks" dxfId="1852" priority="83">
      <formula>LEN(TRIM(G8))=0</formula>
    </cfRule>
  </conditionalFormatting>
  <conditionalFormatting sqref="G8">
    <cfRule type="containsText" dxfId="1851" priority="81" operator="containsText" text="libre">
      <formula>NOT(ISERROR(SEARCH("libre",G8)))</formula>
    </cfRule>
  </conditionalFormatting>
  <conditionalFormatting sqref="I8">
    <cfRule type="containsText" dxfId="1850" priority="79" operator="containsText" text="ntitulé">
      <formula>NOT(ISERROR(SEARCH("ntitulé",I8)))</formula>
    </cfRule>
    <cfRule type="containsBlanks" dxfId="1849" priority="80">
      <formula>LEN(TRIM(I8))=0</formula>
    </cfRule>
  </conditionalFormatting>
  <conditionalFormatting sqref="I8">
    <cfRule type="containsText" dxfId="1848" priority="78" operator="containsText" text="libre">
      <formula>NOT(ISERROR(SEARCH("libre",I8)))</formula>
    </cfRule>
  </conditionalFormatting>
  <conditionalFormatting sqref="K8">
    <cfRule type="containsText" dxfId="1847" priority="76" operator="containsText" text="ntitulé">
      <formula>NOT(ISERROR(SEARCH("ntitulé",K8)))</formula>
    </cfRule>
    <cfRule type="containsBlanks" dxfId="1846" priority="77">
      <formula>LEN(TRIM(K8))=0</formula>
    </cfRule>
  </conditionalFormatting>
  <conditionalFormatting sqref="K8">
    <cfRule type="containsText" dxfId="1845" priority="75" operator="containsText" text="libre">
      <formula>NOT(ISERROR(SEARCH("libre",K8)))</formula>
    </cfRule>
  </conditionalFormatting>
  <conditionalFormatting sqref="M8">
    <cfRule type="containsText" dxfId="1844" priority="73" operator="containsText" text="ntitulé">
      <formula>NOT(ISERROR(SEARCH("ntitulé",M8)))</formula>
    </cfRule>
    <cfRule type="containsBlanks" dxfId="1843" priority="74">
      <formula>LEN(TRIM(M8))=0</formula>
    </cfRule>
  </conditionalFormatting>
  <conditionalFormatting sqref="M8">
    <cfRule type="containsText" dxfId="1842" priority="72" operator="containsText" text="libre">
      <formula>NOT(ISERROR(SEARCH("libre",M8)))</formula>
    </cfRule>
  </conditionalFormatting>
  <conditionalFormatting sqref="O8">
    <cfRule type="containsText" dxfId="1841" priority="70" operator="containsText" text="ntitulé">
      <formula>NOT(ISERROR(SEARCH("ntitulé",O8)))</formula>
    </cfRule>
    <cfRule type="containsBlanks" dxfId="1840" priority="71">
      <formula>LEN(TRIM(O8))=0</formula>
    </cfRule>
  </conditionalFormatting>
  <conditionalFormatting sqref="O8">
    <cfRule type="containsText" dxfId="1839" priority="69" operator="containsText" text="libre">
      <formula>NOT(ISERROR(SEARCH("libre",O8)))</formula>
    </cfRule>
  </conditionalFormatting>
  <conditionalFormatting sqref="B9:C9">
    <cfRule type="containsText" dxfId="1838" priority="67" operator="containsText" text="ntitulé">
      <formula>NOT(ISERROR(SEARCH("ntitulé",B9)))</formula>
    </cfRule>
    <cfRule type="containsBlanks" dxfId="1837" priority="68">
      <formula>LEN(TRIM(B9))=0</formula>
    </cfRule>
  </conditionalFormatting>
  <conditionalFormatting sqref="B9:C9">
    <cfRule type="containsText" dxfId="1836" priority="66" operator="containsText" text="libre">
      <formula>NOT(ISERROR(SEARCH("libre",B9)))</formula>
    </cfRule>
  </conditionalFormatting>
  <conditionalFormatting sqref="E9">
    <cfRule type="containsText" dxfId="1835" priority="64" operator="containsText" text="ntitulé">
      <formula>NOT(ISERROR(SEARCH("ntitulé",E9)))</formula>
    </cfRule>
    <cfRule type="containsBlanks" dxfId="1834" priority="65">
      <formula>LEN(TRIM(E9))=0</formula>
    </cfRule>
  </conditionalFormatting>
  <conditionalFormatting sqref="E9">
    <cfRule type="containsText" dxfId="1833" priority="63" operator="containsText" text="libre">
      <formula>NOT(ISERROR(SEARCH("libre",E9)))</formula>
    </cfRule>
  </conditionalFormatting>
  <conditionalFormatting sqref="G9">
    <cfRule type="containsText" dxfId="1832" priority="61" operator="containsText" text="ntitulé">
      <formula>NOT(ISERROR(SEARCH("ntitulé",G9)))</formula>
    </cfRule>
    <cfRule type="containsBlanks" dxfId="1831" priority="62">
      <formula>LEN(TRIM(G9))=0</formula>
    </cfRule>
  </conditionalFormatting>
  <conditionalFormatting sqref="G9">
    <cfRule type="containsText" dxfId="1830" priority="60" operator="containsText" text="libre">
      <formula>NOT(ISERROR(SEARCH("libre",G9)))</formula>
    </cfRule>
  </conditionalFormatting>
  <conditionalFormatting sqref="I9">
    <cfRule type="containsText" dxfId="1829" priority="58" operator="containsText" text="ntitulé">
      <formula>NOT(ISERROR(SEARCH("ntitulé",I9)))</formula>
    </cfRule>
    <cfRule type="containsBlanks" dxfId="1828" priority="59">
      <formula>LEN(TRIM(I9))=0</formula>
    </cfRule>
  </conditionalFormatting>
  <conditionalFormatting sqref="I9">
    <cfRule type="containsText" dxfId="1827" priority="57" operator="containsText" text="libre">
      <formula>NOT(ISERROR(SEARCH("libre",I9)))</formula>
    </cfRule>
  </conditionalFormatting>
  <conditionalFormatting sqref="K9">
    <cfRule type="containsText" dxfId="1826" priority="55" operator="containsText" text="ntitulé">
      <formula>NOT(ISERROR(SEARCH("ntitulé",K9)))</formula>
    </cfRule>
    <cfRule type="containsBlanks" dxfId="1825" priority="56">
      <formula>LEN(TRIM(K9))=0</formula>
    </cfRule>
  </conditionalFormatting>
  <conditionalFormatting sqref="K9">
    <cfRule type="containsText" dxfId="1824" priority="54" operator="containsText" text="libre">
      <formula>NOT(ISERROR(SEARCH("libre",K9)))</formula>
    </cfRule>
  </conditionalFormatting>
  <conditionalFormatting sqref="M9">
    <cfRule type="containsText" dxfId="1823" priority="52" operator="containsText" text="ntitulé">
      <formula>NOT(ISERROR(SEARCH("ntitulé",M9)))</formula>
    </cfRule>
    <cfRule type="containsBlanks" dxfId="1822" priority="53">
      <formula>LEN(TRIM(M9))=0</formula>
    </cfRule>
  </conditionalFormatting>
  <conditionalFormatting sqref="M9">
    <cfRule type="containsText" dxfId="1821" priority="51" operator="containsText" text="libre">
      <formula>NOT(ISERROR(SEARCH("libre",M9)))</formula>
    </cfRule>
  </conditionalFormatting>
  <conditionalFormatting sqref="O9">
    <cfRule type="containsText" dxfId="1820" priority="49" operator="containsText" text="ntitulé">
      <formula>NOT(ISERROR(SEARCH("ntitulé",O9)))</formula>
    </cfRule>
    <cfRule type="containsBlanks" dxfId="1819" priority="50">
      <formula>LEN(TRIM(O9))=0</formula>
    </cfRule>
  </conditionalFormatting>
  <conditionalFormatting sqref="O9">
    <cfRule type="containsText" dxfId="1818" priority="48" operator="containsText" text="libre">
      <formula>NOT(ISERROR(SEARCH("libre",O9)))</formula>
    </cfRule>
  </conditionalFormatting>
  <conditionalFormatting sqref="B21:P21">
    <cfRule type="containsBlanks" dxfId="1817" priority="47">
      <formula>LEN(TRIM(B21))=0</formula>
    </cfRule>
  </conditionalFormatting>
  <conditionalFormatting sqref="B22:P22">
    <cfRule type="containsBlanks" dxfId="1816" priority="46">
      <formula>LEN(TRIM(B22))=0</formula>
    </cfRule>
  </conditionalFormatting>
  <conditionalFormatting sqref="B23:P23">
    <cfRule type="containsBlanks" dxfId="1815" priority="45">
      <formula>LEN(TRIM(B23))=0</formula>
    </cfRule>
  </conditionalFormatting>
  <conditionalFormatting sqref="B24:P24">
    <cfRule type="containsBlanks" dxfId="1814" priority="44">
      <formula>LEN(TRIM(B24))=0</formula>
    </cfRule>
  </conditionalFormatting>
  <conditionalFormatting sqref="B25:P25">
    <cfRule type="containsBlanks" dxfId="1813" priority="43">
      <formula>LEN(TRIM(B25))=0</formula>
    </cfRule>
  </conditionalFormatting>
  <conditionalFormatting sqref="B15:C15">
    <cfRule type="containsText" dxfId="1812" priority="41" operator="containsText" text="ntitulé">
      <formula>NOT(ISERROR(SEARCH("ntitulé",B15)))</formula>
    </cfRule>
    <cfRule type="containsBlanks" dxfId="1811" priority="42">
      <formula>LEN(TRIM(B15))=0</formula>
    </cfRule>
  </conditionalFormatting>
  <conditionalFormatting sqref="B15:C15">
    <cfRule type="containsText" dxfId="1810" priority="40" operator="containsText" text="libre">
      <formula>NOT(ISERROR(SEARCH("libre",B15)))</formula>
    </cfRule>
  </conditionalFormatting>
  <conditionalFormatting sqref="E15">
    <cfRule type="containsText" dxfId="1809" priority="38" operator="containsText" text="ntitulé">
      <formula>NOT(ISERROR(SEARCH("ntitulé",E15)))</formula>
    </cfRule>
    <cfRule type="containsBlanks" dxfId="1808" priority="39">
      <formula>LEN(TRIM(E15))=0</formula>
    </cfRule>
  </conditionalFormatting>
  <conditionalFormatting sqref="E15">
    <cfRule type="containsText" dxfId="1807" priority="37" operator="containsText" text="libre">
      <formula>NOT(ISERROR(SEARCH("libre",E15)))</formula>
    </cfRule>
  </conditionalFormatting>
  <conditionalFormatting sqref="G15">
    <cfRule type="containsText" dxfId="1806" priority="35" operator="containsText" text="ntitulé">
      <formula>NOT(ISERROR(SEARCH("ntitulé",G15)))</formula>
    </cfRule>
    <cfRule type="containsBlanks" dxfId="1805" priority="36">
      <formula>LEN(TRIM(G15))=0</formula>
    </cfRule>
  </conditionalFormatting>
  <conditionalFormatting sqref="G15">
    <cfRule type="containsText" dxfId="1804" priority="34" operator="containsText" text="libre">
      <formula>NOT(ISERROR(SEARCH("libre",G15)))</formula>
    </cfRule>
  </conditionalFormatting>
  <conditionalFormatting sqref="I15">
    <cfRule type="containsText" dxfId="1803" priority="32" operator="containsText" text="ntitulé">
      <formula>NOT(ISERROR(SEARCH("ntitulé",I15)))</formula>
    </cfRule>
    <cfRule type="containsBlanks" dxfId="1802" priority="33">
      <formula>LEN(TRIM(I15))=0</formula>
    </cfRule>
  </conditionalFormatting>
  <conditionalFormatting sqref="I15">
    <cfRule type="containsText" dxfId="1801" priority="31" operator="containsText" text="libre">
      <formula>NOT(ISERROR(SEARCH("libre",I15)))</formula>
    </cfRule>
  </conditionalFormatting>
  <conditionalFormatting sqref="K15">
    <cfRule type="containsText" dxfId="1800" priority="29" operator="containsText" text="ntitulé">
      <formula>NOT(ISERROR(SEARCH("ntitulé",K15)))</formula>
    </cfRule>
    <cfRule type="containsBlanks" dxfId="1799" priority="30">
      <formula>LEN(TRIM(K15))=0</formula>
    </cfRule>
  </conditionalFormatting>
  <conditionalFormatting sqref="K15">
    <cfRule type="containsText" dxfId="1798" priority="28" operator="containsText" text="libre">
      <formula>NOT(ISERROR(SEARCH("libre",K15)))</formula>
    </cfRule>
  </conditionalFormatting>
  <conditionalFormatting sqref="M15">
    <cfRule type="containsText" dxfId="1797" priority="26" operator="containsText" text="ntitulé">
      <formula>NOT(ISERROR(SEARCH("ntitulé",M15)))</formula>
    </cfRule>
    <cfRule type="containsBlanks" dxfId="1796" priority="27">
      <formula>LEN(TRIM(M15))=0</formula>
    </cfRule>
  </conditionalFormatting>
  <conditionalFormatting sqref="M15">
    <cfRule type="containsText" dxfId="1795" priority="25" operator="containsText" text="libre">
      <formula>NOT(ISERROR(SEARCH("libre",M15)))</formula>
    </cfRule>
  </conditionalFormatting>
  <conditionalFormatting sqref="O15">
    <cfRule type="containsText" dxfId="1794" priority="23" operator="containsText" text="ntitulé">
      <formula>NOT(ISERROR(SEARCH("ntitulé",O15)))</formula>
    </cfRule>
    <cfRule type="containsBlanks" dxfId="1793" priority="24">
      <formula>LEN(TRIM(O15))=0</formula>
    </cfRule>
  </conditionalFormatting>
  <conditionalFormatting sqref="O15">
    <cfRule type="containsText" dxfId="1792" priority="22" operator="containsText" text="libre">
      <formula>NOT(ISERROR(SEARCH("libre",O15)))</formula>
    </cfRule>
  </conditionalFormatting>
  <conditionalFormatting sqref="B16:C16">
    <cfRule type="containsText" dxfId="1791" priority="20" operator="containsText" text="ntitulé">
      <formula>NOT(ISERROR(SEARCH("ntitulé",B16)))</formula>
    </cfRule>
    <cfRule type="containsBlanks" dxfId="1790" priority="21">
      <formula>LEN(TRIM(B16))=0</formula>
    </cfRule>
  </conditionalFormatting>
  <conditionalFormatting sqref="B16:C16">
    <cfRule type="containsText" dxfId="1789" priority="19" operator="containsText" text="libre">
      <formula>NOT(ISERROR(SEARCH("libre",B16)))</formula>
    </cfRule>
  </conditionalFormatting>
  <conditionalFormatting sqref="E16">
    <cfRule type="containsText" dxfId="1788" priority="17" operator="containsText" text="ntitulé">
      <formula>NOT(ISERROR(SEARCH("ntitulé",E16)))</formula>
    </cfRule>
    <cfRule type="containsBlanks" dxfId="1787" priority="18">
      <formula>LEN(TRIM(E16))=0</formula>
    </cfRule>
  </conditionalFormatting>
  <conditionalFormatting sqref="E16">
    <cfRule type="containsText" dxfId="1786" priority="16" operator="containsText" text="libre">
      <formula>NOT(ISERROR(SEARCH("libre",E16)))</formula>
    </cfRule>
  </conditionalFormatting>
  <conditionalFormatting sqref="G16">
    <cfRule type="containsText" dxfId="1785" priority="14" operator="containsText" text="ntitulé">
      <formula>NOT(ISERROR(SEARCH("ntitulé",G16)))</formula>
    </cfRule>
    <cfRule type="containsBlanks" dxfId="1784" priority="15">
      <formula>LEN(TRIM(G16))=0</formula>
    </cfRule>
  </conditionalFormatting>
  <conditionalFormatting sqref="G16">
    <cfRule type="containsText" dxfId="1783" priority="13" operator="containsText" text="libre">
      <formula>NOT(ISERROR(SEARCH("libre",G16)))</formula>
    </cfRule>
  </conditionalFormatting>
  <conditionalFormatting sqref="I16">
    <cfRule type="containsText" dxfId="1782" priority="11" operator="containsText" text="ntitulé">
      <formula>NOT(ISERROR(SEARCH("ntitulé",I16)))</formula>
    </cfRule>
    <cfRule type="containsBlanks" dxfId="1781" priority="12">
      <formula>LEN(TRIM(I16))=0</formula>
    </cfRule>
  </conditionalFormatting>
  <conditionalFormatting sqref="I16">
    <cfRule type="containsText" dxfId="1780" priority="10" operator="containsText" text="libre">
      <formula>NOT(ISERROR(SEARCH("libre",I16)))</formula>
    </cfRule>
  </conditionalFormatting>
  <conditionalFormatting sqref="K16">
    <cfRule type="containsText" dxfId="1779" priority="8" operator="containsText" text="ntitulé">
      <formula>NOT(ISERROR(SEARCH("ntitulé",K16)))</formula>
    </cfRule>
    <cfRule type="containsBlanks" dxfId="1778" priority="9">
      <formula>LEN(TRIM(K16))=0</formula>
    </cfRule>
  </conditionalFormatting>
  <conditionalFormatting sqref="K16">
    <cfRule type="containsText" dxfId="1777" priority="7" operator="containsText" text="libre">
      <formula>NOT(ISERROR(SEARCH("libre",K16)))</formula>
    </cfRule>
  </conditionalFormatting>
  <conditionalFormatting sqref="M16">
    <cfRule type="containsText" dxfId="1776" priority="5" operator="containsText" text="ntitulé">
      <formula>NOT(ISERROR(SEARCH("ntitulé",M16)))</formula>
    </cfRule>
    <cfRule type="containsBlanks" dxfId="1775" priority="6">
      <formula>LEN(TRIM(M16))=0</formula>
    </cfRule>
  </conditionalFormatting>
  <conditionalFormatting sqref="M16">
    <cfRule type="containsText" dxfId="1774" priority="4" operator="containsText" text="libre">
      <formula>NOT(ISERROR(SEARCH("libre",M16)))</formula>
    </cfRule>
  </conditionalFormatting>
  <conditionalFormatting sqref="O16">
    <cfRule type="containsText" dxfId="1773" priority="2" operator="containsText" text="ntitulé">
      <formula>NOT(ISERROR(SEARCH("ntitulé",O16)))</formula>
    </cfRule>
    <cfRule type="containsBlanks" dxfId="1772" priority="3">
      <formula>LEN(TRIM(O16))=0</formula>
    </cfRule>
  </conditionalFormatting>
  <conditionalFormatting sqref="O16">
    <cfRule type="containsText" dxfId="1771" priority="1" operator="containsText" text="libre">
      <formula>NOT(ISERROR(SEARCH("libre",O16)))</formula>
    </cfRule>
  </conditionalFormatting>
  <hyperlinks>
    <hyperlink ref="A1" location="TAB00!A1" display="Retour page de garde"/>
    <hyperlink ref="A2" location="'TAB5'!A1" display="Retour TAB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A8" sqref="A8"/>
    </sheetView>
  </sheetViews>
  <sheetFormatPr baseColWidth="10" defaultColWidth="9.1640625" defaultRowHeight="13.5" x14ac:dyDescent="0.3"/>
  <cols>
    <col min="1" max="1" width="45.5" style="81" customWidth="1"/>
    <col min="2" max="2" width="16.6640625" style="77" customWidth="1"/>
    <col min="3" max="3" width="16.6640625" style="81" customWidth="1"/>
    <col min="4" max="4" width="9.5" style="81" customWidth="1"/>
    <col min="5" max="5" width="16.6640625" style="77" customWidth="1"/>
    <col min="6" max="6" width="9.5" style="77" customWidth="1"/>
    <col min="7" max="7" width="16.6640625" style="77" customWidth="1"/>
    <col min="8" max="8" width="9.5" style="77" customWidth="1"/>
    <col min="9" max="9" width="16.6640625" style="77" customWidth="1"/>
    <col min="10" max="10" width="9.5" style="77" customWidth="1"/>
    <col min="11" max="11" width="16.6640625" style="77" customWidth="1"/>
    <col min="12" max="12" width="9.5" style="77" customWidth="1"/>
    <col min="13" max="13" width="16.6640625" style="77" customWidth="1"/>
    <col min="14" max="14" width="9.5" style="77" customWidth="1"/>
    <col min="15" max="15" width="16.6640625" style="77" customWidth="1"/>
    <col min="16" max="16" width="9.5" style="77" customWidth="1"/>
    <col min="17" max="16384" width="9.1640625" style="77"/>
  </cols>
  <sheetData>
    <row r="1" spans="1:16" ht="15" x14ac:dyDescent="0.3">
      <c r="A1" s="145" t="s">
        <v>160</v>
      </c>
      <c r="B1" s="228"/>
      <c r="C1" s="175"/>
      <c r="E1" s="228"/>
      <c r="G1" s="228"/>
      <c r="I1" s="228"/>
      <c r="K1" s="228"/>
      <c r="M1" s="228"/>
      <c r="O1" s="228"/>
    </row>
    <row r="2" spans="1:16" ht="15" x14ac:dyDescent="0.3">
      <c r="A2" s="21" t="s">
        <v>380</v>
      </c>
    </row>
    <row r="3" spans="1:16" ht="22.15" customHeight="1" x14ac:dyDescent="0.35">
      <c r="A3" s="171" t="str">
        <f>TAB00!B67&amp;" : "&amp;TAB00!C67</f>
        <v xml:space="preserve">TAB5.4 : Redevance de voirie </v>
      </c>
      <c r="B3" s="171"/>
      <c r="C3" s="171"/>
      <c r="D3" s="171"/>
      <c r="E3" s="171"/>
      <c r="F3" s="171"/>
      <c r="G3" s="171"/>
      <c r="H3" s="171"/>
      <c r="I3" s="171"/>
      <c r="J3" s="171"/>
      <c r="K3" s="171"/>
      <c r="L3" s="171"/>
      <c r="M3" s="171"/>
      <c r="N3" s="171"/>
      <c r="O3" s="171"/>
      <c r="P3" s="171"/>
    </row>
    <row r="4" spans="1:16" x14ac:dyDescent="0.3">
      <c r="K4" s="82"/>
      <c r="L4" s="82"/>
      <c r="M4" s="82"/>
    </row>
    <row r="5" spans="1:16" s="82" customFormat="1" ht="31.9" customHeight="1" x14ac:dyDescent="0.3">
      <c r="A5" s="179"/>
      <c r="B5" s="179"/>
      <c r="C5" s="179"/>
      <c r="D5" s="179"/>
    </row>
    <row r="6" spans="1:16" s="285" customFormat="1" ht="24" customHeight="1" x14ac:dyDescent="0.3">
      <c r="A6" s="669" t="s">
        <v>2</v>
      </c>
      <c r="B6" s="284" t="s">
        <v>112</v>
      </c>
      <c r="C6" s="665" t="s">
        <v>140</v>
      </c>
      <c r="D6" s="665"/>
      <c r="E6" s="665" t="s">
        <v>307</v>
      </c>
      <c r="F6" s="665"/>
      <c r="G6" s="665" t="s">
        <v>306</v>
      </c>
      <c r="H6" s="665"/>
      <c r="I6" s="665" t="s">
        <v>302</v>
      </c>
      <c r="J6" s="665"/>
      <c r="K6" s="665" t="s">
        <v>303</v>
      </c>
      <c r="L6" s="665"/>
      <c r="M6" s="665" t="s">
        <v>304</v>
      </c>
      <c r="N6" s="665"/>
      <c r="O6" s="665" t="s">
        <v>305</v>
      </c>
      <c r="P6" s="665"/>
    </row>
    <row r="7" spans="1:16" s="285" customFormat="1" ht="27" x14ac:dyDescent="0.3">
      <c r="A7" s="669"/>
      <c r="B7" s="284" t="s">
        <v>3</v>
      </c>
      <c r="C7" s="284" t="s">
        <v>3</v>
      </c>
      <c r="D7" s="218" t="s">
        <v>110</v>
      </c>
      <c r="E7" s="284" t="s">
        <v>3</v>
      </c>
      <c r="F7" s="218" t="s">
        <v>110</v>
      </c>
      <c r="G7" s="284" t="s">
        <v>3</v>
      </c>
      <c r="H7" s="218" t="s">
        <v>110</v>
      </c>
      <c r="I7" s="284" t="s">
        <v>3</v>
      </c>
      <c r="J7" s="218" t="s">
        <v>110</v>
      </c>
      <c r="K7" s="284" t="s">
        <v>3</v>
      </c>
      <c r="L7" s="218" t="s">
        <v>110</v>
      </c>
      <c r="M7" s="284" t="s">
        <v>3</v>
      </c>
      <c r="N7" s="218" t="s">
        <v>110</v>
      </c>
      <c r="O7" s="284" t="s">
        <v>3</v>
      </c>
      <c r="P7" s="218" t="s">
        <v>110</v>
      </c>
    </row>
    <row r="8" spans="1:16" s="101" customFormat="1" ht="31.9" customHeight="1" x14ac:dyDescent="0.3">
      <c r="A8" s="293" t="s">
        <v>819</v>
      </c>
      <c r="B8" s="289"/>
      <c r="C8" s="289"/>
      <c r="D8" s="294">
        <f>IFERROR(IF(AND(ROUND(SUM(B8:B8),0)=0,ROUND(SUM(C8:C8),0)&gt;ROUND(SUM(B8:B8),0)),"INF",(ROUND(SUM(C8:C8),0)-ROUND(SUM(B8:B8),0))/ROUND(SUM(B8:B8),0)),0)</f>
        <v>0</v>
      </c>
      <c r="E8" s="289"/>
      <c r="F8" s="294">
        <f>IFERROR(IF(AND(ROUND(SUM(C8),0)=0,ROUND(SUM(E8:E8),0)&gt;ROUND(SUM(C8),0)),"INF",(ROUND(SUM(E8:E8),0)-ROUND(SUM(C8),0))/ROUND(SUM(C8),0)),0)</f>
        <v>0</v>
      </c>
      <c r="G8" s="289"/>
      <c r="H8" s="294">
        <f>IFERROR(IF(AND(ROUND(SUM(E8),0)=0,ROUND(SUM(G8:G8),0)&gt;ROUND(SUM(E8),0)),"INF",(ROUND(SUM(G8:G8),0)-ROUND(SUM(E8),0))/ROUND(SUM(E8),0)),0)</f>
        <v>0</v>
      </c>
      <c r="I8" s="289"/>
      <c r="J8" s="294">
        <f>IFERROR(IF(AND(ROUND(SUM(G8),0)=0,ROUND(SUM(I8:I8),0)&gt;ROUND(SUM(G8),0)),"INF",(ROUND(SUM(I8:I8),0)-ROUND(SUM(G8),0))/ROUND(SUM(G8),0)),0)</f>
        <v>0</v>
      </c>
      <c r="K8" s="289"/>
      <c r="L8" s="294">
        <f>IFERROR(IF(AND(ROUND(SUM(I8),0)=0,ROUND(SUM(K8:K8),0)&gt;ROUND(SUM(I8),0)),"INF",(ROUND(SUM(K8:K8),0)-ROUND(SUM(I8),0))/ROUND(SUM(I8),0)),0)</f>
        <v>0</v>
      </c>
      <c r="M8" s="289"/>
      <c r="N8" s="294">
        <f>IFERROR(IF(AND(ROUND(SUM(K8),0)=0,ROUND(SUM(M8:M8),0)&gt;ROUND(SUM(K8),0)),"INF",(ROUND(SUM(M8:M8),0)-ROUND(SUM(K8),0))/ROUND(SUM(K8),0)),0)</f>
        <v>0</v>
      </c>
      <c r="O8" s="289"/>
      <c r="P8" s="295">
        <f>IFERROR(IF(AND(ROUND(SUM(M8),0)=0,ROUND(SUM(O8:O8),0)&gt;ROUND(SUM(M8),0)),"INF",(ROUND(SUM(O8:O8),0)-ROUND(SUM(M8),0))/ROUND(SUM(M8),0)),0)</f>
        <v>0</v>
      </c>
    </row>
    <row r="9" spans="1:16" x14ac:dyDescent="0.3">
      <c r="A9" s="296"/>
    </row>
    <row r="10" spans="1:16" ht="14.45" customHeight="1" thickBot="1" x14ac:dyDescent="0.35">
      <c r="A10" s="297" t="s">
        <v>360</v>
      </c>
      <c r="B10" s="155"/>
      <c r="C10" s="155"/>
      <c r="D10" s="155"/>
      <c r="E10" s="155"/>
      <c r="F10" s="155"/>
      <c r="G10" s="155"/>
      <c r="H10" s="155"/>
      <c r="I10" s="155"/>
      <c r="J10" s="155"/>
      <c r="K10" s="155"/>
      <c r="L10" s="155"/>
      <c r="M10" s="155"/>
      <c r="N10" s="155"/>
      <c r="O10" s="155"/>
    </row>
    <row r="11" spans="1:16" ht="12.6" customHeight="1" thickBot="1" x14ac:dyDescent="0.35">
      <c r="A11" s="156" t="s">
        <v>679</v>
      </c>
      <c r="B11" s="757" t="s">
        <v>517</v>
      </c>
      <c r="C11" s="758"/>
      <c r="D11" s="758"/>
      <c r="E11" s="758"/>
      <c r="F11" s="758"/>
      <c r="G11" s="758"/>
      <c r="H11" s="758"/>
      <c r="I11" s="758"/>
      <c r="J11" s="758"/>
      <c r="K11" s="758"/>
      <c r="L11" s="758"/>
      <c r="M11" s="758"/>
      <c r="N11" s="758"/>
      <c r="O11" s="758"/>
      <c r="P11" s="758"/>
    </row>
    <row r="12" spans="1:16" ht="214.9" customHeight="1" thickBot="1" x14ac:dyDescent="0.35">
      <c r="A12" s="275">
        <v>2019</v>
      </c>
      <c r="B12" s="759"/>
      <c r="C12" s="760"/>
      <c r="D12" s="760"/>
      <c r="E12" s="760"/>
      <c r="F12" s="760"/>
      <c r="G12" s="760"/>
      <c r="H12" s="760"/>
      <c r="I12" s="760"/>
      <c r="J12" s="760"/>
      <c r="K12" s="760"/>
      <c r="L12" s="760"/>
      <c r="M12" s="760"/>
      <c r="N12" s="760"/>
      <c r="O12" s="760"/>
      <c r="P12" s="760"/>
    </row>
    <row r="13" spans="1:16" ht="214.9" customHeight="1" thickBot="1" x14ac:dyDescent="0.35">
      <c r="A13" s="157">
        <v>2020</v>
      </c>
      <c r="B13" s="759"/>
      <c r="C13" s="760"/>
      <c r="D13" s="760"/>
      <c r="E13" s="760"/>
      <c r="F13" s="760"/>
      <c r="G13" s="760"/>
      <c r="H13" s="760"/>
      <c r="I13" s="760"/>
      <c r="J13" s="760"/>
      <c r="K13" s="760"/>
      <c r="L13" s="760"/>
      <c r="M13" s="760"/>
      <c r="N13" s="760"/>
      <c r="O13" s="760"/>
      <c r="P13" s="760"/>
    </row>
    <row r="14" spans="1:16" ht="214.9" customHeight="1" thickBot="1" x14ac:dyDescent="0.35">
      <c r="A14" s="157">
        <v>2021</v>
      </c>
      <c r="B14" s="759"/>
      <c r="C14" s="760"/>
      <c r="D14" s="760"/>
      <c r="E14" s="760"/>
      <c r="F14" s="760"/>
      <c r="G14" s="760"/>
      <c r="H14" s="760"/>
      <c r="I14" s="760"/>
      <c r="J14" s="760"/>
      <c r="K14" s="760"/>
      <c r="L14" s="760"/>
      <c r="M14" s="760"/>
      <c r="N14" s="760"/>
      <c r="O14" s="760"/>
      <c r="P14" s="760"/>
    </row>
    <row r="15" spans="1:16" ht="214.9" customHeight="1" thickBot="1" x14ac:dyDescent="0.35">
      <c r="A15" s="157">
        <v>2022</v>
      </c>
      <c r="B15" s="759"/>
      <c r="C15" s="760"/>
      <c r="D15" s="760"/>
      <c r="E15" s="760"/>
      <c r="F15" s="760"/>
      <c r="G15" s="760"/>
      <c r="H15" s="760"/>
      <c r="I15" s="760"/>
      <c r="J15" s="760"/>
      <c r="K15" s="760"/>
      <c r="L15" s="760"/>
      <c r="M15" s="760"/>
      <c r="N15" s="760"/>
      <c r="O15" s="760"/>
      <c r="P15" s="760"/>
    </row>
    <row r="16" spans="1:16" ht="214.9" customHeight="1" thickBot="1" x14ac:dyDescent="0.35">
      <c r="A16" s="157">
        <v>2023</v>
      </c>
      <c r="B16" s="759"/>
      <c r="C16" s="760"/>
      <c r="D16" s="760"/>
      <c r="E16" s="760"/>
      <c r="F16" s="760"/>
      <c r="G16" s="760"/>
      <c r="H16" s="760"/>
      <c r="I16" s="760"/>
      <c r="J16" s="760"/>
      <c r="K16" s="760"/>
      <c r="L16" s="760"/>
      <c r="M16" s="760"/>
      <c r="N16" s="760"/>
      <c r="O16" s="760"/>
      <c r="P16" s="760"/>
    </row>
  </sheetData>
  <mergeCells count="14">
    <mergeCell ref="K6:L6"/>
    <mergeCell ref="M6:N6"/>
    <mergeCell ref="O6:P6"/>
    <mergeCell ref="A6:A7"/>
    <mergeCell ref="C6:D6"/>
    <mergeCell ref="E6:F6"/>
    <mergeCell ref="G6:H6"/>
    <mergeCell ref="I6:J6"/>
    <mergeCell ref="B16:P16"/>
    <mergeCell ref="B11:P11"/>
    <mergeCell ref="B12:P12"/>
    <mergeCell ref="B13:P13"/>
    <mergeCell ref="B14:P14"/>
    <mergeCell ref="B15:P15"/>
  </mergeCells>
  <conditionalFormatting sqref="B12:P12">
    <cfRule type="containsBlanks" dxfId="1770" priority="29">
      <formula>LEN(TRIM(B12))=0</formula>
    </cfRule>
  </conditionalFormatting>
  <conditionalFormatting sqref="B13:P13">
    <cfRule type="containsBlanks" dxfId="1769" priority="28">
      <formula>LEN(TRIM(B13))=0</formula>
    </cfRule>
  </conditionalFormatting>
  <conditionalFormatting sqref="B14:P14">
    <cfRule type="containsBlanks" dxfId="1768" priority="27">
      <formula>LEN(TRIM(B14))=0</formula>
    </cfRule>
  </conditionalFormatting>
  <conditionalFormatting sqref="B15:P15">
    <cfRule type="containsBlanks" dxfId="1767" priority="26">
      <formula>LEN(TRIM(B15))=0</formula>
    </cfRule>
  </conditionalFormatting>
  <conditionalFormatting sqref="B16:P16">
    <cfRule type="containsBlanks" dxfId="1766" priority="25">
      <formula>LEN(TRIM(B16))=0</formula>
    </cfRule>
  </conditionalFormatting>
  <conditionalFormatting sqref="B8">
    <cfRule type="containsText" dxfId="1765" priority="23" operator="containsText" text="ntitulé">
      <formula>NOT(ISERROR(SEARCH("ntitulé",B8)))</formula>
    </cfRule>
    <cfRule type="containsBlanks" dxfId="1764" priority="24">
      <formula>LEN(TRIM(B8))=0</formula>
    </cfRule>
  </conditionalFormatting>
  <conditionalFormatting sqref="B8">
    <cfRule type="containsText" dxfId="1763" priority="22" operator="containsText" text="libre">
      <formula>NOT(ISERROR(SEARCH("libre",B8)))</formula>
    </cfRule>
  </conditionalFormatting>
  <conditionalFormatting sqref="C8">
    <cfRule type="containsText" dxfId="1762" priority="20" operator="containsText" text="ntitulé">
      <formula>NOT(ISERROR(SEARCH("ntitulé",C8)))</formula>
    </cfRule>
    <cfRule type="containsBlanks" dxfId="1761" priority="21">
      <formula>LEN(TRIM(C8))=0</formula>
    </cfRule>
  </conditionalFormatting>
  <conditionalFormatting sqref="C8">
    <cfRule type="containsText" dxfId="1760" priority="19" operator="containsText" text="libre">
      <formula>NOT(ISERROR(SEARCH("libre",C8)))</formula>
    </cfRule>
  </conditionalFormatting>
  <conditionalFormatting sqref="E8">
    <cfRule type="containsText" dxfId="1759" priority="17" operator="containsText" text="ntitulé">
      <formula>NOT(ISERROR(SEARCH("ntitulé",E8)))</formula>
    </cfRule>
    <cfRule type="containsBlanks" dxfId="1758" priority="18">
      <formula>LEN(TRIM(E8))=0</formula>
    </cfRule>
  </conditionalFormatting>
  <conditionalFormatting sqref="E8">
    <cfRule type="containsText" dxfId="1757" priority="16" operator="containsText" text="libre">
      <formula>NOT(ISERROR(SEARCH("libre",E8)))</formula>
    </cfRule>
  </conditionalFormatting>
  <conditionalFormatting sqref="G8">
    <cfRule type="containsText" dxfId="1756" priority="14" operator="containsText" text="ntitulé">
      <formula>NOT(ISERROR(SEARCH("ntitulé",G8)))</formula>
    </cfRule>
    <cfRule type="containsBlanks" dxfId="1755" priority="15">
      <formula>LEN(TRIM(G8))=0</formula>
    </cfRule>
  </conditionalFormatting>
  <conditionalFormatting sqref="G8">
    <cfRule type="containsText" dxfId="1754" priority="13" operator="containsText" text="libre">
      <formula>NOT(ISERROR(SEARCH("libre",G8)))</formula>
    </cfRule>
  </conditionalFormatting>
  <conditionalFormatting sqref="I8">
    <cfRule type="containsText" dxfId="1753" priority="11" operator="containsText" text="ntitulé">
      <formula>NOT(ISERROR(SEARCH("ntitulé",I8)))</formula>
    </cfRule>
    <cfRule type="containsBlanks" dxfId="1752" priority="12">
      <formula>LEN(TRIM(I8))=0</formula>
    </cfRule>
  </conditionalFormatting>
  <conditionalFormatting sqref="I8">
    <cfRule type="containsText" dxfId="1751" priority="10" operator="containsText" text="libre">
      <formula>NOT(ISERROR(SEARCH("libre",I8)))</formula>
    </cfRule>
  </conditionalFormatting>
  <conditionalFormatting sqref="K8">
    <cfRule type="containsText" dxfId="1750" priority="8" operator="containsText" text="ntitulé">
      <formula>NOT(ISERROR(SEARCH("ntitulé",K8)))</formula>
    </cfRule>
    <cfRule type="containsBlanks" dxfId="1749" priority="9">
      <formula>LEN(TRIM(K8))=0</formula>
    </cfRule>
  </conditionalFormatting>
  <conditionalFormatting sqref="K8">
    <cfRule type="containsText" dxfId="1748" priority="7" operator="containsText" text="libre">
      <formula>NOT(ISERROR(SEARCH("libre",K8)))</formula>
    </cfRule>
  </conditionalFormatting>
  <conditionalFormatting sqref="M8">
    <cfRule type="containsText" dxfId="1747" priority="5" operator="containsText" text="ntitulé">
      <formula>NOT(ISERROR(SEARCH("ntitulé",M8)))</formula>
    </cfRule>
    <cfRule type="containsBlanks" dxfId="1746" priority="6">
      <formula>LEN(TRIM(M8))=0</formula>
    </cfRule>
  </conditionalFormatting>
  <conditionalFormatting sqref="M8">
    <cfRule type="containsText" dxfId="1745" priority="4" operator="containsText" text="libre">
      <formula>NOT(ISERROR(SEARCH("libre",M8)))</formula>
    </cfRule>
  </conditionalFormatting>
  <conditionalFormatting sqref="O8">
    <cfRule type="containsText" dxfId="1744" priority="2" operator="containsText" text="ntitulé">
      <formula>NOT(ISERROR(SEARCH("ntitulé",O8)))</formula>
    </cfRule>
    <cfRule type="containsBlanks" dxfId="1743" priority="3">
      <formula>LEN(TRIM(O8))=0</formula>
    </cfRule>
  </conditionalFormatting>
  <conditionalFormatting sqref="O8">
    <cfRule type="containsText" dxfId="1742" priority="1" operator="containsText" text="libre">
      <formula>NOT(ISERROR(SEARCH("libre",O8)))</formula>
    </cfRule>
  </conditionalFormatting>
  <hyperlinks>
    <hyperlink ref="A1" location="TAB00!A1" display="Retour page de garde"/>
    <hyperlink ref="A2" location="'TAB5'!A1" display="Retour TAB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7"/>
  <sheetViews>
    <sheetView topLeftCell="A23" workbookViewId="0">
      <selection activeCell="C41" sqref="C41"/>
    </sheetView>
  </sheetViews>
  <sheetFormatPr baseColWidth="10" defaultColWidth="9.1640625" defaultRowHeight="13.5" x14ac:dyDescent="0.3"/>
  <cols>
    <col min="1" max="1" width="66.5" style="81" customWidth="1"/>
    <col min="2" max="2" width="17.5" style="81" customWidth="1"/>
    <col min="3" max="3" width="16.6640625" style="77" customWidth="1"/>
    <col min="4" max="4" width="16.6640625" style="81" customWidth="1"/>
    <col min="5" max="7" width="16.6640625" style="77" customWidth="1"/>
    <col min="8" max="8" width="9.5" style="77" customWidth="1"/>
    <col min="9" max="16384" width="9.1640625" style="77"/>
  </cols>
  <sheetData>
    <row r="1" spans="1:14" ht="15" x14ac:dyDescent="0.3">
      <c r="A1" s="145" t="s">
        <v>160</v>
      </c>
      <c r="B1" s="228"/>
      <c r="C1" s="175"/>
      <c r="E1" s="228"/>
      <c r="G1" s="228"/>
      <c r="H1" s="228"/>
      <c r="J1" s="228"/>
      <c r="L1" s="228"/>
      <c r="N1" s="228"/>
    </row>
    <row r="2" spans="1:14" ht="15" x14ac:dyDescent="0.3">
      <c r="A2" s="21" t="s">
        <v>380</v>
      </c>
      <c r="B2" s="228"/>
      <c r="C2" s="175"/>
      <c r="E2" s="228"/>
      <c r="G2" s="228"/>
      <c r="H2" s="228"/>
      <c r="J2" s="228"/>
      <c r="L2" s="228"/>
      <c r="N2" s="228"/>
    </row>
    <row r="3" spans="1:14" ht="22.15" customHeight="1" x14ac:dyDescent="0.35">
      <c r="A3" s="171" t="str">
        <f>TAB00!B68&amp;" : "&amp;TAB00!C68</f>
        <v>TAB5.5 : Charge fiscale résultant de l'application de l'impôt des sociétés</v>
      </c>
      <c r="B3" s="298"/>
      <c r="C3" s="298"/>
      <c r="D3" s="298"/>
      <c r="E3" s="298"/>
      <c r="F3" s="298"/>
      <c r="G3" s="298"/>
      <c r="H3" s="82"/>
    </row>
    <row r="4" spans="1:14" x14ac:dyDescent="0.3">
      <c r="H4" s="82"/>
    </row>
    <row r="5" spans="1:14" s="82" customFormat="1" ht="14.25" thickBot="1" x14ac:dyDescent="0.35">
      <c r="A5" s="179"/>
      <c r="B5" s="179"/>
      <c r="C5" s="179"/>
      <c r="D5" s="179"/>
    </row>
    <row r="6" spans="1:14" s="82" customFormat="1" x14ac:dyDescent="0.3">
      <c r="A6" s="299" t="s">
        <v>2</v>
      </c>
      <c r="B6" s="300"/>
      <c r="C6" s="301" t="s">
        <v>306</v>
      </c>
      <c r="D6" s="301" t="s">
        <v>302</v>
      </c>
      <c r="E6" s="301" t="s">
        <v>303</v>
      </c>
      <c r="F6" s="301" t="s">
        <v>304</v>
      </c>
      <c r="G6" s="301" t="s">
        <v>305</v>
      </c>
    </row>
    <row r="7" spans="1:14" x14ac:dyDescent="0.3">
      <c r="A7" s="6" t="s">
        <v>95</v>
      </c>
      <c r="B7" s="6" t="s">
        <v>248</v>
      </c>
      <c r="C7" s="289"/>
      <c r="D7" s="289"/>
      <c r="E7" s="289"/>
      <c r="F7" s="289"/>
      <c r="G7" s="289"/>
    </row>
    <row r="8" spans="1:14" x14ac:dyDescent="0.3">
      <c r="A8" s="6" t="s">
        <v>918</v>
      </c>
      <c r="B8" s="6" t="s">
        <v>295</v>
      </c>
      <c r="C8" s="289"/>
      <c r="D8" s="289"/>
      <c r="E8" s="289"/>
      <c r="F8" s="289"/>
      <c r="G8" s="289"/>
    </row>
    <row r="9" spans="1:14" x14ac:dyDescent="0.3">
      <c r="A9" s="6" t="s">
        <v>249</v>
      </c>
      <c r="B9" s="6"/>
      <c r="C9" s="302">
        <v>0.33989999999999998</v>
      </c>
      <c r="D9" s="302">
        <v>0.33989999999999998</v>
      </c>
      <c r="E9" s="302">
        <v>0.33989999999999998</v>
      </c>
      <c r="F9" s="302">
        <v>0.33989999999999998</v>
      </c>
      <c r="G9" s="302">
        <v>0.33989999999999998</v>
      </c>
    </row>
    <row r="10" spans="1:14" ht="27" x14ac:dyDescent="0.3">
      <c r="A10" s="26" t="s">
        <v>919</v>
      </c>
      <c r="B10" s="6" t="s">
        <v>250</v>
      </c>
      <c r="C10" s="9">
        <f>(C7-C8)/(1-C9)</f>
        <v>0</v>
      </c>
      <c r="D10" s="9">
        <f t="shared" ref="D10:G10" si="0">(D7-D8)/(1-D9)</f>
        <v>0</v>
      </c>
      <c r="E10" s="9">
        <f t="shared" si="0"/>
        <v>0</v>
      </c>
      <c r="F10" s="9">
        <f t="shared" si="0"/>
        <v>0</v>
      </c>
      <c r="G10" s="9">
        <f t="shared" si="0"/>
        <v>0</v>
      </c>
    </row>
    <row r="11" spans="1:14" x14ac:dyDescent="0.3">
      <c r="A11" s="6" t="s">
        <v>251</v>
      </c>
      <c r="B11" s="6" t="s">
        <v>296</v>
      </c>
      <c r="C11" s="9">
        <f>C10-SUM(C7:C8)</f>
        <v>0</v>
      </c>
      <c r="D11" s="9">
        <f>D10-SUM(D7:D8)</f>
        <v>0</v>
      </c>
      <c r="E11" s="9">
        <f>E10-SUM(E7:E8)</f>
        <v>0</v>
      </c>
      <c r="F11" s="9">
        <f>F10-SUM(F7:F8)</f>
        <v>0</v>
      </c>
      <c r="G11" s="9">
        <f>G10-SUM(G7:G8)</f>
        <v>0</v>
      </c>
    </row>
    <row r="12" spans="1:14" x14ac:dyDescent="0.3">
      <c r="A12" s="6"/>
      <c r="B12" s="6"/>
      <c r="C12" s="1"/>
      <c r="D12" s="6"/>
      <c r="E12" s="1"/>
      <c r="F12" s="1"/>
      <c r="G12" s="1"/>
    </row>
    <row r="13" spans="1:14" x14ac:dyDescent="0.3">
      <c r="A13" s="303" t="s">
        <v>252</v>
      </c>
      <c r="B13" s="303" t="s">
        <v>300</v>
      </c>
      <c r="C13" s="304">
        <f>SUM(C14:C21)</f>
        <v>0</v>
      </c>
      <c r="D13" s="304">
        <f t="shared" ref="D13:G13" si="1">SUM(D14:D21)</f>
        <v>0</v>
      </c>
      <c r="E13" s="304">
        <f t="shared" si="1"/>
        <v>0</v>
      </c>
      <c r="F13" s="304">
        <f t="shared" si="1"/>
        <v>0</v>
      </c>
      <c r="G13" s="304">
        <f t="shared" si="1"/>
        <v>0</v>
      </c>
    </row>
    <row r="14" spans="1:14" x14ac:dyDescent="0.3">
      <c r="A14" s="6" t="s">
        <v>253</v>
      </c>
      <c r="B14" s="6" t="s">
        <v>254</v>
      </c>
      <c r="C14" s="289"/>
      <c r="D14" s="289"/>
      <c r="E14" s="289"/>
      <c r="F14" s="289"/>
      <c r="G14" s="289"/>
    </row>
    <row r="15" spans="1:14" x14ac:dyDescent="0.3">
      <c r="A15" s="6" t="s">
        <v>255</v>
      </c>
      <c r="B15" s="6" t="s">
        <v>256</v>
      </c>
      <c r="C15" s="289"/>
      <c r="D15" s="289"/>
      <c r="E15" s="289"/>
      <c r="F15" s="289"/>
      <c r="G15" s="289"/>
    </row>
    <row r="16" spans="1:14" x14ac:dyDescent="0.3">
      <c r="A16" s="6" t="s">
        <v>257</v>
      </c>
      <c r="B16" s="6" t="s">
        <v>258</v>
      </c>
      <c r="C16" s="289"/>
      <c r="D16" s="289"/>
      <c r="E16" s="289"/>
      <c r="F16" s="289"/>
      <c r="G16" s="289"/>
    </row>
    <row r="17" spans="1:7" x14ac:dyDescent="0.3">
      <c r="A17" s="6" t="s">
        <v>259</v>
      </c>
      <c r="B17" s="6" t="s">
        <v>260</v>
      </c>
      <c r="C17" s="289"/>
      <c r="D17" s="289"/>
      <c r="E17" s="289"/>
      <c r="F17" s="289"/>
      <c r="G17" s="289"/>
    </row>
    <row r="18" spans="1:7" x14ac:dyDescent="0.3">
      <c r="A18" s="6" t="s">
        <v>261</v>
      </c>
      <c r="B18" s="6" t="s">
        <v>262</v>
      </c>
      <c r="C18" s="289"/>
      <c r="D18" s="289"/>
      <c r="E18" s="289"/>
      <c r="F18" s="289"/>
      <c r="G18" s="289"/>
    </row>
    <row r="19" spans="1:7" x14ac:dyDescent="0.3">
      <c r="A19" s="6" t="s">
        <v>263</v>
      </c>
      <c r="B19" s="6" t="s">
        <v>264</v>
      </c>
      <c r="C19" s="289"/>
      <c r="D19" s="289"/>
      <c r="E19" s="289"/>
      <c r="F19" s="289"/>
      <c r="G19" s="289"/>
    </row>
    <row r="20" spans="1:7" x14ac:dyDescent="0.3">
      <c r="A20" s="6" t="s">
        <v>265</v>
      </c>
      <c r="B20" s="6" t="s">
        <v>266</v>
      </c>
      <c r="C20" s="289"/>
      <c r="D20" s="289"/>
      <c r="E20" s="289"/>
      <c r="F20" s="289"/>
      <c r="G20" s="289"/>
    </row>
    <row r="21" spans="1:7" x14ac:dyDescent="0.3">
      <c r="A21" s="6" t="s">
        <v>267</v>
      </c>
      <c r="B21" s="6" t="s">
        <v>268</v>
      </c>
      <c r="C21" s="289"/>
      <c r="D21" s="289"/>
      <c r="E21" s="289"/>
      <c r="F21" s="289"/>
      <c r="G21" s="289"/>
    </row>
    <row r="22" spans="1:7" x14ac:dyDescent="0.3">
      <c r="A22" s="6" t="s">
        <v>249</v>
      </c>
      <c r="B22" s="305"/>
      <c r="C22" s="302">
        <v>0.33989999999999998</v>
      </c>
      <c r="D22" s="302">
        <v>0.33989999999999998</v>
      </c>
      <c r="E22" s="302">
        <v>0.33989999999999998</v>
      </c>
      <c r="F22" s="302">
        <v>0.33989999999999998</v>
      </c>
      <c r="G22" s="302">
        <v>0.33989999999999998</v>
      </c>
    </row>
    <row r="23" spans="1:7" ht="27" x14ac:dyDescent="0.3">
      <c r="A23" s="6" t="s">
        <v>269</v>
      </c>
      <c r="B23" s="6" t="s">
        <v>297</v>
      </c>
      <c r="C23" s="9">
        <f>C13*C22</f>
        <v>0</v>
      </c>
      <c r="D23" s="9">
        <f t="shared" ref="D23:G23" si="2">D13*D22</f>
        <v>0</v>
      </c>
      <c r="E23" s="9">
        <f t="shared" si="2"/>
        <v>0</v>
      </c>
      <c r="F23" s="9">
        <f t="shared" si="2"/>
        <v>0</v>
      </c>
      <c r="G23" s="9">
        <f t="shared" si="2"/>
        <v>0</v>
      </c>
    </row>
    <row r="24" spans="1:7" ht="27" x14ac:dyDescent="0.3">
      <c r="A24" s="26" t="s">
        <v>270</v>
      </c>
      <c r="B24" s="6" t="s">
        <v>271</v>
      </c>
      <c r="C24" s="9">
        <f t="shared" ref="C24:G24" si="3">C23/(1-C22)</f>
        <v>0</v>
      </c>
      <c r="D24" s="9">
        <f t="shared" si="3"/>
        <v>0</v>
      </c>
      <c r="E24" s="9">
        <f t="shared" si="3"/>
        <v>0</v>
      </c>
      <c r="F24" s="9">
        <f t="shared" si="3"/>
        <v>0</v>
      </c>
      <c r="G24" s="9">
        <f t="shared" si="3"/>
        <v>0</v>
      </c>
    </row>
    <row r="25" spans="1:7" x14ac:dyDescent="0.3">
      <c r="A25" s="6"/>
      <c r="B25" s="6"/>
      <c r="C25" s="1"/>
      <c r="D25" s="6"/>
      <c r="E25" s="1"/>
      <c r="F25" s="1"/>
      <c r="G25" s="1"/>
    </row>
    <row r="26" spans="1:7" x14ac:dyDescent="0.3">
      <c r="A26" s="303" t="s">
        <v>272</v>
      </c>
      <c r="B26" s="303" t="s">
        <v>298</v>
      </c>
      <c r="C26" s="306">
        <f>C30*C31*-1</f>
        <v>0</v>
      </c>
      <c r="D26" s="306">
        <f t="shared" ref="D26:G26" si="4">D30*D31*-1</f>
        <v>0</v>
      </c>
      <c r="E26" s="306">
        <f t="shared" si="4"/>
        <v>0</v>
      </c>
      <c r="F26" s="306">
        <f t="shared" si="4"/>
        <v>0</v>
      </c>
      <c r="G26" s="306">
        <f t="shared" si="4"/>
        <v>0</v>
      </c>
    </row>
    <row r="27" spans="1:7" x14ac:dyDescent="0.3">
      <c r="A27" s="6" t="s">
        <v>273</v>
      </c>
      <c r="B27" s="6" t="s">
        <v>274</v>
      </c>
      <c r="C27" s="289"/>
      <c r="D27" s="289"/>
      <c r="E27" s="289"/>
      <c r="F27" s="289"/>
      <c r="G27" s="289"/>
    </row>
    <row r="28" spans="1:7" x14ac:dyDescent="0.3">
      <c r="A28" s="6" t="s">
        <v>275</v>
      </c>
      <c r="B28" s="6" t="s">
        <v>276</v>
      </c>
      <c r="C28" s="289"/>
      <c r="D28" s="289"/>
      <c r="E28" s="289"/>
      <c r="F28" s="289"/>
      <c r="G28" s="289"/>
    </row>
    <row r="29" spans="1:7" x14ac:dyDescent="0.3">
      <c r="A29" s="6" t="s">
        <v>277</v>
      </c>
      <c r="B29" s="6" t="s">
        <v>278</v>
      </c>
      <c r="C29" s="289"/>
      <c r="D29" s="289"/>
      <c r="E29" s="289"/>
      <c r="F29" s="289"/>
      <c r="G29" s="289"/>
    </row>
    <row r="30" spans="1:7" ht="27" x14ac:dyDescent="0.3">
      <c r="A30" s="6" t="s">
        <v>279</v>
      </c>
      <c r="B30" s="6" t="s">
        <v>280</v>
      </c>
      <c r="C30" s="9">
        <f>C27-C28-C29</f>
        <v>0</v>
      </c>
      <c r="D30" s="9">
        <f t="shared" ref="D30:G30" si="5">D27-D28-D29</f>
        <v>0</v>
      </c>
      <c r="E30" s="9">
        <f t="shared" si="5"/>
        <v>0</v>
      </c>
      <c r="F30" s="9">
        <f t="shared" si="5"/>
        <v>0</v>
      </c>
      <c r="G30" s="9">
        <f t="shared" si="5"/>
        <v>0</v>
      </c>
    </row>
    <row r="31" spans="1:7" x14ac:dyDescent="0.3">
      <c r="A31" s="32" t="s">
        <v>281</v>
      </c>
      <c r="B31" s="6" t="s">
        <v>282</v>
      </c>
      <c r="C31" s="307"/>
      <c r="D31" s="307"/>
      <c r="E31" s="307"/>
      <c r="F31" s="307"/>
      <c r="G31" s="307"/>
    </row>
    <row r="32" spans="1:7" x14ac:dyDescent="0.3">
      <c r="A32" s="32" t="s">
        <v>249</v>
      </c>
      <c r="B32" s="6"/>
      <c r="C32" s="13">
        <f>C22</f>
        <v>0.33989999999999998</v>
      </c>
      <c r="D32" s="13">
        <f t="shared" ref="D32:G32" si="6">D22</f>
        <v>0.33989999999999998</v>
      </c>
      <c r="E32" s="13">
        <f t="shared" si="6"/>
        <v>0.33989999999999998</v>
      </c>
      <c r="F32" s="13">
        <f t="shared" si="6"/>
        <v>0.33989999999999998</v>
      </c>
      <c r="G32" s="13">
        <f t="shared" si="6"/>
        <v>0.33989999999999998</v>
      </c>
    </row>
    <row r="33" spans="1:7" ht="27" x14ac:dyDescent="0.3">
      <c r="A33" s="32" t="s">
        <v>283</v>
      </c>
      <c r="B33" s="6" t="s">
        <v>299</v>
      </c>
      <c r="C33" s="9">
        <f>C26*C32</f>
        <v>0</v>
      </c>
      <c r="D33" s="9">
        <f t="shared" ref="D33:G33" si="7">D26*D32</f>
        <v>0</v>
      </c>
      <c r="E33" s="9">
        <f t="shared" si="7"/>
        <v>0</v>
      </c>
      <c r="F33" s="9">
        <f t="shared" si="7"/>
        <v>0</v>
      </c>
      <c r="G33" s="9">
        <f t="shared" si="7"/>
        <v>0</v>
      </c>
    </row>
    <row r="34" spans="1:7" ht="27" x14ac:dyDescent="0.3">
      <c r="A34" s="26" t="s">
        <v>284</v>
      </c>
      <c r="B34" s="6" t="s">
        <v>285</v>
      </c>
      <c r="C34" s="9">
        <f t="shared" ref="C34:G34" si="8">C33/(1-C32)</f>
        <v>0</v>
      </c>
      <c r="D34" s="9">
        <f t="shared" si="8"/>
        <v>0</v>
      </c>
      <c r="E34" s="9">
        <f t="shared" si="8"/>
        <v>0</v>
      </c>
      <c r="F34" s="9">
        <f t="shared" si="8"/>
        <v>0</v>
      </c>
      <c r="G34" s="9">
        <f t="shared" si="8"/>
        <v>0</v>
      </c>
    </row>
    <row r="35" spans="1:7" x14ac:dyDescent="0.3">
      <c r="A35" s="6"/>
      <c r="B35" s="6"/>
      <c r="C35" s="9"/>
      <c r="D35" s="38"/>
      <c r="E35" s="9"/>
      <c r="F35" s="9"/>
      <c r="G35" s="9"/>
    </row>
    <row r="36" spans="1:7" x14ac:dyDescent="0.3">
      <c r="A36" s="27" t="s">
        <v>286</v>
      </c>
      <c r="B36" s="27" t="s">
        <v>287</v>
      </c>
      <c r="C36" s="17">
        <f>SUM(C10,C24,C34)</f>
        <v>0</v>
      </c>
      <c r="D36" s="17">
        <f t="shared" ref="D36:G36" si="9">SUM(D10,D24,D34)</f>
        <v>0</v>
      </c>
      <c r="E36" s="17">
        <f t="shared" si="9"/>
        <v>0</v>
      </c>
      <c r="F36" s="17">
        <f t="shared" si="9"/>
        <v>0</v>
      </c>
      <c r="G36" s="17">
        <f t="shared" si="9"/>
        <v>0</v>
      </c>
    </row>
    <row r="37" spans="1:7" x14ac:dyDescent="0.3">
      <c r="A37" s="27" t="s">
        <v>288</v>
      </c>
      <c r="B37" s="27" t="s">
        <v>301</v>
      </c>
      <c r="C37" s="17">
        <f>SUM(C36,C13,C26)</f>
        <v>0</v>
      </c>
      <c r="D37" s="17">
        <f t="shared" ref="D37:G37" si="10">SUM(D36,D13,D26)</f>
        <v>0</v>
      </c>
      <c r="E37" s="17">
        <f t="shared" si="10"/>
        <v>0</v>
      </c>
      <c r="F37" s="17">
        <f t="shared" si="10"/>
        <v>0</v>
      </c>
      <c r="G37" s="17">
        <f t="shared" si="10"/>
        <v>0</v>
      </c>
    </row>
    <row r="38" spans="1:7" x14ac:dyDescent="0.3">
      <c r="A38" s="27" t="s">
        <v>249</v>
      </c>
      <c r="B38" s="27"/>
      <c r="C38" s="33">
        <f>C32</f>
        <v>0.33989999999999998</v>
      </c>
      <c r="D38" s="33">
        <f t="shared" ref="D38:G38" si="11">D32</f>
        <v>0.33989999999999998</v>
      </c>
      <c r="E38" s="33">
        <f t="shared" si="11"/>
        <v>0.33989999999999998</v>
      </c>
      <c r="F38" s="33">
        <f t="shared" si="11"/>
        <v>0.33989999999999998</v>
      </c>
      <c r="G38" s="33">
        <f t="shared" si="11"/>
        <v>0.33989999999999998</v>
      </c>
    </row>
    <row r="39" spans="1:7" ht="27" x14ac:dyDescent="0.3">
      <c r="A39" s="27" t="s">
        <v>289</v>
      </c>
      <c r="B39" s="27" t="s">
        <v>290</v>
      </c>
      <c r="C39" s="17">
        <f>C37*C38</f>
        <v>0</v>
      </c>
      <c r="D39" s="625">
        <f t="shared" ref="D39:G39" si="12">D37*D38</f>
        <v>0</v>
      </c>
      <c r="E39" s="17">
        <f t="shared" si="12"/>
        <v>0</v>
      </c>
      <c r="F39" s="17">
        <f t="shared" si="12"/>
        <v>0</v>
      </c>
      <c r="G39" s="17">
        <f t="shared" si="12"/>
        <v>0</v>
      </c>
    </row>
    <row r="40" spans="1:7" ht="27" x14ac:dyDescent="0.3">
      <c r="A40" s="27" t="s">
        <v>291</v>
      </c>
      <c r="B40" s="27" t="s">
        <v>292</v>
      </c>
      <c r="C40" s="308">
        <f>IFERROR(C39/C36,0)</f>
        <v>0</v>
      </c>
      <c r="D40" s="309">
        <f t="shared" ref="D40:G40" si="13">IFERROR(D39/D36,0)</f>
        <v>0</v>
      </c>
      <c r="E40" s="308">
        <f t="shared" si="13"/>
        <v>0</v>
      </c>
      <c r="F40" s="308">
        <f t="shared" si="13"/>
        <v>0</v>
      </c>
      <c r="G40" s="308">
        <f t="shared" si="13"/>
        <v>0</v>
      </c>
    </row>
    <row r="41" spans="1:7" x14ac:dyDescent="0.3">
      <c r="A41" s="27" t="s">
        <v>293</v>
      </c>
      <c r="B41" s="27" t="s">
        <v>294</v>
      </c>
      <c r="C41" s="308">
        <f>IFERROR(C39/C7,0)</f>
        <v>0</v>
      </c>
      <c r="D41" s="308">
        <f>IFERROR(D39/D7,0)</f>
        <v>0</v>
      </c>
      <c r="E41" s="308">
        <f>IFERROR(E39/E7,0)</f>
        <v>0</v>
      </c>
      <c r="F41" s="308">
        <f>IFERROR(F39/F7,0)</f>
        <v>0</v>
      </c>
      <c r="G41" s="308">
        <f>IFERROR(G39/G7,0)</f>
        <v>0</v>
      </c>
    </row>
    <row r="42" spans="1:7" x14ac:dyDescent="0.3">
      <c r="A42" s="6"/>
      <c r="B42" s="6"/>
      <c r="C42" s="1"/>
      <c r="D42" s="6"/>
      <c r="E42" s="1"/>
      <c r="F42" s="1"/>
      <c r="G42" s="1"/>
    </row>
    <row r="43" spans="1:7" ht="26.45" customHeight="1" x14ac:dyDescent="0.3">
      <c r="A43" s="6"/>
      <c r="B43" s="6"/>
      <c r="C43" s="1"/>
      <c r="D43" s="6"/>
      <c r="E43" s="1"/>
      <c r="F43" s="1"/>
      <c r="G43" s="1"/>
    </row>
    <row r="44" spans="1:7" x14ac:dyDescent="0.3">
      <c r="A44" s="6"/>
      <c r="B44" s="6"/>
      <c r="C44" s="1"/>
      <c r="D44" s="6"/>
      <c r="E44" s="1"/>
      <c r="F44" s="1"/>
      <c r="G44" s="1"/>
    </row>
    <row r="45" spans="1:7" x14ac:dyDescent="0.3">
      <c r="A45" s="6"/>
      <c r="B45" s="6"/>
      <c r="C45" s="1"/>
      <c r="D45" s="6"/>
      <c r="E45" s="1"/>
      <c r="F45" s="1"/>
      <c r="G45" s="1"/>
    </row>
    <row r="46" spans="1:7" x14ac:dyDescent="0.3">
      <c r="A46" s="6"/>
      <c r="B46" s="6"/>
      <c r="C46" s="1"/>
      <c r="D46" s="6"/>
      <c r="E46" s="1"/>
      <c r="F46" s="1"/>
      <c r="G46" s="1"/>
    </row>
    <row r="47" spans="1:7" x14ac:dyDescent="0.3">
      <c r="A47" s="6"/>
      <c r="B47" s="6"/>
      <c r="C47" s="1"/>
      <c r="D47" s="6"/>
      <c r="E47" s="1"/>
      <c r="F47" s="1"/>
      <c r="G47" s="1"/>
    </row>
    <row r="48" spans="1:7" x14ac:dyDescent="0.3">
      <c r="A48" s="6"/>
      <c r="B48" s="6"/>
      <c r="C48" s="1"/>
      <c r="D48" s="6"/>
      <c r="E48" s="1"/>
      <c r="F48" s="1"/>
      <c r="G48" s="1"/>
    </row>
    <row r="49" spans="1:7" x14ac:dyDescent="0.3">
      <c r="A49" s="6"/>
      <c r="B49" s="6"/>
      <c r="C49" s="1"/>
      <c r="D49" s="6"/>
      <c r="E49" s="1"/>
      <c r="F49" s="1"/>
      <c r="G49" s="1"/>
    </row>
    <row r="50" spans="1:7" x14ac:dyDescent="0.3">
      <c r="A50" s="6"/>
      <c r="B50" s="6"/>
      <c r="C50" s="1"/>
      <c r="D50" s="6"/>
      <c r="E50" s="1"/>
      <c r="F50" s="1"/>
      <c r="G50" s="1"/>
    </row>
    <row r="51" spans="1:7" x14ac:dyDescent="0.3">
      <c r="A51" s="6"/>
      <c r="B51" s="6"/>
      <c r="C51" s="1"/>
      <c r="D51" s="6"/>
      <c r="E51" s="1"/>
      <c r="F51" s="1"/>
      <c r="G51" s="1"/>
    </row>
    <row r="52" spans="1:7" x14ac:dyDescent="0.3">
      <c r="A52" s="6"/>
      <c r="B52" s="6"/>
      <c r="C52" s="1"/>
      <c r="D52" s="6"/>
      <c r="E52" s="1"/>
      <c r="F52" s="1"/>
      <c r="G52" s="1"/>
    </row>
    <row r="53" spans="1:7" x14ac:dyDescent="0.3">
      <c r="A53" s="6"/>
      <c r="B53" s="6"/>
      <c r="C53" s="1"/>
      <c r="D53" s="6"/>
      <c r="E53" s="1"/>
      <c r="F53" s="1"/>
      <c r="G53" s="1"/>
    </row>
    <row r="54" spans="1:7" x14ac:dyDescent="0.3">
      <c r="A54" s="6"/>
      <c r="B54" s="6"/>
      <c r="C54" s="1"/>
      <c r="D54" s="6"/>
      <c r="E54" s="1"/>
      <c r="F54" s="1"/>
      <c r="G54" s="1"/>
    </row>
    <row r="55" spans="1:7" x14ac:dyDescent="0.3">
      <c r="A55" s="6"/>
      <c r="B55" s="6"/>
      <c r="C55" s="1"/>
      <c r="D55" s="6"/>
      <c r="E55" s="1"/>
      <c r="F55" s="1"/>
      <c r="G55" s="1"/>
    </row>
    <row r="56" spans="1:7" x14ac:dyDescent="0.3">
      <c r="A56" s="6"/>
      <c r="B56" s="6"/>
      <c r="C56" s="1"/>
      <c r="D56" s="6"/>
      <c r="E56" s="1"/>
      <c r="F56" s="1"/>
      <c r="G56" s="1"/>
    </row>
    <row r="57" spans="1:7" x14ac:dyDescent="0.3">
      <c r="A57" s="6"/>
      <c r="B57" s="6"/>
      <c r="C57" s="1"/>
      <c r="D57" s="6"/>
      <c r="E57" s="1"/>
      <c r="F57" s="1"/>
      <c r="G57" s="1"/>
    </row>
    <row r="58" spans="1:7" x14ac:dyDescent="0.3">
      <c r="A58" s="6"/>
      <c r="B58" s="6"/>
      <c r="C58" s="1"/>
      <c r="D58" s="6"/>
      <c r="E58" s="1"/>
      <c r="F58" s="1"/>
      <c r="G58" s="1"/>
    </row>
    <row r="59" spans="1:7" x14ac:dyDescent="0.3">
      <c r="A59" s="6"/>
      <c r="B59" s="6"/>
      <c r="C59" s="1"/>
      <c r="D59" s="6"/>
      <c r="E59" s="1"/>
      <c r="F59" s="1"/>
      <c r="G59" s="1"/>
    </row>
    <row r="60" spans="1:7" x14ac:dyDescent="0.3">
      <c r="A60" s="6"/>
      <c r="B60" s="6"/>
      <c r="C60" s="1"/>
      <c r="D60" s="6"/>
      <c r="E60" s="1"/>
      <c r="F60" s="1"/>
      <c r="G60" s="1"/>
    </row>
    <row r="61" spans="1:7" x14ac:dyDescent="0.3">
      <c r="A61" s="6"/>
      <c r="B61" s="6"/>
      <c r="C61" s="1"/>
      <c r="D61" s="6"/>
      <c r="E61" s="1"/>
      <c r="F61" s="1"/>
      <c r="G61" s="1"/>
    </row>
    <row r="62" spans="1:7" x14ac:dyDescent="0.3">
      <c r="A62" s="6"/>
      <c r="B62" s="6"/>
      <c r="C62" s="1"/>
      <c r="D62" s="6"/>
      <c r="E62" s="1"/>
      <c r="F62" s="1"/>
      <c r="G62" s="1"/>
    </row>
    <row r="63" spans="1:7" x14ac:dyDescent="0.3">
      <c r="A63" s="6"/>
      <c r="B63" s="6"/>
      <c r="C63" s="1"/>
      <c r="D63" s="6"/>
      <c r="E63" s="1"/>
      <c r="F63" s="1"/>
      <c r="G63" s="1"/>
    </row>
    <row r="64" spans="1:7" x14ac:dyDescent="0.3">
      <c r="A64" s="6"/>
      <c r="B64" s="6"/>
      <c r="C64" s="1"/>
      <c r="D64" s="6"/>
      <c r="E64" s="1"/>
      <c r="F64" s="1"/>
      <c r="G64" s="1"/>
    </row>
    <row r="65" spans="1:7" x14ac:dyDescent="0.3">
      <c r="A65" s="6"/>
      <c r="B65" s="6"/>
      <c r="C65" s="1"/>
      <c r="D65" s="6"/>
      <c r="E65" s="1"/>
      <c r="F65" s="1"/>
      <c r="G65" s="1"/>
    </row>
    <row r="66" spans="1:7" x14ac:dyDescent="0.3">
      <c r="A66" s="6"/>
      <c r="B66" s="6"/>
      <c r="C66" s="1"/>
      <c r="D66" s="6"/>
      <c r="E66" s="1"/>
      <c r="F66" s="1"/>
      <c r="G66" s="1"/>
    </row>
    <row r="67" spans="1:7" x14ac:dyDescent="0.3">
      <c r="A67" s="6"/>
      <c r="B67" s="6"/>
      <c r="C67" s="1"/>
      <c r="D67" s="6"/>
      <c r="E67" s="1"/>
      <c r="F67" s="1"/>
      <c r="G67" s="1"/>
    </row>
    <row r="68" spans="1:7" x14ac:dyDescent="0.3">
      <c r="A68" s="6"/>
      <c r="B68" s="6"/>
      <c r="C68" s="1"/>
      <c r="D68" s="6"/>
      <c r="E68" s="1"/>
      <c r="F68" s="1"/>
      <c r="G68" s="1"/>
    </row>
    <row r="69" spans="1:7" x14ac:dyDescent="0.3">
      <c r="A69" s="6"/>
      <c r="B69" s="6"/>
      <c r="C69" s="1"/>
      <c r="D69" s="6"/>
      <c r="E69" s="1"/>
      <c r="F69" s="1"/>
      <c r="G69" s="1"/>
    </row>
    <row r="70" spans="1:7" x14ac:dyDescent="0.3">
      <c r="A70" s="6"/>
      <c r="B70" s="6"/>
      <c r="C70" s="1"/>
      <c r="D70" s="6"/>
      <c r="E70" s="1"/>
      <c r="F70" s="1"/>
      <c r="G70" s="1"/>
    </row>
    <row r="71" spans="1:7" x14ac:dyDescent="0.3">
      <c r="A71" s="6"/>
      <c r="B71" s="6"/>
      <c r="C71" s="1"/>
      <c r="D71" s="6"/>
      <c r="E71" s="1"/>
      <c r="F71" s="1"/>
      <c r="G71" s="1"/>
    </row>
    <row r="72" spans="1:7" x14ac:dyDescent="0.3">
      <c r="A72" s="6"/>
      <c r="B72" s="6"/>
      <c r="C72" s="1"/>
      <c r="D72" s="6"/>
      <c r="E72" s="1"/>
      <c r="F72" s="1"/>
      <c r="G72" s="1"/>
    </row>
    <row r="73" spans="1:7" x14ac:dyDescent="0.3">
      <c r="A73" s="6"/>
      <c r="B73" s="6"/>
      <c r="C73" s="1"/>
      <c r="D73" s="6"/>
      <c r="E73" s="1"/>
      <c r="F73" s="1"/>
      <c r="G73" s="1"/>
    </row>
    <row r="74" spans="1:7" x14ac:dyDescent="0.3">
      <c r="A74" s="6"/>
      <c r="B74" s="6"/>
      <c r="C74" s="1"/>
      <c r="D74" s="6"/>
      <c r="E74" s="1"/>
      <c r="F74" s="1"/>
      <c r="G74" s="1"/>
    </row>
    <row r="75" spans="1:7" x14ac:dyDescent="0.3">
      <c r="A75" s="6"/>
      <c r="B75" s="6"/>
      <c r="C75" s="1"/>
      <c r="D75" s="6"/>
      <c r="E75" s="1"/>
      <c r="F75" s="1"/>
      <c r="G75" s="1"/>
    </row>
    <row r="76" spans="1:7" x14ac:dyDescent="0.3">
      <c r="A76" s="6"/>
      <c r="B76" s="6"/>
      <c r="C76" s="1"/>
      <c r="D76" s="6"/>
      <c r="E76" s="1"/>
      <c r="F76" s="1"/>
      <c r="G76" s="1"/>
    </row>
    <row r="77" spans="1:7" x14ac:dyDescent="0.3">
      <c r="A77" s="6"/>
      <c r="B77" s="6"/>
      <c r="C77" s="1"/>
      <c r="D77" s="6"/>
      <c r="E77" s="1"/>
      <c r="F77" s="1"/>
      <c r="G77" s="1"/>
    </row>
    <row r="78" spans="1:7" x14ac:dyDescent="0.3">
      <c r="A78" s="6"/>
      <c r="B78" s="6"/>
      <c r="C78" s="1"/>
      <c r="D78" s="6"/>
      <c r="E78" s="1"/>
      <c r="F78" s="1"/>
      <c r="G78" s="1"/>
    </row>
    <row r="79" spans="1:7" x14ac:dyDescent="0.3">
      <c r="A79" s="6"/>
      <c r="B79" s="6"/>
      <c r="C79" s="1"/>
      <c r="D79" s="6"/>
      <c r="E79" s="1"/>
      <c r="F79" s="1"/>
      <c r="G79" s="1"/>
    </row>
    <row r="80" spans="1:7" x14ac:dyDescent="0.3">
      <c r="A80" s="6"/>
      <c r="B80" s="6"/>
      <c r="C80" s="1"/>
      <c r="D80" s="6"/>
      <c r="E80" s="1"/>
      <c r="F80" s="1"/>
      <c r="G80" s="1"/>
    </row>
    <row r="81" spans="1:7" x14ac:dyDescent="0.3">
      <c r="A81" s="6"/>
      <c r="B81" s="6"/>
      <c r="C81" s="1"/>
      <c r="D81" s="6"/>
      <c r="E81" s="1"/>
      <c r="F81" s="1"/>
      <c r="G81" s="1"/>
    </row>
    <row r="82" spans="1:7" x14ac:dyDescent="0.3">
      <c r="A82" s="6"/>
      <c r="B82" s="6"/>
      <c r="C82" s="1"/>
      <c r="D82" s="6"/>
      <c r="E82" s="1"/>
      <c r="F82" s="1"/>
      <c r="G82" s="1"/>
    </row>
    <row r="83" spans="1:7" x14ac:dyDescent="0.3">
      <c r="A83" s="6"/>
      <c r="B83" s="6"/>
      <c r="C83" s="1"/>
      <c r="D83" s="6"/>
      <c r="E83" s="1"/>
      <c r="F83" s="1"/>
      <c r="G83" s="1"/>
    </row>
    <row r="84" spans="1:7" x14ac:dyDescent="0.3">
      <c r="A84" s="6"/>
      <c r="B84" s="6"/>
      <c r="C84" s="1"/>
      <c r="D84" s="6"/>
      <c r="E84" s="1"/>
      <c r="F84" s="1"/>
      <c r="G84" s="1"/>
    </row>
    <row r="85" spans="1:7" x14ac:dyDescent="0.3">
      <c r="A85" s="6"/>
      <c r="B85" s="6"/>
      <c r="C85" s="1"/>
      <c r="D85" s="6"/>
      <c r="E85" s="1"/>
      <c r="F85" s="1"/>
      <c r="G85" s="1"/>
    </row>
    <row r="86" spans="1:7" x14ac:dyDescent="0.3">
      <c r="A86" s="6"/>
      <c r="B86" s="6"/>
      <c r="C86" s="1"/>
      <c r="D86" s="6"/>
      <c r="E86" s="1"/>
      <c r="F86" s="1"/>
      <c r="G86" s="1"/>
    </row>
    <row r="87" spans="1:7" x14ac:dyDescent="0.3">
      <c r="A87" s="6"/>
      <c r="B87" s="6"/>
      <c r="C87" s="1"/>
      <c r="D87" s="6"/>
      <c r="E87" s="1"/>
      <c r="F87" s="1"/>
      <c r="G87" s="1"/>
    </row>
    <row r="88" spans="1:7" x14ac:dyDescent="0.3">
      <c r="A88" s="6"/>
      <c r="B88" s="6"/>
      <c r="C88" s="1"/>
      <c r="D88" s="6"/>
      <c r="E88" s="1"/>
      <c r="F88" s="1"/>
      <c r="G88" s="1"/>
    </row>
    <row r="89" spans="1:7" x14ac:dyDescent="0.3">
      <c r="A89" s="6"/>
      <c r="B89" s="6"/>
      <c r="C89" s="1"/>
      <c r="D89" s="6"/>
      <c r="E89" s="1"/>
      <c r="F89" s="1"/>
      <c r="G89" s="1"/>
    </row>
    <row r="90" spans="1:7" x14ac:dyDescent="0.3">
      <c r="A90" s="6"/>
      <c r="B90" s="6"/>
      <c r="C90" s="1"/>
      <c r="D90" s="6"/>
      <c r="E90" s="1"/>
      <c r="F90" s="1"/>
      <c r="G90" s="1"/>
    </row>
    <row r="91" spans="1:7" x14ac:dyDescent="0.3">
      <c r="A91" s="6"/>
      <c r="B91" s="6"/>
      <c r="C91" s="1"/>
      <c r="D91" s="6"/>
      <c r="E91" s="1"/>
      <c r="F91" s="1"/>
      <c r="G91" s="1"/>
    </row>
    <row r="92" spans="1:7" x14ac:dyDescent="0.3">
      <c r="A92" s="6"/>
      <c r="B92" s="6"/>
      <c r="C92" s="1"/>
      <c r="D92" s="6"/>
      <c r="E92" s="1"/>
      <c r="F92" s="1"/>
      <c r="G92" s="1"/>
    </row>
    <row r="93" spans="1:7" x14ac:dyDescent="0.3">
      <c r="A93" s="6"/>
      <c r="B93" s="6"/>
      <c r="C93" s="1"/>
      <c r="D93" s="6"/>
      <c r="E93" s="1"/>
      <c r="F93" s="1"/>
      <c r="G93" s="1"/>
    </row>
    <row r="94" spans="1:7" x14ac:dyDescent="0.3">
      <c r="A94" s="6"/>
      <c r="B94" s="6"/>
      <c r="C94" s="1"/>
      <c r="D94" s="6"/>
      <c r="E94" s="1"/>
      <c r="F94" s="1"/>
      <c r="G94" s="1"/>
    </row>
    <row r="95" spans="1:7" x14ac:dyDescent="0.3">
      <c r="A95" s="6"/>
      <c r="B95" s="6"/>
      <c r="C95" s="1"/>
      <c r="D95" s="6"/>
      <c r="E95" s="1"/>
      <c r="F95" s="1"/>
      <c r="G95" s="1"/>
    </row>
    <row r="96" spans="1:7" x14ac:dyDescent="0.3">
      <c r="A96" s="6"/>
      <c r="B96" s="6"/>
      <c r="C96" s="1"/>
      <c r="D96" s="6"/>
      <c r="E96" s="1"/>
      <c r="F96" s="1"/>
      <c r="G96" s="1"/>
    </row>
    <row r="97" spans="1:7" x14ac:dyDescent="0.3">
      <c r="A97" s="6"/>
      <c r="B97" s="6"/>
      <c r="C97" s="1"/>
      <c r="D97" s="6"/>
      <c r="E97" s="1"/>
      <c r="F97" s="1"/>
      <c r="G97" s="1"/>
    </row>
    <row r="98" spans="1:7" x14ac:dyDescent="0.3">
      <c r="A98" s="6"/>
      <c r="B98" s="6"/>
      <c r="C98" s="1"/>
      <c r="D98" s="6"/>
      <c r="E98" s="1"/>
      <c r="F98" s="1"/>
      <c r="G98" s="1"/>
    </row>
    <row r="99" spans="1:7" x14ac:dyDescent="0.3">
      <c r="A99" s="6"/>
      <c r="B99" s="6"/>
      <c r="C99" s="1"/>
      <c r="D99" s="6"/>
      <c r="E99" s="1"/>
      <c r="F99" s="1"/>
      <c r="G99" s="1"/>
    </row>
    <row r="100" spans="1:7" x14ac:dyDescent="0.3">
      <c r="A100" s="6"/>
      <c r="B100" s="6"/>
      <c r="C100" s="1"/>
      <c r="D100" s="6"/>
      <c r="E100" s="1"/>
      <c r="F100" s="1"/>
      <c r="G100" s="1"/>
    </row>
    <row r="101" spans="1:7" x14ac:dyDescent="0.3">
      <c r="A101" s="6"/>
      <c r="B101" s="6"/>
      <c r="C101" s="1"/>
      <c r="D101" s="6"/>
      <c r="E101" s="1"/>
      <c r="F101" s="1"/>
      <c r="G101" s="1"/>
    </row>
    <row r="102" spans="1:7" x14ac:dyDescent="0.3">
      <c r="A102" s="6"/>
      <c r="B102" s="6"/>
      <c r="C102" s="1"/>
      <c r="D102" s="6"/>
      <c r="E102" s="1"/>
      <c r="F102" s="1"/>
      <c r="G102" s="1"/>
    </row>
    <row r="103" spans="1:7" x14ac:dyDescent="0.3">
      <c r="A103" s="6"/>
      <c r="B103" s="6"/>
      <c r="C103" s="1"/>
      <c r="D103" s="6"/>
      <c r="E103" s="1"/>
      <c r="F103" s="1"/>
      <c r="G103" s="1"/>
    </row>
    <row r="104" spans="1:7" x14ac:dyDescent="0.3">
      <c r="A104" s="6"/>
      <c r="B104" s="6"/>
      <c r="C104" s="1"/>
      <c r="D104" s="6"/>
      <c r="E104" s="1"/>
      <c r="F104" s="1"/>
      <c r="G104" s="1"/>
    </row>
    <row r="105" spans="1:7" x14ac:dyDescent="0.3">
      <c r="A105" s="6"/>
      <c r="B105" s="6"/>
      <c r="C105" s="1"/>
      <c r="D105" s="6"/>
      <c r="E105" s="1"/>
      <c r="F105" s="1"/>
      <c r="G105" s="1"/>
    </row>
    <row r="106" spans="1:7" x14ac:dyDescent="0.3">
      <c r="A106" s="6"/>
      <c r="B106" s="6"/>
      <c r="C106" s="1"/>
      <c r="D106" s="6"/>
      <c r="E106" s="1"/>
      <c r="F106" s="1"/>
      <c r="G106" s="1"/>
    </row>
    <row r="107" spans="1:7" x14ac:dyDescent="0.3">
      <c r="A107" s="6"/>
      <c r="B107" s="6"/>
      <c r="C107" s="1"/>
      <c r="D107" s="6"/>
      <c r="E107" s="1"/>
      <c r="F107" s="1"/>
      <c r="G107" s="1"/>
    </row>
    <row r="108" spans="1:7" x14ac:dyDescent="0.3">
      <c r="A108" s="6"/>
      <c r="B108" s="6"/>
      <c r="C108" s="1"/>
      <c r="D108" s="6"/>
      <c r="E108" s="1"/>
      <c r="F108" s="1"/>
      <c r="G108" s="1"/>
    </row>
    <row r="109" spans="1:7" x14ac:dyDescent="0.3">
      <c r="A109" s="6"/>
      <c r="B109" s="6"/>
      <c r="C109" s="1"/>
      <c r="D109" s="6"/>
      <c r="E109" s="1"/>
      <c r="F109" s="1"/>
      <c r="G109" s="1"/>
    </row>
    <row r="110" spans="1:7" x14ac:dyDescent="0.3">
      <c r="A110" s="6"/>
      <c r="B110" s="6"/>
      <c r="C110" s="1"/>
      <c r="D110" s="6"/>
      <c r="E110" s="1"/>
      <c r="F110" s="1"/>
      <c r="G110" s="1"/>
    </row>
    <row r="111" spans="1:7" x14ac:dyDescent="0.3">
      <c r="A111" s="6"/>
      <c r="B111" s="6"/>
      <c r="C111" s="1"/>
      <c r="D111" s="6"/>
      <c r="E111" s="1"/>
      <c r="F111" s="1"/>
      <c r="G111" s="1"/>
    </row>
    <row r="112" spans="1:7" x14ac:dyDescent="0.3">
      <c r="A112" s="6"/>
      <c r="B112" s="6"/>
      <c r="C112" s="1"/>
      <c r="D112" s="6"/>
      <c r="E112" s="1"/>
      <c r="F112" s="1"/>
      <c r="G112" s="1"/>
    </row>
    <row r="113" spans="1:7" x14ac:dyDescent="0.3">
      <c r="A113" s="6"/>
      <c r="B113" s="6"/>
      <c r="C113" s="1"/>
      <c r="D113" s="6"/>
      <c r="E113" s="1"/>
      <c r="F113" s="1"/>
      <c r="G113" s="1"/>
    </row>
    <row r="114" spans="1:7" x14ac:dyDescent="0.3">
      <c r="A114" s="6"/>
      <c r="B114" s="6"/>
      <c r="C114" s="1"/>
      <c r="D114" s="6"/>
      <c r="E114" s="1"/>
      <c r="F114" s="1"/>
      <c r="G114" s="1"/>
    </row>
    <row r="115" spans="1:7" x14ac:dyDescent="0.3">
      <c r="A115" s="6"/>
      <c r="B115" s="6"/>
      <c r="C115" s="1"/>
      <c r="D115" s="6"/>
      <c r="E115" s="1"/>
      <c r="F115" s="1"/>
      <c r="G115" s="1"/>
    </row>
    <row r="116" spans="1:7" x14ac:dyDescent="0.3">
      <c r="A116" s="6"/>
      <c r="B116" s="6"/>
      <c r="C116" s="1"/>
      <c r="D116" s="6"/>
      <c r="E116" s="1"/>
      <c r="F116" s="1"/>
      <c r="G116" s="1"/>
    </row>
    <row r="117" spans="1:7" x14ac:dyDescent="0.3">
      <c r="A117" s="6"/>
      <c r="B117" s="6"/>
      <c r="C117" s="1"/>
      <c r="D117" s="6"/>
      <c r="E117" s="1"/>
      <c r="F117" s="1"/>
      <c r="G117" s="1"/>
    </row>
    <row r="118" spans="1:7" x14ac:dyDescent="0.3">
      <c r="A118" s="6"/>
      <c r="B118" s="6"/>
      <c r="C118" s="1"/>
      <c r="D118" s="6"/>
      <c r="E118" s="1"/>
      <c r="F118" s="1"/>
      <c r="G118" s="1"/>
    </row>
    <row r="119" spans="1:7" x14ac:dyDescent="0.3">
      <c r="A119" s="6"/>
      <c r="B119" s="6"/>
      <c r="C119" s="1"/>
      <c r="D119" s="6"/>
      <c r="E119" s="1"/>
      <c r="F119" s="1"/>
      <c r="G119" s="1"/>
    </row>
    <row r="120" spans="1:7" x14ac:dyDescent="0.3">
      <c r="A120" s="6"/>
      <c r="B120" s="6"/>
      <c r="C120" s="1"/>
      <c r="D120" s="6"/>
      <c r="E120" s="1"/>
      <c r="F120" s="1"/>
      <c r="G120" s="1"/>
    </row>
    <row r="121" spans="1:7" x14ac:dyDescent="0.3">
      <c r="A121" s="6"/>
      <c r="B121" s="6"/>
      <c r="C121" s="1"/>
      <c r="D121" s="6"/>
      <c r="E121" s="1"/>
      <c r="F121" s="1"/>
      <c r="G121" s="1"/>
    </row>
    <row r="122" spans="1:7" x14ac:dyDescent="0.3">
      <c r="A122" s="6"/>
      <c r="B122" s="6"/>
      <c r="C122" s="1"/>
      <c r="D122" s="6"/>
      <c r="E122" s="1"/>
      <c r="F122" s="1"/>
      <c r="G122" s="1"/>
    </row>
    <row r="123" spans="1:7" x14ac:dyDescent="0.3">
      <c r="A123" s="6"/>
      <c r="B123" s="6"/>
      <c r="C123" s="1"/>
      <c r="D123" s="6"/>
      <c r="E123" s="1"/>
      <c r="F123" s="1"/>
      <c r="G123" s="1"/>
    </row>
    <row r="124" spans="1:7" x14ac:dyDescent="0.3">
      <c r="A124" s="6"/>
      <c r="B124" s="6"/>
      <c r="C124" s="1"/>
      <c r="D124" s="6"/>
      <c r="E124" s="1"/>
      <c r="F124" s="1"/>
      <c r="G124" s="1"/>
    </row>
    <row r="125" spans="1:7" x14ac:dyDescent="0.3">
      <c r="A125" s="6"/>
      <c r="B125" s="6"/>
      <c r="C125" s="1"/>
      <c r="D125" s="6"/>
      <c r="E125" s="1"/>
      <c r="F125" s="1"/>
      <c r="G125" s="1"/>
    </row>
    <row r="126" spans="1:7" x14ac:dyDescent="0.3">
      <c r="A126" s="6"/>
      <c r="B126" s="6"/>
      <c r="C126" s="1"/>
      <c r="D126" s="6"/>
      <c r="E126" s="1"/>
      <c r="F126" s="1"/>
      <c r="G126" s="1"/>
    </row>
    <row r="127" spans="1:7" x14ac:dyDescent="0.3">
      <c r="A127" s="6"/>
      <c r="B127" s="6"/>
      <c r="C127" s="1"/>
      <c r="D127" s="6"/>
      <c r="E127" s="1"/>
      <c r="F127" s="1"/>
      <c r="G127" s="1"/>
    </row>
    <row r="128" spans="1:7" x14ac:dyDescent="0.3">
      <c r="A128" s="6"/>
      <c r="B128" s="6"/>
      <c r="C128" s="1"/>
      <c r="D128" s="6"/>
      <c r="E128" s="1"/>
      <c r="F128" s="1"/>
      <c r="G128" s="1"/>
    </row>
    <row r="129" spans="1:7" x14ac:dyDescent="0.3">
      <c r="A129" s="6"/>
      <c r="B129" s="6"/>
      <c r="C129" s="1"/>
      <c r="D129" s="6"/>
      <c r="E129" s="1"/>
      <c r="F129" s="1"/>
      <c r="G129" s="1"/>
    </row>
    <row r="130" spans="1:7" x14ac:dyDescent="0.3">
      <c r="A130" s="6"/>
      <c r="B130" s="6"/>
      <c r="C130" s="1"/>
      <c r="D130" s="6"/>
      <c r="E130" s="1"/>
      <c r="F130" s="1"/>
      <c r="G130" s="1"/>
    </row>
    <row r="131" spans="1:7" x14ac:dyDescent="0.3">
      <c r="A131" s="6"/>
      <c r="B131" s="6"/>
      <c r="C131" s="1"/>
      <c r="D131" s="6"/>
      <c r="E131" s="1"/>
      <c r="F131" s="1"/>
      <c r="G131" s="1"/>
    </row>
    <row r="132" spans="1:7" x14ac:dyDescent="0.3">
      <c r="A132" s="6"/>
      <c r="B132" s="6"/>
      <c r="C132" s="1"/>
      <c r="D132" s="6"/>
      <c r="E132" s="1"/>
      <c r="F132" s="1"/>
      <c r="G132" s="1"/>
    </row>
    <row r="133" spans="1:7" x14ac:dyDescent="0.3">
      <c r="A133" s="6"/>
      <c r="B133" s="6"/>
      <c r="C133" s="1"/>
      <c r="D133" s="6"/>
      <c r="E133" s="1"/>
      <c r="F133" s="1"/>
      <c r="G133" s="1"/>
    </row>
    <row r="134" spans="1:7" x14ac:dyDescent="0.3">
      <c r="A134" s="6"/>
      <c r="B134" s="6"/>
      <c r="C134" s="1"/>
      <c r="D134" s="6"/>
      <c r="E134" s="1"/>
      <c r="F134" s="1"/>
      <c r="G134" s="1"/>
    </row>
    <row r="135" spans="1:7" x14ac:dyDescent="0.3">
      <c r="A135" s="6"/>
      <c r="B135" s="6"/>
      <c r="C135" s="1"/>
      <c r="D135" s="6"/>
      <c r="E135" s="1"/>
      <c r="F135" s="1"/>
      <c r="G135" s="1"/>
    </row>
    <row r="136" spans="1:7" x14ac:dyDescent="0.3">
      <c r="A136" s="6"/>
      <c r="B136" s="6"/>
      <c r="C136" s="1"/>
      <c r="D136" s="6"/>
      <c r="E136" s="1"/>
      <c r="F136" s="1"/>
      <c r="G136" s="1"/>
    </row>
    <row r="137" spans="1:7" x14ac:dyDescent="0.3">
      <c r="A137" s="6"/>
      <c r="B137" s="6"/>
      <c r="C137" s="1"/>
      <c r="D137" s="6"/>
      <c r="E137" s="1"/>
      <c r="F137" s="1"/>
      <c r="G137" s="1"/>
    </row>
    <row r="138" spans="1:7" x14ac:dyDescent="0.3">
      <c r="A138" s="6"/>
      <c r="B138" s="6"/>
      <c r="C138" s="1"/>
      <c r="D138" s="6"/>
      <c r="E138" s="1"/>
      <c r="F138" s="1"/>
      <c r="G138" s="1"/>
    </row>
    <row r="139" spans="1:7" x14ac:dyDescent="0.3">
      <c r="A139" s="6"/>
      <c r="B139" s="6"/>
      <c r="C139" s="1"/>
      <c r="D139" s="6"/>
      <c r="E139" s="1"/>
      <c r="F139" s="1"/>
      <c r="G139" s="1"/>
    </row>
    <row r="140" spans="1:7" x14ac:dyDescent="0.3">
      <c r="A140" s="6"/>
      <c r="B140" s="6"/>
      <c r="C140" s="1"/>
      <c r="D140" s="6"/>
      <c r="E140" s="1"/>
      <c r="F140" s="1"/>
      <c r="G140" s="1"/>
    </row>
    <row r="141" spans="1:7" x14ac:dyDescent="0.3">
      <c r="A141" s="6"/>
      <c r="B141" s="6"/>
      <c r="C141" s="1"/>
      <c r="D141" s="6"/>
      <c r="E141" s="1"/>
      <c r="F141" s="1"/>
      <c r="G141" s="1"/>
    </row>
    <row r="142" spans="1:7" x14ac:dyDescent="0.3">
      <c r="A142" s="6"/>
      <c r="B142" s="6"/>
      <c r="C142" s="1"/>
      <c r="D142" s="6"/>
      <c r="E142" s="1"/>
      <c r="F142" s="1"/>
      <c r="G142" s="1"/>
    </row>
    <row r="143" spans="1:7" x14ac:dyDescent="0.3">
      <c r="A143" s="6"/>
      <c r="B143" s="6"/>
      <c r="C143" s="1"/>
      <c r="D143" s="6"/>
      <c r="E143" s="1"/>
      <c r="F143" s="1"/>
      <c r="G143" s="1"/>
    </row>
    <row r="144" spans="1:7" x14ac:dyDescent="0.3">
      <c r="A144" s="6"/>
      <c r="B144" s="6"/>
      <c r="C144" s="1"/>
      <c r="D144" s="6"/>
      <c r="E144" s="1"/>
      <c r="F144" s="1"/>
      <c r="G144" s="1"/>
    </row>
    <row r="145" spans="1:7" x14ac:dyDescent="0.3">
      <c r="A145" s="6"/>
      <c r="B145" s="6"/>
      <c r="C145" s="1"/>
      <c r="D145" s="6"/>
      <c r="E145" s="1"/>
      <c r="F145" s="1"/>
      <c r="G145" s="1"/>
    </row>
    <row r="146" spans="1:7" x14ac:dyDescent="0.3">
      <c r="A146" s="6"/>
      <c r="B146" s="6"/>
      <c r="C146" s="1"/>
      <c r="D146" s="6"/>
      <c r="E146" s="1"/>
      <c r="F146" s="1"/>
      <c r="G146" s="1"/>
    </row>
    <row r="147" spans="1:7" x14ac:dyDescent="0.3">
      <c r="A147" s="6"/>
      <c r="B147" s="6"/>
      <c r="C147" s="1"/>
      <c r="D147" s="6"/>
      <c r="E147" s="1"/>
      <c r="F147" s="1"/>
      <c r="G147" s="1"/>
    </row>
    <row r="148" spans="1:7" x14ac:dyDescent="0.3">
      <c r="A148" s="6"/>
      <c r="B148" s="6"/>
      <c r="C148" s="1"/>
      <c r="D148" s="6"/>
      <c r="E148" s="1"/>
      <c r="F148" s="1"/>
      <c r="G148" s="1"/>
    </row>
    <row r="149" spans="1:7" x14ac:dyDescent="0.3">
      <c r="A149" s="6"/>
      <c r="B149" s="6"/>
      <c r="C149" s="1"/>
      <c r="D149" s="6"/>
      <c r="E149" s="1"/>
      <c r="F149" s="1"/>
      <c r="G149" s="1"/>
    </row>
    <row r="150" spans="1:7" x14ac:dyDescent="0.3">
      <c r="A150" s="6"/>
      <c r="B150" s="6"/>
      <c r="C150" s="1"/>
      <c r="D150" s="6"/>
      <c r="E150" s="1"/>
      <c r="F150" s="1"/>
      <c r="G150" s="1"/>
    </row>
    <row r="151" spans="1:7" x14ac:dyDescent="0.3">
      <c r="A151" s="6"/>
      <c r="B151" s="6"/>
      <c r="C151" s="1"/>
      <c r="D151" s="6"/>
      <c r="E151" s="1"/>
      <c r="F151" s="1"/>
      <c r="G151" s="1"/>
    </row>
    <row r="152" spans="1:7" x14ac:dyDescent="0.3">
      <c r="A152" s="6"/>
      <c r="B152" s="6"/>
      <c r="C152" s="1"/>
      <c r="D152" s="6"/>
      <c r="E152" s="1"/>
      <c r="F152" s="1"/>
      <c r="G152" s="1"/>
    </row>
    <row r="153" spans="1:7" x14ac:dyDescent="0.3">
      <c r="A153" s="6"/>
      <c r="B153" s="6"/>
      <c r="C153" s="1"/>
      <c r="D153" s="6"/>
      <c r="E153" s="1"/>
      <c r="F153" s="1"/>
      <c r="G153" s="1"/>
    </row>
    <row r="154" spans="1:7" x14ac:dyDescent="0.3">
      <c r="A154" s="6"/>
      <c r="B154" s="6"/>
      <c r="C154" s="1"/>
      <c r="D154" s="6"/>
      <c r="E154" s="1"/>
      <c r="F154" s="1"/>
      <c r="G154" s="1"/>
    </row>
    <row r="155" spans="1:7" x14ac:dyDescent="0.3">
      <c r="A155" s="6"/>
      <c r="B155" s="6"/>
      <c r="C155" s="1"/>
      <c r="D155" s="6"/>
      <c r="E155" s="1"/>
      <c r="F155" s="1"/>
      <c r="G155" s="1"/>
    </row>
    <row r="156" spans="1:7" x14ac:dyDescent="0.3">
      <c r="A156" s="6"/>
      <c r="B156" s="6"/>
      <c r="C156" s="1"/>
      <c r="D156" s="6"/>
      <c r="E156" s="1"/>
      <c r="F156" s="1"/>
      <c r="G156" s="1"/>
    </row>
    <row r="157" spans="1:7" x14ac:dyDescent="0.3">
      <c r="A157" s="6"/>
      <c r="B157" s="6"/>
      <c r="C157" s="1"/>
      <c r="D157" s="6"/>
      <c r="E157" s="1"/>
      <c r="F157" s="1"/>
      <c r="G157" s="1"/>
    </row>
    <row r="158" spans="1:7" x14ac:dyDescent="0.3">
      <c r="A158" s="6"/>
      <c r="B158" s="6"/>
      <c r="C158" s="1"/>
      <c r="D158" s="6"/>
      <c r="E158" s="1"/>
      <c r="F158" s="1"/>
      <c r="G158" s="1"/>
    </row>
    <row r="159" spans="1:7" x14ac:dyDescent="0.3">
      <c r="A159" s="6"/>
      <c r="B159" s="6"/>
      <c r="C159" s="1"/>
      <c r="D159" s="6"/>
      <c r="E159" s="1"/>
      <c r="F159" s="1"/>
      <c r="G159" s="1"/>
    </row>
    <row r="160" spans="1:7" x14ac:dyDescent="0.3">
      <c r="A160" s="6"/>
      <c r="B160" s="6"/>
      <c r="C160" s="1"/>
      <c r="D160" s="6"/>
      <c r="E160" s="1"/>
      <c r="F160" s="1"/>
      <c r="G160" s="1"/>
    </row>
    <row r="161" spans="1:7" x14ac:dyDescent="0.3">
      <c r="A161" s="6"/>
      <c r="B161" s="6"/>
      <c r="C161" s="1"/>
      <c r="D161" s="6"/>
      <c r="E161" s="1"/>
      <c r="F161" s="1"/>
      <c r="G161" s="1"/>
    </row>
    <row r="162" spans="1:7" x14ac:dyDescent="0.3">
      <c r="A162" s="6"/>
      <c r="B162" s="6"/>
      <c r="C162" s="1"/>
      <c r="D162" s="6"/>
      <c r="E162" s="1"/>
      <c r="F162" s="1"/>
      <c r="G162" s="1"/>
    </row>
    <row r="163" spans="1:7" x14ac:dyDescent="0.3">
      <c r="A163" s="6"/>
      <c r="B163" s="6"/>
      <c r="C163" s="1"/>
      <c r="D163" s="6"/>
      <c r="E163" s="1"/>
      <c r="F163" s="1"/>
      <c r="G163" s="1"/>
    </row>
    <row r="164" spans="1:7" x14ac:dyDescent="0.3">
      <c r="A164" s="6"/>
      <c r="B164" s="6"/>
      <c r="C164" s="1"/>
      <c r="D164" s="6"/>
      <c r="E164" s="1"/>
      <c r="F164" s="1"/>
      <c r="G164" s="1"/>
    </row>
    <row r="165" spans="1:7" x14ac:dyDescent="0.3">
      <c r="A165" s="6"/>
      <c r="B165" s="6"/>
      <c r="C165" s="1"/>
      <c r="D165" s="6"/>
      <c r="E165" s="1"/>
      <c r="F165" s="1"/>
      <c r="G165" s="1"/>
    </row>
    <row r="166" spans="1:7" x14ac:dyDescent="0.3">
      <c r="A166" s="6"/>
      <c r="B166" s="6"/>
      <c r="C166" s="1"/>
      <c r="D166" s="6"/>
      <c r="E166" s="1"/>
      <c r="F166" s="1"/>
      <c r="G166" s="1"/>
    </row>
    <row r="167" spans="1:7" x14ac:dyDescent="0.3">
      <c r="A167" s="6"/>
      <c r="B167" s="6"/>
      <c r="C167" s="1"/>
      <c r="D167" s="6"/>
      <c r="E167" s="1"/>
      <c r="F167" s="1"/>
      <c r="G167" s="1"/>
    </row>
    <row r="168" spans="1:7" x14ac:dyDescent="0.3">
      <c r="A168" s="6"/>
      <c r="B168" s="6"/>
      <c r="C168" s="1"/>
      <c r="D168" s="6"/>
      <c r="E168" s="1"/>
      <c r="F168" s="1"/>
      <c r="G168" s="1"/>
    </row>
    <row r="169" spans="1:7" x14ac:dyDescent="0.3">
      <c r="A169" s="6"/>
      <c r="B169" s="6"/>
      <c r="C169" s="1"/>
      <c r="D169" s="6"/>
      <c r="E169" s="1"/>
      <c r="F169" s="1"/>
      <c r="G169" s="1"/>
    </row>
    <row r="170" spans="1:7" x14ac:dyDescent="0.3">
      <c r="A170" s="6"/>
      <c r="B170" s="6"/>
      <c r="C170" s="1"/>
      <c r="D170" s="6"/>
      <c r="E170" s="1"/>
      <c r="F170" s="1"/>
      <c r="G170" s="1"/>
    </row>
    <row r="171" spans="1:7" x14ac:dyDescent="0.3">
      <c r="A171" s="6"/>
      <c r="B171" s="6"/>
      <c r="C171" s="1"/>
      <c r="D171" s="6"/>
      <c r="E171" s="1"/>
      <c r="F171" s="1"/>
      <c r="G171" s="1"/>
    </row>
    <row r="172" spans="1:7" x14ac:dyDescent="0.3">
      <c r="A172" s="6"/>
      <c r="B172" s="6"/>
      <c r="C172" s="1"/>
      <c r="D172" s="6"/>
      <c r="E172" s="1"/>
      <c r="F172" s="1"/>
      <c r="G172" s="1"/>
    </row>
    <row r="173" spans="1:7" x14ac:dyDescent="0.3">
      <c r="A173" s="6"/>
      <c r="B173" s="6"/>
      <c r="C173" s="1"/>
      <c r="D173" s="6"/>
      <c r="E173" s="1"/>
      <c r="F173" s="1"/>
      <c r="G173" s="1"/>
    </row>
    <row r="174" spans="1:7" x14ac:dyDescent="0.3">
      <c r="A174" s="6"/>
      <c r="B174" s="6"/>
      <c r="C174" s="1"/>
      <c r="D174" s="6"/>
      <c r="E174" s="1"/>
      <c r="F174" s="1"/>
      <c r="G174" s="1"/>
    </row>
    <row r="175" spans="1:7" x14ac:dyDescent="0.3">
      <c r="A175" s="6"/>
      <c r="B175" s="6"/>
      <c r="C175" s="1"/>
      <c r="D175" s="6"/>
      <c r="E175" s="1"/>
      <c r="F175" s="1"/>
      <c r="G175" s="1"/>
    </row>
    <row r="176" spans="1:7" x14ac:dyDescent="0.3">
      <c r="A176" s="6"/>
      <c r="B176" s="6"/>
      <c r="C176" s="1"/>
      <c r="D176" s="6"/>
      <c r="E176" s="1"/>
      <c r="F176" s="1"/>
      <c r="G176" s="1"/>
    </row>
    <row r="177" spans="1:7" x14ac:dyDescent="0.3">
      <c r="A177" s="6"/>
      <c r="B177" s="6"/>
      <c r="C177" s="1"/>
      <c r="D177" s="6"/>
      <c r="E177" s="1"/>
      <c r="F177" s="1"/>
      <c r="G177" s="1"/>
    </row>
    <row r="178" spans="1:7" x14ac:dyDescent="0.3">
      <c r="A178" s="6"/>
      <c r="B178" s="6"/>
      <c r="C178" s="1"/>
      <c r="D178" s="6"/>
      <c r="E178" s="1"/>
      <c r="F178" s="1"/>
      <c r="G178" s="1"/>
    </row>
    <row r="179" spans="1:7" x14ac:dyDescent="0.3">
      <c r="A179" s="6"/>
      <c r="B179" s="6"/>
      <c r="C179" s="1"/>
      <c r="D179" s="6"/>
      <c r="E179" s="1"/>
      <c r="F179" s="1"/>
      <c r="G179" s="1"/>
    </row>
    <row r="180" spans="1:7" x14ac:dyDescent="0.3">
      <c r="A180" s="6"/>
      <c r="B180" s="6"/>
      <c r="C180" s="1"/>
      <c r="D180" s="6"/>
      <c r="E180" s="1"/>
      <c r="F180" s="1"/>
      <c r="G180" s="1"/>
    </row>
    <row r="181" spans="1:7" x14ac:dyDescent="0.3">
      <c r="A181" s="6"/>
      <c r="B181" s="6"/>
      <c r="C181" s="1"/>
      <c r="D181" s="6"/>
      <c r="E181" s="1"/>
      <c r="F181" s="1"/>
      <c r="G181" s="1"/>
    </row>
    <row r="182" spans="1:7" x14ac:dyDescent="0.3">
      <c r="A182" s="6"/>
      <c r="B182" s="6"/>
      <c r="C182" s="1"/>
      <c r="D182" s="6"/>
      <c r="E182" s="1"/>
      <c r="F182" s="1"/>
      <c r="G182" s="1"/>
    </row>
    <row r="183" spans="1:7" x14ac:dyDescent="0.3">
      <c r="A183" s="6"/>
      <c r="B183" s="6"/>
      <c r="C183" s="1"/>
      <c r="D183" s="6"/>
      <c r="E183" s="1"/>
      <c r="F183" s="1"/>
      <c r="G183" s="1"/>
    </row>
    <row r="184" spans="1:7" x14ac:dyDescent="0.3">
      <c r="A184" s="6"/>
      <c r="B184" s="6"/>
      <c r="C184" s="1"/>
      <c r="D184" s="6"/>
      <c r="E184" s="1"/>
      <c r="F184" s="1"/>
      <c r="G184" s="1"/>
    </row>
    <row r="185" spans="1:7" x14ac:dyDescent="0.3">
      <c r="A185" s="6"/>
      <c r="B185" s="6"/>
      <c r="C185" s="1"/>
      <c r="D185" s="6"/>
      <c r="E185" s="1"/>
      <c r="F185" s="1"/>
      <c r="G185" s="1"/>
    </row>
    <row r="186" spans="1:7" x14ac:dyDescent="0.3">
      <c r="A186" s="6"/>
      <c r="B186" s="6"/>
      <c r="C186" s="1"/>
      <c r="D186" s="6"/>
      <c r="E186" s="1"/>
      <c r="F186" s="1"/>
      <c r="G186" s="1"/>
    </row>
    <row r="187" spans="1:7" x14ac:dyDescent="0.3">
      <c r="A187" s="6"/>
      <c r="B187" s="6"/>
      <c r="C187" s="1"/>
      <c r="D187" s="6"/>
      <c r="E187" s="1"/>
      <c r="F187" s="1"/>
      <c r="G187" s="1"/>
    </row>
    <row r="188" spans="1:7" x14ac:dyDescent="0.3">
      <c r="A188" s="6"/>
      <c r="B188" s="6"/>
      <c r="C188" s="1"/>
      <c r="D188" s="6"/>
      <c r="E188" s="1"/>
      <c r="F188" s="1"/>
      <c r="G188" s="1"/>
    </row>
    <row r="189" spans="1:7" x14ac:dyDescent="0.3">
      <c r="A189" s="6"/>
      <c r="B189" s="6"/>
      <c r="C189" s="1"/>
      <c r="D189" s="6"/>
      <c r="E189" s="1"/>
      <c r="F189" s="1"/>
      <c r="G189" s="1"/>
    </row>
    <row r="190" spans="1:7" x14ac:dyDescent="0.3">
      <c r="A190" s="6"/>
      <c r="B190" s="6"/>
      <c r="C190" s="1"/>
      <c r="D190" s="6"/>
      <c r="E190" s="1"/>
      <c r="F190" s="1"/>
      <c r="G190" s="1"/>
    </row>
    <row r="191" spans="1:7" x14ac:dyDescent="0.3">
      <c r="A191" s="6"/>
      <c r="B191" s="6"/>
      <c r="C191" s="1"/>
      <c r="D191" s="6"/>
      <c r="E191" s="1"/>
      <c r="F191" s="1"/>
      <c r="G191" s="1"/>
    </row>
    <row r="192" spans="1:7" x14ac:dyDescent="0.3">
      <c r="A192" s="6"/>
      <c r="B192" s="6"/>
      <c r="C192" s="1"/>
      <c r="D192" s="6"/>
      <c r="E192" s="1"/>
      <c r="F192" s="1"/>
      <c r="G192" s="1"/>
    </row>
    <row r="193" spans="1:7" x14ac:dyDescent="0.3">
      <c r="A193" s="6"/>
      <c r="B193" s="6"/>
      <c r="C193" s="1"/>
      <c r="D193" s="6"/>
      <c r="E193" s="1"/>
      <c r="F193" s="1"/>
      <c r="G193" s="1"/>
    </row>
    <row r="194" spans="1:7" x14ac:dyDescent="0.3">
      <c r="A194" s="6"/>
      <c r="B194" s="6"/>
      <c r="C194" s="1"/>
      <c r="D194" s="6"/>
      <c r="E194" s="1"/>
      <c r="F194" s="1"/>
      <c r="G194" s="1"/>
    </row>
    <row r="195" spans="1:7" x14ac:dyDescent="0.3">
      <c r="A195" s="6"/>
      <c r="B195" s="6"/>
      <c r="C195" s="1"/>
      <c r="D195" s="6"/>
      <c r="E195" s="1"/>
      <c r="F195" s="1"/>
      <c r="G195" s="1"/>
    </row>
    <row r="196" spans="1:7" x14ac:dyDescent="0.3">
      <c r="A196" s="6"/>
      <c r="B196" s="6"/>
      <c r="C196" s="1"/>
      <c r="D196" s="6"/>
      <c r="E196" s="1"/>
      <c r="F196" s="1"/>
      <c r="G196" s="1"/>
    </row>
    <row r="197" spans="1:7" x14ac:dyDescent="0.3">
      <c r="A197" s="6"/>
      <c r="B197" s="6"/>
      <c r="C197" s="1"/>
      <c r="D197" s="6"/>
      <c r="E197" s="1"/>
      <c r="F197" s="1"/>
      <c r="G197" s="1"/>
    </row>
    <row r="198" spans="1:7" x14ac:dyDescent="0.3">
      <c r="A198" s="6"/>
      <c r="B198" s="6"/>
      <c r="C198" s="1"/>
      <c r="D198" s="6"/>
      <c r="E198" s="1"/>
      <c r="F198" s="1"/>
      <c r="G198" s="1"/>
    </row>
    <row r="199" spans="1:7" x14ac:dyDescent="0.3">
      <c r="A199" s="6"/>
      <c r="B199" s="6"/>
      <c r="C199" s="1"/>
      <c r="D199" s="6"/>
      <c r="E199" s="1"/>
      <c r="F199" s="1"/>
      <c r="G199" s="1"/>
    </row>
    <row r="200" spans="1:7" x14ac:dyDescent="0.3">
      <c r="A200" s="6"/>
      <c r="B200" s="6"/>
      <c r="C200" s="1"/>
      <c r="D200" s="6"/>
      <c r="E200" s="1"/>
      <c r="F200" s="1"/>
      <c r="G200" s="1"/>
    </row>
    <row r="201" spans="1:7" x14ac:dyDescent="0.3">
      <c r="A201" s="6"/>
      <c r="B201" s="6"/>
      <c r="C201" s="1"/>
      <c r="D201" s="6"/>
      <c r="E201" s="1"/>
      <c r="F201" s="1"/>
      <c r="G201" s="1"/>
    </row>
    <row r="202" spans="1:7" x14ac:dyDescent="0.3">
      <c r="A202" s="6"/>
      <c r="B202" s="6"/>
      <c r="C202" s="1"/>
      <c r="D202" s="6"/>
      <c r="E202" s="1"/>
      <c r="F202" s="1"/>
      <c r="G202" s="1"/>
    </row>
    <row r="203" spans="1:7" x14ac:dyDescent="0.3">
      <c r="A203" s="6"/>
      <c r="B203" s="6"/>
      <c r="C203" s="1"/>
      <c r="D203" s="6"/>
      <c r="E203" s="1"/>
      <c r="F203" s="1"/>
      <c r="G203" s="1"/>
    </row>
    <row r="204" spans="1:7" x14ac:dyDescent="0.3">
      <c r="A204" s="6"/>
      <c r="B204" s="6"/>
      <c r="C204" s="1"/>
      <c r="D204" s="6"/>
      <c r="E204" s="1"/>
      <c r="F204" s="1"/>
      <c r="G204" s="1"/>
    </row>
    <row r="205" spans="1:7" x14ac:dyDescent="0.3">
      <c r="A205" s="6"/>
      <c r="B205" s="6"/>
      <c r="C205" s="1"/>
      <c r="D205" s="6"/>
      <c r="E205" s="1"/>
      <c r="F205" s="1"/>
      <c r="G205" s="1"/>
    </row>
    <row r="206" spans="1:7" x14ac:dyDescent="0.3">
      <c r="A206" s="6"/>
      <c r="B206" s="6"/>
      <c r="C206" s="1"/>
      <c r="D206" s="6"/>
      <c r="E206" s="1"/>
      <c r="F206" s="1"/>
      <c r="G206" s="1"/>
    </row>
    <row r="207" spans="1:7" x14ac:dyDescent="0.3">
      <c r="A207" s="6"/>
      <c r="B207" s="6"/>
      <c r="C207" s="1"/>
      <c r="D207" s="6"/>
      <c r="E207" s="1"/>
      <c r="F207" s="1"/>
      <c r="G207" s="1"/>
    </row>
    <row r="208" spans="1:7" x14ac:dyDescent="0.3">
      <c r="A208" s="6"/>
      <c r="B208" s="6"/>
      <c r="C208" s="1"/>
      <c r="D208" s="6"/>
      <c r="E208" s="1"/>
      <c r="F208" s="1"/>
      <c r="G208" s="1"/>
    </row>
    <row r="209" spans="1:7" x14ac:dyDescent="0.3">
      <c r="A209" s="6"/>
      <c r="B209" s="6"/>
      <c r="C209" s="1"/>
      <c r="D209" s="6"/>
      <c r="E209" s="1"/>
      <c r="F209" s="1"/>
      <c r="G209" s="1"/>
    </row>
    <row r="210" spans="1:7" x14ac:dyDescent="0.3">
      <c r="A210" s="6"/>
      <c r="B210" s="6"/>
      <c r="C210" s="1"/>
      <c r="D210" s="6"/>
      <c r="E210" s="1"/>
      <c r="F210" s="1"/>
      <c r="G210" s="1"/>
    </row>
    <row r="211" spans="1:7" x14ac:dyDescent="0.3">
      <c r="A211" s="6"/>
      <c r="B211" s="6"/>
      <c r="C211" s="1"/>
      <c r="D211" s="6"/>
      <c r="E211" s="1"/>
      <c r="F211" s="1"/>
      <c r="G211" s="1"/>
    </row>
    <row r="212" spans="1:7" x14ac:dyDescent="0.3">
      <c r="A212" s="6"/>
      <c r="B212" s="6"/>
      <c r="C212" s="1"/>
      <c r="D212" s="6"/>
      <c r="E212" s="1"/>
      <c r="F212" s="1"/>
      <c r="G212" s="1"/>
    </row>
    <row r="213" spans="1:7" x14ac:dyDescent="0.3">
      <c r="A213" s="6"/>
      <c r="B213" s="6"/>
      <c r="C213" s="1"/>
      <c r="D213" s="6"/>
      <c r="E213" s="1"/>
      <c r="F213" s="1"/>
      <c r="G213" s="1"/>
    </row>
    <row r="214" spans="1:7" x14ac:dyDescent="0.3">
      <c r="A214" s="6"/>
      <c r="B214" s="6"/>
      <c r="C214" s="1"/>
      <c r="D214" s="6"/>
      <c r="E214" s="1"/>
      <c r="F214" s="1"/>
      <c r="G214" s="1"/>
    </row>
    <row r="215" spans="1:7" x14ac:dyDescent="0.3">
      <c r="A215" s="6"/>
      <c r="B215" s="6"/>
      <c r="C215" s="1"/>
      <c r="D215" s="6"/>
      <c r="E215" s="1"/>
      <c r="F215" s="1"/>
      <c r="G215" s="1"/>
    </row>
    <row r="216" spans="1:7" x14ac:dyDescent="0.3">
      <c r="A216" s="6"/>
      <c r="B216" s="6"/>
      <c r="C216" s="1"/>
      <c r="D216" s="6"/>
      <c r="E216" s="1"/>
      <c r="F216" s="1"/>
      <c r="G216" s="1"/>
    </row>
    <row r="217" spans="1:7" x14ac:dyDescent="0.3">
      <c r="A217" s="6"/>
      <c r="B217" s="6"/>
      <c r="C217" s="1"/>
      <c r="D217" s="6"/>
      <c r="E217" s="1"/>
      <c r="F217" s="1"/>
      <c r="G217" s="1"/>
    </row>
    <row r="218" spans="1:7" x14ac:dyDescent="0.3">
      <c r="A218" s="6"/>
      <c r="B218" s="6"/>
      <c r="C218" s="1"/>
      <c r="D218" s="6"/>
      <c r="E218" s="1"/>
      <c r="F218" s="1"/>
      <c r="G218" s="1"/>
    </row>
    <row r="219" spans="1:7" x14ac:dyDescent="0.3">
      <c r="A219" s="6"/>
      <c r="B219" s="6"/>
      <c r="C219" s="1"/>
      <c r="D219" s="6"/>
      <c r="E219" s="1"/>
      <c r="F219" s="1"/>
      <c r="G219" s="1"/>
    </row>
    <row r="220" spans="1:7" x14ac:dyDescent="0.3">
      <c r="A220" s="6"/>
      <c r="B220" s="6"/>
      <c r="C220" s="1"/>
      <c r="D220" s="6"/>
      <c r="E220" s="1"/>
      <c r="F220" s="1"/>
      <c r="G220" s="1"/>
    </row>
    <row r="221" spans="1:7" x14ac:dyDescent="0.3">
      <c r="A221" s="6"/>
      <c r="B221" s="6"/>
      <c r="C221" s="1"/>
      <c r="D221" s="6"/>
      <c r="E221" s="1"/>
      <c r="F221" s="1"/>
      <c r="G221" s="1"/>
    </row>
    <row r="222" spans="1:7" x14ac:dyDescent="0.3">
      <c r="A222" s="6"/>
      <c r="B222" s="6"/>
      <c r="C222" s="1"/>
      <c r="D222" s="6"/>
      <c r="E222" s="1"/>
      <c r="F222" s="1"/>
      <c r="G222" s="1"/>
    </row>
    <row r="223" spans="1:7" x14ac:dyDescent="0.3">
      <c r="A223" s="6"/>
      <c r="B223" s="6"/>
      <c r="C223" s="1"/>
      <c r="D223" s="6"/>
      <c r="E223" s="1"/>
      <c r="F223" s="1"/>
      <c r="G223" s="1"/>
    </row>
    <row r="224" spans="1:7" x14ac:dyDescent="0.3">
      <c r="A224" s="6"/>
      <c r="B224" s="6"/>
      <c r="C224" s="1"/>
      <c r="D224" s="6"/>
      <c r="E224" s="1"/>
      <c r="F224" s="1"/>
      <c r="G224" s="1"/>
    </row>
    <row r="225" spans="1:7" x14ac:dyDescent="0.3">
      <c r="A225" s="6"/>
      <c r="B225" s="6"/>
      <c r="C225" s="1"/>
      <c r="D225" s="6"/>
      <c r="E225" s="1"/>
      <c r="F225" s="1"/>
      <c r="G225" s="1"/>
    </row>
    <row r="226" spans="1:7" x14ac:dyDescent="0.3">
      <c r="A226" s="6"/>
      <c r="B226" s="6"/>
      <c r="C226" s="1"/>
      <c r="D226" s="6"/>
      <c r="E226" s="1"/>
      <c r="F226" s="1"/>
      <c r="G226" s="1"/>
    </row>
    <row r="227" spans="1:7" x14ac:dyDescent="0.3">
      <c r="A227" s="6"/>
      <c r="B227" s="6"/>
      <c r="C227" s="1"/>
      <c r="D227" s="6"/>
      <c r="E227" s="1"/>
      <c r="F227" s="1"/>
      <c r="G227" s="1"/>
    </row>
    <row r="228" spans="1:7" x14ac:dyDescent="0.3">
      <c r="A228" s="6"/>
      <c r="B228" s="6"/>
      <c r="C228" s="1"/>
      <c r="D228" s="6"/>
      <c r="E228" s="1"/>
      <c r="F228" s="1"/>
      <c r="G228" s="1"/>
    </row>
    <row r="229" spans="1:7" x14ac:dyDescent="0.3">
      <c r="A229" s="6"/>
      <c r="B229" s="6"/>
      <c r="C229" s="1"/>
      <c r="D229" s="6"/>
      <c r="E229" s="1"/>
      <c r="F229" s="1"/>
      <c r="G229" s="1"/>
    </row>
    <row r="230" spans="1:7" x14ac:dyDescent="0.3">
      <c r="A230" s="6"/>
      <c r="B230" s="6"/>
      <c r="C230" s="1"/>
      <c r="D230" s="6"/>
      <c r="E230" s="1"/>
      <c r="F230" s="1"/>
      <c r="G230" s="1"/>
    </row>
    <row r="231" spans="1:7" x14ac:dyDescent="0.3">
      <c r="A231" s="6"/>
      <c r="B231" s="6"/>
      <c r="C231" s="1"/>
      <c r="D231" s="6"/>
      <c r="E231" s="1"/>
      <c r="F231" s="1"/>
      <c r="G231" s="1"/>
    </row>
    <row r="232" spans="1:7" x14ac:dyDescent="0.3">
      <c r="A232" s="6"/>
      <c r="B232" s="6"/>
      <c r="C232" s="1"/>
      <c r="D232" s="6"/>
      <c r="E232" s="1"/>
      <c r="F232" s="1"/>
      <c r="G232" s="1"/>
    </row>
    <row r="233" spans="1:7" x14ac:dyDescent="0.3">
      <c r="A233" s="6"/>
      <c r="B233" s="6"/>
      <c r="C233" s="1"/>
      <c r="D233" s="6"/>
      <c r="E233" s="1"/>
      <c r="F233" s="1"/>
      <c r="G233" s="1"/>
    </row>
    <row r="234" spans="1:7" x14ac:dyDescent="0.3">
      <c r="A234" s="6"/>
      <c r="B234" s="6"/>
      <c r="C234" s="1"/>
      <c r="D234" s="6"/>
      <c r="E234" s="1"/>
      <c r="F234" s="1"/>
      <c r="G234" s="1"/>
    </row>
    <row r="235" spans="1:7" x14ac:dyDescent="0.3">
      <c r="A235" s="6"/>
      <c r="B235" s="6"/>
      <c r="C235" s="1"/>
      <c r="D235" s="6"/>
      <c r="E235" s="1"/>
      <c r="F235" s="1"/>
      <c r="G235" s="1"/>
    </row>
    <row r="236" spans="1:7" x14ac:dyDescent="0.3">
      <c r="A236" s="6"/>
      <c r="B236" s="6"/>
      <c r="C236" s="1"/>
      <c r="D236" s="6"/>
      <c r="E236" s="1"/>
      <c r="F236" s="1"/>
      <c r="G236" s="1"/>
    </row>
    <row r="237" spans="1:7" x14ac:dyDescent="0.3">
      <c r="A237" s="6"/>
      <c r="B237" s="6"/>
      <c r="C237" s="1"/>
      <c r="D237" s="6"/>
      <c r="E237" s="1"/>
      <c r="F237" s="1"/>
      <c r="G237" s="1"/>
    </row>
    <row r="238" spans="1:7" x14ac:dyDescent="0.3">
      <c r="A238" s="6"/>
      <c r="B238" s="6"/>
      <c r="C238" s="1"/>
      <c r="D238" s="6"/>
      <c r="E238" s="1"/>
      <c r="F238" s="1"/>
      <c r="G238" s="1"/>
    </row>
    <row r="239" spans="1:7" x14ac:dyDescent="0.3">
      <c r="A239" s="6"/>
      <c r="B239" s="6"/>
      <c r="C239" s="1"/>
      <c r="D239" s="6"/>
      <c r="E239" s="1"/>
      <c r="F239" s="1"/>
      <c r="G239" s="1"/>
    </row>
    <row r="240" spans="1:7" x14ac:dyDescent="0.3">
      <c r="A240" s="6"/>
      <c r="B240" s="6"/>
      <c r="C240" s="1"/>
      <c r="D240" s="6"/>
      <c r="E240" s="1"/>
      <c r="F240" s="1"/>
      <c r="G240" s="1"/>
    </row>
    <row r="241" spans="1:7" x14ac:dyDescent="0.3">
      <c r="A241" s="6"/>
      <c r="B241" s="6"/>
      <c r="C241" s="1"/>
      <c r="D241" s="6"/>
      <c r="E241" s="1"/>
      <c r="F241" s="1"/>
      <c r="G241" s="1"/>
    </row>
    <row r="242" spans="1:7" x14ac:dyDescent="0.3">
      <c r="A242" s="6"/>
      <c r="B242" s="6"/>
      <c r="C242" s="1"/>
      <c r="D242" s="6"/>
      <c r="E242" s="1"/>
      <c r="F242" s="1"/>
      <c r="G242" s="1"/>
    </row>
    <row r="243" spans="1:7" x14ac:dyDescent="0.3">
      <c r="A243" s="6"/>
      <c r="B243" s="6"/>
      <c r="C243" s="1"/>
      <c r="D243" s="6"/>
      <c r="E243" s="1"/>
      <c r="F243" s="1"/>
      <c r="G243" s="1"/>
    </row>
    <row r="244" spans="1:7" x14ac:dyDescent="0.3">
      <c r="A244" s="6"/>
      <c r="B244" s="6"/>
      <c r="C244" s="1"/>
      <c r="D244" s="6"/>
      <c r="E244" s="1"/>
      <c r="F244" s="1"/>
      <c r="G244" s="1"/>
    </row>
    <row r="245" spans="1:7" x14ac:dyDescent="0.3">
      <c r="A245" s="6"/>
      <c r="B245" s="6"/>
      <c r="C245" s="1"/>
      <c r="D245" s="6"/>
      <c r="E245" s="1"/>
      <c r="F245" s="1"/>
      <c r="G245" s="1"/>
    </row>
    <row r="246" spans="1:7" x14ac:dyDescent="0.3">
      <c r="A246" s="6"/>
      <c r="B246" s="6"/>
      <c r="C246" s="1"/>
      <c r="D246" s="6"/>
      <c r="E246" s="1"/>
      <c r="F246" s="1"/>
      <c r="G246" s="1"/>
    </row>
    <row r="247" spans="1:7" x14ac:dyDescent="0.3">
      <c r="A247" s="6"/>
      <c r="B247" s="6"/>
      <c r="C247" s="1"/>
      <c r="D247" s="6"/>
      <c r="E247" s="1"/>
      <c r="F247" s="1"/>
      <c r="G247" s="1"/>
    </row>
    <row r="248" spans="1:7" x14ac:dyDescent="0.3">
      <c r="A248" s="6"/>
      <c r="B248" s="6"/>
      <c r="C248" s="1"/>
      <c r="D248" s="6"/>
      <c r="E248" s="1"/>
      <c r="F248" s="1"/>
      <c r="G248" s="1"/>
    </row>
    <row r="249" spans="1:7" x14ac:dyDescent="0.3">
      <c r="A249" s="6"/>
      <c r="B249" s="6"/>
      <c r="C249" s="1"/>
      <c r="D249" s="6"/>
      <c r="E249" s="1"/>
      <c r="F249" s="1"/>
      <c r="G249" s="1"/>
    </row>
    <row r="250" spans="1:7" x14ac:dyDescent="0.3">
      <c r="A250" s="6"/>
      <c r="B250" s="6"/>
      <c r="C250" s="1"/>
      <c r="D250" s="6"/>
      <c r="E250" s="1"/>
      <c r="F250" s="1"/>
      <c r="G250" s="1"/>
    </row>
    <row r="251" spans="1:7" x14ac:dyDescent="0.3">
      <c r="A251" s="6"/>
      <c r="B251" s="6"/>
      <c r="C251" s="1"/>
      <c r="D251" s="6"/>
      <c r="E251" s="1"/>
      <c r="F251" s="1"/>
      <c r="G251" s="1"/>
    </row>
    <row r="252" spans="1:7" x14ac:dyDescent="0.3">
      <c r="A252" s="6"/>
      <c r="B252" s="6"/>
      <c r="C252" s="1"/>
      <c r="D252" s="6"/>
      <c r="E252" s="1"/>
      <c r="F252" s="1"/>
      <c r="G252" s="1"/>
    </row>
    <row r="253" spans="1:7" x14ac:dyDescent="0.3">
      <c r="A253" s="6"/>
      <c r="B253" s="6"/>
      <c r="C253" s="1"/>
      <c r="D253" s="6"/>
      <c r="E253" s="1"/>
      <c r="F253" s="1"/>
      <c r="G253" s="1"/>
    </row>
    <row r="254" spans="1:7" x14ac:dyDescent="0.3">
      <c r="A254" s="6"/>
      <c r="B254" s="6"/>
      <c r="C254" s="1"/>
      <c r="D254" s="6"/>
      <c r="E254" s="1"/>
      <c r="F254" s="1"/>
      <c r="G254" s="1"/>
    </row>
    <row r="255" spans="1:7" x14ac:dyDescent="0.3">
      <c r="A255" s="6"/>
      <c r="B255" s="6"/>
      <c r="C255" s="1"/>
      <c r="D255" s="6"/>
      <c r="E255" s="1"/>
      <c r="F255" s="1"/>
      <c r="G255" s="1"/>
    </row>
    <row r="256" spans="1:7" x14ac:dyDescent="0.3">
      <c r="A256" s="6"/>
      <c r="B256" s="6"/>
      <c r="C256" s="1"/>
      <c r="D256" s="6"/>
      <c r="E256" s="1"/>
      <c r="F256" s="1"/>
      <c r="G256" s="1"/>
    </row>
    <row r="257" spans="1:7" x14ac:dyDescent="0.3">
      <c r="A257" s="6"/>
      <c r="B257" s="6"/>
      <c r="C257" s="1"/>
      <c r="D257" s="6"/>
      <c r="E257" s="1"/>
      <c r="F257" s="1"/>
      <c r="G257" s="1"/>
    </row>
    <row r="258" spans="1:7" x14ac:dyDescent="0.3">
      <c r="A258" s="6"/>
      <c r="B258" s="6"/>
      <c r="C258" s="1"/>
      <c r="D258" s="6"/>
      <c r="E258" s="1"/>
      <c r="F258" s="1"/>
      <c r="G258" s="1"/>
    </row>
    <row r="259" spans="1:7" x14ac:dyDescent="0.3">
      <c r="A259" s="6"/>
      <c r="B259" s="6"/>
      <c r="C259" s="1"/>
      <c r="D259" s="6"/>
      <c r="E259" s="1"/>
      <c r="F259" s="1"/>
      <c r="G259" s="1"/>
    </row>
    <row r="260" spans="1:7" x14ac:dyDescent="0.3">
      <c r="A260" s="6"/>
      <c r="B260" s="6"/>
      <c r="C260" s="1"/>
      <c r="D260" s="6"/>
      <c r="E260" s="1"/>
      <c r="F260" s="1"/>
      <c r="G260" s="1"/>
    </row>
    <row r="261" spans="1:7" x14ac:dyDescent="0.3">
      <c r="A261" s="6"/>
      <c r="B261" s="6"/>
      <c r="C261" s="1"/>
      <c r="D261" s="6"/>
      <c r="E261" s="1"/>
      <c r="F261" s="1"/>
      <c r="G261" s="1"/>
    </row>
    <row r="262" spans="1:7" x14ac:dyDescent="0.3">
      <c r="A262" s="6"/>
      <c r="B262" s="6"/>
      <c r="C262" s="1"/>
      <c r="D262" s="6"/>
      <c r="E262" s="1"/>
      <c r="F262" s="1"/>
      <c r="G262" s="1"/>
    </row>
    <row r="263" spans="1:7" x14ac:dyDescent="0.3">
      <c r="A263" s="6"/>
      <c r="B263" s="6"/>
      <c r="C263" s="1"/>
      <c r="D263" s="6"/>
      <c r="E263" s="1"/>
      <c r="F263" s="1"/>
      <c r="G263" s="1"/>
    </row>
    <row r="264" spans="1:7" x14ac:dyDescent="0.3">
      <c r="A264" s="6"/>
      <c r="B264" s="6"/>
      <c r="C264" s="1"/>
      <c r="D264" s="6"/>
      <c r="E264" s="1"/>
      <c r="F264" s="1"/>
      <c r="G264" s="1"/>
    </row>
    <row r="265" spans="1:7" x14ac:dyDescent="0.3">
      <c r="A265" s="6"/>
      <c r="B265" s="6"/>
      <c r="C265" s="1"/>
      <c r="D265" s="6"/>
      <c r="E265" s="1"/>
      <c r="F265" s="1"/>
      <c r="G265" s="1"/>
    </row>
    <row r="266" spans="1:7" x14ac:dyDescent="0.3">
      <c r="A266" s="6"/>
      <c r="B266" s="6"/>
      <c r="C266" s="1"/>
      <c r="D266" s="6"/>
      <c r="E266" s="1"/>
      <c r="F266" s="1"/>
      <c r="G266" s="1"/>
    </row>
    <row r="267" spans="1:7" x14ac:dyDescent="0.3">
      <c r="A267" s="6"/>
      <c r="B267" s="6"/>
      <c r="C267" s="1"/>
      <c r="D267" s="6"/>
      <c r="E267" s="1"/>
      <c r="F267" s="1"/>
      <c r="G267" s="1"/>
    </row>
  </sheetData>
  <conditionalFormatting sqref="C27:G29">
    <cfRule type="containsText" dxfId="1741" priority="23" operator="containsText" text="ntitulé">
      <formula>NOT(ISERROR(SEARCH("ntitulé",C27)))</formula>
    </cfRule>
    <cfRule type="containsBlanks" dxfId="1740" priority="24">
      <formula>LEN(TRIM(C27))=0</formula>
    </cfRule>
  </conditionalFormatting>
  <conditionalFormatting sqref="C27:G29">
    <cfRule type="containsText" dxfId="1739" priority="22" operator="containsText" text="libre">
      <formula>NOT(ISERROR(SEARCH("libre",C27)))</formula>
    </cfRule>
  </conditionalFormatting>
  <conditionalFormatting sqref="C31:G31">
    <cfRule type="containsText" dxfId="1738" priority="20" operator="containsText" text="ntitulé">
      <formula>NOT(ISERROR(SEARCH("ntitulé",C31)))</formula>
    </cfRule>
    <cfRule type="containsBlanks" dxfId="1737" priority="21">
      <formula>LEN(TRIM(C31))=0</formula>
    </cfRule>
  </conditionalFormatting>
  <conditionalFormatting sqref="C31:G31">
    <cfRule type="containsText" dxfId="1736" priority="19" operator="containsText" text="libre">
      <formula>NOT(ISERROR(SEARCH("libre",C31)))</formula>
    </cfRule>
  </conditionalFormatting>
  <conditionalFormatting sqref="C14:G14">
    <cfRule type="containsText" dxfId="1735" priority="17" operator="containsText" text="ntitulé">
      <formula>NOT(ISERROR(SEARCH("ntitulé",C14)))</formula>
    </cfRule>
    <cfRule type="containsBlanks" dxfId="1734" priority="18">
      <formula>LEN(TRIM(C14))=0</formula>
    </cfRule>
  </conditionalFormatting>
  <conditionalFormatting sqref="C14:G14">
    <cfRule type="containsText" dxfId="1733" priority="16" operator="containsText" text="libre">
      <formula>NOT(ISERROR(SEARCH("libre",C14)))</formula>
    </cfRule>
  </conditionalFormatting>
  <conditionalFormatting sqref="C15:G16">
    <cfRule type="containsText" dxfId="1732" priority="14" operator="containsText" text="ntitulé">
      <formula>NOT(ISERROR(SEARCH("ntitulé",C15)))</formula>
    </cfRule>
    <cfRule type="containsBlanks" dxfId="1731" priority="15">
      <formula>LEN(TRIM(C15))=0</formula>
    </cfRule>
  </conditionalFormatting>
  <conditionalFormatting sqref="C15:G16">
    <cfRule type="containsText" dxfId="1730" priority="13" operator="containsText" text="libre">
      <formula>NOT(ISERROR(SEARCH("libre",C15)))</formula>
    </cfRule>
  </conditionalFormatting>
  <conditionalFormatting sqref="C17:G18">
    <cfRule type="containsText" dxfId="1729" priority="11" operator="containsText" text="ntitulé">
      <formula>NOT(ISERROR(SEARCH("ntitulé",C17)))</formula>
    </cfRule>
    <cfRule type="containsBlanks" dxfId="1728" priority="12">
      <formula>LEN(TRIM(C17))=0</formula>
    </cfRule>
  </conditionalFormatting>
  <conditionalFormatting sqref="C17:G18">
    <cfRule type="containsText" dxfId="1727" priority="10" operator="containsText" text="libre">
      <formula>NOT(ISERROR(SEARCH("libre",C17)))</formula>
    </cfRule>
  </conditionalFormatting>
  <conditionalFormatting sqref="C19:G19">
    <cfRule type="containsText" dxfId="1726" priority="8" operator="containsText" text="ntitulé">
      <formula>NOT(ISERROR(SEARCH("ntitulé",C19)))</formula>
    </cfRule>
    <cfRule type="containsBlanks" dxfId="1725" priority="9">
      <formula>LEN(TRIM(C19))=0</formula>
    </cfRule>
  </conditionalFormatting>
  <conditionalFormatting sqref="C19:G19">
    <cfRule type="containsText" dxfId="1724" priority="7" operator="containsText" text="libre">
      <formula>NOT(ISERROR(SEARCH("libre",C19)))</formula>
    </cfRule>
  </conditionalFormatting>
  <conditionalFormatting sqref="C20:G21">
    <cfRule type="containsText" dxfId="1723" priority="5" operator="containsText" text="ntitulé">
      <formula>NOT(ISERROR(SEARCH("ntitulé",C20)))</formula>
    </cfRule>
    <cfRule type="containsBlanks" dxfId="1722" priority="6">
      <formula>LEN(TRIM(C20))=0</formula>
    </cfRule>
  </conditionalFormatting>
  <conditionalFormatting sqref="C20:G21">
    <cfRule type="containsText" dxfId="1721" priority="4" operator="containsText" text="libre">
      <formula>NOT(ISERROR(SEARCH("libre",C20)))</formula>
    </cfRule>
  </conditionalFormatting>
  <conditionalFormatting sqref="C7:G8">
    <cfRule type="containsText" dxfId="1720" priority="2" operator="containsText" text="ntitulé">
      <formula>NOT(ISERROR(SEARCH("ntitulé",C7)))</formula>
    </cfRule>
    <cfRule type="containsBlanks" dxfId="1719" priority="3">
      <formula>LEN(TRIM(C7))=0</formula>
    </cfRule>
  </conditionalFormatting>
  <conditionalFormatting sqref="C7:G8">
    <cfRule type="containsText" dxfId="1718" priority="1" operator="containsText" text="libre">
      <formula>NOT(ISERROR(SEARCH("libre",C7)))</formula>
    </cfRule>
  </conditionalFormatting>
  <hyperlinks>
    <hyperlink ref="A1" location="TAB00!A1" display="Retour page de garde"/>
    <hyperlink ref="A2" location="'TAB5'!A1" display="Retour TAB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4" workbookViewId="0">
      <selection activeCell="A21" sqref="A21"/>
    </sheetView>
  </sheetViews>
  <sheetFormatPr baseColWidth="10" defaultColWidth="9.1640625" defaultRowHeight="13.5" x14ac:dyDescent="0.3"/>
  <cols>
    <col min="1" max="1" width="45.5" style="81" customWidth="1"/>
    <col min="2" max="2" width="16.6640625" style="77" customWidth="1"/>
    <col min="3" max="3" width="16.6640625" style="81" customWidth="1"/>
    <col min="4" max="4" width="9.5" style="81" customWidth="1"/>
    <col min="5" max="5" width="16.6640625" style="77" customWidth="1"/>
    <col min="6" max="6" width="9.5" style="77" customWidth="1"/>
    <col min="7" max="7" width="16.6640625" style="77" customWidth="1"/>
    <col min="8" max="8" width="9.5" style="77" customWidth="1"/>
    <col min="9" max="9" width="16.6640625" style="77" customWidth="1"/>
    <col min="10" max="10" width="9.5" style="77" customWidth="1"/>
    <col min="11" max="11" width="16.6640625" style="77" customWidth="1"/>
    <col min="12" max="12" width="9.5" style="77" customWidth="1"/>
    <col min="13" max="13" width="16.6640625" style="77" customWidth="1"/>
    <col min="14" max="14" width="9.5" style="77" customWidth="1"/>
    <col min="15" max="15" width="16.6640625" style="77" customWidth="1"/>
    <col min="16" max="16" width="9.5" style="77" customWidth="1"/>
    <col min="17" max="16384" width="9.1640625" style="77"/>
  </cols>
  <sheetData>
    <row r="1" spans="1:16" ht="15" x14ac:dyDescent="0.3">
      <c r="A1" s="145" t="s">
        <v>160</v>
      </c>
      <c r="B1" s="228"/>
      <c r="C1" s="175"/>
      <c r="E1" s="228"/>
      <c r="G1" s="228"/>
      <c r="I1" s="228"/>
      <c r="K1" s="228"/>
      <c r="M1" s="228"/>
      <c r="O1" s="228"/>
    </row>
    <row r="2" spans="1:16" ht="15" x14ac:dyDescent="0.3">
      <c r="A2" s="21" t="s">
        <v>380</v>
      </c>
      <c r="B2" s="228"/>
      <c r="C2" s="175"/>
      <c r="E2" s="228"/>
      <c r="G2" s="228"/>
      <c r="I2" s="228"/>
      <c r="K2" s="228"/>
      <c r="M2" s="228"/>
      <c r="O2" s="228"/>
    </row>
    <row r="3" spans="1:16" ht="22.15" customHeight="1" x14ac:dyDescent="0.35">
      <c r="A3" s="171" t="str">
        <f>TAB00!B69&amp;" : "&amp;TAB00!C69</f>
        <v>TAB5.6 : Autres impôts, taxes, redevances, surcharges, précomptes immobiliers et mobiliers</v>
      </c>
      <c r="B3" s="171"/>
      <c r="C3" s="171"/>
      <c r="D3" s="171"/>
      <c r="E3" s="171"/>
      <c r="F3" s="171"/>
      <c r="G3" s="171"/>
      <c r="H3" s="171"/>
      <c r="I3" s="171"/>
      <c r="J3" s="171"/>
      <c r="K3" s="171"/>
      <c r="L3" s="171"/>
      <c r="M3" s="171"/>
      <c r="N3" s="171"/>
      <c r="O3" s="171"/>
      <c r="P3" s="171"/>
    </row>
    <row r="4" spans="1:16" x14ac:dyDescent="0.3">
      <c r="J4" s="82"/>
      <c r="K4" s="82"/>
      <c r="L4" s="82"/>
    </row>
    <row r="5" spans="1:16" s="82" customFormat="1" ht="31.9" customHeight="1" thickBot="1" x14ac:dyDescent="0.35">
      <c r="A5" s="179"/>
      <c r="B5" s="179"/>
      <c r="C5" s="179"/>
      <c r="D5" s="179"/>
    </row>
    <row r="6" spans="1:16" s="82" customFormat="1" ht="24" customHeight="1" x14ac:dyDescent="0.3">
      <c r="A6" s="765" t="s">
        <v>2</v>
      </c>
      <c r="B6" s="310" t="s">
        <v>112</v>
      </c>
      <c r="C6" s="762" t="s">
        <v>140</v>
      </c>
      <c r="D6" s="763"/>
      <c r="E6" s="762" t="s">
        <v>307</v>
      </c>
      <c r="F6" s="763"/>
      <c r="G6" s="762" t="s">
        <v>306</v>
      </c>
      <c r="H6" s="763"/>
      <c r="I6" s="762" t="s">
        <v>302</v>
      </c>
      <c r="J6" s="763"/>
      <c r="K6" s="762" t="s">
        <v>303</v>
      </c>
      <c r="L6" s="763"/>
      <c r="M6" s="762" t="s">
        <v>304</v>
      </c>
      <c r="N6" s="763"/>
      <c r="O6" s="762" t="s">
        <v>305</v>
      </c>
      <c r="P6" s="764"/>
    </row>
    <row r="7" spans="1:16" s="82" customFormat="1" ht="27.75" thickBot="1" x14ac:dyDescent="0.35">
      <c r="A7" s="766"/>
      <c r="B7" s="311" t="s">
        <v>3</v>
      </c>
      <c r="C7" s="311" t="s">
        <v>3</v>
      </c>
      <c r="D7" s="138" t="s">
        <v>110</v>
      </c>
      <c r="E7" s="311" t="s">
        <v>3</v>
      </c>
      <c r="F7" s="138" t="s">
        <v>110</v>
      </c>
      <c r="G7" s="311" t="s">
        <v>3</v>
      </c>
      <c r="H7" s="138" t="s">
        <v>110</v>
      </c>
      <c r="I7" s="311" t="s">
        <v>3</v>
      </c>
      <c r="J7" s="138" t="s">
        <v>110</v>
      </c>
      <c r="K7" s="311" t="s">
        <v>3</v>
      </c>
      <c r="L7" s="138" t="s">
        <v>110</v>
      </c>
      <c r="M7" s="311" t="s">
        <v>3</v>
      </c>
      <c r="N7" s="138" t="s">
        <v>110</v>
      </c>
      <c r="O7" s="311" t="s">
        <v>3</v>
      </c>
      <c r="P7" s="218" t="s">
        <v>110</v>
      </c>
    </row>
    <row r="8" spans="1:16" s="101" customFormat="1" ht="24.6" customHeight="1" x14ac:dyDescent="0.3">
      <c r="A8" s="57" t="s">
        <v>682</v>
      </c>
      <c r="B8" s="289"/>
      <c r="C8" s="289"/>
      <c r="D8" s="312">
        <f>IFERROR(IF(AND(ROUND(SUM(B8:B8),0)=0,ROUND(SUM(C8:C8),0)&gt;ROUND(SUM(B8:B8),0)),"INF",(ROUND(SUM(C8:C8),0)-ROUND(SUM(B8:B8),0))/ROUND(SUM(B8:B8),0)),0)</f>
        <v>0</v>
      </c>
      <c r="E8" s="289"/>
      <c r="F8" s="312">
        <f>IFERROR(IF(AND(ROUND(SUM(C8),0)=0,ROUND(SUM(E8:E8),0)&gt;ROUND(SUM(C8),0)),"INF",(ROUND(SUM(E8:E8),0)-ROUND(SUM(C8),0))/ROUND(SUM(C8),0)),0)</f>
        <v>0</v>
      </c>
      <c r="G8" s="289"/>
      <c r="H8" s="312">
        <f t="shared" ref="H8:H19" si="0">IFERROR(IF(AND(ROUND(SUM(E8),0)=0,ROUND(SUM(G8:G8),0)&gt;ROUND(SUM(E8),0)),"INF",(ROUND(SUM(G8:G8),0)-ROUND(SUM(E8),0))/ROUND(SUM(E8),0)),0)</f>
        <v>0</v>
      </c>
      <c r="I8" s="289"/>
      <c r="J8" s="312">
        <f>IFERROR(IF(AND(ROUND(SUM(G8:G8),0)=0,ROUND(SUM(I8:I8),0)&gt;ROUND(SUM(G8:G8),0)),"INF",(ROUND(SUM(I8:I8),0)-ROUND(SUM(G8:G8),0))/ROUND(SUM(G8:G8),0)),0)</f>
        <v>0</v>
      </c>
      <c r="K8" s="289"/>
      <c r="L8" s="312">
        <f>IFERROR(IF(AND(ROUND(SUM(I8),0)=0,ROUND(SUM(K8:K8),0)&gt;ROUND(SUM(I8),0)),"INF",(ROUND(SUM(K8:K8),0)-ROUND(SUM(I8),0))/ROUND(SUM(I8),0)),0)</f>
        <v>0</v>
      </c>
      <c r="M8" s="289"/>
      <c r="N8" s="312">
        <f>IFERROR(IF(AND(ROUND(SUM(K8),0)=0,ROUND(SUM(M8:M8),0)&gt;ROUND(SUM(K8),0)),"INF",(ROUND(SUM(M8:M8),0)-ROUND(SUM(K8),0))/ROUND(SUM(K8),0)),0)</f>
        <v>0</v>
      </c>
      <c r="O8" s="289"/>
      <c r="P8" s="313">
        <f>IFERROR(IF(AND(ROUND(SUM(M8),0)=0,ROUND(SUM(O8:O8),0)&gt;ROUND(SUM(M8),0)),"INF",(ROUND(SUM(O8:O8),0)-ROUND(SUM(M8),0))/ROUND(SUM(M8),0)),0)</f>
        <v>0</v>
      </c>
    </row>
    <row r="9" spans="1:16" s="101" customFormat="1" ht="24.6" customHeight="1" x14ac:dyDescent="0.3">
      <c r="A9" s="57" t="s">
        <v>683</v>
      </c>
      <c r="B9" s="289"/>
      <c r="C9" s="289"/>
      <c r="D9" s="294">
        <f t="shared" ref="D9:D21" si="1">IFERROR(IF(AND(ROUND(SUM(B9:B9),0)=0,ROUND(SUM(C9:C9),0)&gt;ROUND(SUM(B9:B9),0)),"INF",(ROUND(SUM(C9:C9),0)-ROUND(SUM(B9:B9),0))/ROUND(SUM(B9:B9),0)),0)</f>
        <v>0</v>
      </c>
      <c r="E9" s="289"/>
      <c r="F9" s="294">
        <f t="shared" ref="F9:F21" si="2">IFERROR(IF(AND(ROUND(SUM(C9),0)=0,ROUND(SUM(E9:E9),0)&gt;ROUND(SUM(C9),0)),"INF",(ROUND(SUM(E9:E9),0)-ROUND(SUM(C9),0))/ROUND(SUM(C9),0)),0)</f>
        <v>0</v>
      </c>
      <c r="G9" s="289"/>
      <c r="H9" s="294">
        <f t="shared" si="0"/>
        <v>0</v>
      </c>
      <c r="I9" s="289"/>
      <c r="J9" s="294">
        <f t="shared" ref="J9:J21" si="3">IFERROR(IF(AND(ROUND(SUM(G9:G9),0)=0,ROUND(SUM(I9:I9),0)&gt;ROUND(SUM(G9:G9),0)),"INF",(ROUND(SUM(I9:I9),0)-ROUND(SUM(G9:G9),0))/ROUND(SUM(G9:G9),0)),0)</f>
        <v>0</v>
      </c>
      <c r="K9" s="289"/>
      <c r="L9" s="294">
        <f t="shared" ref="L9:L21" si="4">IFERROR(IF(AND(ROUND(SUM(I9),0)=0,ROUND(SUM(K9:K9),0)&gt;ROUND(SUM(I9),0)),"INF",(ROUND(SUM(K9:K9),0)-ROUND(SUM(I9),0))/ROUND(SUM(I9),0)),0)</f>
        <v>0</v>
      </c>
      <c r="M9" s="289"/>
      <c r="N9" s="294">
        <f t="shared" ref="N9:N21" si="5">IFERROR(IF(AND(ROUND(SUM(K9),0)=0,ROUND(SUM(M9:M9),0)&gt;ROUND(SUM(K9),0)),"INF",(ROUND(SUM(M9:M9),0)-ROUND(SUM(K9),0))/ROUND(SUM(K9),0)),0)</f>
        <v>0</v>
      </c>
      <c r="O9" s="289"/>
      <c r="P9" s="313">
        <f t="shared" ref="P9:P19" si="6">IFERROR(IF(AND(ROUND(SUM(M9),0)=0,ROUND(SUM(O9:O9),0)&gt;ROUND(SUM(M9),0)),"INF",(ROUND(SUM(O9:O9),0)-ROUND(SUM(M9),0))/ROUND(SUM(M9),0)),0)</f>
        <v>0</v>
      </c>
    </row>
    <row r="10" spans="1:16" s="101" customFormat="1" ht="24.6" customHeight="1" x14ac:dyDescent="0.3">
      <c r="A10" s="314" t="s">
        <v>359</v>
      </c>
      <c r="B10" s="289"/>
      <c r="C10" s="289"/>
      <c r="D10" s="294">
        <f t="shared" si="1"/>
        <v>0</v>
      </c>
      <c r="E10" s="289"/>
      <c r="F10" s="294">
        <f t="shared" si="2"/>
        <v>0</v>
      </c>
      <c r="G10" s="289"/>
      <c r="H10" s="294">
        <f t="shared" si="0"/>
        <v>0</v>
      </c>
      <c r="I10" s="289"/>
      <c r="J10" s="294">
        <f t="shared" si="3"/>
        <v>0</v>
      </c>
      <c r="K10" s="289"/>
      <c r="L10" s="294">
        <f t="shared" si="4"/>
        <v>0</v>
      </c>
      <c r="M10" s="289"/>
      <c r="N10" s="294">
        <f t="shared" si="5"/>
        <v>0</v>
      </c>
      <c r="O10" s="289"/>
      <c r="P10" s="313">
        <f t="shared" si="6"/>
        <v>0</v>
      </c>
    </row>
    <row r="11" spans="1:16" s="101" customFormat="1" ht="24.6" customHeight="1" x14ac:dyDescent="0.3">
      <c r="A11" s="314" t="s">
        <v>5</v>
      </c>
      <c r="B11" s="289"/>
      <c r="C11" s="289"/>
      <c r="D11" s="294">
        <f t="shared" si="1"/>
        <v>0</v>
      </c>
      <c r="E11" s="289"/>
      <c r="F11" s="294">
        <f t="shared" si="2"/>
        <v>0</v>
      </c>
      <c r="G11" s="289"/>
      <c r="H11" s="294">
        <f t="shared" si="0"/>
        <v>0</v>
      </c>
      <c r="I11" s="289"/>
      <c r="J11" s="294">
        <f t="shared" si="3"/>
        <v>0</v>
      </c>
      <c r="K11" s="289"/>
      <c r="L11" s="294">
        <f t="shared" si="4"/>
        <v>0</v>
      </c>
      <c r="M11" s="289"/>
      <c r="N11" s="294">
        <f t="shared" si="5"/>
        <v>0</v>
      </c>
      <c r="O11" s="289"/>
      <c r="P11" s="313">
        <f t="shared" si="6"/>
        <v>0</v>
      </c>
    </row>
    <row r="12" spans="1:16" s="101" customFormat="1" ht="24.6" customHeight="1" x14ac:dyDescent="0.3">
      <c r="A12" s="314" t="s">
        <v>6</v>
      </c>
      <c r="B12" s="289"/>
      <c r="C12" s="289"/>
      <c r="D12" s="294">
        <f t="shared" si="1"/>
        <v>0</v>
      </c>
      <c r="E12" s="289"/>
      <c r="F12" s="294">
        <f t="shared" si="2"/>
        <v>0</v>
      </c>
      <c r="G12" s="289"/>
      <c r="H12" s="294">
        <f t="shared" si="0"/>
        <v>0</v>
      </c>
      <c r="I12" s="289"/>
      <c r="J12" s="294">
        <f t="shared" si="3"/>
        <v>0</v>
      </c>
      <c r="K12" s="289"/>
      <c r="L12" s="294">
        <f t="shared" si="4"/>
        <v>0</v>
      </c>
      <c r="M12" s="289"/>
      <c r="N12" s="294">
        <f t="shared" si="5"/>
        <v>0</v>
      </c>
      <c r="O12" s="289"/>
      <c r="P12" s="313">
        <f t="shared" si="6"/>
        <v>0</v>
      </c>
    </row>
    <row r="13" spans="1:16" s="101" customFormat="1" ht="24.6" customHeight="1" x14ac:dyDescent="0.3">
      <c r="A13" s="314" t="s">
        <v>7</v>
      </c>
      <c r="B13" s="289"/>
      <c r="C13" s="289"/>
      <c r="D13" s="294">
        <f t="shared" si="1"/>
        <v>0</v>
      </c>
      <c r="E13" s="289"/>
      <c r="F13" s="294">
        <f t="shared" si="2"/>
        <v>0</v>
      </c>
      <c r="G13" s="289"/>
      <c r="H13" s="294">
        <f t="shared" si="0"/>
        <v>0</v>
      </c>
      <c r="I13" s="289"/>
      <c r="J13" s="294">
        <f t="shared" si="3"/>
        <v>0</v>
      </c>
      <c r="K13" s="289"/>
      <c r="L13" s="294">
        <f t="shared" si="4"/>
        <v>0</v>
      </c>
      <c r="M13" s="289"/>
      <c r="N13" s="294">
        <f t="shared" si="5"/>
        <v>0</v>
      </c>
      <c r="O13" s="289"/>
      <c r="P13" s="313">
        <f t="shared" si="6"/>
        <v>0</v>
      </c>
    </row>
    <row r="14" spans="1:16" s="101" customFormat="1" ht="24.6" customHeight="1" x14ac:dyDescent="0.3">
      <c r="A14" s="314" t="s">
        <v>8</v>
      </c>
      <c r="B14" s="289"/>
      <c r="C14" s="289"/>
      <c r="D14" s="294">
        <f t="shared" si="1"/>
        <v>0</v>
      </c>
      <c r="E14" s="289"/>
      <c r="F14" s="294">
        <f t="shared" si="2"/>
        <v>0</v>
      </c>
      <c r="G14" s="289"/>
      <c r="H14" s="294">
        <f t="shared" si="0"/>
        <v>0</v>
      </c>
      <c r="I14" s="289"/>
      <c r="J14" s="294">
        <f t="shared" si="3"/>
        <v>0</v>
      </c>
      <c r="K14" s="289"/>
      <c r="L14" s="294">
        <f t="shared" si="4"/>
        <v>0</v>
      </c>
      <c r="M14" s="289"/>
      <c r="N14" s="294">
        <f t="shared" si="5"/>
        <v>0</v>
      </c>
      <c r="O14" s="289"/>
      <c r="P14" s="313">
        <f t="shared" si="6"/>
        <v>0</v>
      </c>
    </row>
    <row r="15" spans="1:16" s="101" customFormat="1" x14ac:dyDescent="0.3">
      <c r="A15" s="314" t="s">
        <v>9</v>
      </c>
      <c r="B15" s="289"/>
      <c r="C15" s="289"/>
      <c r="D15" s="294">
        <f t="shared" si="1"/>
        <v>0</v>
      </c>
      <c r="E15" s="289"/>
      <c r="F15" s="294">
        <f t="shared" si="2"/>
        <v>0</v>
      </c>
      <c r="G15" s="289"/>
      <c r="H15" s="294">
        <f t="shared" si="0"/>
        <v>0</v>
      </c>
      <c r="I15" s="289"/>
      <c r="J15" s="294">
        <f t="shared" si="3"/>
        <v>0</v>
      </c>
      <c r="K15" s="289"/>
      <c r="L15" s="294">
        <f t="shared" si="4"/>
        <v>0</v>
      </c>
      <c r="M15" s="289"/>
      <c r="N15" s="294">
        <f t="shared" si="5"/>
        <v>0</v>
      </c>
      <c r="O15" s="289"/>
      <c r="P15" s="313">
        <f t="shared" si="6"/>
        <v>0</v>
      </c>
    </row>
    <row r="16" spans="1:16" s="101" customFormat="1" x14ac:dyDescent="0.3">
      <c r="A16" s="314" t="s">
        <v>10</v>
      </c>
      <c r="B16" s="289"/>
      <c r="C16" s="289"/>
      <c r="D16" s="294">
        <f t="shared" si="1"/>
        <v>0</v>
      </c>
      <c r="E16" s="289"/>
      <c r="F16" s="294">
        <f t="shared" si="2"/>
        <v>0</v>
      </c>
      <c r="G16" s="289"/>
      <c r="H16" s="294">
        <f t="shared" si="0"/>
        <v>0</v>
      </c>
      <c r="I16" s="289"/>
      <c r="J16" s="294">
        <f t="shared" si="3"/>
        <v>0</v>
      </c>
      <c r="K16" s="289"/>
      <c r="L16" s="294">
        <f t="shared" si="4"/>
        <v>0</v>
      </c>
      <c r="M16" s="289"/>
      <c r="N16" s="294">
        <f t="shared" si="5"/>
        <v>0</v>
      </c>
      <c r="O16" s="289"/>
      <c r="P16" s="313">
        <f t="shared" si="6"/>
        <v>0</v>
      </c>
    </row>
    <row r="17" spans="1:16" s="101" customFormat="1" x14ac:dyDescent="0.3">
      <c r="A17" s="314" t="s">
        <v>11</v>
      </c>
      <c r="B17" s="289"/>
      <c r="C17" s="289"/>
      <c r="D17" s="294">
        <f t="shared" si="1"/>
        <v>0</v>
      </c>
      <c r="E17" s="289"/>
      <c r="F17" s="294">
        <f t="shared" si="2"/>
        <v>0</v>
      </c>
      <c r="G17" s="289"/>
      <c r="H17" s="294">
        <f t="shared" si="0"/>
        <v>0</v>
      </c>
      <c r="I17" s="289"/>
      <c r="J17" s="294">
        <f t="shared" si="3"/>
        <v>0</v>
      </c>
      <c r="K17" s="289"/>
      <c r="L17" s="294">
        <f t="shared" si="4"/>
        <v>0</v>
      </c>
      <c r="M17" s="289"/>
      <c r="N17" s="294">
        <f t="shared" si="5"/>
        <v>0</v>
      </c>
      <c r="O17" s="289"/>
      <c r="P17" s="313">
        <f t="shared" si="6"/>
        <v>0</v>
      </c>
    </row>
    <row r="18" spans="1:16" s="101" customFormat="1" x14ac:dyDescent="0.3">
      <c r="A18" s="314" t="s">
        <v>12</v>
      </c>
      <c r="B18" s="289"/>
      <c r="C18" s="289"/>
      <c r="D18" s="294">
        <f t="shared" si="1"/>
        <v>0</v>
      </c>
      <c r="E18" s="289"/>
      <c r="F18" s="294">
        <f t="shared" si="2"/>
        <v>0</v>
      </c>
      <c r="G18" s="289"/>
      <c r="H18" s="294">
        <f t="shared" si="0"/>
        <v>0</v>
      </c>
      <c r="I18" s="289"/>
      <c r="J18" s="294">
        <f t="shared" si="3"/>
        <v>0</v>
      </c>
      <c r="K18" s="289"/>
      <c r="L18" s="294">
        <f t="shared" si="4"/>
        <v>0</v>
      </c>
      <c r="M18" s="289"/>
      <c r="N18" s="294">
        <f t="shared" si="5"/>
        <v>0</v>
      </c>
      <c r="O18" s="289"/>
      <c r="P18" s="313">
        <f t="shared" si="6"/>
        <v>0</v>
      </c>
    </row>
    <row r="19" spans="1:16" s="101" customFormat="1" x14ac:dyDescent="0.3">
      <c r="A19" s="314" t="s">
        <v>13</v>
      </c>
      <c r="B19" s="289"/>
      <c r="C19" s="289"/>
      <c r="D19" s="294">
        <f t="shared" si="1"/>
        <v>0</v>
      </c>
      <c r="E19" s="289"/>
      <c r="F19" s="294">
        <f t="shared" si="2"/>
        <v>0</v>
      </c>
      <c r="G19" s="289"/>
      <c r="H19" s="294">
        <f t="shared" si="0"/>
        <v>0</v>
      </c>
      <c r="I19" s="289"/>
      <c r="J19" s="294">
        <f t="shared" si="3"/>
        <v>0</v>
      </c>
      <c r="K19" s="289"/>
      <c r="L19" s="294">
        <f t="shared" si="4"/>
        <v>0</v>
      </c>
      <c r="M19" s="289"/>
      <c r="N19" s="294">
        <f t="shared" si="5"/>
        <v>0</v>
      </c>
      <c r="O19" s="289"/>
      <c r="P19" s="313">
        <f t="shared" si="6"/>
        <v>0</v>
      </c>
    </row>
    <row r="20" spans="1:16" x14ac:dyDescent="0.3">
      <c r="A20" s="315"/>
      <c r="B20" s="191"/>
      <c r="C20" s="191"/>
      <c r="D20" s="316"/>
      <c r="E20" s="191"/>
      <c r="F20" s="316"/>
      <c r="G20" s="191"/>
      <c r="H20" s="316"/>
      <c r="I20" s="191"/>
      <c r="J20" s="316"/>
      <c r="K20" s="191"/>
      <c r="L20" s="316"/>
      <c r="M20" s="191"/>
      <c r="N20" s="316"/>
      <c r="O20" s="191"/>
      <c r="P20" s="317"/>
    </row>
    <row r="21" spans="1:16" x14ac:dyDescent="0.3">
      <c r="A21" s="413" t="s">
        <v>54</v>
      </c>
      <c r="B21" s="318">
        <f>SUM(B8:B20)</f>
        <v>0</v>
      </c>
      <c r="C21" s="318">
        <f>SUM(C8:C20)</f>
        <v>0</v>
      </c>
      <c r="D21" s="319">
        <f t="shared" si="1"/>
        <v>0</v>
      </c>
      <c r="E21" s="318">
        <f>SUM(E8:E20)</f>
        <v>0</v>
      </c>
      <c r="F21" s="320">
        <f t="shared" si="2"/>
        <v>0</v>
      </c>
      <c r="G21" s="318">
        <f>SUM(G8:G20)</f>
        <v>0</v>
      </c>
      <c r="H21" s="320">
        <f>IFERROR(IF(AND(ROUND(SUM(E21),0)=0,ROUND(SUM(G21:G21),0)&gt;ROUND(SUM(E21),0)),"INF",(ROUND(SUM(G21:G21),0)-ROUND(SUM(E21),0))/ROUND(SUM(E21),0)),0)</f>
        <v>0</v>
      </c>
      <c r="I21" s="318">
        <f>SUM(I8:I20)</f>
        <v>0</v>
      </c>
      <c r="J21" s="320">
        <f t="shared" si="3"/>
        <v>0</v>
      </c>
      <c r="K21" s="318">
        <f>SUM(K8:K20)</f>
        <v>0</v>
      </c>
      <c r="L21" s="320">
        <f t="shared" si="4"/>
        <v>0</v>
      </c>
      <c r="M21" s="318">
        <f>SUM(M8:M20)</f>
        <v>0</v>
      </c>
      <c r="N21" s="320">
        <f t="shared" si="5"/>
        <v>0</v>
      </c>
      <c r="O21" s="318">
        <f>SUM(O8:O20)</f>
        <v>0</v>
      </c>
      <c r="P21" s="321">
        <f>IFERROR(IF(AND(ROUND(SUM(M21),0)=0,ROUND(SUM(O21:O21),0)&gt;ROUND(SUM(M21),0)),"INF",(ROUND(SUM(O21:O21),0)-ROUND(SUM(M21),0))/ROUND(SUM(M21),0)),0)</f>
        <v>0</v>
      </c>
    </row>
    <row r="23" spans="1:16" ht="14.45" customHeight="1" thickBot="1" x14ac:dyDescent="0.35">
      <c r="A23" s="297" t="s">
        <v>693</v>
      </c>
      <c r="B23" s="155"/>
      <c r="C23" s="155"/>
      <c r="D23" s="155"/>
      <c r="E23" s="155"/>
      <c r="F23" s="155"/>
      <c r="G23" s="155"/>
      <c r="H23" s="155"/>
      <c r="I23" s="155"/>
      <c r="J23" s="155"/>
      <c r="K23" s="155"/>
      <c r="L23" s="155"/>
      <c r="M23" s="155"/>
      <c r="N23" s="155"/>
      <c r="O23" s="155"/>
    </row>
    <row r="24" spans="1:16" ht="12.6" customHeight="1" thickBot="1" x14ac:dyDescent="0.35">
      <c r="A24" s="156" t="s">
        <v>679</v>
      </c>
      <c r="B24" s="757" t="s">
        <v>517</v>
      </c>
      <c r="C24" s="758"/>
      <c r="D24" s="758"/>
      <c r="E24" s="758"/>
      <c r="F24" s="758"/>
      <c r="G24" s="758"/>
      <c r="H24" s="758"/>
      <c r="I24" s="758"/>
      <c r="J24" s="758"/>
      <c r="K24" s="758"/>
      <c r="L24" s="758"/>
      <c r="M24" s="758"/>
      <c r="N24" s="758"/>
      <c r="O24" s="758"/>
      <c r="P24" s="758"/>
    </row>
    <row r="25" spans="1:16" ht="214.9" customHeight="1" thickBot="1" x14ac:dyDescent="0.35">
      <c r="A25" s="275">
        <v>2019</v>
      </c>
      <c r="B25" s="759"/>
      <c r="C25" s="760"/>
      <c r="D25" s="760"/>
      <c r="E25" s="760"/>
      <c r="F25" s="760"/>
      <c r="G25" s="760"/>
      <c r="H25" s="760"/>
      <c r="I25" s="760"/>
      <c r="J25" s="760"/>
      <c r="K25" s="760"/>
      <c r="L25" s="760"/>
      <c r="M25" s="760"/>
      <c r="N25" s="760"/>
      <c r="O25" s="760"/>
      <c r="P25" s="760"/>
    </row>
    <row r="26" spans="1:16" ht="214.9" customHeight="1" thickBot="1" x14ac:dyDescent="0.35">
      <c r="A26" s="157">
        <v>2020</v>
      </c>
      <c r="B26" s="759"/>
      <c r="C26" s="760"/>
      <c r="D26" s="760"/>
      <c r="E26" s="760"/>
      <c r="F26" s="760"/>
      <c r="G26" s="760"/>
      <c r="H26" s="760"/>
      <c r="I26" s="760"/>
      <c r="J26" s="760"/>
      <c r="K26" s="760"/>
      <c r="L26" s="760"/>
      <c r="M26" s="760"/>
      <c r="N26" s="760"/>
      <c r="O26" s="760"/>
      <c r="P26" s="760"/>
    </row>
    <row r="27" spans="1:16" ht="214.9" customHeight="1" thickBot="1" x14ac:dyDescent="0.35">
      <c r="A27" s="157">
        <v>2021</v>
      </c>
      <c r="B27" s="759"/>
      <c r="C27" s="760"/>
      <c r="D27" s="760"/>
      <c r="E27" s="760"/>
      <c r="F27" s="760"/>
      <c r="G27" s="760"/>
      <c r="H27" s="760"/>
      <c r="I27" s="760"/>
      <c r="J27" s="760"/>
      <c r="K27" s="760"/>
      <c r="L27" s="760"/>
      <c r="M27" s="760"/>
      <c r="N27" s="760"/>
      <c r="O27" s="760"/>
      <c r="P27" s="760"/>
    </row>
    <row r="28" spans="1:16" ht="214.9" customHeight="1" thickBot="1" x14ac:dyDescent="0.35">
      <c r="A28" s="157">
        <v>2022</v>
      </c>
      <c r="B28" s="759"/>
      <c r="C28" s="760"/>
      <c r="D28" s="760"/>
      <c r="E28" s="760"/>
      <c r="F28" s="760"/>
      <c r="G28" s="760"/>
      <c r="H28" s="760"/>
      <c r="I28" s="760"/>
      <c r="J28" s="760"/>
      <c r="K28" s="760"/>
      <c r="L28" s="760"/>
      <c r="M28" s="760"/>
      <c r="N28" s="760"/>
      <c r="O28" s="760"/>
      <c r="P28" s="760"/>
    </row>
    <row r="29" spans="1:16" ht="214.9" customHeight="1" thickBot="1" x14ac:dyDescent="0.35">
      <c r="A29" s="157">
        <v>2023</v>
      </c>
      <c r="B29" s="759"/>
      <c r="C29" s="760"/>
      <c r="D29" s="760"/>
      <c r="E29" s="760"/>
      <c r="F29" s="760"/>
      <c r="G29" s="760"/>
      <c r="H29" s="760"/>
      <c r="I29" s="760"/>
      <c r="J29" s="760"/>
      <c r="K29" s="760"/>
      <c r="L29" s="760"/>
      <c r="M29" s="760"/>
      <c r="N29" s="760"/>
      <c r="O29" s="760"/>
      <c r="P29" s="760"/>
    </row>
  </sheetData>
  <mergeCells count="14">
    <mergeCell ref="K6:L6"/>
    <mergeCell ref="M6:N6"/>
    <mergeCell ref="O6:P6"/>
    <mergeCell ref="A6:A7"/>
    <mergeCell ref="C6:D6"/>
    <mergeCell ref="E6:F6"/>
    <mergeCell ref="G6:H6"/>
    <mergeCell ref="I6:J6"/>
    <mergeCell ref="B29:P29"/>
    <mergeCell ref="B24:P24"/>
    <mergeCell ref="B25:P25"/>
    <mergeCell ref="B26:P26"/>
    <mergeCell ref="B27:P27"/>
    <mergeCell ref="B28:P28"/>
  </mergeCells>
  <conditionalFormatting sqref="O8:O19 M8:M19 K8:K19 I8:I19 G8:G19 E8:E19 B8:C19">
    <cfRule type="containsText" dxfId="1717" priority="11" operator="containsText" text="ntitulé">
      <formula>NOT(ISERROR(SEARCH("ntitulé",B8)))</formula>
    </cfRule>
    <cfRule type="containsBlanks" dxfId="1716" priority="12">
      <formula>LEN(TRIM(B8))=0</formula>
    </cfRule>
  </conditionalFormatting>
  <conditionalFormatting sqref="O8:O19 M8:M19 K8:K19 I8:I19 G8:G19 E8:E19 B8:C19">
    <cfRule type="containsText" dxfId="1715" priority="10" operator="containsText" text="libre">
      <formula>NOT(ISERROR(SEARCH("libre",B8)))</formula>
    </cfRule>
  </conditionalFormatting>
  <conditionalFormatting sqref="A10">
    <cfRule type="containsText" dxfId="1714" priority="8" operator="containsText" text="ntitulé">
      <formula>NOT(ISERROR(SEARCH("ntitulé",A10)))</formula>
    </cfRule>
    <cfRule type="containsBlanks" dxfId="1713" priority="9">
      <formula>LEN(TRIM(A10))=0</formula>
    </cfRule>
  </conditionalFormatting>
  <conditionalFormatting sqref="A11:A19">
    <cfRule type="containsText" dxfId="1712" priority="6" operator="containsText" text="ntitulé">
      <formula>NOT(ISERROR(SEARCH("ntitulé",A11)))</formula>
    </cfRule>
    <cfRule type="containsBlanks" dxfId="1711" priority="7">
      <formula>LEN(TRIM(A11))=0</formula>
    </cfRule>
  </conditionalFormatting>
  <conditionalFormatting sqref="B25:P25">
    <cfRule type="containsBlanks" dxfId="1710" priority="5">
      <formula>LEN(TRIM(B25))=0</formula>
    </cfRule>
  </conditionalFormatting>
  <conditionalFormatting sqref="B26:P26">
    <cfRule type="containsBlanks" dxfId="1709" priority="4">
      <formula>LEN(TRIM(B26))=0</formula>
    </cfRule>
  </conditionalFormatting>
  <conditionalFormatting sqref="B27:P27">
    <cfRule type="containsBlanks" dxfId="1708" priority="3">
      <formula>LEN(TRIM(B27))=0</formula>
    </cfRule>
  </conditionalFormatting>
  <conditionalFormatting sqref="B28:P28">
    <cfRule type="containsBlanks" dxfId="1707" priority="2">
      <formula>LEN(TRIM(B28))=0</formula>
    </cfRule>
  </conditionalFormatting>
  <conditionalFormatting sqref="B29:P29">
    <cfRule type="containsBlanks" dxfId="1706" priority="1">
      <formula>LEN(TRIM(B29))=0</formula>
    </cfRule>
  </conditionalFormatting>
  <hyperlinks>
    <hyperlink ref="A1" location="TAB00!A1" display="Retour page de garde"/>
    <hyperlink ref="A2" location="'TAB5'!A1" display="Retour TAB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J14" sqref="J14"/>
    </sheetView>
  </sheetViews>
  <sheetFormatPr baseColWidth="10" defaultColWidth="14.6640625" defaultRowHeight="13.5" x14ac:dyDescent="0.3"/>
  <cols>
    <col min="1" max="1" width="60" style="77" customWidth="1"/>
    <col min="2" max="11" width="14.6640625" style="77"/>
    <col min="12" max="12" width="18.83203125" style="77" customWidth="1"/>
    <col min="13" max="16384" width="14.6640625" style="77"/>
  </cols>
  <sheetData>
    <row r="1" spans="1:15" ht="15" x14ac:dyDescent="0.3">
      <c r="A1" s="145" t="s">
        <v>160</v>
      </c>
      <c r="B1" s="228"/>
      <c r="C1" s="175"/>
      <c r="D1" s="81"/>
      <c r="E1" s="228"/>
      <c r="G1" s="228"/>
      <c r="K1" s="228"/>
      <c r="O1" s="228"/>
    </row>
    <row r="2" spans="1:15" ht="15" x14ac:dyDescent="0.3">
      <c r="A2" s="21" t="s">
        <v>380</v>
      </c>
      <c r="B2" s="228"/>
      <c r="C2" s="175"/>
      <c r="D2" s="81"/>
      <c r="E2" s="228"/>
      <c r="G2" s="228"/>
      <c r="K2" s="228"/>
      <c r="O2" s="228"/>
    </row>
    <row r="3" spans="1:15" ht="43.9" customHeight="1" x14ac:dyDescent="0.3">
      <c r="A3" s="767" t="str">
        <f>TAB00!B70&amp;" : "&amp;TAB00!C70</f>
        <v>TAB5.7 : Cotisations de responsabilisation de l’ONSSAPL</v>
      </c>
      <c r="B3" s="767"/>
      <c r="C3" s="767"/>
      <c r="D3" s="767"/>
      <c r="E3" s="767"/>
      <c r="F3" s="767"/>
      <c r="G3" s="767"/>
      <c r="H3" s="767"/>
      <c r="I3" s="767"/>
      <c r="J3" s="767"/>
    </row>
    <row r="5" spans="1:15" x14ac:dyDescent="0.3">
      <c r="A5" s="322" t="s">
        <v>426</v>
      </c>
      <c r="B5" s="322"/>
      <c r="C5" s="322"/>
      <c r="D5" s="322"/>
      <c r="E5" s="322"/>
      <c r="F5" s="322"/>
      <c r="G5" s="322"/>
      <c r="H5" s="322"/>
      <c r="I5" s="322"/>
      <c r="J5" s="322"/>
    </row>
    <row r="7" spans="1:15" x14ac:dyDescent="0.3">
      <c r="B7" s="138">
        <v>2015</v>
      </c>
      <c r="C7" s="138">
        <v>2016</v>
      </c>
      <c r="D7" s="138">
        <v>2017</v>
      </c>
      <c r="E7" s="138">
        <v>2018</v>
      </c>
      <c r="F7" s="138">
        <v>2019</v>
      </c>
      <c r="G7" s="138">
        <v>2020</v>
      </c>
      <c r="H7" s="138">
        <v>2021</v>
      </c>
      <c r="I7" s="138">
        <v>2022</v>
      </c>
      <c r="J7" s="138">
        <v>2023</v>
      </c>
    </row>
    <row r="8" spans="1:15" x14ac:dyDescent="0.3">
      <c r="A8" s="77" t="s">
        <v>427</v>
      </c>
      <c r="B8" s="289"/>
      <c r="C8" s="289"/>
      <c r="D8" s="289"/>
      <c r="E8" s="289"/>
      <c r="F8" s="289"/>
      <c r="G8" s="289"/>
      <c r="H8" s="289"/>
      <c r="I8" s="289"/>
      <c r="J8" s="289"/>
    </row>
    <row r="9" spans="1:15" x14ac:dyDescent="0.3">
      <c r="A9" s="77" t="s">
        <v>428</v>
      </c>
      <c r="B9" s="289"/>
      <c r="C9" s="289"/>
      <c r="D9" s="289"/>
      <c r="E9" s="289"/>
      <c r="F9" s="289"/>
      <c r="G9" s="289"/>
      <c r="H9" s="289"/>
      <c r="I9" s="289"/>
      <c r="J9" s="289"/>
    </row>
    <row r="10" spans="1:15" x14ac:dyDescent="0.3">
      <c r="A10" s="77" t="s">
        <v>429</v>
      </c>
      <c r="B10" s="316">
        <f>B8+B9</f>
        <v>0</v>
      </c>
      <c r="C10" s="316">
        <f t="shared" ref="C10:J10" si="0">C8+C9</f>
        <v>0</v>
      </c>
      <c r="D10" s="316">
        <f t="shared" si="0"/>
        <v>0</v>
      </c>
      <c r="E10" s="316">
        <f t="shared" si="0"/>
        <v>0</v>
      </c>
      <c r="F10" s="316">
        <f t="shared" si="0"/>
        <v>0</v>
      </c>
      <c r="G10" s="316">
        <f t="shared" si="0"/>
        <v>0</v>
      </c>
      <c r="H10" s="316">
        <f t="shared" si="0"/>
        <v>0</v>
      </c>
      <c r="I10" s="316">
        <f t="shared" si="0"/>
        <v>0</v>
      </c>
      <c r="J10" s="316">
        <f t="shared" si="0"/>
        <v>0</v>
      </c>
    </row>
    <row r="11" spans="1:15" ht="15.75" x14ac:dyDescent="0.3">
      <c r="A11" s="323" t="s">
        <v>430</v>
      </c>
      <c r="B11" s="324">
        <f>IFERROR(B8/B10,0)</f>
        <v>0</v>
      </c>
      <c r="C11" s="324">
        <f t="shared" ref="C11:J11" si="1">IFERROR(C8/C10,0)</f>
        <v>0</v>
      </c>
      <c r="D11" s="324">
        <f t="shared" si="1"/>
        <v>0</v>
      </c>
      <c r="E11" s="324">
        <f t="shared" si="1"/>
        <v>0</v>
      </c>
      <c r="F11" s="324">
        <f t="shared" si="1"/>
        <v>0</v>
      </c>
      <c r="G11" s="324">
        <f t="shared" si="1"/>
        <v>0</v>
      </c>
      <c r="H11" s="324">
        <f t="shared" si="1"/>
        <v>0</v>
      </c>
      <c r="I11" s="324">
        <f t="shared" si="1"/>
        <v>0</v>
      </c>
      <c r="J11" s="324">
        <f t="shared" si="1"/>
        <v>0</v>
      </c>
    </row>
    <row r="13" spans="1:15" s="197" customFormat="1" ht="38.25" x14ac:dyDescent="0.3">
      <c r="A13" s="325" t="s">
        <v>431</v>
      </c>
      <c r="B13" s="289"/>
      <c r="C13" s="289"/>
      <c r="D13" s="289"/>
      <c r="E13" s="289"/>
      <c r="F13" s="289"/>
      <c r="G13" s="289"/>
      <c r="H13" s="289"/>
      <c r="I13" s="289"/>
      <c r="J13" s="289"/>
    </row>
    <row r="14" spans="1:15" x14ac:dyDescent="0.3">
      <c r="A14" s="77" t="s">
        <v>432</v>
      </c>
      <c r="B14" s="326">
        <f t="shared" ref="B14:J14" si="2">B15*B16</f>
        <v>0</v>
      </c>
      <c r="C14" s="326">
        <f t="shared" si="2"/>
        <v>0</v>
      </c>
      <c r="D14" s="326">
        <f t="shared" si="2"/>
        <v>0</v>
      </c>
      <c r="E14" s="326">
        <f t="shared" si="2"/>
        <v>0</v>
      </c>
      <c r="F14" s="326">
        <f t="shared" si="2"/>
        <v>0</v>
      </c>
      <c r="G14" s="326">
        <f t="shared" si="2"/>
        <v>0</v>
      </c>
      <c r="H14" s="326">
        <f t="shared" si="2"/>
        <v>0</v>
      </c>
      <c r="I14" s="326">
        <f t="shared" si="2"/>
        <v>0</v>
      </c>
      <c r="J14" s="326">
        <f t="shared" si="2"/>
        <v>0</v>
      </c>
    </row>
    <row r="15" spans="1:15" x14ac:dyDescent="0.3">
      <c r="A15" s="327" t="s">
        <v>433</v>
      </c>
      <c r="B15" s="328">
        <f t="shared" ref="B15:J15" si="3">B13</f>
        <v>0</v>
      </c>
      <c r="C15" s="328">
        <f t="shared" si="3"/>
        <v>0</v>
      </c>
      <c r="D15" s="328">
        <f t="shared" si="3"/>
        <v>0</v>
      </c>
      <c r="E15" s="328">
        <f t="shared" si="3"/>
        <v>0</v>
      </c>
      <c r="F15" s="328">
        <f t="shared" si="3"/>
        <v>0</v>
      </c>
      <c r="G15" s="328">
        <f t="shared" si="3"/>
        <v>0</v>
      </c>
      <c r="H15" s="328">
        <f t="shared" si="3"/>
        <v>0</v>
      </c>
      <c r="I15" s="328">
        <f t="shared" si="3"/>
        <v>0</v>
      </c>
      <c r="J15" s="328">
        <f t="shared" si="3"/>
        <v>0</v>
      </c>
    </row>
    <row r="16" spans="1:15" x14ac:dyDescent="0.3">
      <c r="A16" s="327" t="s">
        <v>434</v>
      </c>
      <c r="B16" s="307"/>
      <c r="C16" s="307"/>
      <c r="D16" s="307"/>
      <c r="E16" s="307"/>
      <c r="F16" s="307"/>
      <c r="G16" s="307"/>
      <c r="H16" s="307"/>
      <c r="I16" s="307"/>
      <c r="J16" s="307"/>
    </row>
    <row r="18" spans="1:11" x14ac:dyDescent="0.3">
      <c r="A18" s="322" t="s">
        <v>435</v>
      </c>
      <c r="B18" s="322"/>
      <c r="C18" s="322"/>
      <c r="D18" s="322"/>
      <c r="E18" s="322"/>
      <c r="F18" s="322"/>
      <c r="G18" s="322"/>
      <c r="H18" s="322"/>
      <c r="I18" s="322"/>
      <c r="J18" s="322"/>
    </row>
    <row r="20" spans="1:11" x14ac:dyDescent="0.3">
      <c r="B20" s="138">
        <v>2015</v>
      </c>
      <c r="C20" s="138">
        <v>2016</v>
      </c>
      <c r="D20" s="138">
        <v>2017</v>
      </c>
      <c r="E20" s="138">
        <v>2018</v>
      </c>
      <c r="F20" s="138">
        <v>2019</v>
      </c>
      <c r="G20" s="138">
        <v>2020</v>
      </c>
      <c r="H20" s="138">
        <v>2021</v>
      </c>
      <c r="I20" s="138">
        <v>2022</v>
      </c>
      <c r="J20" s="138">
        <v>2023</v>
      </c>
    </row>
    <row r="21" spans="1:11" ht="51" x14ac:dyDescent="0.3">
      <c r="A21" s="81" t="s">
        <v>436</v>
      </c>
      <c r="B21" s="289"/>
      <c r="C21" s="289"/>
      <c r="D21" s="289"/>
      <c r="E21" s="289"/>
      <c r="F21" s="289"/>
      <c r="G21" s="289"/>
      <c r="H21" s="289"/>
      <c r="I21" s="289"/>
      <c r="J21" s="289"/>
    </row>
    <row r="22" spans="1:11" ht="39.75" x14ac:dyDescent="0.3">
      <c r="A22" s="81" t="s">
        <v>437</v>
      </c>
      <c r="B22" s="326">
        <f t="shared" ref="B22:J22" si="4">B13</f>
        <v>0</v>
      </c>
      <c r="C22" s="326">
        <f t="shared" si="4"/>
        <v>0</v>
      </c>
      <c r="D22" s="326">
        <f t="shared" si="4"/>
        <v>0</v>
      </c>
      <c r="E22" s="326">
        <f t="shared" si="4"/>
        <v>0</v>
      </c>
      <c r="F22" s="326">
        <f t="shared" si="4"/>
        <v>0</v>
      </c>
      <c r="G22" s="326">
        <f t="shared" si="4"/>
        <v>0</v>
      </c>
      <c r="H22" s="326">
        <f t="shared" si="4"/>
        <v>0</v>
      </c>
      <c r="I22" s="326">
        <f t="shared" si="4"/>
        <v>0</v>
      </c>
      <c r="J22" s="326">
        <f t="shared" si="4"/>
        <v>0</v>
      </c>
      <c r="K22" s="326"/>
    </row>
    <row r="23" spans="1:11" ht="15.75" x14ac:dyDescent="0.3">
      <c r="A23" s="323" t="s">
        <v>438</v>
      </c>
      <c r="B23" s="324">
        <f>IFERROR(B21/B22,0)</f>
        <v>0</v>
      </c>
      <c r="C23" s="324">
        <f t="shared" ref="C23:J23" si="5">IFERROR(C21/C22,0)</f>
        <v>0</v>
      </c>
      <c r="D23" s="324">
        <f t="shared" si="5"/>
        <v>0</v>
      </c>
      <c r="E23" s="324">
        <f t="shared" si="5"/>
        <v>0</v>
      </c>
      <c r="F23" s="324">
        <f t="shared" si="5"/>
        <v>0</v>
      </c>
      <c r="G23" s="324">
        <f t="shared" si="5"/>
        <v>0</v>
      </c>
      <c r="H23" s="324">
        <f t="shared" si="5"/>
        <v>0</v>
      </c>
      <c r="I23" s="324">
        <f t="shared" si="5"/>
        <v>0</v>
      </c>
      <c r="J23" s="324">
        <f t="shared" si="5"/>
        <v>0</v>
      </c>
    </row>
    <row r="25" spans="1:11" x14ac:dyDescent="0.3">
      <c r="A25" s="322" t="s">
        <v>439</v>
      </c>
      <c r="B25" s="322"/>
      <c r="C25" s="322"/>
      <c r="D25" s="322"/>
      <c r="E25" s="322"/>
      <c r="F25" s="322"/>
      <c r="G25" s="322"/>
      <c r="H25" s="322"/>
      <c r="I25" s="322"/>
      <c r="J25" s="322"/>
    </row>
    <row r="27" spans="1:11" x14ac:dyDescent="0.3">
      <c r="B27" s="138">
        <v>2015</v>
      </c>
      <c r="C27" s="138">
        <v>2016</v>
      </c>
      <c r="D27" s="138">
        <v>2017</v>
      </c>
      <c r="E27" s="138">
        <v>2018</v>
      </c>
      <c r="F27" s="138">
        <v>2019</v>
      </c>
      <c r="G27" s="138">
        <v>2020</v>
      </c>
      <c r="H27" s="138">
        <v>2021</v>
      </c>
      <c r="I27" s="138">
        <v>2022</v>
      </c>
      <c r="J27" s="138">
        <v>2023</v>
      </c>
    </row>
    <row r="28" spans="1:11" x14ac:dyDescent="0.3">
      <c r="A28" s="77" t="s">
        <v>440</v>
      </c>
      <c r="B28" s="307"/>
      <c r="C28" s="307"/>
      <c r="D28" s="307"/>
      <c r="E28" s="307"/>
      <c r="F28" s="307"/>
      <c r="G28" s="307"/>
      <c r="H28" s="307"/>
      <c r="I28" s="307"/>
      <c r="J28" s="307"/>
    </row>
    <row r="29" spans="1:11" x14ac:dyDescent="0.3">
      <c r="A29" s="329" t="s">
        <v>441</v>
      </c>
    </row>
    <row r="30" spans="1:11" x14ac:dyDescent="0.3">
      <c r="A30" s="329"/>
    </row>
    <row r="31" spans="1:11" x14ac:dyDescent="0.3">
      <c r="A31" s="322" t="s">
        <v>442</v>
      </c>
      <c r="B31" s="322"/>
      <c r="C31" s="322"/>
      <c r="D31" s="322"/>
      <c r="E31" s="322"/>
      <c r="F31" s="322"/>
      <c r="G31" s="322"/>
      <c r="H31" s="322"/>
      <c r="I31" s="322"/>
      <c r="J31" s="322"/>
    </row>
    <row r="33" spans="1:13" x14ac:dyDescent="0.3">
      <c r="B33" s="138">
        <v>2015</v>
      </c>
      <c r="C33" s="138">
        <v>2016</v>
      </c>
      <c r="D33" s="138">
        <v>2017</v>
      </c>
      <c r="E33" s="138">
        <v>2018</v>
      </c>
      <c r="F33" s="138">
        <v>2019</v>
      </c>
      <c r="G33" s="138">
        <v>2020</v>
      </c>
      <c r="H33" s="138">
        <v>2021</v>
      </c>
      <c r="I33" s="138">
        <v>2022</v>
      </c>
      <c r="J33" s="138">
        <v>2023</v>
      </c>
    </row>
    <row r="34" spans="1:13" x14ac:dyDescent="0.3">
      <c r="A34" s="77" t="s">
        <v>443</v>
      </c>
      <c r="B34" s="228">
        <f t="shared" ref="B34:J34" si="6">B21</f>
        <v>0</v>
      </c>
      <c r="C34" s="228">
        <f t="shared" si="6"/>
        <v>0</v>
      </c>
      <c r="D34" s="228">
        <f t="shared" si="6"/>
        <v>0</v>
      </c>
      <c r="E34" s="228">
        <f t="shared" si="6"/>
        <v>0</v>
      </c>
      <c r="F34" s="228">
        <f t="shared" si="6"/>
        <v>0</v>
      </c>
      <c r="G34" s="228">
        <f t="shared" si="6"/>
        <v>0</v>
      </c>
      <c r="H34" s="228">
        <f t="shared" si="6"/>
        <v>0</v>
      </c>
      <c r="I34" s="228">
        <f t="shared" si="6"/>
        <v>0</v>
      </c>
      <c r="J34" s="228">
        <f t="shared" si="6"/>
        <v>0</v>
      </c>
    </row>
    <row r="35" spans="1:13" x14ac:dyDescent="0.3">
      <c r="A35" s="77" t="s">
        <v>444</v>
      </c>
      <c r="B35" s="228">
        <f t="shared" ref="B35:J35" si="7">B14</f>
        <v>0</v>
      </c>
      <c r="C35" s="228">
        <f t="shared" si="7"/>
        <v>0</v>
      </c>
      <c r="D35" s="228">
        <f t="shared" si="7"/>
        <v>0</v>
      </c>
      <c r="E35" s="228">
        <f t="shared" si="7"/>
        <v>0</v>
      </c>
      <c r="F35" s="228">
        <f t="shared" si="7"/>
        <v>0</v>
      </c>
      <c r="G35" s="228">
        <f t="shared" si="7"/>
        <v>0</v>
      </c>
      <c r="H35" s="228">
        <f t="shared" si="7"/>
        <v>0</v>
      </c>
      <c r="I35" s="228">
        <f t="shared" si="7"/>
        <v>0</v>
      </c>
      <c r="J35" s="228">
        <f t="shared" si="7"/>
        <v>0</v>
      </c>
    </row>
    <row r="36" spans="1:13" ht="18" x14ac:dyDescent="0.35">
      <c r="A36" s="77" t="s">
        <v>445</v>
      </c>
      <c r="B36" s="228">
        <f t="shared" ref="B36:J36" si="8">B34-B35</f>
        <v>0</v>
      </c>
      <c r="C36" s="228">
        <f t="shared" si="8"/>
        <v>0</v>
      </c>
      <c r="D36" s="228">
        <f t="shared" si="8"/>
        <v>0</v>
      </c>
      <c r="E36" s="228">
        <f t="shared" si="8"/>
        <v>0</v>
      </c>
      <c r="F36" s="228">
        <f t="shared" si="8"/>
        <v>0</v>
      </c>
      <c r="G36" s="228">
        <f t="shared" si="8"/>
        <v>0</v>
      </c>
      <c r="H36" s="228">
        <f t="shared" si="8"/>
        <v>0</v>
      </c>
      <c r="I36" s="228">
        <f t="shared" si="8"/>
        <v>0</v>
      </c>
      <c r="J36" s="228">
        <f t="shared" si="8"/>
        <v>0</v>
      </c>
      <c r="M36" s="228"/>
    </row>
    <row r="37" spans="1:13" x14ac:dyDescent="0.3">
      <c r="A37" s="77" t="s">
        <v>446</v>
      </c>
      <c r="B37" s="330">
        <f t="shared" ref="B37:J37" si="9">B28</f>
        <v>0</v>
      </c>
      <c r="C37" s="330">
        <f t="shared" si="9"/>
        <v>0</v>
      </c>
      <c r="D37" s="330">
        <f t="shared" si="9"/>
        <v>0</v>
      </c>
      <c r="E37" s="330">
        <f t="shared" si="9"/>
        <v>0</v>
      </c>
      <c r="F37" s="330">
        <f t="shared" si="9"/>
        <v>0</v>
      </c>
      <c r="G37" s="330">
        <f t="shared" si="9"/>
        <v>0</v>
      </c>
      <c r="H37" s="330">
        <f t="shared" si="9"/>
        <v>0</v>
      </c>
      <c r="I37" s="330">
        <f t="shared" si="9"/>
        <v>0</v>
      </c>
      <c r="J37" s="330">
        <f t="shared" si="9"/>
        <v>0</v>
      </c>
      <c r="M37" s="228"/>
    </row>
    <row r="38" spans="1:13" ht="18" x14ac:dyDescent="0.35">
      <c r="A38" s="323" t="s">
        <v>447</v>
      </c>
      <c r="B38" s="331">
        <f t="shared" ref="B38:H38" si="10">IF(B36&gt;0,B36*B37,0)</f>
        <v>0</v>
      </c>
      <c r="C38" s="331">
        <f t="shared" si="10"/>
        <v>0</v>
      </c>
      <c r="D38" s="331">
        <f t="shared" si="10"/>
        <v>0</v>
      </c>
      <c r="E38" s="331">
        <f t="shared" si="10"/>
        <v>0</v>
      </c>
      <c r="F38" s="331">
        <f t="shared" si="10"/>
        <v>0</v>
      </c>
      <c r="G38" s="331">
        <f t="shared" si="10"/>
        <v>0</v>
      </c>
      <c r="H38" s="331">
        <f t="shared" si="10"/>
        <v>0</v>
      </c>
      <c r="I38" s="331">
        <f>I36*I37</f>
        <v>0</v>
      </c>
      <c r="J38" s="331">
        <f>J36*J37</f>
        <v>0</v>
      </c>
      <c r="M38" s="228"/>
    </row>
    <row r="39" spans="1:13" x14ac:dyDescent="0.3">
      <c r="M39" s="228"/>
    </row>
    <row r="40" spans="1:13" x14ac:dyDescent="0.3">
      <c r="A40" s="322" t="s">
        <v>448</v>
      </c>
      <c r="B40" s="322"/>
      <c r="C40" s="322"/>
      <c r="D40" s="322"/>
      <c r="E40" s="322"/>
      <c r="F40" s="322"/>
      <c r="G40" s="322"/>
      <c r="H40" s="322"/>
      <c r="I40" s="322"/>
      <c r="J40" s="322"/>
    </row>
    <row r="42" spans="1:13" ht="15.75" x14ac:dyDescent="0.3">
      <c r="A42" s="332" t="s">
        <v>449</v>
      </c>
      <c r="B42" s="138">
        <v>2015</v>
      </c>
      <c r="C42" s="138">
        <v>2016</v>
      </c>
      <c r="D42" s="138">
        <v>2017</v>
      </c>
      <c r="E42" s="138">
        <v>2018</v>
      </c>
      <c r="F42" s="138">
        <v>2019</v>
      </c>
      <c r="G42" s="138">
        <v>2020</v>
      </c>
      <c r="H42" s="138">
        <v>2021</v>
      </c>
      <c r="I42" s="138">
        <v>2022</v>
      </c>
      <c r="J42" s="138">
        <v>2023</v>
      </c>
    </row>
    <row r="43" spans="1:13" x14ac:dyDescent="0.3">
      <c r="A43" s="77" t="s">
        <v>450</v>
      </c>
      <c r="B43" s="289"/>
      <c r="C43" s="289"/>
      <c r="D43" s="289"/>
      <c r="E43" s="289"/>
      <c r="F43" s="289"/>
      <c r="G43" s="289"/>
      <c r="H43" s="289"/>
      <c r="I43" s="289"/>
      <c r="J43" s="289"/>
    </row>
    <row r="44" spans="1:13" x14ac:dyDescent="0.3">
      <c r="A44" s="77" t="s">
        <v>451</v>
      </c>
      <c r="B44" s="289"/>
      <c r="C44" s="289"/>
      <c r="D44" s="289"/>
      <c r="E44" s="289"/>
      <c r="F44" s="289"/>
      <c r="G44" s="289"/>
      <c r="H44" s="289"/>
      <c r="I44" s="289"/>
      <c r="J44" s="289"/>
    </row>
    <row r="45" spans="1:13" x14ac:dyDescent="0.3">
      <c r="A45" s="77" t="s">
        <v>452</v>
      </c>
      <c r="B45" s="289"/>
      <c r="C45" s="289"/>
      <c r="D45" s="289"/>
      <c r="E45" s="289"/>
      <c r="F45" s="289"/>
      <c r="G45" s="289"/>
      <c r="H45" s="289"/>
      <c r="I45" s="289"/>
      <c r="J45" s="289"/>
    </row>
    <row r="46" spans="1:13" x14ac:dyDescent="0.3">
      <c r="A46" s="212" t="s">
        <v>320</v>
      </c>
      <c r="B46" s="626">
        <f>SUM(B43:B45)</f>
        <v>0</v>
      </c>
      <c r="C46" s="626">
        <f t="shared" ref="C46:J46" si="11">SUM(C43:C45)</f>
        <v>0</v>
      </c>
      <c r="D46" s="626">
        <f t="shared" si="11"/>
        <v>0</v>
      </c>
      <c r="E46" s="626">
        <f t="shared" si="11"/>
        <v>0</v>
      </c>
      <c r="F46" s="333">
        <f t="shared" si="11"/>
        <v>0</v>
      </c>
      <c r="G46" s="333">
        <f t="shared" si="11"/>
        <v>0</v>
      </c>
      <c r="H46" s="333">
        <f t="shared" si="11"/>
        <v>0</v>
      </c>
      <c r="I46" s="333">
        <f t="shared" si="11"/>
        <v>0</v>
      </c>
      <c r="J46" s="333">
        <f t="shared" si="11"/>
        <v>0</v>
      </c>
    </row>
  </sheetData>
  <mergeCells count="1">
    <mergeCell ref="A3:J3"/>
  </mergeCells>
  <conditionalFormatting sqref="B8:J9">
    <cfRule type="containsText" dxfId="1705" priority="17" operator="containsText" text="ntitulé">
      <formula>NOT(ISERROR(SEARCH("ntitulé",B8)))</formula>
    </cfRule>
    <cfRule type="containsBlanks" dxfId="1704" priority="18">
      <formula>LEN(TRIM(B8))=0</formula>
    </cfRule>
  </conditionalFormatting>
  <conditionalFormatting sqref="B8:J9">
    <cfRule type="containsText" dxfId="1703" priority="16" operator="containsText" text="libre">
      <formula>NOT(ISERROR(SEARCH("libre",B8)))</formula>
    </cfRule>
  </conditionalFormatting>
  <conditionalFormatting sqref="B13:J13">
    <cfRule type="containsText" dxfId="1702" priority="14" operator="containsText" text="ntitulé">
      <formula>NOT(ISERROR(SEARCH("ntitulé",B13)))</formula>
    </cfRule>
    <cfRule type="containsBlanks" dxfId="1701" priority="15">
      <formula>LEN(TRIM(B13))=0</formula>
    </cfRule>
  </conditionalFormatting>
  <conditionalFormatting sqref="B13:J13">
    <cfRule type="containsText" dxfId="1700" priority="13" operator="containsText" text="libre">
      <formula>NOT(ISERROR(SEARCH("libre",B13)))</formula>
    </cfRule>
  </conditionalFormatting>
  <conditionalFormatting sqref="B16:J16">
    <cfRule type="containsText" dxfId="1699" priority="11" operator="containsText" text="ntitulé">
      <formula>NOT(ISERROR(SEARCH("ntitulé",B16)))</formula>
    </cfRule>
    <cfRule type="containsBlanks" dxfId="1698" priority="12">
      <formula>LEN(TRIM(B16))=0</formula>
    </cfRule>
  </conditionalFormatting>
  <conditionalFormatting sqref="B16:J16">
    <cfRule type="containsText" dxfId="1697" priority="10" operator="containsText" text="libre">
      <formula>NOT(ISERROR(SEARCH("libre",B16)))</formula>
    </cfRule>
  </conditionalFormatting>
  <conditionalFormatting sqref="B21:J21">
    <cfRule type="containsText" dxfId="1696" priority="8" operator="containsText" text="ntitulé">
      <formula>NOT(ISERROR(SEARCH("ntitulé",B21)))</formula>
    </cfRule>
    <cfRule type="containsBlanks" dxfId="1695" priority="9">
      <formula>LEN(TRIM(B21))=0</formula>
    </cfRule>
  </conditionalFormatting>
  <conditionalFormatting sqref="B21:J21">
    <cfRule type="containsText" dxfId="1694" priority="7" operator="containsText" text="libre">
      <formula>NOT(ISERROR(SEARCH("libre",B21)))</formula>
    </cfRule>
  </conditionalFormatting>
  <conditionalFormatting sqref="B28:J28">
    <cfRule type="containsText" dxfId="1693" priority="5" operator="containsText" text="ntitulé">
      <formula>NOT(ISERROR(SEARCH("ntitulé",B28)))</formula>
    </cfRule>
    <cfRule type="containsBlanks" dxfId="1692" priority="6">
      <formula>LEN(TRIM(B28))=0</formula>
    </cfRule>
  </conditionalFormatting>
  <conditionalFormatting sqref="B28:J28">
    <cfRule type="containsText" dxfId="1691" priority="4" operator="containsText" text="libre">
      <formula>NOT(ISERROR(SEARCH("libre",B28)))</formula>
    </cfRule>
  </conditionalFormatting>
  <conditionalFormatting sqref="B43:J45">
    <cfRule type="containsText" dxfId="1690" priority="2" operator="containsText" text="ntitulé">
      <formula>NOT(ISERROR(SEARCH("ntitulé",B43)))</formula>
    </cfRule>
    <cfRule type="containsBlanks" dxfId="1689" priority="3">
      <formula>LEN(TRIM(B43))=0</formula>
    </cfRule>
  </conditionalFormatting>
  <conditionalFormatting sqref="B43:J45">
    <cfRule type="containsText" dxfId="1688" priority="1" operator="containsText" text="libre">
      <formula>NOT(ISERROR(SEARCH("libre",B43)))</formula>
    </cfRule>
  </conditionalFormatting>
  <hyperlinks>
    <hyperlink ref="A1" location="TAB00!A1" display="Retour page de garde"/>
    <hyperlink ref="A2" location="'TAB5'!A1" display="Retour TAB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opLeftCell="A6" workbookViewId="0">
      <selection activeCell="B7" sqref="B7:H7"/>
    </sheetView>
  </sheetViews>
  <sheetFormatPr baseColWidth="10" defaultColWidth="9.1640625" defaultRowHeight="13.5" x14ac:dyDescent="0.3"/>
  <cols>
    <col min="1" max="1" width="31.5" style="81" bestFit="1" customWidth="1"/>
    <col min="2" max="2" width="16.6640625" style="77" customWidth="1"/>
    <col min="3" max="4" width="16.6640625" style="81" customWidth="1"/>
    <col min="5" max="9" width="16.6640625" style="77" customWidth="1"/>
    <col min="10" max="10" width="10" style="77" customWidth="1"/>
    <col min="11" max="11" width="16.6640625" style="77" customWidth="1"/>
    <col min="12" max="12" width="10" style="77" customWidth="1"/>
    <col min="13" max="13" width="16.6640625" style="77" customWidth="1"/>
    <col min="14" max="14" width="10" style="77" customWidth="1"/>
    <col min="15" max="15" width="16.6640625" style="77" customWidth="1"/>
    <col min="16" max="16" width="10" style="77" customWidth="1"/>
    <col min="17" max="17" width="16.6640625" style="77" customWidth="1"/>
    <col min="18" max="18" width="10" style="77" customWidth="1"/>
    <col min="19" max="19" width="1.5" style="77" customWidth="1"/>
    <col min="20" max="16384" width="9.1640625" style="77"/>
  </cols>
  <sheetData>
    <row r="1" spans="1:19" ht="15" x14ac:dyDescent="0.3">
      <c r="A1" s="145" t="s">
        <v>160</v>
      </c>
      <c r="B1" s="228"/>
      <c r="C1" s="175"/>
      <c r="E1" s="228"/>
      <c r="G1" s="228"/>
      <c r="K1" s="228"/>
      <c r="O1" s="228"/>
    </row>
    <row r="2" spans="1:19" ht="15" x14ac:dyDescent="0.3">
      <c r="A2" s="21" t="s">
        <v>380</v>
      </c>
      <c r="B2" s="228"/>
      <c r="C2" s="175"/>
      <c r="E2" s="228"/>
      <c r="G2" s="228"/>
      <c r="K2" s="228"/>
      <c r="O2" s="228"/>
    </row>
    <row r="3" spans="1:19" ht="21" x14ac:dyDescent="0.35">
      <c r="A3" s="171" t="str">
        <f>TAB00!B71&amp;" : "&amp;TAB00!C71</f>
        <v>TAB5.8 : Charges de pension non-capitalisées (uniquement destiné à ORES)</v>
      </c>
      <c r="B3" s="171"/>
      <c r="C3" s="171"/>
      <c r="D3" s="171"/>
      <c r="E3" s="171"/>
      <c r="F3" s="171"/>
      <c r="G3" s="171"/>
      <c r="H3" s="171"/>
      <c r="I3" s="171"/>
      <c r="J3" s="171"/>
      <c r="K3" s="171"/>
      <c r="L3" s="171"/>
      <c r="M3" s="171"/>
      <c r="N3" s="171"/>
      <c r="O3" s="171"/>
      <c r="P3" s="171"/>
      <c r="Q3" s="171"/>
      <c r="R3" s="171"/>
      <c r="S3" s="171"/>
    </row>
    <row r="4" spans="1:19" x14ac:dyDescent="0.3">
      <c r="M4" s="82"/>
      <c r="O4" s="82"/>
      <c r="Q4" s="82"/>
    </row>
    <row r="5" spans="1:19" x14ac:dyDescent="0.3">
      <c r="A5" s="768" t="s">
        <v>520</v>
      </c>
      <c r="B5" s="768"/>
      <c r="C5" s="768"/>
      <c r="D5" s="768"/>
      <c r="E5" s="768"/>
      <c r="F5" s="768"/>
      <c r="G5" s="768"/>
      <c r="H5" s="768"/>
      <c r="I5" s="768"/>
      <c r="M5" s="82"/>
      <c r="O5" s="82"/>
      <c r="Q5" s="82"/>
    </row>
    <row r="6" spans="1:19" x14ac:dyDescent="0.3">
      <c r="A6" s="334"/>
      <c r="B6" s="334"/>
      <c r="C6" s="334"/>
      <c r="D6" s="334"/>
      <c r="E6" s="334"/>
      <c r="F6" s="334"/>
      <c r="G6" s="334"/>
      <c r="H6" s="334"/>
      <c r="I6" s="334"/>
      <c r="M6" s="82"/>
      <c r="O6" s="82"/>
      <c r="Q6" s="82"/>
    </row>
    <row r="7" spans="1:19" s="81" customFormat="1" ht="27" x14ac:dyDescent="0.3">
      <c r="A7" s="335"/>
      <c r="B7" s="336" t="s">
        <v>684</v>
      </c>
      <c r="C7" s="336" t="s">
        <v>521</v>
      </c>
      <c r="D7" s="336" t="s">
        <v>347</v>
      </c>
      <c r="E7" s="336" t="s">
        <v>522</v>
      </c>
      <c r="F7" s="336" t="s">
        <v>523</v>
      </c>
      <c r="G7" s="336" t="s">
        <v>349</v>
      </c>
      <c r="H7" s="336" t="s">
        <v>351</v>
      </c>
      <c r="I7" s="336" t="s">
        <v>54</v>
      </c>
      <c r="M7" s="84"/>
      <c r="O7" s="84"/>
      <c r="Q7" s="84"/>
    </row>
    <row r="8" spans="1:19" x14ac:dyDescent="0.3">
      <c r="A8" s="77" t="s">
        <v>524</v>
      </c>
      <c r="B8" s="289"/>
      <c r="C8" s="289"/>
      <c r="D8" s="289"/>
      <c r="E8" s="289"/>
      <c r="F8" s="289"/>
      <c r="G8" s="289"/>
      <c r="H8" s="289"/>
      <c r="I8" s="228">
        <f t="shared" ref="I8:I30" si="0">SUM(C8:H8)</f>
        <v>0</v>
      </c>
      <c r="M8" s="82"/>
      <c r="O8" s="82"/>
      <c r="Q8" s="82"/>
    </row>
    <row r="9" spans="1:19" x14ac:dyDescent="0.3">
      <c r="A9" s="77" t="s">
        <v>525</v>
      </c>
      <c r="B9" s="289"/>
      <c r="C9" s="289"/>
      <c r="D9" s="289"/>
      <c r="E9" s="289"/>
      <c r="F9" s="289"/>
      <c r="G9" s="289"/>
      <c r="H9" s="289"/>
      <c r="I9" s="228">
        <f t="shared" si="0"/>
        <v>0</v>
      </c>
      <c r="M9" s="82"/>
      <c r="O9" s="82"/>
      <c r="Q9" s="82"/>
    </row>
    <row r="10" spans="1:19" x14ac:dyDescent="0.3">
      <c r="A10" s="77" t="s">
        <v>526</v>
      </c>
      <c r="B10" s="289"/>
      <c r="C10" s="289"/>
      <c r="D10" s="289"/>
      <c r="E10" s="289"/>
      <c r="F10" s="289"/>
      <c r="G10" s="289"/>
      <c r="H10" s="289"/>
      <c r="I10" s="228">
        <f t="shared" si="0"/>
        <v>0</v>
      </c>
      <c r="M10" s="82"/>
      <c r="O10" s="82"/>
      <c r="Q10" s="82"/>
    </row>
    <row r="11" spans="1:19" x14ac:dyDescent="0.3">
      <c r="A11" s="77" t="s">
        <v>527</v>
      </c>
      <c r="B11" s="289"/>
      <c r="C11" s="289"/>
      <c r="D11" s="289"/>
      <c r="E11" s="289"/>
      <c r="F11" s="289"/>
      <c r="G11" s="289"/>
      <c r="H11" s="289"/>
      <c r="I11" s="228">
        <f t="shared" si="0"/>
        <v>0</v>
      </c>
      <c r="M11" s="82"/>
      <c r="O11" s="82"/>
      <c r="Q11" s="82"/>
    </row>
    <row r="12" spans="1:19" x14ac:dyDescent="0.3">
      <c r="A12" s="77" t="s">
        <v>528</v>
      </c>
      <c r="B12" s="289"/>
      <c r="C12" s="289"/>
      <c r="D12" s="289"/>
      <c r="E12" s="289"/>
      <c r="F12" s="289"/>
      <c r="G12" s="289"/>
      <c r="H12" s="289"/>
      <c r="I12" s="228">
        <f t="shared" si="0"/>
        <v>0</v>
      </c>
      <c r="M12" s="82"/>
      <c r="O12" s="82"/>
      <c r="Q12" s="82"/>
    </row>
    <row r="13" spans="1:19" x14ac:dyDescent="0.3">
      <c r="A13" s="77" t="s">
        <v>529</v>
      </c>
      <c r="B13" s="289"/>
      <c r="C13" s="289"/>
      <c r="D13" s="289"/>
      <c r="E13" s="289"/>
      <c r="F13" s="289"/>
      <c r="G13" s="289"/>
      <c r="H13" s="289"/>
      <c r="I13" s="228">
        <f t="shared" si="0"/>
        <v>0</v>
      </c>
      <c r="M13" s="82"/>
      <c r="O13" s="82"/>
      <c r="Q13" s="82"/>
    </row>
    <row r="14" spans="1:19" x14ac:dyDescent="0.3">
      <c r="A14" s="77" t="s">
        <v>530</v>
      </c>
      <c r="B14" s="289"/>
      <c r="C14" s="289"/>
      <c r="D14" s="289"/>
      <c r="E14" s="289"/>
      <c r="F14" s="289"/>
      <c r="G14" s="289"/>
      <c r="H14" s="289"/>
      <c r="I14" s="228">
        <f t="shared" si="0"/>
        <v>0</v>
      </c>
      <c r="M14" s="82"/>
      <c r="O14" s="82"/>
      <c r="Q14" s="82"/>
    </row>
    <row r="15" spans="1:19" x14ac:dyDescent="0.3">
      <c r="A15" s="77" t="s">
        <v>531</v>
      </c>
      <c r="B15" s="289"/>
      <c r="C15" s="289"/>
      <c r="D15" s="289"/>
      <c r="E15" s="289"/>
      <c r="F15" s="289"/>
      <c r="G15" s="289"/>
      <c r="H15" s="289"/>
      <c r="I15" s="228">
        <f t="shared" si="0"/>
        <v>0</v>
      </c>
      <c r="M15" s="82"/>
      <c r="O15" s="82"/>
      <c r="Q15" s="82"/>
    </row>
    <row r="16" spans="1:19" x14ac:dyDescent="0.3">
      <c r="A16" s="77" t="s">
        <v>532</v>
      </c>
      <c r="B16" s="289"/>
      <c r="C16" s="289"/>
      <c r="D16" s="289"/>
      <c r="E16" s="289"/>
      <c r="F16" s="289"/>
      <c r="G16" s="289"/>
      <c r="H16" s="289"/>
      <c r="I16" s="228">
        <f t="shared" si="0"/>
        <v>0</v>
      </c>
      <c r="M16" s="82"/>
      <c r="O16" s="82"/>
      <c r="Q16" s="82"/>
    </row>
    <row r="17" spans="1:17" x14ac:dyDescent="0.3">
      <c r="A17" s="77" t="s">
        <v>533</v>
      </c>
      <c r="B17" s="289"/>
      <c r="C17" s="289"/>
      <c r="D17" s="289"/>
      <c r="E17" s="289"/>
      <c r="F17" s="289"/>
      <c r="G17" s="289"/>
      <c r="H17" s="289"/>
      <c r="I17" s="228">
        <f t="shared" si="0"/>
        <v>0</v>
      </c>
      <c r="M17" s="82"/>
      <c r="O17" s="82"/>
      <c r="Q17" s="82"/>
    </row>
    <row r="18" spans="1:17" x14ac:dyDescent="0.3">
      <c r="A18" s="77" t="s">
        <v>534</v>
      </c>
      <c r="B18" s="289"/>
      <c r="C18" s="289"/>
      <c r="D18" s="289"/>
      <c r="E18" s="289"/>
      <c r="F18" s="289"/>
      <c r="G18" s="289"/>
      <c r="H18" s="289"/>
      <c r="I18" s="228">
        <f t="shared" si="0"/>
        <v>0</v>
      </c>
      <c r="M18" s="82"/>
      <c r="O18" s="82"/>
      <c r="Q18" s="82"/>
    </row>
    <row r="19" spans="1:17" x14ac:dyDescent="0.3">
      <c r="A19" s="77" t="s">
        <v>535</v>
      </c>
      <c r="B19" s="289"/>
      <c r="C19" s="289"/>
      <c r="D19" s="289"/>
      <c r="E19" s="289"/>
      <c r="F19" s="289"/>
      <c r="G19" s="289"/>
      <c r="H19" s="289"/>
      <c r="I19" s="228">
        <f t="shared" si="0"/>
        <v>0</v>
      </c>
      <c r="M19" s="82"/>
      <c r="O19" s="82"/>
      <c r="Q19" s="82"/>
    </row>
    <row r="20" spans="1:17" x14ac:dyDescent="0.3">
      <c r="A20" s="77" t="s">
        <v>536</v>
      </c>
      <c r="B20" s="289"/>
      <c r="C20" s="289"/>
      <c r="D20" s="289"/>
      <c r="E20" s="289"/>
      <c r="F20" s="289"/>
      <c r="G20" s="289"/>
      <c r="H20" s="289"/>
      <c r="I20" s="228">
        <f t="shared" si="0"/>
        <v>0</v>
      </c>
      <c r="M20" s="82"/>
      <c r="O20" s="82"/>
      <c r="Q20" s="82"/>
    </row>
    <row r="21" spans="1:17" x14ac:dyDescent="0.3">
      <c r="A21" s="77" t="s">
        <v>537</v>
      </c>
      <c r="B21" s="289"/>
      <c r="C21" s="289"/>
      <c r="D21" s="289"/>
      <c r="E21" s="289"/>
      <c r="F21" s="289"/>
      <c r="G21" s="289"/>
      <c r="H21" s="289"/>
      <c r="I21" s="228">
        <f t="shared" si="0"/>
        <v>0</v>
      </c>
      <c r="M21" s="82"/>
      <c r="O21" s="82"/>
      <c r="Q21" s="82"/>
    </row>
    <row r="22" spans="1:17" x14ac:dyDescent="0.3">
      <c r="A22" s="77" t="s">
        <v>538</v>
      </c>
      <c r="B22" s="289"/>
      <c r="C22" s="289"/>
      <c r="D22" s="289"/>
      <c r="E22" s="289"/>
      <c r="F22" s="289"/>
      <c r="G22" s="289"/>
      <c r="H22" s="289"/>
      <c r="I22" s="228">
        <f t="shared" si="0"/>
        <v>0</v>
      </c>
      <c r="M22" s="82"/>
      <c r="O22" s="82"/>
      <c r="Q22" s="82"/>
    </row>
    <row r="23" spans="1:17" x14ac:dyDescent="0.3">
      <c r="A23" s="77" t="s">
        <v>539</v>
      </c>
      <c r="B23" s="289"/>
      <c r="C23" s="289"/>
      <c r="D23" s="289"/>
      <c r="E23" s="289"/>
      <c r="F23" s="289"/>
      <c r="G23" s="289"/>
      <c r="H23" s="289"/>
      <c r="I23" s="228">
        <f t="shared" si="0"/>
        <v>0</v>
      </c>
      <c r="M23" s="82"/>
      <c r="O23" s="82"/>
      <c r="Q23" s="82"/>
    </row>
    <row r="24" spans="1:17" x14ac:dyDescent="0.3">
      <c r="A24" s="77" t="s">
        <v>540</v>
      </c>
      <c r="B24" s="289"/>
      <c r="C24" s="289"/>
      <c r="D24" s="289"/>
      <c r="E24" s="289"/>
      <c r="F24" s="289"/>
      <c r="G24" s="289"/>
      <c r="H24" s="289"/>
      <c r="I24" s="228">
        <f t="shared" si="0"/>
        <v>0</v>
      </c>
      <c r="M24" s="82"/>
      <c r="O24" s="82"/>
      <c r="Q24" s="82"/>
    </row>
    <row r="25" spans="1:17" x14ac:dyDescent="0.3">
      <c r="A25" s="77" t="s">
        <v>541</v>
      </c>
      <c r="B25" s="289"/>
      <c r="C25" s="289"/>
      <c r="D25" s="289"/>
      <c r="E25" s="289"/>
      <c r="F25" s="289"/>
      <c r="G25" s="289"/>
      <c r="H25" s="289"/>
      <c r="I25" s="228">
        <f t="shared" si="0"/>
        <v>0</v>
      </c>
      <c r="M25" s="82"/>
      <c r="O25" s="82"/>
      <c r="Q25" s="82"/>
    </row>
    <row r="26" spans="1:17" x14ac:dyDescent="0.3">
      <c r="A26" s="77" t="s">
        <v>542</v>
      </c>
      <c r="B26" s="289"/>
      <c r="C26" s="289"/>
      <c r="D26" s="289"/>
      <c r="E26" s="289"/>
      <c r="F26" s="289"/>
      <c r="G26" s="289"/>
      <c r="H26" s="289"/>
      <c r="I26" s="228">
        <f t="shared" si="0"/>
        <v>0</v>
      </c>
      <c r="M26" s="82"/>
      <c r="O26" s="82"/>
      <c r="Q26" s="82"/>
    </row>
    <row r="27" spans="1:17" x14ac:dyDescent="0.3">
      <c r="A27" s="77" t="s">
        <v>543</v>
      </c>
      <c r="B27" s="289"/>
      <c r="C27" s="289"/>
      <c r="D27" s="289"/>
      <c r="E27" s="289"/>
      <c r="F27" s="289"/>
      <c r="G27" s="289"/>
      <c r="H27" s="289"/>
      <c r="I27" s="228">
        <f t="shared" si="0"/>
        <v>0</v>
      </c>
      <c r="M27" s="82"/>
      <c r="O27" s="82"/>
      <c r="Q27" s="82"/>
    </row>
    <row r="28" spans="1:17" x14ac:dyDescent="0.3">
      <c r="A28" s="77" t="s">
        <v>544</v>
      </c>
      <c r="B28" s="289"/>
      <c r="C28" s="289"/>
      <c r="D28" s="289"/>
      <c r="E28" s="289"/>
      <c r="F28" s="289"/>
      <c r="G28" s="289"/>
      <c r="H28" s="289"/>
      <c r="I28" s="228">
        <f t="shared" si="0"/>
        <v>0</v>
      </c>
      <c r="M28" s="82"/>
      <c r="O28" s="82"/>
      <c r="Q28" s="82"/>
    </row>
    <row r="29" spans="1:17" x14ac:dyDescent="0.3">
      <c r="A29" s="77" t="s">
        <v>545</v>
      </c>
      <c r="B29" s="289"/>
      <c r="C29" s="289"/>
      <c r="D29" s="289"/>
      <c r="E29" s="289"/>
      <c r="F29" s="289"/>
      <c r="G29" s="289"/>
      <c r="H29" s="289"/>
      <c r="I29" s="228">
        <f t="shared" si="0"/>
        <v>0</v>
      </c>
      <c r="M29" s="82"/>
      <c r="O29" s="82"/>
      <c r="Q29" s="82"/>
    </row>
    <row r="30" spans="1:17" x14ac:dyDescent="0.3">
      <c r="A30" s="335" t="s">
        <v>54</v>
      </c>
      <c r="B30" s="221">
        <f t="shared" ref="B30" si="1">SUM(B8:B29)</f>
        <v>0</v>
      </c>
      <c r="C30" s="221">
        <f t="shared" ref="C30:F30" si="2">SUM(C8:C29)</f>
        <v>0</v>
      </c>
      <c r="D30" s="221">
        <f t="shared" si="2"/>
        <v>0</v>
      </c>
      <c r="E30" s="221">
        <f t="shared" si="2"/>
        <v>0</v>
      </c>
      <c r="F30" s="221">
        <f t="shared" si="2"/>
        <v>0</v>
      </c>
      <c r="G30" s="221">
        <f>SUM(G8:G29)</f>
        <v>0</v>
      </c>
      <c r="H30" s="221">
        <f>SUM(H8:H29)</f>
        <v>0</v>
      </c>
      <c r="I30" s="221">
        <f t="shared" si="0"/>
        <v>0</v>
      </c>
      <c r="M30" s="82"/>
      <c r="O30" s="82"/>
      <c r="Q30" s="82"/>
    </row>
    <row r="31" spans="1:17" x14ac:dyDescent="0.3">
      <c r="M31" s="82"/>
      <c r="O31" s="82"/>
      <c r="Q31" s="82"/>
    </row>
    <row r="32" spans="1:17" s="82" customFormat="1" ht="31.9" customHeight="1" x14ac:dyDescent="0.3">
      <c r="A32" s="179"/>
      <c r="B32" s="179"/>
      <c r="C32" s="179"/>
      <c r="D32" s="179"/>
    </row>
    <row r="33" spans="1:18" ht="27" x14ac:dyDescent="0.3">
      <c r="B33" s="138">
        <v>2015</v>
      </c>
      <c r="C33" s="138">
        <v>2016</v>
      </c>
      <c r="D33" s="138" t="s">
        <v>110</v>
      </c>
      <c r="E33" s="138">
        <v>2017</v>
      </c>
      <c r="F33" s="138" t="s">
        <v>110</v>
      </c>
      <c r="G33" s="138">
        <v>2018</v>
      </c>
      <c r="H33" s="138" t="s">
        <v>110</v>
      </c>
      <c r="I33" s="138">
        <v>2019</v>
      </c>
      <c r="J33" s="138" t="s">
        <v>110</v>
      </c>
      <c r="K33" s="138">
        <v>2020</v>
      </c>
      <c r="L33" s="138" t="s">
        <v>110</v>
      </c>
      <c r="M33" s="138">
        <v>2021</v>
      </c>
      <c r="N33" s="138" t="s">
        <v>110</v>
      </c>
      <c r="O33" s="138">
        <v>2022</v>
      </c>
      <c r="P33" s="138" t="s">
        <v>110</v>
      </c>
      <c r="Q33" s="138">
        <v>2023</v>
      </c>
      <c r="R33" s="138" t="s">
        <v>110</v>
      </c>
    </row>
    <row r="34" spans="1:18" x14ac:dyDescent="0.3">
      <c r="A34" s="81" t="s">
        <v>404</v>
      </c>
      <c r="B34" s="289"/>
      <c r="C34" s="289"/>
      <c r="D34" s="294">
        <f>IFERROR(IF(AND(ROUND(SUM(B34:B34),0)=0,ROUND(SUM(C34:C34),0)&gt;ROUND(SUM(B34:B34),0)),"INF",(ROUND(SUM(C34:C34),0)-ROUND(SUM(B34:B34),0))/ROUND(SUM(B34:B34),0)),0)</f>
        <v>0</v>
      </c>
      <c r="E34" s="289"/>
      <c r="F34" s="294">
        <f t="shared" ref="F34:R34" si="3">IFERROR(IF(AND(ROUND(SUM(C34),0)=0,ROUND(SUM(E34:E34),0)&gt;ROUND(SUM(C34),0)),"INF",(ROUND(SUM(E34:E34),0)-ROUND(SUM(C34),0))/ROUND(SUM(C34),0)),0)</f>
        <v>0</v>
      </c>
      <c r="G34" s="289"/>
      <c r="H34" s="294">
        <f t="shared" si="3"/>
        <v>0</v>
      </c>
      <c r="I34" s="289"/>
      <c r="J34" s="294">
        <f t="shared" si="3"/>
        <v>0</v>
      </c>
      <c r="K34" s="289"/>
      <c r="L34" s="294">
        <f t="shared" si="3"/>
        <v>0</v>
      </c>
      <c r="M34" s="289"/>
      <c r="N34" s="294">
        <f t="shared" si="3"/>
        <v>0</v>
      </c>
      <c r="O34" s="289"/>
      <c r="P34" s="294">
        <f t="shared" si="3"/>
        <v>0</v>
      </c>
      <c r="Q34" s="289"/>
      <c r="R34" s="294">
        <f t="shared" si="3"/>
        <v>0</v>
      </c>
    </row>
    <row r="35" spans="1:18" x14ac:dyDescent="0.3">
      <c r="A35" s="81" t="s">
        <v>405</v>
      </c>
      <c r="B35" s="289"/>
      <c r="C35" s="289"/>
      <c r="D35" s="294">
        <f>IFERROR(IF(AND(ROUND(SUM(B35:B35),0)=0,ROUND(SUM(C35:C35),0)&gt;ROUND(SUM(B35:B35),0)),"INF",(ROUND(SUM(C35:C35),0)-ROUND(SUM(B35:B35),0))/ROUND(SUM(B35:B35),0)),0)</f>
        <v>0</v>
      </c>
      <c r="E35" s="289"/>
      <c r="F35" s="294">
        <f t="shared" ref="F35:R36" si="4">IFERROR(IF(AND(ROUND(SUM(C35),0)=0,ROUND(SUM(E35:E35),0)&gt;ROUND(SUM(C35),0)),"INF",(ROUND(SUM(E35:E35),0)-ROUND(SUM(C35),0))/ROUND(SUM(C35),0)),0)</f>
        <v>0</v>
      </c>
      <c r="G35" s="289"/>
      <c r="H35" s="294">
        <f t="shared" si="4"/>
        <v>0</v>
      </c>
      <c r="I35" s="289"/>
      <c r="J35" s="294">
        <f t="shared" si="4"/>
        <v>0</v>
      </c>
      <c r="K35" s="289"/>
      <c r="L35" s="294">
        <f t="shared" si="4"/>
        <v>0</v>
      </c>
      <c r="M35" s="289"/>
      <c r="N35" s="294">
        <f t="shared" si="4"/>
        <v>0</v>
      </c>
      <c r="O35" s="289"/>
      <c r="P35" s="294">
        <f t="shared" si="4"/>
        <v>0</v>
      </c>
      <c r="Q35" s="289"/>
      <c r="R35" s="294">
        <f t="shared" si="4"/>
        <v>0</v>
      </c>
    </row>
    <row r="36" spans="1:18" x14ac:dyDescent="0.3">
      <c r="A36" s="81" t="s">
        <v>406</v>
      </c>
      <c r="B36" s="289"/>
      <c r="C36" s="289"/>
      <c r="D36" s="294">
        <f>IFERROR(IF(AND(ROUND(SUM(B36:B36),0)=0,ROUND(SUM(C36:C36),0)&gt;ROUND(SUM(B36:B36),0)),"INF",(ROUND(SUM(C36:C36),0)-ROUND(SUM(B36:B36),0))/ROUND(SUM(B36:B36),0)),0)</f>
        <v>0</v>
      </c>
      <c r="E36" s="289"/>
      <c r="F36" s="294">
        <f t="shared" si="4"/>
        <v>0</v>
      </c>
      <c r="G36" s="289"/>
      <c r="H36" s="294">
        <f t="shared" si="4"/>
        <v>0</v>
      </c>
      <c r="I36" s="289"/>
      <c r="J36" s="294">
        <f t="shared" si="4"/>
        <v>0</v>
      </c>
      <c r="K36" s="289"/>
      <c r="L36" s="294">
        <f t="shared" si="4"/>
        <v>0</v>
      </c>
      <c r="M36" s="289"/>
      <c r="N36" s="294">
        <f t="shared" si="4"/>
        <v>0</v>
      </c>
      <c r="O36" s="289"/>
      <c r="P36" s="294">
        <f t="shared" si="4"/>
        <v>0</v>
      </c>
      <c r="Q36" s="289"/>
      <c r="R36" s="294">
        <f t="shared" si="4"/>
        <v>0</v>
      </c>
    </row>
    <row r="37" spans="1:18" ht="27" x14ac:dyDescent="0.3">
      <c r="A37" s="337" t="s">
        <v>824</v>
      </c>
      <c r="B37" s="338">
        <f>SUM(B35:B36)</f>
        <v>0</v>
      </c>
      <c r="C37" s="338">
        <f>SUM(C35:C36)</f>
        <v>0</v>
      </c>
      <c r="D37" s="339">
        <f>IFERROR(IF(AND(ROUND(SUM(B37:B37),0)=0,ROUND(SUM(C37:C37),0)&gt;ROUND(SUM(B37:B37),0)),"INF",(ROUND(SUM(C37:C37),0)-ROUND(SUM(B37:B37),0))/ROUND(SUM(B37:B37),0)),0)</f>
        <v>0</v>
      </c>
      <c r="E37" s="338">
        <f>SUM(E35:E36)</f>
        <v>0</v>
      </c>
      <c r="F37" s="339">
        <f>IFERROR(IF(AND(ROUND(SUM(C37),0)=0,ROUND(SUM(E37:E37),0)&gt;ROUND(SUM(C37),0)),"INF",(ROUND(SUM(E37:E37),0)-ROUND(SUM(C37),0))/ROUND(SUM(C37),0)),0)</f>
        <v>0</v>
      </c>
      <c r="G37" s="338">
        <f>SUM(G35:G36)</f>
        <v>0</v>
      </c>
      <c r="H37" s="339">
        <f>IFERROR(IF(AND(ROUND(SUM(E37),0)=0,ROUND(SUM(G37:G37),0)&gt;ROUND(SUM(E37),0)),"INF",(ROUND(SUM(G37:G37),0)-ROUND(SUM(E37),0))/ROUND(SUM(E37),0)),0)</f>
        <v>0</v>
      </c>
      <c r="I37" s="338">
        <f>SUM(I35:I36)</f>
        <v>0</v>
      </c>
      <c r="J37" s="339">
        <f>IFERROR(IF(AND(ROUND(SUM(G37),0)=0,ROUND(SUM(I37:I37),0)&gt;ROUND(SUM(G37),0)),"INF",(ROUND(SUM(I37:I37),0)-ROUND(SUM(G37),0))/ROUND(SUM(G37),0)),0)</f>
        <v>0</v>
      </c>
      <c r="K37" s="338">
        <f>SUM(K35:K36)</f>
        <v>0</v>
      </c>
      <c r="L37" s="339">
        <f>IFERROR(IF(AND(ROUND(SUM(I37),0)=0,ROUND(SUM(K37:K37),0)&gt;ROUND(SUM(I37),0)),"INF",(ROUND(SUM(K37:K37),0)-ROUND(SUM(I37),0))/ROUND(SUM(I37),0)),0)</f>
        <v>0</v>
      </c>
      <c r="M37" s="338">
        <f>SUM(M35:M36)</f>
        <v>0</v>
      </c>
      <c r="N37" s="339">
        <f>IFERROR(IF(AND(ROUND(SUM(K37),0)=0,ROUND(SUM(M37:M37),0)&gt;ROUND(SUM(K37),0)),"INF",(ROUND(SUM(M37:M37),0)-ROUND(SUM(K37),0))/ROUND(SUM(K37),0)),0)</f>
        <v>0</v>
      </c>
      <c r="O37" s="338">
        <f>SUM(O35:O36)</f>
        <v>0</v>
      </c>
      <c r="P37" s="339">
        <f>IFERROR(IF(AND(ROUND(SUM(M37),0)=0,ROUND(SUM(O37:O37),0)&gt;ROUND(SUM(M37),0)),"INF",(ROUND(SUM(O37:O37),0)-ROUND(SUM(M37),0))/ROUND(SUM(M37),0)),0)</f>
        <v>0</v>
      </c>
      <c r="Q37" s="338">
        <f>SUM(Q35:Q36)</f>
        <v>0</v>
      </c>
      <c r="R37" s="339">
        <f>IFERROR(IF(AND(ROUND(SUM(O37),0)=0,ROUND(SUM(Q37:Q37),0)&gt;ROUND(SUM(O37),0)),"INF",(ROUND(SUM(Q37:Q37),0)-ROUND(SUM(O37),0))/ROUND(SUM(O37),0)),0)</f>
        <v>0</v>
      </c>
    </row>
  </sheetData>
  <mergeCells count="1">
    <mergeCell ref="A5:I5"/>
  </mergeCells>
  <conditionalFormatting sqref="C8:F29 H8:H29">
    <cfRule type="containsText" dxfId="1687" priority="32" operator="containsText" text="ntitulé">
      <formula>NOT(ISERROR(SEARCH("ntitulé",C8)))</formula>
    </cfRule>
    <cfRule type="containsBlanks" dxfId="1686" priority="33">
      <formula>LEN(TRIM(C8))=0</formula>
    </cfRule>
  </conditionalFormatting>
  <conditionalFormatting sqref="C8:F29 H8:H29">
    <cfRule type="containsText" dxfId="1685" priority="31" operator="containsText" text="libre">
      <formula>NOT(ISERROR(SEARCH("libre",C8)))</formula>
    </cfRule>
  </conditionalFormatting>
  <conditionalFormatting sqref="B34:C36">
    <cfRule type="containsText" dxfId="1684" priority="29" operator="containsText" text="ntitulé">
      <formula>NOT(ISERROR(SEARCH("ntitulé",B34)))</formula>
    </cfRule>
    <cfRule type="containsBlanks" dxfId="1683" priority="30">
      <formula>LEN(TRIM(B34))=0</formula>
    </cfRule>
  </conditionalFormatting>
  <conditionalFormatting sqref="B34:C36">
    <cfRule type="containsText" dxfId="1682" priority="28" operator="containsText" text="libre">
      <formula>NOT(ISERROR(SEARCH("libre",B34)))</formula>
    </cfRule>
  </conditionalFormatting>
  <conditionalFormatting sqref="E34:E36">
    <cfRule type="containsText" dxfId="1681" priority="26" operator="containsText" text="ntitulé">
      <formula>NOT(ISERROR(SEARCH("ntitulé",E34)))</formula>
    </cfRule>
    <cfRule type="containsBlanks" dxfId="1680" priority="27">
      <formula>LEN(TRIM(E34))=0</formula>
    </cfRule>
  </conditionalFormatting>
  <conditionalFormatting sqref="E34:E36">
    <cfRule type="containsText" dxfId="1679" priority="25" operator="containsText" text="libre">
      <formula>NOT(ISERROR(SEARCH("libre",E34)))</formula>
    </cfRule>
  </conditionalFormatting>
  <conditionalFormatting sqref="G34:G36">
    <cfRule type="containsText" dxfId="1678" priority="23" operator="containsText" text="ntitulé">
      <formula>NOT(ISERROR(SEARCH("ntitulé",G34)))</formula>
    </cfRule>
    <cfRule type="containsBlanks" dxfId="1677" priority="24">
      <formula>LEN(TRIM(G34))=0</formula>
    </cfRule>
  </conditionalFormatting>
  <conditionalFormatting sqref="G34:G36">
    <cfRule type="containsText" dxfId="1676" priority="22" operator="containsText" text="libre">
      <formula>NOT(ISERROR(SEARCH("libre",G34)))</formula>
    </cfRule>
  </conditionalFormatting>
  <conditionalFormatting sqref="I34:I36">
    <cfRule type="containsText" dxfId="1675" priority="20" operator="containsText" text="ntitulé">
      <formula>NOT(ISERROR(SEARCH("ntitulé",I34)))</formula>
    </cfRule>
    <cfRule type="containsBlanks" dxfId="1674" priority="21">
      <formula>LEN(TRIM(I34))=0</formula>
    </cfRule>
  </conditionalFormatting>
  <conditionalFormatting sqref="I34:I36">
    <cfRule type="containsText" dxfId="1673" priority="19" operator="containsText" text="libre">
      <formula>NOT(ISERROR(SEARCH("libre",I34)))</formula>
    </cfRule>
  </conditionalFormatting>
  <conditionalFormatting sqref="K34:K36">
    <cfRule type="containsText" dxfId="1672" priority="17" operator="containsText" text="ntitulé">
      <formula>NOT(ISERROR(SEARCH("ntitulé",K34)))</formula>
    </cfRule>
    <cfRule type="containsBlanks" dxfId="1671" priority="18">
      <formula>LEN(TRIM(K34))=0</formula>
    </cfRule>
  </conditionalFormatting>
  <conditionalFormatting sqref="K34:K36">
    <cfRule type="containsText" dxfId="1670" priority="16" operator="containsText" text="libre">
      <formula>NOT(ISERROR(SEARCH("libre",K34)))</formula>
    </cfRule>
  </conditionalFormatting>
  <conditionalFormatting sqref="M34:M36">
    <cfRule type="containsText" dxfId="1669" priority="14" operator="containsText" text="ntitulé">
      <formula>NOT(ISERROR(SEARCH("ntitulé",M34)))</formula>
    </cfRule>
    <cfRule type="containsBlanks" dxfId="1668" priority="15">
      <formula>LEN(TRIM(M34))=0</formula>
    </cfRule>
  </conditionalFormatting>
  <conditionalFormatting sqref="M34:M36">
    <cfRule type="containsText" dxfId="1667" priority="13" operator="containsText" text="libre">
      <formula>NOT(ISERROR(SEARCH("libre",M34)))</formula>
    </cfRule>
  </conditionalFormatting>
  <conditionalFormatting sqref="O34:O36">
    <cfRule type="containsText" dxfId="1666" priority="11" operator="containsText" text="ntitulé">
      <formula>NOT(ISERROR(SEARCH("ntitulé",O34)))</formula>
    </cfRule>
    <cfRule type="containsBlanks" dxfId="1665" priority="12">
      <formula>LEN(TRIM(O34))=0</formula>
    </cfRule>
  </conditionalFormatting>
  <conditionalFormatting sqref="O34:O36">
    <cfRule type="containsText" dxfId="1664" priority="10" operator="containsText" text="libre">
      <formula>NOT(ISERROR(SEARCH("libre",O34)))</formula>
    </cfRule>
  </conditionalFormatting>
  <conditionalFormatting sqref="Q34:Q36">
    <cfRule type="containsText" dxfId="1663" priority="8" operator="containsText" text="ntitulé">
      <formula>NOT(ISERROR(SEARCH("ntitulé",Q34)))</formula>
    </cfRule>
    <cfRule type="containsBlanks" dxfId="1662" priority="9">
      <formula>LEN(TRIM(Q34))=0</formula>
    </cfRule>
  </conditionalFormatting>
  <conditionalFormatting sqref="Q34:Q36">
    <cfRule type="containsText" dxfId="1661" priority="7" operator="containsText" text="libre">
      <formula>NOT(ISERROR(SEARCH("libre",Q34)))</formula>
    </cfRule>
  </conditionalFormatting>
  <conditionalFormatting sqref="B8:B29">
    <cfRule type="containsText" dxfId="1660" priority="5" operator="containsText" text="ntitulé">
      <formula>NOT(ISERROR(SEARCH("ntitulé",B8)))</formula>
    </cfRule>
    <cfRule type="containsBlanks" dxfId="1659" priority="6">
      <formula>LEN(TRIM(B8))=0</formula>
    </cfRule>
  </conditionalFormatting>
  <conditionalFormatting sqref="B8:B29">
    <cfRule type="containsText" dxfId="1658" priority="4" operator="containsText" text="libre">
      <formula>NOT(ISERROR(SEARCH("libre",B8)))</formula>
    </cfRule>
  </conditionalFormatting>
  <conditionalFormatting sqref="G8:G29">
    <cfRule type="containsText" dxfId="1657" priority="2" operator="containsText" text="ntitulé">
      <formula>NOT(ISERROR(SEARCH("ntitulé",G8)))</formula>
    </cfRule>
    <cfRule type="containsBlanks" dxfId="1656" priority="3">
      <formula>LEN(TRIM(G8))=0</formula>
    </cfRule>
  </conditionalFormatting>
  <conditionalFormatting sqref="G8:G29">
    <cfRule type="containsText" dxfId="1655" priority="1" operator="containsText" text="libre">
      <formula>NOT(ISERROR(SEARCH("libre",G8)))</formula>
    </cfRule>
  </conditionalFormatting>
  <hyperlinks>
    <hyperlink ref="A1" location="TAB00!A1" display="Retour page de garde"/>
    <hyperlink ref="A2" location="'TAB5'!A1" display="Retour TAB5"/>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19" workbookViewId="0">
      <selection activeCell="B23" sqref="B23"/>
    </sheetView>
  </sheetViews>
  <sheetFormatPr baseColWidth="10" defaultColWidth="9.1640625" defaultRowHeight="13.5" x14ac:dyDescent="0.3"/>
  <cols>
    <col min="1" max="1" width="55.6640625" style="81" customWidth="1"/>
    <col min="2" max="2" width="16.6640625" style="77" customWidth="1"/>
    <col min="3" max="3" width="16.6640625" style="81" customWidth="1"/>
    <col min="4" max="4" width="9.5" style="81" customWidth="1"/>
    <col min="5" max="5" width="16.6640625" style="77" customWidth="1"/>
    <col min="6" max="6" width="9.5" style="77" customWidth="1"/>
    <col min="7" max="7" width="16.6640625" style="77" customWidth="1"/>
    <col min="8" max="8" width="9.5" style="77" customWidth="1"/>
    <col min="9" max="9" width="16.6640625" style="77" customWidth="1"/>
    <col min="10" max="10" width="9.5" style="77" customWidth="1"/>
    <col min="11" max="11" width="16.6640625" style="77" customWidth="1"/>
    <col min="12" max="12" width="9.5" style="77" customWidth="1"/>
    <col min="13" max="13" width="16.6640625" style="77" customWidth="1"/>
    <col min="14" max="14" width="9.5" style="77" customWidth="1"/>
    <col min="15" max="15" width="16.6640625" style="77" customWidth="1"/>
    <col min="16" max="16" width="9.5" style="77" customWidth="1"/>
    <col min="17" max="16384" width="9.1640625" style="77"/>
  </cols>
  <sheetData>
    <row r="1" spans="1:25" ht="15" x14ac:dyDescent="0.3">
      <c r="A1" s="145" t="s">
        <v>160</v>
      </c>
      <c r="B1" s="228"/>
      <c r="C1" s="175"/>
      <c r="E1" s="228"/>
      <c r="G1" s="228"/>
      <c r="I1" s="228"/>
      <c r="K1" s="228"/>
      <c r="M1" s="228"/>
      <c r="O1" s="228"/>
    </row>
    <row r="2" spans="1:25" ht="15" x14ac:dyDescent="0.3">
      <c r="A2" s="283" t="s">
        <v>380</v>
      </c>
      <c r="B2" s="228"/>
      <c r="C2" s="175"/>
      <c r="E2" s="228"/>
      <c r="G2" s="228"/>
      <c r="I2" s="228"/>
      <c r="K2" s="228"/>
      <c r="M2" s="228"/>
      <c r="O2" s="228"/>
    </row>
    <row r="3" spans="1:25" ht="43.9" customHeight="1" x14ac:dyDescent="0.3">
      <c r="A3" s="767" t="str">
        <f>TAB00!B72&amp;" : "&amp;TAB00!C72</f>
        <v>TAB5.9 : Charges émanant de factures d’achat d'électricité émises par un fournisseur commercial pour l'alimentation de la clientèle propre du GRD</v>
      </c>
      <c r="B3" s="767"/>
      <c r="C3" s="767"/>
      <c r="D3" s="767"/>
      <c r="E3" s="767"/>
      <c r="F3" s="767"/>
      <c r="G3" s="767"/>
      <c r="H3" s="767"/>
      <c r="I3" s="767"/>
      <c r="J3" s="767"/>
      <c r="K3" s="767"/>
      <c r="L3" s="767"/>
      <c r="M3" s="767"/>
      <c r="N3" s="767"/>
      <c r="O3" s="767"/>
      <c r="P3" s="767"/>
    </row>
    <row r="4" spans="1:25" x14ac:dyDescent="0.3">
      <c r="K4" s="82"/>
      <c r="L4" s="82"/>
      <c r="M4" s="82"/>
    </row>
    <row r="5" spans="1:25" s="82" customFormat="1" x14ac:dyDescent="0.3">
      <c r="A5" s="770" t="s">
        <v>687</v>
      </c>
      <c r="B5" s="770"/>
      <c r="C5" s="770"/>
      <c r="D5" s="770"/>
      <c r="E5" s="770"/>
      <c r="F5" s="770"/>
      <c r="G5" s="770"/>
      <c r="H5" s="770"/>
      <c r="I5" s="770"/>
      <c r="J5" s="770"/>
      <c r="K5" s="770"/>
      <c r="L5" s="770"/>
      <c r="M5" s="770"/>
      <c r="N5" s="770"/>
      <c r="O5" s="770"/>
      <c r="P5" s="770"/>
    </row>
    <row r="6" spans="1:25" s="82" customFormat="1" ht="24" customHeight="1" x14ac:dyDescent="0.3">
      <c r="A6" s="665" t="s">
        <v>2</v>
      </c>
      <c r="B6" s="284" t="s">
        <v>112</v>
      </c>
      <c r="C6" s="665" t="s">
        <v>140</v>
      </c>
      <c r="D6" s="665"/>
      <c r="E6" s="665" t="s">
        <v>307</v>
      </c>
      <c r="F6" s="665"/>
      <c r="G6" s="665" t="s">
        <v>306</v>
      </c>
      <c r="H6" s="665"/>
      <c r="I6" s="665" t="s">
        <v>302</v>
      </c>
      <c r="J6" s="665"/>
      <c r="K6" s="665" t="s">
        <v>303</v>
      </c>
      <c r="L6" s="665"/>
      <c r="M6" s="665" t="s">
        <v>304</v>
      </c>
      <c r="N6" s="665"/>
      <c r="O6" s="665" t="s">
        <v>305</v>
      </c>
      <c r="P6" s="665"/>
      <c r="Q6" s="344"/>
    </row>
    <row r="7" spans="1:25" s="82" customFormat="1" ht="27" x14ac:dyDescent="0.3">
      <c r="A7" s="665"/>
      <c r="B7" s="284" t="s">
        <v>3</v>
      </c>
      <c r="C7" s="284" t="s">
        <v>3</v>
      </c>
      <c r="D7" s="539" t="s">
        <v>110</v>
      </c>
      <c r="E7" s="284" t="s">
        <v>3</v>
      </c>
      <c r="F7" s="539" t="s">
        <v>110</v>
      </c>
      <c r="G7" s="284" t="s">
        <v>3</v>
      </c>
      <c r="H7" s="539" t="s">
        <v>110</v>
      </c>
      <c r="I7" s="284" t="s">
        <v>3</v>
      </c>
      <c r="J7" s="539" t="s">
        <v>110</v>
      </c>
      <c r="K7" s="284" t="s">
        <v>3</v>
      </c>
      <c r="L7" s="539" t="s">
        <v>110</v>
      </c>
      <c r="M7" s="284" t="s">
        <v>3</v>
      </c>
      <c r="N7" s="539" t="s">
        <v>110</v>
      </c>
      <c r="O7" s="284" t="s">
        <v>3</v>
      </c>
      <c r="P7" s="539" t="s">
        <v>110</v>
      </c>
      <c r="Q7" s="344"/>
    </row>
    <row r="8" spans="1:25" s="101" customFormat="1" ht="31.9" customHeight="1" x14ac:dyDescent="0.3">
      <c r="A8" s="174" t="s">
        <v>685</v>
      </c>
      <c r="B8" s="346"/>
      <c r="C8" s="346"/>
      <c r="D8" s="260">
        <f>IFERROR(IF(AND(ROUND(SUM(B8:B8),0)=0,ROUND(SUM(C8:C8),0)&gt;ROUND(SUM(B8:B8),0)),"INF",(ROUND(SUM(C8:C8),0)-ROUND(SUM(B8:B8),0))/ROUND(SUM(B8:B8),0)),0)</f>
        <v>0</v>
      </c>
      <c r="E8" s="346"/>
      <c r="F8" s="260">
        <f>IFERROR(IF(AND(ROUND(SUM(C8),0)=0,ROUND(SUM(E8:E8),0)&gt;ROUND(SUM(C8),0)),"INF",(ROUND(SUM(E8:E8),0)-ROUND(SUM(C8),0))/ROUND(SUM(C8),0)),0)</f>
        <v>0</v>
      </c>
      <c r="G8" s="346"/>
      <c r="H8" s="260">
        <f>IFERROR(IF(AND(ROUND(SUM(E8),0)=0,ROUND(SUM(G8:G8),0)&gt;ROUND(SUM(E8),0)),"INF",(ROUND(SUM(G8:G8),0)-ROUND(SUM(E8),0))/ROUND(SUM(E8),0)),0)</f>
        <v>0</v>
      </c>
      <c r="I8" s="346"/>
      <c r="J8" s="260">
        <f>IFERROR(IF(AND(ROUND(SUM(G8),0)=0,ROUND(SUM(I8:I8),0)&gt;ROUND(SUM(G8),0)),"INF",(ROUND(SUM(I8:I8),0)-ROUND(SUM(G8),0))/ROUND(SUM(G8),0)),0)</f>
        <v>0</v>
      </c>
      <c r="K8" s="346"/>
      <c r="L8" s="260">
        <f>IFERROR(IF(AND(ROUND(SUM(I8),0)=0,ROUND(SUM(K8:K8),0)&gt;ROUND(SUM(I8),0)),"INF",(ROUND(SUM(K8:K8),0)-ROUND(SUM(I8),0))/ROUND(SUM(I8),0)),0)</f>
        <v>0</v>
      </c>
      <c r="M8" s="346"/>
      <c r="N8" s="260">
        <f>IFERROR(IF(AND(ROUND(SUM(K8),0)=0,ROUND(SUM(M8:M8),0)&gt;ROUND(SUM(K8),0)),"INF",(ROUND(SUM(M8:M8),0)-ROUND(SUM(K8),0))/ROUND(SUM(K8),0)),0)</f>
        <v>0</v>
      </c>
      <c r="O8" s="346"/>
      <c r="P8" s="290">
        <f>IFERROR(IF(AND(ROUND(SUM(M8),0)=0,ROUND(SUM(O8:O8),0)&gt;ROUND(SUM(M8),0)),"INF",(ROUND(SUM(O8:O8),0)-ROUND(SUM(M8),0))/ROUND(SUM(M8),0)),0)</f>
        <v>0</v>
      </c>
      <c r="Q8" s="345"/>
      <c r="R8" s="288">
        <f t="shared" ref="R8:S10" si="0">B8</f>
        <v>0</v>
      </c>
      <c r="S8" s="288">
        <f t="shared" si="0"/>
        <v>0</v>
      </c>
      <c r="T8" s="288">
        <f>E8</f>
        <v>0</v>
      </c>
      <c r="U8" s="288">
        <f>G8</f>
        <v>0</v>
      </c>
      <c r="V8" s="288">
        <f>I8</f>
        <v>0</v>
      </c>
      <c r="W8" s="288">
        <f>K8</f>
        <v>0</v>
      </c>
      <c r="X8" s="288">
        <f>M8</f>
        <v>0</v>
      </c>
      <c r="Y8" s="288">
        <f>O8</f>
        <v>0</v>
      </c>
    </row>
    <row r="9" spans="1:25" s="101" customFormat="1" ht="31.9" customHeight="1" x14ac:dyDescent="0.3">
      <c r="A9" s="291" t="s">
        <v>816</v>
      </c>
      <c r="B9" s="346"/>
      <c r="C9" s="346"/>
      <c r="D9" s="260">
        <f>IFERROR(IF(AND(ROUND(SUM(B9:B9),0)=0,ROUND(SUM(C9:C9),0)&gt;ROUND(SUM(B9:B9),0)),"INF",(ROUND(SUM(C9:C9),0)-ROUND(SUM(B9:B9),0))/ROUND(SUM(B9:B9),0)),0)</f>
        <v>0</v>
      </c>
      <c r="E9" s="562"/>
      <c r="F9" s="260">
        <f>IFERROR(IF(AND(ROUND(SUM(C9),0)=0,ROUND(SUM(E9:E9),0)&gt;ROUND(SUM(C9),0)),"INF",(ROUND(SUM(E9:E9),0)-ROUND(SUM(C9),0))/ROUND(SUM(C9),0)),0)</f>
        <v>0</v>
      </c>
      <c r="G9" s="562"/>
      <c r="H9" s="260">
        <f>IFERROR(IF(AND(ROUND(SUM(E9),0)=0,ROUND(SUM(G9:G9),0)&gt;ROUND(SUM(E9),0)),"INF",(ROUND(SUM(G9:G9),0)-ROUND(SUM(E9),0))/ROUND(SUM(E9),0)),0)</f>
        <v>0</v>
      </c>
      <c r="I9" s="562"/>
      <c r="J9" s="260">
        <f>IFERROR(IF(AND(ROUND(SUM(G9),0)=0,ROUND(SUM(I9:I9),0)&gt;ROUND(SUM(G9),0)),"INF",(ROUND(SUM(I9:I9),0)-ROUND(SUM(G9),0))/ROUND(SUM(G9),0)),0)</f>
        <v>0</v>
      </c>
      <c r="K9" s="562"/>
      <c r="L9" s="260">
        <f>IFERROR(IF(AND(ROUND(SUM(I9),0)=0,ROUND(SUM(K9:K9),0)&gt;ROUND(SUM(I9),0)),"INF",(ROUND(SUM(K9:K9),0)-ROUND(SUM(I9),0))/ROUND(SUM(I9),0)),0)</f>
        <v>0</v>
      </c>
      <c r="M9" s="562"/>
      <c r="N9" s="260">
        <f>IFERROR(IF(AND(ROUND(SUM(K9),0)=0,ROUND(SUM(M9:M9),0)&gt;ROUND(SUM(K9),0)),"INF",(ROUND(SUM(M9:M9),0)-ROUND(SUM(K9),0))/ROUND(SUM(K9),0)),0)</f>
        <v>0</v>
      </c>
      <c r="O9" s="562"/>
      <c r="P9" s="290">
        <f>IFERROR(IF(AND(ROUND(SUM(M9),0)=0,ROUND(SUM(O9:O9),0)&gt;ROUND(SUM(M9),0)),"INF",(ROUND(SUM(O9:O9),0)-ROUND(SUM(M9),0))/ROUND(SUM(M9),0)),0)</f>
        <v>0</v>
      </c>
      <c r="Q9" s="345"/>
      <c r="R9" s="288">
        <f t="shared" si="0"/>
        <v>0</v>
      </c>
      <c r="S9" s="288">
        <f t="shared" si="0"/>
        <v>0</v>
      </c>
      <c r="T9" s="288">
        <f>E9</f>
        <v>0</v>
      </c>
      <c r="U9" s="288">
        <f>G9</f>
        <v>0</v>
      </c>
      <c r="V9" s="288">
        <f>I9</f>
        <v>0</v>
      </c>
      <c r="W9" s="288">
        <f>K9</f>
        <v>0</v>
      </c>
      <c r="X9" s="288">
        <f>M9</f>
        <v>0</v>
      </c>
      <c r="Y9" s="288">
        <f>O9</f>
        <v>0</v>
      </c>
    </row>
    <row r="10" spans="1:25" s="101" customFormat="1" ht="15" x14ac:dyDescent="0.3">
      <c r="A10" s="174" t="s">
        <v>825</v>
      </c>
      <c r="B10" s="77">
        <f>B9*B8</f>
        <v>0</v>
      </c>
      <c r="C10" s="77">
        <f>C9*C8</f>
        <v>0</v>
      </c>
      <c r="D10" s="279">
        <f>IFERROR(IF(AND(ROUND(SUM(B10:B10),0)=0,ROUND(SUM(C10:C10),0)&gt;ROUND(SUM(B10:B10),0)),"INF",(ROUND(SUM(C10:C10),0)-ROUND(SUM(B10:B10),0))/ROUND(SUM(B10:B10),0)),0)</f>
        <v>0</v>
      </c>
      <c r="E10" s="77">
        <f>E9*E8</f>
        <v>0</v>
      </c>
      <c r="F10" s="279">
        <f>IFERROR(IF(AND(ROUND(SUM(C10),0)=0,ROUND(SUM(E10:E10),0)&gt;ROUND(SUM(C10),0)),"INF",(ROUND(SUM(E10:E10),0)-ROUND(SUM(C10),0))/ROUND(SUM(C10),0)),0)</f>
        <v>0</v>
      </c>
      <c r="G10" s="77">
        <f>G9*G8</f>
        <v>0</v>
      </c>
      <c r="H10" s="279">
        <f>IFERROR(IF(AND(ROUND(SUM(E10),0)=0,ROUND(SUM(G10:G10),0)&gt;ROUND(SUM(E10),0)),"INF",(ROUND(SUM(G10:G10),0)-ROUND(SUM(E10),0))/ROUND(SUM(E10),0)),0)</f>
        <v>0</v>
      </c>
      <c r="I10" s="77">
        <f>I9*I8</f>
        <v>0</v>
      </c>
      <c r="J10" s="279">
        <f>IFERROR(IF(AND(ROUND(SUM(G10),0)=0,ROUND(SUM(I10:I10),0)&gt;ROUND(SUM(G10),0)),"INF",(ROUND(SUM(I10:I10),0)-ROUND(SUM(G10),0))/ROUND(SUM(G10),0)),0)</f>
        <v>0</v>
      </c>
      <c r="K10" s="77">
        <f>K9*K8</f>
        <v>0</v>
      </c>
      <c r="L10" s="279">
        <f>IFERROR(IF(AND(ROUND(SUM(I10),0)=0,ROUND(SUM(K10:K10),0)&gt;ROUND(SUM(I10),0)),"INF",(ROUND(SUM(K10:K10),0)-ROUND(SUM(I10),0))/ROUND(SUM(I10),0)),0)</f>
        <v>0</v>
      </c>
      <c r="M10" s="77">
        <f>M9*M8</f>
        <v>0</v>
      </c>
      <c r="N10" s="279">
        <f>IFERROR(IF(AND(ROUND(SUM(K10),0)=0,ROUND(SUM(M10:M10),0)&gt;ROUND(SUM(K10),0)),"INF",(ROUND(SUM(M10:M10),0)-ROUND(SUM(K10),0))/ROUND(SUM(K10),0)),0)</f>
        <v>0</v>
      </c>
      <c r="O10" s="77">
        <f>O9*O8</f>
        <v>0</v>
      </c>
      <c r="P10" s="287">
        <f>IFERROR(IF(AND(ROUND(SUM(M10),0)=0,ROUND(SUM(O10:O10),0)&gt;ROUND(SUM(M10),0)),"INF",(ROUND(SUM(O10:O10),0)-ROUND(SUM(M10),0))/ROUND(SUM(M10),0)),0)</f>
        <v>0</v>
      </c>
      <c r="Q10" s="345"/>
      <c r="R10" s="288">
        <f t="shared" si="0"/>
        <v>0</v>
      </c>
      <c r="S10" s="288">
        <f t="shared" si="0"/>
        <v>0</v>
      </c>
      <c r="T10" s="288">
        <f>E10</f>
        <v>0</v>
      </c>
      <c r="U10" s="288">
        <f>G10</f>
        <v>0</v>
      </c>
      <c r="V10" s="288">
        <f>I10</f>
        <v>0</v>
      </c>
      <c r="W10" s="288">
        <f>K10</f>
        <v>0</v>
      </c>
      <c r="X10" s="288">
        <f>M10</f>
        <v>0</v>
      </c>
      <c r="Y10" s="288">
        <f>O10</f>
        <v>0</v>
      </c>
    </row>
    <row r="12" spans="1:25" s="82" customFormat="1" x14ac:dyDescent="0.3">
      <c r="A12" s="770" t="s">
        <v>689</v>
      </c>
      <c r="B12" s="770"/>
      <c r="C12" s="770"/>
      <c r="D12" s="770"/>
      <c r="E12" s="770"/>
      <c r="F12" s="770"/>
      <c r="G12" s="770"/>
      <c r="H12" s="770"/>
      <c r="I12" s="770"/>
      <c r="J12" s="770"/>
      <c r="K12" s="770"/>
      <c r="L12" s="770"/>
      <c r="M12" s="770"/>
      <c r="N12" s="770"/>
      <c r="O12" s="770"/>
      <c r="P12" s="770"/>
    </row>
    <row r="13" spans="1:25" s="82" customFormat="1" ht="24" customHeight="1" x14ac:dyDescent="0.3">
      <c r="A13" s="665" t="s">
        <v>2</v>
      </c>
      <c r="B13" s="284" t="s">
        <v>112</v>
      </c>
      <c r="C13" s="665" t="s">
        <v>140</v>
      </c>
      <c r="D13" s="665"/>
      <c r="E13" s="665" t="s">
        <v>307</v>
      </c>
      <c r="F13" s="665"/>
      <c r="G13" s="665" t="s">
        <v>306</v>
      </c>
      <c r="H13" s="665"/>
      <c r="I13" s="665" t="s">
        <v>302</v>
      </c>
      <c r="J13" s="665"/>
      <c r="K13" s="665" t="s">
        <v>303</v>
      </c>
      <c r="L13" s="665"/>
      <c r="M13" s="665" t="s">
        <v>304</v>
      </c>
      <c r="N13" s="665"/>
      <c r="O13" s="665" t="s">
        <v>305</v>
      </c>
      <c r="P13" s="665"/>
      <c r="Q13" s="344"/>
    </row>
    <row r="14" spans="1:25" s="82" customFormat="1" ht="27" x14ac:dyDescent="0.3">
      <c r="A14" s="665"/>
      <c r="B14" s="284" t="s">
        <v>3</v>
      </c>
      <c r="C14" s="284" t="s">
        <v>3</v>
      </c>
      <c r="D14" s="539" t="s">
        <v>110</v>
      </c>
      <c r="E14" s="284" t="s">
        <v>3</v>
      </c>
      <c r="F14" s="539" t="s">
        <v>110</v>
      </c>
      <c r="G14" s="284" t="s">
        <v>3</v>
      </c>
      <c r="H14" s="539" t="s">
        <v>110</v>
      </c>
      <c r="I14" s="284" t="s">
        <v>3</v>
      </c>
      <c r="J14" s="539" t="s">
        <v>110</v>
      </c>
      <c r="K14" s="284" t="s">
        <v>3</v>
      </c>
      <c r="L14" s="539" t="s">
        <v>110</v>
      </c>
      <c r="M14" s="284" t="s">
        <v>3</v>
      </c>
      <c r="N14" s="539" t="s">
        <v>110</v>
      </c>
      <c r="O14" s="284" t="s">
        <v>3</v>
      </c>
      <c r="P14" s="539" t="s">
        <v>110</v>
      </c>
      <c r="Q14" s="344"/>
    </row>
    <row r="15" spans="1:25" s="101" customFormat="1" ht="31.9" customHeight="1" x14ac:dyDescent="0.3">
      <c r="A15" s="174" t="s">
        <v>685</v>
      </c>
      <c r="B15" s="346"/>
      <c r="C15" s="346"/>
      <c r="D15" s="260">
        <f>IFERROR(IF(AND(ROUND(SUM(B15:B15),0)=0,ROUND(SUM(C15:C15),0)&gt;ROUND(SUM(B15:B15),0)),"INF",(ROUND(SUM(C15:C15),0)-ROUND(SUM(B15:B15),0))/ROUND(SUM(B15:B15),0)),0)</f>
        <v>0</v>
      </c>
      <c r="E15" s="346"/>
      <c r="F15" s="260">
        <f>IFERROR(IF(AND(ROUND(SUM(C15),0)=0,ROUND(SUM(E15:E15),0)&gt;ROUND(SUM(C15),0)),"INF",(ROUND(SUM(E15:E15),0)-ROUND(SUM(C15),0))/ROUND(SUM(C15),0)),0)</f>
        <v>0</v>
      </c>
      <c r="G15" s="346"/>
      <c r="H15" s="260">
        <f>IFERROR(IF(AND(ROUND(SUM(E15),0)=0,ROUND(SUM(G15:G15),0)&gt;ROUND(SUM(E15),0)),"INF",(ROUND(SUM(G15:G15),0)-ROUND(SUM(E15),0))/ROUND(SUM(E15),0)),0)</f>
        <v>0</v>
      </c>
      <c r="I15" s="346"/>
      <c r="J15" s="260">
        <f>IFERROR(IF(AND(ROUND(SUM(G15),0)=0,ROUND(SUM(I15:I15),0)&gt;ROUND(SUM(G15),0)),"INF",(ROUND(SUM(I15:I15),0)-ROUND(SUM(G15),0))/ROUND(SUM(G15),0)),0)</f>
        <v>0</v>
      </c>
      <c r="K15" s="346"/>
      <c r="L15" s="260">
        <f>IFERROR(IF(AND(ROUND(SUM(I15),0)=0,ROUND(SUM(K15:K15),0)&gt;ROUND(SUM(I15),0)),"INF",(ROUND(SUM(K15:K15),0)-ROUND(SUM(I15),0))/ROUND(SUM(I15),0)),0)</f>
        <v>0</v>
      </c>
      <c r="M15" s="346"/>
      <c r="N15" s="260">
        <f>IFERROR(IF(AND(ROUND(SUM(K15),0)=0,ROUND(SUM(M15:M15),0)&gt;ROUND(SUM(K15),0)),"INF",(ROUND(SUM(M15:M15),0)-ROUND(SUM(K15),0))/ROUND(SUM(K15),0)),0)</f>
        <v>0</v>
      </c>
      <c r="O15" s="346"/>
      <c r="P15" s="290">
        <f>IFERROR(IF(AND(ROUND(SUM(M15),0)=0,ROUND(SUM(O15:O15),0)&gt;ROUND(SUM(M15),0)),"INF",(ROUND(SUM(O15:O15),0)-ROUND(SUM(M15),0))/ROUND(SUM(M15),0)),0)</f>
        <v>0</v>
      </c>
      <c r="Q15" s="345"/>
      <c r="R15" s="288">
        <f t="shared" ref="R15:S17" si="1">B15</f>
        <v>0</v>
      </c>
      <c r="S15" s="288">
        <f t="shared" si="1"/>
        <v>0</v>
      </c>
      <c r="T15" s="288">
        <f>E15</f>
        <v>0</v>
      </c>
      <c r="U15" s="288">
        <f>G15</f>
        <v>0</v>
      </c>
      <c r="V15" s="288">
        <f>I15</f>
        <v>0</v>
      </c>
      <c r="W15" s="288">
        <f>K15</f>
        <v>0</v>
      </c>
      <c r="X15" s="288">
        <f>M15</f>
        <v>0</v>
      </c>
      <c r="Y15" s="288">
        <f>O15</f>
        <v>0</v>
      </c>
    </row>
    <row r="16" spans="1:25" s="101" customFormat="1" ht="15" x14ac:dyDescent="0.3">
      <c r="A16" s="291" t="s">
        <v>816</v>
      </c>
      <c r="B16" s="346"/>
      <c r="C16" s="346"/>
      <c r="D16" s="260">
        <f>IFERROR(IF(AND(ROUND(SUM(B16:B16),0)=0,ROUND(SUM(C16:C16),0)&gt;ROUND(SUM(B16:B16),0)),"INF",(ROUND(SUM(C16:C16),0)-ROUND(SUM(B16:B16),0))/ROUND(SUM(B16:B16),0)),0)</f>
        <v>0</v>
      </c>
      <c r="E16" s="562"/>
      <c r="F16" s="260">
        <f>IFERROR(IF(AND(ROUND(SUM(C16),0)=0,ROUND(SUM(E16:E16),0)&gt;ROUND(SUM(C16),0)),"INF",(ROUND(SUM(E16:E16),0)-ROUND(SUM(C16),0))/ROUND(SUM(C16),0)),0)</f>
        <v>0</v>
      </c>
      <c r="G16" s="562"/>
      <c r="H16" s="260">
        <f>IFERROR(IF(AND(ROUND(SUM(E16),0)=0,ROUND(SUM(G16:G16),0)&gt;ROUND(SUM(E16),0)),"INF",(ROUND(SUM(G16:G16),0)-ROUND(SUM(E16),0))/ROUND(SUM(E16),0)),0)</f>
        <v>0</v>
      </c>
      <c r="I16" s="562"/>
      <c r="J16" s="260">
        <f>IFERROR(IF(AND(ROUND(SUM(G16),0)=0,ROUND(SUM(I16:I16),0)&gt;ROUND(SUM(G16),0)),"INF",(ROUND(SUM(I16:I16),0)-ROUND(SUM(G16),0))/ROUND(SUM(G16),0)),0)</f>
        <v>0</v>
      </c>
      <c r="K16" s="562"/>
      <c r="L16" s="260">
        <f>IFERROR(IF(AND(ROUND(SUM(I16),0)=0,ROUND(SUM(K16:K16),0)&gt;ROUND(SUM(I16),0)),"INF",(ROUND(SUM(K16:K16),0)-ROUND(SUM(I16),0))/ROUND(SUM(I16),0)),0)</f>
        <v>0</v>
      </c>
      <c r="M16" s="562"/>
      <c r="N16" s="260">
        <f>IFERROR(IF(AND(ROUND(SUM(K16),0)=0,ROUND(SUM(M16:M16),0)&gt;ROUND(SUM(K16),0)),"INF",(ROUND(SUM(M16:M16),0)-ROUND(SUM(K16),0))/ROUND(SUM(K16),0)),0)</f>
        <v>0</v>
      </c>
      <c r="O16" s="562"/>
      <c r="P16" s="290">
        <f>IFERROR(IF(AND(ROUND(SUM(M16),0)=0,ROUND(SUM(O16:O16),0)&gt;ROUND(SUM(M16),0)),"INF",(ROUND(SUM(O16:O16),0)-ROUND(SUM(M16),0))/ROUND(SUM(M16),0)),0)</f>
        <v>0</v>
      </c>
      <c r="Q16" s="345"/>
      <c r="R16" s="288">
        <f t="shared" si="1"/>
        <v>0</v>
      </c>
      <c r="S16" s="288">
        <f t="shared" si="1"/>
        <v>0</v>
      </c>
      <c r="T16" s="288">
        <f>E16</f>
        <v>0</v>
      </c>
      <c r="U16" s="288">
        <f>G16</f>
        <v>0</v>
      </c>
      <c r="V16" s="288">
        <f>I16</f>
        <v>0</v>
      </c>
      <c r="W16" s="288">
        <f>K16</f>
        <v>0</v>
      </c>
      <c r="X16" s="288">
        <f>M16</f>
        <v>0</v>
      </c>
      <c r="Y16" s="288">
        <f>O16</f>
        <v>0</v>
      </c>
    </row>
    <row r="17" spans="1:25" s="101" customFormat="1" ht="15" x14ac:dyDescent="0.3">
      <c r="A17" s="174" t="s">
        <v>825</v>
      </c>
      <c r="B17" s="77">
        <f>B16*B15</f>
        <v>0</v>
      </c>
      <c r="C17" s="77">
        <f>C16*C15</f>
        <v>0</v>
      </c>
      <c r="D17" s="279">
        <f>IFERROR(IF(AND(ROUND(SUM(B17:B17),0)=0,ROUND(SUM(C17:C17),0)&gt;ROUND(SUM(B17:B17),0)),"INF",(ROUND(SUM(C17:C17),0)-ROUND(SUM(B17:B17),0))/ROUND(SUM(B17:B17),0)),0)</f>
        <v>0</v>
      </c>
      <c r="E17" s="77">
        <f>E16*E15</f>
        <v>0</v>
      </c>
      <c r="F17" s="279">
        <f>IFERROR(IF(AND(ROUND(SUM(C17),0)=0,ROUND(SUM(E17:E17),0)&gt;ROUND(SUM(C17),0)),"INF",(ROUND(SUM(E17:E17),0)-ROUND(SUM(C17),0))/ROUND(SUM(C17),0)),0)</f>
        <v>0</v>
      </c>
      <c r="G17" s="77">
        <f>G16*G15</f>
        <v>0</v>
      </c>
      <c r="H17" s="279">
        <f>IFERROR(IF(AND(ROUND(SUM(E17),0)=0,ROUND(SUM(G17:G17),0)&gt;ROUND(SUM(E17),0)),"INF",(ROUND(SUM(G17:G17),0)-ROUND(SUM(E17),0))/ROUND(SUM(E17),0)),0)</f>
        <v>0</v>
      </c>
      <c r="I17" s="77">
        <f>I16*I15</f>
        <v>0</v>
      </c>
      <c r="J17" s="279">
        <f>IFERROR(IF(AND(ROUND(SUM(G17),0)=0,ROUND(SUM(I17:I17),0)&gt;ROUND(SUM(G17),0)),"INF",(ROUND(SUM(I17:I17),0)-ROUND(SUM(G17),0))/ROUND(SUM(G17),0)),0)</f>
        <v>0</v>
      </c>
      <c r="K17" s="77">
        <f>K16*K15</f>
        <v>0</v>
      </c>
      <c r="L17" s="279">
        <f>IFERROR(IF(AND(ROUND(SUM(I17),0)=0,ROUND(SUM(K17:K17),0)&gt;ROUND(SUM(I17),0)),"INF",(ROUND(SUM(K17:K17),0)-ROUND(SUM(I17),0))/ROUND(SUM(I17),0)),0)</f>
        <v>0</v>
      </c>
      <c r="M17" s="77">
        <f>M16*M15</f>
        <v>0</v>
      </c>
      <c r="N17" s="279">
        <f>IFERROR(IF(AND(ROUND(SUM(K17),0)=0,ROUND(SUM(M17:M17),0)&gt;ROUND(SUM(K17),0)),"INF",(ROUND(SUM(M17:M17),0)-ROUND(SUM(K17),0))/ROUND(SUM(K17),0)),0)</f>
        <v>0</v>
      </c>
      <c r="O17" s="77">
        <f>O16*O15</f>
        <v>0</v>
      </c>
      <c r="P17" s="287">
        <f>IFERROR(IF(AND(ROUND(SUM(M17),0)=0,ROUND(SUM(O17:O17),0)&gt;ROUND(SUM(M17),0)),"INF",(ROUND(SUM(O17:O17),0)-ROUND(SUM(M17),0))/ROUND(SUM(M17),0)),0)</f>
        <v>0</v>
      </c>
      <c r="Q17" s="345"/>
      <c r="R17" s="288">
        <f t="shared" si="1"/>
        <v>0</v>
      </c>
      <c r="S17" s="288">
        <f t="shared" si="1"/>
        <v>0</v>
      </c>
      <c r="T17" s="288">
        <f>E17</f>
        <v>0</v>
      </c>
      <c r="U17" s="288">
        <f>G17</f>
        <v>0</v>
      </c>
      <c r="V17" s="288">
        <f>I17</f>
        <v>0</v>
      </c>
      <c r="W17" s="288">
        <f>K17</f>
        <v>0</v>
      </c>
      <c r="X17" s="288">
        <f>M17</f>
        <v>0</v>
      </c>
      <c r="Y17" s="288">
        <f>O17</f>
        <v>0</v>
      </c>
    </row>
    <row r="19" spans="1:25" s="82" customFormat="1" x14ac:dyDescent="0.3">
      <c r="A19" s="770" t="s">
        <v>54</v>
      </c>
      <c r="B19" s="770"/>
      <c r="C19" s="770"/>
      <c r="D19" s="770"/>
      <c r="E19" s="770"/>
      <c r="F19" s="770"/>
      <c r="G19" s="770"/>
      <c r="H19" s="770"/>
      <c r="I19" s="770"/>
      <c r="J19" s="770"/>
      <c r="K19" s="770"/>
      <c r="L19" s="770"/>
      <c r="M19" s="770"/>
      <c r="N19" s="770"/>
      <c r="O19" s="770"/>
      <c r="P19" s="770"/>
    </row>
    <row r="20" spans="1:25" s="82" customFormat="1" ht="24" customHeight="1" x14ac:dyDescent="0.3">
      <c r="A20" s="665" t="s">
        <v>2</v>
      </c>
      <c r="B20" s="284" t="s">
        <v>112</v>
      </c>
      <c r="C20" s="665" t="s">
        <v>140</v>
      </c>
      <c r="D20" s="665"/>
      <c r="E20" s="665" t="s">
        <v>307</v>
      </c>
      <c r="F20" s="665"/>
      <c r="G20" s="665" t="s">
        <v>306</v>
      </c>
      <c r="H20" s="665"/>
      <c r="I20" s="665" t="s">
        <v>302</v>
      </c>
      <c r="J20" s="665"/>
      <c r="K20" s="665" t="s">
        <v>303</v>
      </c>
      <c r="L20" s="665"/>
      <c r="M20" s="665" t="s">
        <v>304</v>
      </c>
      <c r="N20" s="665"/>
      <c r="O20" s="665" t="s">
        <v>305</v>
      </c>
      <c r="P20" s="665"/>
      <c r="Q20" s="344"/>
    </row>
    <row r="21" spans="1:25" s="82" customFormat="1" ht="27" x14ac:dyDescent="0.3">
      <c r="A21" s="665"/>
      <c r="B21" s="284" t="s">
        <v>3</v>
      </c>
      <c r="C21" s="284" t="s">
        <v>3</v>
      </c>
      <c r="D21" s="539" t="s">
        <v>110</v>
      </c>
      <c r="E21" s="284" t="s">
        <v>3</v>
      </c>
      <c r="F21" s="539" t="s">
        <v>110</v>
      </c>
      <c r="G21" s="284" t="s">
        <v>3</v>
      </c>
      <c r="H21" s="539" t="s">
        <v>110</v>
      </c>
      <c r="I21" s="284" t="s">
        <v>3</v>
      </c>
      <c r="J21" s="539" t="s">
        <v>110</v>
      </c>
      <c r="K21" s="284" t="s">
        <v>3</v>
      </c>
      <c r="L21" s="539" t="s">
        <v>110</v>
      </c>
      <c r="M21" s="284" t="s">
        <v>3</v>
      </c>
      <c r="N21" s="539" t="s">
        <v>110</v>
      </c>
      <c r="O21" s="284" t="s">
        <v>3</v>
      </c>
      <c r="P21" s="539" t="s">
        <v>110</v>
      </c>
      <c r="Q21" s="344"/>
    </row>
    <row r="22" spans="1:25" s="101" customFormat="1" ht="31.9" customHeight="1" x14ac:dyDescent="0.3">
      <c r="A22" s="174" t="s">
        <v>685</v>
      </c>
      <c r="B22" s="326">
        <f>SUM(B8,B15)</f>
        <v>0</v>
      </c>
      <c r="C22" s="326">
        <f>SUM(C8,C15)</f>
        <v>0</v>
      </c>
      <c r="D22" s="260">
        <f>IFERROR(IF(AND(ROUND(SUM(B22:B22),0)=0,ROUND(SUM(C22:C22),0)&gt;ROUND(SUM(B22:B22),0)),"INF",(ROUND(SUM(C22:C22),0)-ROUND(SUM(B22:B22),0))/ROUND(SUM(B22:B22),0)),0)</f>
        <v>0</v>
      </c>
      <c r="E22" s="326">
        <f>SUM(E8,E15)</f>
        <v>0</v>
      </c>
      <c r="F22" s="260">
        <f>IFERROR(IF(AND(ROUND(SUM(C22),0)=0,ROUND(SUM(E22:E22),0)&gt;ROUND(SUM(C22),0)),"INF",(ROUND(SUM(E22:E22),0)-ROUND(SUM(C22),0))/ROUND(SUM(C22),0)),0)</f>
        <v>0</v>
      </c>
      <c r="G22" s="326">
        <f>SUM(G8,G15)</f>
        <v>0</v>
      </c>
      <c r="H22" s="260">
        <f>IFERROR(IF(AND(ROUND(SUM(E22),0)=0,ROUND(SUM(G22:G22),0)&gt;ROUND(SUM(E22),0)),"INF",(ROUND(SUM(G22:G22),0)-ROUND(SUM(E22),0))/ROUND(SUM(E22),0)),0)</f>
        <v>0</v>
      </c>
      <c r="I22" s="326">
        <f>SUM(I8,I15)</f>
        <v>0</v>
      </c>
      <c r="J22" s="260">
        <f>IFERROR(IF(AND(ROUND(SUM(G22),0)=0,ROUND(SUM(I22:I22),0)&gt;ROUND(SUM(G22),0)),"INF",(ROUND(SUM(I22:I22),0)-ROUND(SUM(G22),0))/ROUND(SUM(G22),0)),0)</f>
        <v>0</v>
      </c>
      <c r="K22" s="326">
        <f>SUM(K8,K15)</f>
        <v>0</v>
      </c>
      <c r="L22" s="260">
        <f>IFERROR(IF(AND(ROUND(SUM(I22),0)=0,ROUND(SUM(K22:K22),0)&gt;ROUND(SUM(I22),0)),"INF",(ROUND(SUM(K22:K22),0)-ROUND(SUM(I22),0))/ROUND(SUM(I22),0)),0)</f>
        <v>0</v>
      </c>
      <c r="M22" s="326">
        <f>SUM(M8,M15)</f>
        <v>0</v>
      </c>
      <c r="N22" s="260">
        <f>IFERROR(IF(AND(ROUND(SUM(K22),0)=0,ROUND(SUM(M22:M22),0)&gt;ROUND(SUM(K22),0)),"INF",(ROUND(SUM(M22:M22),0)-ROUND(SUM(K22),0))/ROUND(SUM(K22),0)),0)</f>
        <v>0</v>
      </c>
      <c r="O22" s="326">
        <f>SUM(O8,O15)</f>
        <v>0</v>
      </c>
      <c r="P22" s="290">
        <f>IFERROR(IF(AND(ROUND(SUM(M22),0)=0,ROUND(SUM(O22:O22),0)&gt;ROUND(SUM(M22),0)),"INF",(ROUND(SUM(O22:O22),0)-ROUND(SUM(M22),0))/ROUND(SUM(M22),0)),0)</f>
        <v>0</v>
      </c>
      <c r="Q22" s="345"/>
      <c r="R22" s="288">
        <f t="shared" ref="R22:S24" si="2">B22</f>
        <v>0</v>
      </c>
      <c r="S22" s="288">
        <f t="shared" si="2"/>
        <v>0</v>
      </c>
      <c r="T22" s="288">
        <f>E22</f>
        <v>0</v>
      </c>
      <c r="U22" s="288">
        <f>G22</f>
        <v>0</v>
      </c>
      <c r="V22" s="288">
        <f>I22</f>
        <v>0</v>
      </c>
      <c r="W22" s="288">
        <f>K22</f>
        <v>0</v>
      </c>
      <c r="X22" s="288">
        <f>M22</f>
        <v>0</v>
      </c>
      <c r="Y22" s="288">
        <f>O22</f>
        <v>0</v>
      </c>
    </row>
    <row r="23" spans="1:25" s="101" customFormat="1" ht="15" x14ac:dyDescent="0.3">
      <c r="A23" s="291" t="s">
        <v>816</v>
      </c>
      <c r="B23" s="326">
        <f>IFERROR(B24/B22,0)</f>
        <v>0</v>
      </c>
      <c r="C23" s="326">
        <f>IFERROR(C24/C22,0)</f>
        <v>0</v>
      </c>
      <c r="D23" s="260">
        <f>IFERROR(IF(AND(ROUND(SUM(B23:B23),0)=0,ROUND(SUM(C23:C23),0)&gt;ROUND(SUM(B23:B23),0)),"INF",(ROUND(SUM(C23:C23),0)-ROUND(SUM(B23:B23),0))/ROUND(SUM(B23:B23),0)),0)</f>
        <v>0</v>
      </c>
      <c r="E23" s="326">
        <f>IFERROR(E24/E22,0)</f>
        <v>0</v>
      </c>
      <c r="F23" s="260">
        <f>IFERROR(IF(AND(ROUND(SUM(C23),0)=0,ROUND(SUM(E23:E23),0)&gt;ROUND(SUM(C23),0)),"INF",(ROUND(SUM(E23:E23),0)-ROUND(SUM(C23),0))/ROUND(SUM(C23),0)),0)</f>
        <v>0</v>
      </c>
      <c r="G23" s="326">
        <f>IFERROR(G24/G22,0)</f>
        <v>0</v>
      </c>
      <c r="H23" s="260">
        <f>IFERROR(IF(AND(ROUND(SUM(E23),0)=0,ROUND(SUM(G23:G23),0)&gt;ROUND(SUM(E23),0)),"INF",(ROUND(SUM(G23:G23),0)-ROUND(SUM(E23),0))/ROUND(SUM(E23),0)),0)</f>
        <v>0</v>
      </c>
      <c r="I23" s="326">
        <f>IFERROR(I24/I22,0)</f>
        <v>0</v>
      </c>
      <c r="J23" s="260">
        <f>IFERROR(IF(AND(ROUND(SUM(G23),0)=0,ROUND(SUM(I23:I23),0)&gt;ROUND(SUM(G23),0)),"INF",(ROUND(SUM(I23:I23),0)-ROUND(SUM(G23),0))/ROUND(SUM(G23),0)),0)</f>
        <v>0</v>
      </c>
      <c r="K23" s="326">
        <f>IFERROR(K24/K22,0)</f>
        <v>0</v>
      </c>
      <c r="L23" s="260">
        <f>IFERROR(IF(AND(ROUND(SUM(I23),0)=0,ROUND(SUM(K23:K23),0)&gt;ROUND(SUM(I23),0)),"INF",(ROUND(SUM(K23:K23),0)-ROUND(SUM(I23),0))/ROUND(SUM(I23),0)),0)</f>
        <v>0</v>
      </c>
      <c r="M23" s="326">
        <f>IFERROR(M24/M22,0)</f>
        <v>0</v>
      </c>
      <c r="N23" s="260">
        <f>IFERROR(IF(AND(ROUND(SUM(K23),0)=0,ROUND(SUM(M23:M23),0)&gt;ROUND(SUM(K23),0)),"INF",(ROUND(SUM(M23:M23),0)-ROUND(SUM(K23),0))/ROUND(SUM(K23),0)),0)</f>
        <v>0</v>
      </c>
      <c r="O23" s="326">
        <f>IFERROR(O24/O22,0)</f>
        <v>0</v>
      </c>
      <c r="P23" s="290">
        <f>IFERROR(IF(AND(ROUND(SUM(M23),0)=0,ROUND(SUM(O23:O23),0)&gt;ROUND(SUM(M23),0)),"INF",(ROUND(SUM(O23:O23),0)-ROUND(SUM(M23),0))/ROUND(SUM(M23),0)),0)</f>
        <v>0</v>
      </c>
      <c r="Q23" s="345"/>
      <c r="R23" s="288">
        <f t="shared" si="2"/>
        <v>0</v>
      </c>
      <c r="S23" s="288">
        <f t="shared" si="2"/>
        <v>0</v>
      </c>
      <c r="T23" s="288">
        <f>E23</f>
        <v>0</v>
      </c>
      <c r="U23" s="288">
        <f>G23</f>
        <v>0</v>
      </c>
      <c r="V23" s="288">
        <f>I23</f>
        <v>0</v>
      </c>
      <c r="W23" s="288">
        <f>K23</f>
        <v>0</v>
      </c>
      <c r="X23" s="288">
        <f>M23</f>
        <v>0</v>
      </c>
      <c r="Y23" s="288">
        <f>O23</f>
        <v>0</v>
      </c>
    </row>
    <row r="24" spans="1:25" s="101" customFormat="1" ht="15" x14ac:dyDescent="0.3">
      <c r="A24" s="174" t="s">
        <v>825</v>
      </c>
      <c r="B24" s="326">
        <f>SUM(B10,B17)</f>
        <v>0</v>
      </c>
      <c r="C24" s="326">
        <f>SUM(C10,C17)</f>
        <v>0</v>
      </c>
      <c r="D24" s="279">
        <f>IFERROR(IF(AND(ROUND(SUM(B24:B24),0)=0,ROUND(SUM(C24:C24),0)&gt;ROUND(SUM(B24:B24),0)),"INF",(ROUND(SUM(C24:C24),0)-ROUND(SUM(B24:B24),0))/ROUND(SUM(B24:B24),0)),0)</f>
        <v>0</v>
      </c>
      <c r="E24" s="326">
        <f>SUM(E10,E17)</f>
        <v>0</v>
      </c>
      <c r="F24" s="279">
        <f>IFERROR(IF(AND(ROUND(SUM(C24),0)=0,ROUND(SUM(E24:E24),0)&gt;ROUND(SUM(C24),0)),"INF",(ROUND(SUM(E24:E24),0)-ROUND(SUM(C24),0))/ROUND(SUM(C24),0)),0)</f>
        <v>0</v>
      </c>
      <c r="G24" s="326">
        <f>SUM(G10,G17)</f>
        <v>0</v>
      </c>
      <c r="H24" s="279">
        <f>IFERROR(IF(AND(ROUND(SUM(E24),0)=0,ROUND(SUM(G24:G24),0)&gt;ROUND(SUM(E24),0)),"INF",(ROUND(SUM(G24:G24),0)-ROUND(SUM(E24),0))/ROUND(SUM(E24),0)),0)</f>
        <v>0</v>
      </c>
      <c r="I24" s="326">
        <f>SUM(I10,I17)</f>
        <v>0</v>
      </c>
      <c r="J24" s="279">
        <f>IFERROR(IF(AND(ROUND(SUM(G24),0)=0,ROUND(SUM(I24:I24),0)&gt;ROUND(SUM(G24),0)),"INF",(ROUND(SUM(I24:I24),0)-ROUND(SUM(G24),0))/ROUND(SUM(G24),0)),0)</f>
        <v>0</v>
      </c>
      <c r="K24" s="326">
        <f>SUM(K10,K17)</f>
        <v>0</v>
      </c>
      <c r="L24" s="279">
        <f>IFERROR(IF(AND(ROUND(SUM(I24),0)=0,ROUND(SUM(K24:K24),0)&gt;ROUND(SUM(I24),0)),"INF",(ROUND(SUM(K24:K24),0)-ROUND(SUM(I24),0))/ROUND(SUM(I24),0)),0)</f>
        <v>0</v>
      </c>
      <c r="M24" s="326">
        <f>SUM(M10,M17)</f>
        <v>0</v>
      </c>
      <c r="N24" s="279">
        <f>IFERROR(IF(AND(ROUND(SUM(K24),0)=0,ROUND(SUM(M24:M24),0)&gt;ROUND(SUM(K24),0)),"INF",(ROUND(SUM(M24:M24),0)-ROUND(SUM(K24),0))/ROUND(SUM(K24),0)),0)</f>
        <v>0</v>
      </c>
      <c r="O24" s="326">
        <f>SUM(O10,O17)</f>
        <v>0</v>
      </c>
      <c r="P24" s="287">
        <f>IFERROR(IF(AND(ROUND(SUM(M24),0)=0,ROUND(SUM(O24:O24),0)&gt;ROUND(SUM(M24),0)),"INF",(ROUND(SUM(O24:O24),0)-ROUND(SUM(M24),0))/ROUND(SUM(M24),0)),0)</f>
        <v>0</v>
      </c>
      <c r="Q24" s="345"/>
      <c r="R24" s="288">
        <f t="shared" si="2"/>
        <v>0</v>
      </c>
      <c r="S24" s="288">
        <f t="shared" si="2"/>
        <v>0</v>
      </c>
      <c r="T24" s="288">
        <f>E24</f>
        <v>0</v>
      </c>
      <c r="U24" s="288">
        <f>G24</f>
        <v>0</v>
      </c>
      <c r="V24" s="288">
        <f>I24</f>
        <v>0</v>
      </c>
      <c r="W24" s="288">
        <f>K24</f>
        <v>0</v>
      </c>
      <c r="X24" s="288">
        <f>M24</f>
        <v>0</v>
      </c>
      <c r="Y24" s="288">
        <f>O24</f>
        <v>0</v>
      </c>
    </row>
    <row r="26" spans="1:25" x14ac:dyDescent="0.3">
      <c r="A26" s="737" t="str">
        <f>IF(ABS(B24-SUM('TAB3'!F19:H19))&gt;100,'TAB C'!B27,"")</f>
        <v/>
      </c>
      <c r="B26" s="737"/>
      <c r="C26" s="737"/>
      <c r="D26" s="737"/>
      <c r="E26" s="737"/>
      <c r="F26" s="737"/>
      <c r="G26" s="737"/>
      <c r="H26" s="737"/>
      <c r="I26" s="737"/>
      <c r="J26" s="737"/>
      <c r="K26" s="737"/>
      <c r="L26" s="737"/>
    </row>
    <row r="28" spans="1:25" ht="14.25" thickBot="1" x14ac:dyDescent="0.35">
      <c r="A28" s="769" t="s">
        <v>388</v>
      </c>
      <c r="B28" s="769"/>
      <c r="C28" s="769"/>
      <c r="D28" s="769"/>
      <c r="E28" s="769"/>
      <c r="F28" s="769"/>
      <c r="G28" s="769"/>
      <c r="H28" s="769"/>
      <c r="I28" s="769"/>
      <c r="J28" s="769"/>
      <c r="K28" s="769"/>
      <c r="L28" s="769"/>
      <c r="M28" s="769"/>
      <c r="N28" s="769"/>
      <c r="O28" s="769"/>
      <c r="P28" s="769"/>
    </row>
    <row r="29" spans="1:25" ht="12.6" customHeight="1" thickBot="1" x14ac:dyDescent="0.35">
      <c r="A29" s="156" t="s">
        <v>679</v>
      </c>
      <c r="B29" s="757" t="s">
        <v>517</v>
      </c>
      <c r="C29" s="758"/>
      <c r="D29" s="758"/>
      <c r="E29" s="758"/>
      <c r="F29" s="758"/>
      <c r="G29" s="758"/>
      <c r="H29" s="758"/>
      <c r="I29" s="758"/>
      <c r="J29" s="758"/>
      <c r="K29" s="758"/>
      <c r="L29" s="758"/>
      <c r="M29" s="758"/>
      <c r="N29" s="758"/>
      <c r="O29" s="758"/>
      <c r="P29" s="758"/>
    </row>
    <row r="30" spans="1:25" ht="214.9" customHeight="1" thickBot="1" x14ac:dyDescent="0.35">
      <c r="A30" s="275">
        <v>2019</v>
      </c>
      <c r="B30" s="759"/>
      <c r="C30" s="760"/>
      <c r="D30" s="760"/>
      <c r="E30" s="760"/>
      <c r="F30" s="760"/>
      <c r="G30" s="760"/>
      <c r="H30" s="760"/>
      <c r="I30" s="760"/>
      <c r="J30" s="760"/>
      <c r="K30" s="760"/>
      <c r="L30" s="760"/>
      <c r="M30" s="760"/>
      <c r="N30" s="760"/>
      <c r="O30" s="760"/>
      <c r="P30" s="760"/>
    </row>
    <row r="31" spans="1:25" ht="214.9" customHeight="1" thickBot="1" x14ac:dyDescent="0.35">
      <c r="A31" s="157">
        <v>2020</v>
      </c>
      <c r="B31" s="759"/>
      <c r="C31" s="760"/>
      <c r="D31" s="760"/>
      <c r="E31" s="760"/>
      <c r="F31" s="760"/>
      <c r="G31" s="760"/>
      <c r="H31" s="760"/>
      <c r="I31" s="760"/>
      <c r="J31" s="760"/>
      <c r="K31" s="760"/>
      <c r="L31" s="760"/>
      <c r="M31" s="760"/>
      <c r="N31" s="760"/>
      <c r="O31" s="760"/>
      <c r="P31" s="760"/>
    </row>
    <row r="32" spans="1:25" ht="214.9" customHeight="1" thickBot="1" x14ac:dyDescent="0.35">
      <c r="A32" s="157">
        <v>2021</v>
      </c>
      <c r="B32" s="759"/>
      <c r="C32" s="760"/>
      <c r="D32" s="760"/>
      <c r="E32" s="760"/>
      <c r="F32" s="760"/>
      <c r="G32" s="760"/>
      <c r="H32" s="760"/>
      <c r="I32" s="760"/>
      <c r="J32" s="760"/>
      <c r="K32" s="760"/>
      <c r="L32" s="760"/>
      <c r="M32" s="760"/>
      <c r="N32" s="760"/>
      <c r="O32" s="760"/>
      <c r="P32" s="760"/>
    </row>
    <row r="33" spans="1:16" ht="214.9" customHeight="1" thickBot="1" x14ac:dyDescent="0.35">
      <c r="A33" s="157">
        <v>2022</v>
      </c>
      <c r="B33" s="759"/>
      <c r="C33" s="760"/>
      <c r="D33" s="760"/>
      <c r="E33" s="760"/>
      <c r="F33" s="760"/>
      <c r="G33" s="760"/>
      <c r="H33" s="760"/>
      <c r="I33" s="760"/>
      <c r="J33" s="760"/>
      <c r="K33" s="760"/>
      <c r="L33" s="760"/>
      <c r="M33" s="760"/>
      <c r="N33" s="760"/>
      <c r="O33" s="760"/>
      <c r="P33" s="760"/>
    </row>
    <row r="34" spans="1:16" ht="214.9" customHeight="1" thickBot="1" x14ac:dyDescent="0.35">
      <c r="A34" s="157">
        <v>2023</v>
      </c>
      <c r="B34" s="759"/>
      <c r="C34" s="760"/>
      <c r="D34" s="760"/>
      <c r="E34" s="760"/>
      <c r="F34" s="760"/>
      <c r="G34" s="760"/>
      <c r="H34" s="760"/>
      <c r="I34" s="760"/>
      <c r="J34" s="760"/>
      <c r="K34" s="760"/>
      <c r="L34" s="760"/>
      <c r="M34" s="760"/>
      <c r="N34" s="760"/>
      <c r="O34" s="760"/>
      <c r="P34" s="760"/>
    </row>
  </sheetData>
  <mergeCells count="36">
    <mergeCell ref="A19:P19"/>
    <mergeCell ref="M6:N6"/>
    <mergeCell ref="A3:P3"/>
    <mergeCell ref="A5:P5"/>
    <mergeCell ref="A6:A7"/>
    <mergeCell ref="C6:D6"/>
    <mergeCell ref="E6:F6"/>
    <mergeCell ref="G6:H6"/>
    <mergeCell ref="I6:J6"/>
    <mergeCell ref="K6:L6"/>
    <mergeCell ref="O6:P6"/>
    <mergeCell ref="A12:P12"/>
    <mergeCell ref="A13:A14"/>
    <mergeCell ref="C13:D13"/>
    <mergeCell ref="E13:F13"/>
    <mergeCell ref="G13:H13"/>
    <mergeCell ref="I13:J13"/>
    <mergeCell ref="K13:L13"/>
    <mergeCell ref="M13:N13"/>
    <mergeCell ref="O13:P13"/>
    <mergeCell ref="B32:P32"/>
    <mergeCell ref="B33:P33"/>
    <mergeCell ref="B34:P34"/>
    <mergeCell ref="M20:N20"/>
    <mergeCell ref="O20:P20"/>
    <mergeCell ref="A26:L26"/>
    <mergeCell ref="A28:P28"/>
    <mergeCell ref="B29:P29"/>
    <mergeCell ref="B30:P30"/>
    <mergeCell ref="A20:A21"/>
    <mergeCell ref="C20:D20"/>
    <mergeCell ref="E20:F20"/>
    <mergeCell ref="G20:H20"/>
    <mergeCell ref="I20:J20"/>
    <mergeCell ref="K20:L20"/>
    <mergeCell ref="B31:P31"/>
  </mergeCells>
  <conditionalFormatting sqref="E16">
    <cfRule type="containsText" dxfId="1654" priority="68" operator="containsText" text="ntitulé">
      <formula>NOT(ISERROR(SEARCH("ntitulé",E16)))</formula>
    </cfRule>
    <cfRule type="containsBlanks" dxfId="1653" priority="69">
      <formula>LEN(TRIM(E16))=0</formula>
    </cfRule>
  </conditionalFormatting>
  <conditionalFormatting sqref="E16">
    <cfRule type="containsText" dxfId="1652" priority="67" operator="containsText" text="libre">
      <formula>NOT(ISERROR(SEARCH("libre",E16)))</formula>
    </cfRule>
  </conditionalFormatting>
  <conditionalFormatting sqref="G16">
    <cfRule type="containsText" dxfId="1651" priority="65" operator="containsText" text="ntitulé">
      <formula>NOT(ISERROR(SEARCH("ntitulé",G16)))</formula>
    </cfRule>
    <cfRule type="containsBlanks" dxfId="1650" priority="66">
      <formula>LEN(TRIM(G16))=0</formula>
    </cfRule>
  </conditionalFormatting>
  <conditionalFormatting sqref="G16">
    <cfRule type="containsText" dxfId="1649" priority="64" operator="containsText" text="libre">
      <formula>NOT(ISERROR(SEARCH("libre",G16)))</formula>
    </cfRule>
  </conditionalFormatting>
  <conditionalFormatting sqref="I16">
    <cfRule type="containsText" dxfId="1648" priority="62" operator="containsText" text="ntitulé">
      <formula>NOT(ISERROR(SEARCH("ntitulé",I16)))</formula>
    </cfRule>
    <cfRule type="containsBlanks" dxfId="1647" priority="63">
      <formula>LEN(TRIM(I16))=0</formula>
    </cfRule>
  </conditionalFormatting>
  <conditionalFormatting sqref="I16">
    <cfRule type="containsText" dxfId="1646" priority="61" operator="containsText" text="libre">
      <formula>NOT(ISERROR(SEARCH("libre",I16)))</formula>
    </cfRule>
  </conditionalFormatting>
  <conditionalFormatting sqref="K16">
    <cfRule type="containsText" dxfId="1645" priority="59" operator="containsText" text="ntitulé">
      <formula>NOT(ISERROR(SEARCH("ntitulé",K16)))</formula>
    </cfRule>
    <cfRule type="containsBlanks" dxfId="1644" priority="60">
      <formula>LEN(TRIM(K16))=0</formula>
    </cfRule>
  </conditionalFormatting>
  <conditionalFormatting sqref="K16">
    <cfRule type="containsText" dxfId="1643" priority="58" operator="containsText" text="libre">
      <formula>NOT(ISERROR(SEARCH("libre",K16)))</formula>
    </cfRule>
  </conditionalFormatting>
  <conditionalFormatting sqref="M16">
    <cfRule type="containsText" dxfId="1642" priority="56" operator="containsText" text="ntitulé">
      <formula>NOT(ISERROR(SEARCH("ntitulé",M16)))</formula>
    </cfRule>
    <cfRule type="containsBlanks" dxfId="1641" priority="57">
      <formula>LEN(TRIM(M16))=0</formula>
    </cfRule>
  </conditionalFormatting>
  <conditionalFormatting sqref="M16">
    <cfRule type="containsText" dxfId="1640" priority="55" operator="containsText" text="libre">
      <formula>NOT(ISERROR(SEARCH("libre",M16)))</formula>
    </cfRule>
  </conditionalFormatting>
  <conditionalFormatting sqref="O16">
    <cfRule type="containsText" dxfId="1639" priority="53" operator="containsText" text="ntitulé">
      <formula>NOT(ISERROR(SEARCH("ntitulé",O16)))</formula>
    </cfRule>
    <cfRule type="containsBlanks" dxfId="1638" priority="54">
      <formula>LEN(TRIM(O16))=0</formula>
    </cfRule>
  </conditionalFormatting>
  <conditionalFormatting sqref="O16">
    <cfRule type="containsText" dxfId="1637" priority="52" operator="containsText" text="libre">
      <formula>NOT(ISERROR(SEARCH("libre",O16)))</formula>
    </cfRule>
  </conditionalFormatting>
  <conditionalFormatting sqref="B30:P30">
    <cfRule type="containsBlanks" dxfId="1636" priority="227">
      <formula>LEN(TRIM(B30))=0</formula>
    </cfRule>
  </conditionalFormatting>
  <conditionalFormatting sqref="B31:P34">
    <cfRule type="containsBlanks" dxfId="1635" priority="226">
      <formula>LEN(TRIM(B31))=0</formula>
    </cfRule>
  </conditionalFormatting>
  <conditionalFormatting sqref="B15:C15">
    <cfRule type="containsText" dxfId="1634" priority="89" operator="containsText" text="ntitulé">
      <formula>NOT(ISERROR(SEARCH("ntitulé",B15)))</formula>
    </cfRule>
    <cfRule type="containsBlanks" dxfId="1633" priority="90">
      <formula>LEN(TRIM(B15))=0</formula>
    </cfRule>
  </conditionalFormatting>
  <conditionalFormatting sqref="B15:C15">
    <cfRule type="containsText" dxfId="1632" priority="88" operator="containsText" text="libre">
      <formula>NOT(ISERROR(SEARCH("libre",B15)))</formula>
    </cfRule>
  </conditionalFormatting>
  <conditionalFormatting sqref="E15">
    <cfRule type="containsText" dxfId="1631" priority="86" operator="containsText" text="ntitulé">
      <formula>NOT(ISERROR(SEARCH("ntitulé",E15)))</formula>
    </cfRule>
    <cfRule type="containsBlanks" dxfId="1630" priority="87">
      <formula>LEN(TRIM(E15))=0</formula>
    </cfRule>
  </conditionalFormatting>
  <conditionalFormatting sqref="E15">
    <cfRule type="containsText" dxfId="1629" priority="85" operator="containsText" text="libre">
      <formula>NOT(ISERROR(SEARCH("libre",E15)))</formula>
    </cfRule>
  </conditionalFormatting>
  <conditionalFormatting sqref="G15">
    <cfRule type="containsText" dxfId="1628" priority="83" operator="containsText" text="ntitulé">
      <formula>NOT(ISERROR(SEARCH("ntitulé",G15)))</formula>
    </cfRule>
    <cfRule type="containsBlanks" dxfId="1627" priority="84">
      <formula>LEN(TRIM(G15))=0</formula>
    </cfRule>
  </conditionalFormatting>
  <conditionalFormatting sqref="G15">
    <cfRule type="containsText" dxfId="1626" priority="82" operator="containsText" text="libre">
      <formula>NOT(ISERROR(SEARCH("libre",G15)))</formula>
    </cfRule>
  </conditionalFormatting>
  <conditionalFormatting sqref="I15">
    <cfRule type="containsText" dxfId="1625" priority="80" operator="containsText" text="ntitulé">
      <formula>NOT(ISERROR(SEARCH("ntitulé",I15)))</formula>
    </cfRule>
    <cfRule type="containsBlanks" dxfId="1624" priority="81">
      <formula>LEN(TRIM(I15))=0</formula>
    </cfRule>
  </conditionalFormatting>
  <conditionalFormatting sqref="I15">
    <cfRule type="containsText" dxfId="1623" priority="79" operator="containsText" text="libre">
      <formula>NOT(ISERROR(SEARCH("libre",I15)))</formula>
    </cfRule>
  </conditionalFormatting>
  <conditionalFormatting sqref="K15">
    <cfRule type="containsText" dxfId="1622" priority="77" operator="containsText" text="ntitulé">
      <formula>NOT(ISERROR(SEARCH("ntitulé",K15)))</formula>
    </cfRule>
    <cfRule type="containsBlanks" dxfId="1621" priority="78">
      <formula>LEN(TRIM(K15))=0</formula>
    </cfRule>
  </conditionalFormatting>
  <conditionalFormatting sqref="K15">
    <cfRule type="containsText" dxfId="1620" priority="76" operator="containsText" text="libre">
      <formula>NOT(ISERROR(SEARCH("libre",K15)))</formula>
    </cfRule>
  </conditionalFormatting>
  <conditionalFormatting sqref="M15">
    <cfRule type="containsText" dxfId="1619" priority="74" operator="containsText" text="ntitulé">
      <formula>NOT(ISERROR(SEARCH("ntitulé",M15)))</formula>
    </cfRule>
    <cfRule type="containsBlanks" dxfId="1618" priority="75">
      <formula>LEN(TRIM(M15))=0</formula>
    </cfRule>
  </conditionalFormatting>
  <conditionalFormatting sqref="M15">
    <cfRule type="containsText" dxfId="1617" priority="73" operator="containsText" text="libre">
      <formula>NOT(ISERROR(SEARCH("libre",M15)))</formula>
    </cfRule>
  </conditionalFormatting>
  <conditionalFormatting sqref="O15">
    <cfRule type="containsText" dxfId="1616" priority="71" operator="containsText" text="ntitulé">
      <formula>NOT(ISERROR(SEARCH("ntitulé",O15)))</formula>
    </cfRule>
    <cfRule type="containsBlanks" dxfId="1615" priority="72">
      <formula>LEN(TRIM(O15))=0</formula>
    </cfRule>
  </conditionalFormatting>
  <conditionalFormatting sqref="O15">
    <cfRule type="containsText" dxfId="1614" priority="70" operator="containsText" text="libre">
      <formula>NOT(ISERROR(SEARCH("libre",O15)))</formula>
    </cfRule>
  </conditionalFormatting>
  <conditionalFormatting sqref="B16">
    <cfRule type="containsText" dxfId="1613" priority="50" operator="containsText" text="ntitulé">
      <formula>NOT(ISERROR(SEARCH("ntitulé",B16)))</formula>
    </cfRule>
    <cfRule type="containsBlanks" dxfId="1612" priority="51">
      <formula>LEN(TRIM(B16))=0</formula>
    </cfRule>
  </conditionalFormatting>
  <conditionalFormatting sqref="B16">
    <cfRule type="containsText" dxfId="1611" priority="49" operator="containsText" text="libre">
      <formula>NOT(ISERROR(SEARCH("libre",B16)))</formula>
    </cfRule>
  </conditionalFormatting>
  <conditionalFormatting sqref="C16">
    <cfRule type="containsText" dxfId="1610" priority="47" operator="containsText" text="ntitulé">
      <formula>NOT(ISERROR(SEARCH("ntitulé",C16)))</formula>
    </cfRule>
    <cfRule type="containsBlanks" dxfId="1609" priority="48">
      <formula>LEN(TRIM(C16))=0</formula>
    </cfRule>
  </conditionalFormatting>
  <conditionalFormatting sqref="C16">
    <cfRule type="containsText" dxfId="1608" priority="46" operator="containsText" text="libre">
      <formula>NOT(ISERROR(SEARCH("libre",C16)))</formula>
    </cfRule>
  </conditionalFormatting>
  <conditionalFormatting sqref="B8:C8">
    <cfRule type="containsText" dxfId="1607" priority="134" operator="containsText" text="ntitulé">
      <formula>NOT(ISERROR(SEARCH("ntitulé",B8)))</formula>
    </cfRule>
    <cfRule type="containsBlanks" dxfId="1606" priority="135">
      <formula>LEN(TRIM(B8))=0</formula>
    </cfRule>
  </conditionalFormatting>
  <conditionalFormatting sqref="B8:C8">
    <cfRule type="containsText" dxfId="1605" priority="133" operator="containsText" text="libre">
      <formula>NOT(ISERROR(SEARCH("libre",B8)))</formula>
    </cfRule>
  </conditionalFormatting>
  <conditionalFormatting sqref="E8">
    <cfRule type="containsText" dxfId="1604" priority="131" operator="containsText" text="ntitulé">
      <formula>NOT(ISERROR(SEARCH("ntitulé",E8)))</formula>
    </cfRule>
    <cfRule type="containsBlanks" dxfId="1603" priority="132">
      <formula>LEN(TRIM(E8))=0</formula>
    </cfRule>
  </conditionalFormatting>
  <conditionalFormatting sqref="E8">
    <cfRule type="containsText" dxfId="1602" priority="130" operator="containsText" text="libre">
      <formula>NOT(ISERROR(SEARCH("libre",E8)))</formula>
    </cfRule>
  </conditionalFormatting>
  <conditionalFormatting sqref="G8">
    <cfRule type="containsText" dxfId="1601" priority="128" operator="containsText" text="ntitulé">
      <formula>NOT(ISERROR(SEARCH("ntitulé",G8)))</formula>
    </cfRule>
    <cfRule type="containsBlanks" dxfId="1600" priority="129">
      <formula>LEN(TRIM(G8))=0</formula>
    </cfRule>
  </conditionalFormatting>
  <conditionalFormatting sqref="G8">
    <cfRule type="containsText" dxfId="1599" priority="127" operator="containsText" text="libre">
      <formula>NOT(ISERROR(SEARCH("libre",G8)))</formula>
    </cfRule>
  </conditionalFormatting>
  <conditionalFormatting sqref="I8">
    <cfRule type="containsText" dxfId="1598" priority="125" operator="containsText" text="ntitulé">
      <formula>NOT(ISERROR(SEARCH("ntitulé",I8)))</formula>
    </cfRule>
    <cfRule type="containsBlanks" dxfId="1597" priority="126">
      <formula>LEN(TRIM(I8))=0</formula>
    </cfRule>
  </conditionalFormatting>
  <conditionalFormatting sqref="I8">
    <cfRule type="containsText" dxfId="1596" priority="124" operator="containsText" text="libre">
      <formula>NOT(ISERROR(SEARCH("libre",I8)))</formula>
    </cfRule>
  </conditionalFormatting>
  <conditionalFormatting sqref="K8">
    <cfRule type="containsText" dxfId="1595" priority="122" operator="containsText" text="ntitulé">
      <formula>NOT(ISERROR(SEARCH("ntitulé",K8)))</formula>
    </cfRule>
    <cfRule type="containsBlanks" dxfId="1594" priority="123">
      <formula>LEN(TRIM(K8))=0</formula>
    </cfRule>
  </conditionalFormatting>
  <conditionalFormatting sqref="K8">
    <cfRule type="containsText" dxfId="1593" priority="121" operator="containsText" text="libre">
      <formula>NOT(ISERROR(SEARCH("libre",K8)))</formula>
    </cfRule>
  </conditionalFormatting>
  <conditionalFormatting sqref="M8">
    <cfRule type="containsText" dxfId="1592" priority="119" operator="containsText" text="ntitulé">
      <formula>NOT(ISERROR(SEARCH("ntitulé",M8)))</formula>
    </cfRule>
    <cfRule type="containsBlanks" dxfId="1591" priority="120">
      <formula>LEN(TRIM(M8))=0</formula>
    </cfRule>
  </conditionalFormatting>
  <conditionalFormatting sqref="M8">
    <cfRule type="containsText" dxfId="1590" priority="118" operator="containsText" text="libre">
      <formula>NOT(ISERROR(SEARCH("libre",M8)))</formula>
    </cfRule>
  </conditionalFormatting>
  <conditionalFormatting sqref="O8">
    <cfRule type="containsText" dxfId="1589" priority="116" operator="containsText" text="ntitulé">
      <formula>NOT(ISERROR(SEARCH("ntitulé",O8)))</formula>
    </cfRule>
    <cfRule type="containsBlanks" dxfId="1588" priority="117">
      <formula>LEN(TRIM(O8))=0</formula>
    </cfRule>
  </conditionalFormatting>
  <conditionalFormatting sqref="O8">
    <cfRule type="containsText" dxfId="1587" priority="115" operator="containsText" text="libre">
      <formula>NOT(ISERROR(SEARCH("libre",O8)))</formula>
    </cfRule>
  </conditionalFormatting>
  <conditionalFormatting sqref="E9">
    <cfRule type="containsText" dxfId="1586" priority="113" operator="containsText" text="ntitulé">
      <formula>NOT(ISERROR(SEARCH("ntitulé",E9)))</formula>
    </cfRule>
    <cfRule type="containsBlanks" dxfId="1585" priority="114">
      <formula>LEN(TRIM(E9))=0</formula>
    </cfRule>
  </conditionalFormatting>
  <conditionalFormatting sqref="E9">
    <cfRule type="containsText" dxfId="1584" priority="112" operator="containsText" text="libre">
      <formula>NOT(ISERROR(SEARCH("libre",E9)))</formula>
    </cfRule>
  </conditionalFormatting>
  <conditionalFormatting sqref="G9">
    <cfRule type="containsText" dxfId="1583" priority="110" operator="containsText" text="ntitulé">
      <formula>NOT(ISERROR(SEARCH("ntitulé",G9)))</formula>
    </cfRule>
    <cfRule type="containsBlanks" dxfId="1582" priority="111">
      <formula>LEN(TRIM(G9))=0</formula>
    </cfRule>
  </conditionalFormatting>
  <conditionalFormatting sqref="G9">
    <cfRule type="containsText" dxfId="1581" priority="109" operator="containsText" text="libre">
      <formula>NOT(ISERROR(SEARCH("libre",G9)))</formula>
    </cfRule>
  </conditionalFormatting>
  <conditionalFormatting sqref="I9">
    <cfRule type="containsText" dxfId="1580" priority="107" operator="containsText" text="ntitulé">
      <formula>NOT(ISERROR(SEARCH("ntitulé",I9)))</formula>
    </cfRule>
    <cfRule type="containsBlanks" dxfId="1579" priority="108">
      <formula>LEN(TRIM(I9))=0</formula>
    </cfRule>
  </conditionalFormatting>
  <conditionalFormatting sqref="I9">
    <cfRule type="containsText" dxfId="1578" priority="106" operator="containsText" text="libre">
      <formula>NOT(ISERROR(SEARCH("libre",I9)))</formula>
    </cfRule>
  </conditionalFormatting>
  <conditionalFormatting sqref="K9">
    <cfRule type="containsText" dxfId="1577" priority="104" operator="containsText" text="ntitulé">
      <formula>NOT(ISERROR(SEARCH("ntitulé",K9)))</formula>
    </cfRule>
    <cfRule type="containsBlanks" dxfId="1576" priority="105">
      <formula>LEN(TRIM(K9))=0</formula>
    </cfRule>
  </conditionalFormatting>
  <conditionalFormatting sqref="K9">
    <cfRule type="containsText" dxfId="1575" priority="103" operator="containsText" text="libre">
      <formula>NOT(ISERROR(SEARCH("libre",K9)))</formula>
    </cfRule>
  </conditionalFormatting>
  <conditionalFormatting sqref="M9">
    <cfRule type="containsText" dxfId="1574" priority="101" operator="containsText" text="ntitulé">
      <formula>NOT(ISERROR(SEARCH("ntitulé",M9)))</formula>
    </cfRule>
    <cfRule type="containsBlanks" dxfId="1573" priority="102">
      <formula>LEN(TRIM(M9))=0</formula>
    </cfRule>
  </conditionalFormatting>
  <conditionalFormatting sqref="M9">
    <cfRule type="containsText" dxfId="1572" priority="100" operator="containsText" text="libre">
      <formula>NOT(ISERROR(SEARCH("libre",M9)))</formula>
    </cfRule>
  </conditionalFormatting>
  <conditionalFormatting sqref="O9">
    <cfRule type="containsText" dxfId="1571" priority="98" operator="containsText" text="ntitulé">
      <formula>NOT(ISERROR(SEARCH("ntitulé",O9)))</formula>
    </cfRule>
    <cfRule type="containsBlanks" dxfId="1570" priority="99">
      <formula>LEN(TRIM(O9))=0</formula>
    </cfRule>
  </conditionalFormatting>
  <conditionalFormatting sqref="O9">
    <cfRule type="containsText" dxfId="1569" priority="97" operator="containsText" text="libre">
      <formula>NOT(ISERROR(SEARCH("libre",O9)))</formula>
    </cfRule>
  </conditionalFormatting>
  <conditionalFormatting sqref="B9">
    <cfRule type="containsText" dxfId="1568" priority="95" operator="containsText" text="ntitulé">
      <formula>NOT(ISERROR(SEARCH("ntitulé",B9)))</formula>
    </cfRule>
    <cfRule type="containsBlanks" dxfId="1567" priority="96">
      <formula>LEN(TRIM(B9))=0</formula>
    </cfRule>
  </conditionalFormatting>
  <conditionalFormatting sqref="B9">
    <cfRule type="containsText" dxfId="1566" priority="94" operator="containsText" text="libre">
      <formula>NOT(ISERROR(SEARCH("libre",B9)))</formula>
    </cfRule>
  </conditionalFormatting>
  <conditionalFormatting sqref="C9">
    <cfRule type="containsText" dxfId="1565" priority="92" operator="containsText" text="ntitulé">
      <formula>NOT(ISERROR(SEARCH("ntitulé",C9)))</formula>
    </cfRule>
    <cfRule type="containsBlanks" dxfId="1564" priority="93">
      <formula>LEN(TRIM(C9))=0</formula>
    </cfRule>
  </conditionalFormatting>
  <conditionalFormatting sqref="C9">
    <cfRule type="containsText" dxfId="1563" priority="91" operator="containsText" text="libre">
      <formula>NOT(ISERROR(SEARCH("libre",C9)))</formula>
    </cfRule>
  </conditionalFormatting>
  <hyperlinks>
    <hyperlink ref="A1" location="TAB00!A1" display="Retour page de garde"/>
    <hyperlink ref="A2" location="'TAB5'!A1" display="Retour TAB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7" workbookViewId="0">
      <selection activeCell="A26" sqref="A26:L26"/>
    </sheetView>
  </sheetViews>
  <sheetFormatPr baseColWidth="10" defaultColWidth="9.1640625" defaultRowHeight="13.5" x14ac:dyDescent="0.3"/>
  <cols>
    <col min="1" max="1" width="45.5" style="81" customWidth="1"/>
    <col min="2" max="2" width="16.6640625" style="77" customWidth="1"/>
    <col min="3" max="3" width="16.6640625" style="81" customWidth="1"/>
    <col min="4" max="4" width="8.5" style="81" customWidth="1"/>
    <col min="5" max="5" width="16.6640625" style="77" customWidth="1"/>
    <col min="6" max="6" width="8.5" style="77" customWidth="1"/>
    <col min="7" max="7" width="16.6640625" style="77" customWidth="1"/>
    <col min="8" max="8" width="8.5" style="77" customWidth="1"/>
    <col min="9" max="9" width="16.6640625" style="77" customWidth="1"/>
    <col min="10" max="10" width="8.5" style="77" customWidth="1"/>
    <col min="11" max="11" width="16.6640625" style="77" customWidth="1"/>
    <col min="12" max="12" width="8.5" style="77" customWidth="1"/>
    <col min="13" max="13" width="16.6640625" style="77" customWidth="1"/>
    <col min="14" max="14" width="8.5" style="77" customWidth="1"/>
    <col min="15" max="15" width="16.6640625" style="77" customWidth="1"/>
    <col min="16" max="16" width="8.5" style="77" customWidth="1"/>
    <col min="17" max="16384" width="9.1640625" style="77"/>
  </cols>
  <sheetData>
    <row r="1" spans="1:25" ht="15" x14ac:dyDescent="0.3">
      <c r="A1" s="145" t="s">
        <v>160</v>
      </c>
      <c r="B1" s="228"/>
      <c r="C1" s="175"/>
      <c r="E1" s="228"/>
      <c r="G1" s="228"/>
      <c r="I1" s="228"/>
      <c r="K1" s="228"/>
      <c r="M1" s="228"/>
      <c r="O1" s="228"/>
    </row>
    <row r="2" spans="1:25" ht="15" x14ac:dyDescent="0.3">
      <c r="A2" s="283" t="s">
        <v>380</v>
      </c>
      <c r="B2" s="228"/>
      <c r="C2" s="175"/>
      <c r="E2" s="228"/>
      <c r="G2" s="228"/>
      <c r="I2" s="228"/>
      <c r="K2" s="228"/>
      <c r="M2" s="228"/>
      <c r="O2" s="228"/>
    </row>
    <row r="3" spans="1:25" ht="21" x14ac:dyDescent="0.35">
      <c r="A3" s="171" t="str">
        <f>TAB00!B73&amp;" : "&amp;TAB00!C73</f>
        <v>TAB5.10 : Charges de distribution supportées par le GRD pour l'alimentation de clientèle propre</v>
      </c>
      <c r="B3" s="171"/>
      <c r="C3" s="171"/>
      <c r="D3" s="171"/>
      <c r="E3" s="171"/>
      <c r="F3" s="171"/>
      <c r="G3" s="171"/>
      <c r="H3" s="171"/>
      <c r="I3" s="171"/>
      <c r="J3" s="171"/>
      <c r="K3" s="171"/>
      <c r="L3" s="171"/>
      <c r="M3" s="171"/>
      <c r="N3" s="171"/>
      <c r="O3" s="171"/>
      <c r="P3" s="171"/>
    </row>
    <row r="4" spans="1:25" x14ac:dyDescent="0.3">
      <c r="K4" s="82"/>
      <c r="L4" s="82"/>
      <c r="M4" s="82"/>
    </row>
    <row r="5" spans="1:25" s="82" customFormat="1" x14ac:dyDescent="0.3">
      <c r="A5" s="770" t="s">
        <v>687</v>
      </c>
      <c r="B5" s="770"/>
      <c r="C5" s="770"/>
      <c r="D5" s="770"/>
      <c r="E5" s="770"/>
      <c r="F5" s="770"/>
      <c r="G5" s="770"/>
      <c r="H5" s="770"/>
      <c r="I5" s="770"/>
      <c r="J5" s="770"/>
      <c r="K5" s="770"/>
      <c r="L5" s="770"/>
      <c r="M5" s="770"/>
      <c r="N5" s="770"/>
      <c r="O5" s="770"/>
      <c r="P5" s="770"/>
    </row>
    <row r="6" spans="1:25" s="82" customFormat="1" ht="24" customHeight="1" x14ac:dyDescent="0.3">
      <c r="A6" s="665" t="s">
        <v>2</v>
      </c>
      <c r="B6" s="284" t="s">
        <v>112</v>
      </c>
      <c r="C6" s="665" t="s">
        <v>140</v>
      </c>
      <c r="D6" s="665"/>
      <c r="E6" s="665" t="s">
        <v>307</v>
      </c>
      <c r="F6" s="665"/>
      <c r="G6" s="665" t="s">
        <v>306</v>
      </c>
      <c r="H6" s="665"/>
      <c r="I6" s="665" t="s">
        <v>302</v>
      </c>
      <c r="J6" s="665"/>
      <c r="K6" s="665" t="s">
        <v>303</v>
      </c>
      <c r="L6" s="665"/>
      <c r="M6" s="665" t="s">
        <v>304</v>
      </c>
      <c r="N6" s="665"/>
      <c r="O6" s="665" t="s">
        <v>305</v>
      </c>
      <c r="P6" s="665"/>
    </row>
    <row r="7" spans="1:25" s="82" customFormat="1" ht="27" x14ac:dyDescent="0.3">
      <c r="A7" s="665"/>
      <c r="B7" s="284" t="s">
        <v>3</v>
      </c>
      <c r="C7" s="284" t="s">
        <v>3</v>
      </c>
      <c r="D7" s="539" t="s">
        <v>110</v>
      </c>
      <c r="E7" s="284" t="s">
        <v>3</v>
      </c>
      <c r="F7" s="539" t="s">
        <v>110</v>
      </c>
      <c r="G7" s="284" t="s">
        <v>3</v>
      </c>
      <c r="H7" s="539" t="s">
        <v>110</v>
      </c>
      <c r="I7" s="284" t="s">
        <v>3</v>
      </c>
      <c r="J7" s="539" t="s">
        <v>110</v>
      </c>
      <c r="K7" s="284" t="s">
        <v>3</v>
      </c>
      <c r="L7" s="539" t="s">
        <v>110</v>
      </c>
      <c r="M7" s="284" t="s">
        <v>3</v>
      </c>
      <c r="N7" s="539" t="s">
        <v>110</v>
      </c>
      <c r="O7" s="284" t="s">
        <v>3</v>
      </c>
      <c r="P7" s="539" t="s">
        <v>110</v>
      </c>
    </row>
    <row r="8" spans="1:25" s="101" customFormat="1" ht="15" x14ac:dyDescent="0.3">
      <c r="A8" s="174" t="s">
        <v>685</v>
      </c>
      <c r="B8" s="346"/>
      <c r="C8" s="346"/>
      <c r="D8" s="260">
        <f>IFERROR(IF(AND(ROUND(SUM(B8:B8),0)=0,ROUND(SUM(C8:C8),0)&gt;ROUND(SUM(B8:B8),0)),"INF",(ROUND(SUM(C8:C8),0)-ROUND(SUM(B8:B8),0))/ROUND(SUM(B8:B8),0)),0)</f>
        <v>0</v>
      </c>
      <c r="E8" s="346"/>
      <c r="F8" s="260">
        <f>IFERROR(IF(AND(ROUND(SUM(C8),0)=0,ROUND(SUM(E8:E8),0)&gt;ROUND(SUM(C8),0)),"INF",(ROUND(SUM(E8:E8),0)-ROUND(SUM(C8),0))/ROUND(SUM(C8),0)),0)</f>
        <v>0</v>
      </c>
      <c r="G8" s="346"/>
      <c r="H8" s="260">
        <f>IFERROR(IF(AND(ROUND(SUM(E8),0)=0,ROUND(SUM(G8:G8),0)&gt;ROUND(SUM(E8),0)),"INF",(ROUND(SUM(G8:G8),0)-ROUND(SUM(E8),0))/ROUND(SUM(E8),0)),0)</f>
        <v>0</v>
      </c>
      <c r="I8" s="346"/>
      <c r="J8" s="260">
        <f>IFERROR(IF(AND(ROUND(SUM(G8),0)=0,ROUND(SUM(I8:I8),0)&gt;ROUND(SUM(G8),0)),"INF",(ROUND(SUM(I8:I8),0)-ROUND(SUM(G8),0))/ROUND(SUM(G8),0)),0)</f>
        <v>0</v>
      </c>
      <c r="K8" s="346"/>
      <c r="L8" s="260">
        <f>IFERROR(IF(AND(ROUND(SUM(I8),0)=0,ROUND(SUM(K8:K8),0)&gt;ROUND(SUM(I8),0)),"INF",(ROUND(SUM(K8:K8),0)-ROUND(SUM(I8),0))/ROUND(SUM(I8),0)),0)</f>
        <v>0</v>
      </c>
      <c r="M8" s="346"/>
      <c r="N8" s="260">
        <f>IFERROR(IF(AND(ROUND(SUM(K8),0)=0,ROUND(SUM(M8:M8),0)&gt;ROUND(SUM(K8),0)),"INF",(ROUND(SUM(M8:M8),0)-ROUND(SUM(K8),0))/ROUND(SUM(K8),0)),0)</f>
        <v>0</v>
      </c>
      <c r="O8" s="346"/>
      <c r="P8" s="290">
        <f>IFERROR(IF(AND(ROUND(SUM(M8),0)=0,ROUND(SUM(O8:O8),0)&gt;ROUND(SUM(M8),0)),"INF",(ROUND(SUM(O8:O8),0)-ROUND(SUM(M8),0))/ROUND(SUM(M8),0)),0)</f>
        <v>0</v>
      </c>
      <c r="R8" s="288">
        <f t="shared" ref="R8:S10" si="0">B8</f>
        <v>0</v>
      </c>
      <c r="S8" s="288">
        <f t="shared" si="0"/>
        <v>0</v>
      </c>
      <c r="T8" s="288">
        <f>E8</f>
        <v>0</v>
      </c>
      <c r="U8" s="288">
        <f>G8</f>
        <v>0</v>
      </c>
      <c r="V8" s="288">
        <f>I8</f>
        <v>0</v>
      </c>
      <c r="W8" s="288">
        <f>K8</f>
        <v>0</v>
      </c>
      <c r="X8" s="288">
        <f>M8</f>
        <v>0</v>
      </c>
      <c r="Y8" s="288">
        <f>O8</f>
        <v>0</v>
      </c>
    </row>
    <row r="9" spans="1:25" s="101" customFormat="1" ht="15" x14ac:dyDescent="0.3">
      <c r="A9" s="291" t="s">
        <v>827</v>
      </c>
      <c r="B9" s="346"/>
      <c r="C9" s="346"/>
      <c r="D9" s="260">
        <f>IFERROR(IF(AND(ROUND(SUM(B9:B9),0)=0,ROUND(SUM(C9:C9),0)&gt;ROUND(SUM(B9:B9),0)),"INF",(ROUND(SUM(C9:C9),0)-ROUND(SUM(B9:B9),0))/ROUND(SUM(B9:B9),0)),0)</f>
        <v>0</v>
      </c>
      <c r="E9" s="562"/>
      <c r="F9" s="260">
        <f>IFERROR(IF(AND(ROUND(SUM(C9),0)=0,ROUND(SUM(E9:E9),0)&gt;ROUND(SUM(C9),0)),"INF",(ROUND(SUM(E9:E9),0)-ROUND(SUM(C9),0))/ROUND(SUM(C9),0)),0)</f>
        <v>0</v>
      </c>
      <c r="G9" s="562"/>
      <c r="H9" s="260">
        <f>IFERROR(IF(AND(ROUND(SUM(E9),0)=0,ROUND(SUM(G9:G9),0)&gt;ROUND(SUM(E9),0)),"INF",(ROUND(SUM(G9:G9),0)-ROUND(SUM(E9),0))/ROUND(SUM(E9),0)),0)</f>
        <v>0</v>
      </c>
      <c r="I9" s="562"/>
      <c r="J9" s="260">
        <f>IFERROR(IF(AND(ROUND(SUM(G9),0)=0,ROUND(SUM(I9:I9),0)&gt;ROUND(SUM(G9),0)),"INF",(ROUND(SUM(I9:I9),0)-ROUND(SUM(G9),0))/ROUND(SUM(G9),0)),0)</f>
        <v>0</v>
      </c>
      <c r="K9" s="562"/>
      <c r="L9" s="260">
        <f>IFERROR(IF(AND(ROUND(SUM(I9),0)=0,ROUND(SUM(K9:K9),0)&gt;ROUND(SUM(I9),0)),"INF",(ROUND(SUM(K9:K9),0)-ROUND(SUM(I9),0))/ROUND(SUM(I9),0)),0)</f>
        <v>0</v>
      </c>
      <c r="M9" s="562"/>
      <c r="N9" s="260">
        <f>IFERROR(IF(AND(ROUND(SUM(K9),0)=0,ROUND(SUM(M9:M9),0)&gt;ROUND(SUM(K9),0)),"INF",(ROUND(SUM(M9:M9),0)-ROUND(SUM(K9),0))/ROUND(SUM(K9),0)),0)</f>
        <v>0</v>
      </c>
      <c r="O9" s="562"/>
      <c r="P9" s="290">
        <f>IFERROR(IF(AND(ROUND(SUM(M9),0)=0,ROUND(SUM(O9:O9),0)&gt;ROUND(SUM(M9),0)),"INF",(ROUND(SUM(O9:O9),0)-ROUND(SUM(M9),0))/ROUND(SUM(M9),0)),0)</f>
        <v>0</v>
      </c>
      <c r="R9" s="288">
        <f t="shared" si="0"/>
        <v>0</v>
      </c>
      <c r="S9" s="288">
        <f t="shared" si="0"/>
        <v>0</v>
      </c>
      <c r="T9" s="288">
        <f>E9</f>
        <v>0</v>
      </c>
      <c r="U9" s="288">
        <f>G9</f>
        <v>0</v>
      </c>
      <c r="V9" s="288">
        <f>I9</f>
        <v>0</v>
      </c>
      <c r="W9" s="288">
        <f>K9</f>
        <v>0</v>
      </c>
      <c r="X9" s="288">
        <f>M9</f>
        <v>0</v>
      </c>
      <c r="Y9" s="288">
        <f>O9</f>
        <v>0</v>
      </c>
    </row>
    <row r="10" spans="1:25" s="101" customFormat="1" ht="15" x14ac:dyDescent="0.3">
      <c r="A10" s="174" t="s">
        <v>828</v>
      </c>
      <c r="B10" s="77">
        <f>B9*B8</f>
        <v>0</v>
      </c>
      <c r="C10" s="77">
        <f>C9*C8</f>
        <v>0</v>
      </c>
      <c r="D10" s="279">
        <f>IFERROR(IF(AND(ROUND(SUM(B10:B10),0)=0,ROUND(SUM(C10:C10),0)&gt;ROUND(SUM(B10:B10),0)),"INF",(ROUND(SUM(C10:C10),0)-ROUND(SUM(B10:B10),0))/ROUND(SUM(B10:B10),0)),0)</f>
        <v>0</v>
      </c>
      <c r="E10" s="77">
        <f>E9*E8</f>
        <v>0</v>
      </c>
      <c r="F10" s="279">
        <f>IFERROR(IF(AND(ROUND(SUM(C10),0)=0,ROUND(SUM(E10:E10),0)&gt;ROUND(SUM(C10),0)),"INF",(ROUND(SUM(E10:E10),0)-ROUND(SUM(C10),0))/ROUND(SUM(C10),0)),0)</f>
        <v>0</v>
      </c>
      <c r="G10" s="77">
        <f>G9*G8</f>
        <v>0</v>
      </c>
      <c r="H10" s="279">
        <f>IFERROR(IF(AND(ROUND(SUM(E10),0)=0,ROUND(SUM(G10:G10),0)&gt;ROUND(SUM(E10),0)),"INF",(ROUND(SUM(G10:G10),0)-ROUND(SUM(E10),0))/ROUND(SUM(E10),0)),0)</f>
        <v>0</v>
      </c>
      <c r="I10" s="77">
        <f>I9*I8</f>
        <v>0</v>
      </c>
      <c r="J10" s="279">
        <f>IFERROR(IF(AND(ROUND(SUM(G10),0)=0,ROUND(SUM(I10:I10),0)&gt;ROUND(SUM(G10),0)),"INF",(ROUND(SUM(I10:I10),0)-ROUND(SUM(G10),0))/ROUND(SUM(G10),0)),0)</f>
        <v>0</v>
      </c>
      <c r="K10" s="77">
        <f>K9*K8</f>
        <v>0</v>
      </c>
      <c r="L10" s="279">
        <f>IFERROR(IF(AND(ROUND(SUM(I10),0)=0,ROUND(SUM(K10:K10),0)&gt;ROUND(SUM(I10),0)),"INF",(ROUND(SUM(K10:K10),0)-ROUND(SUM(I10),0))/ROUND(SUM(I10),0)),0)</f>
        <v>0</v>
      </c>
      <c r="M10" s="77">
        <f>M9*M8</f>
        <v>0</v>
      </c>
      <c r="N10" s="279">
        <f>IFERROR(IF(AND(ROUND(SUM(K10),0)=0,ROUND(SUM(M10:M10),0)&gt;ROUND(SUM(K10),0)),"INF",(ROUND(SUM(M10:M10),0)-ROUND(SUM(K10),0))/ROUND(SUM(K10),0)),0)</f>
        <v>0</v>
      </c>
      <c r="O10" s="77">
        <f>O9*O8</f>
        <v>0</v>
      </c>
      <c r="P10" s="287">
        <f>IFERROR(IF(AND(ROUND(SUM(M10),0)=0,ROUND(SUM(O10:O10),0)&gt;ROUND(SUM(M10),0)),"INF",(ROUND(SUM(O10:O10),0)-ROUND(SUM(M10),0))/ROUND(SUM(M10),0)),0)</f>
        <v>0</v>
      </c>
      <c r="R10" s="288">
        <f t="shared" si="0"/>
        <v>0</v>
      </c>
      <c r="S10" s="288">
        <f t="shared" si="0"/>
        <v>0</v>
      </c>
      <c r="T10" s="288">
        <f>E10</f>
        <v>0</v>
      </c>
      <c r="U10" s="288">
        <f>G10</f>
        <v>0</v>
      </c>
      <c r="V10" s="288">
        <f>I10</f>
        <v>0</v>
      </c>
      <c r="W10" s="288">
        <f>K10</f>
        <v>0</v>
      </c>
      <c r="X10" s="288">
        <f>M10</f>
        <v>0</v>
      </c>
      <c r="Y10" s="288">
        <f>O10</f>
        <v>0</v>
      </c>
    </row>
    <row r="11" spans="1:25" s="101" customFormat="1" ht="15" x14ac:dyDescent="0.3">
      <c r="A11" s="81"/>
      <c r="B11" s="77"/>
      <c r="C11" s="81"/>
      <c r="D11" s="81"/>
      <c r="E11" s="77"/>
      <c r="F11" s="77"/>
      <c r="G11" s="77"/>
      <c r="H11" s="77"/>
      <c r="I11" s="77"/>
      <c r="J11" s="77"/>
      <c r="K11" s="77"/>
      <c r="L11" s="77"/>
      <c r="M11" s="77"/>
      <c r="N11" s="77"/>
      <c r="O11" s="77"/>
      <c r="P11" s="77"/>
      <c r="R11" s="288"/>
      <c r="S11" s="288"/>
      <c r="T11" s="288"/>
      <c r="U11" s="288"/>
      <c r="V11" s="288"/>
      <c r="W11" s="288"/>
      <c r="X11" s="288"/>
      <c r="Y11" s="288"/>
    </row>
    <row r="12" spans="1:25" s="101" customFormat="1" ht="15" x14ac:dyDescent="0.3">
      <c r="A12" s="770" t="s">
        <v>689</v>
      </c>
      <c r="B12" s="770"/>
      <c r="C12" s="770"/>
      <c r="D12" s="770"/>
      <c r="E12" s="770"/>
      <c r="F12" s="770"/>
      <c r="G12" s="770"/>
      <c r="H12" s="770"/>
      <c r="I12" s="770"/>
      <c r="J12" s="770"/>
      <c r="K12" s="770"/>
      <c r="L12" s="770"/>
      <c r="M12" s="770"/>
      <c r="N12" s="770"/>
      <c r="O12" s="770"/>
      <c r="P12" s="770"/>
      <c r="R12" s="288"/>
      <c r="S12" s="288"/>
      <c r="T12" s="288"/>
      <c r="U12" s="288"/>
      <c r="V12" s="288"/>
      <c r="W12" s="288"/>
      <c r="X12" s="288"/>
      <c r="Y12" s="288"/>
    </row>
    <row r="13" spans="1:25" s="101" customFormat="1" ht="15" customHeight="1" x14ac:dyDescent="0.3">
      <c r="A13" s="665" t="s">
        <v>2</v>
      </c>
      <c r="B13" s="284" t="s">
        <v>112</v>
      </c>
      <c r="C13" s="665" t="s">
        <v>140</v>
      </c>
      <c r="D13" s="665"/>
      <c r="E13" s="665" t="s">
        <v>307</v>
      </c>
      <c r="F13" s="665"/>
      <c r="G13" s="665" t="s">
        <v>306</v>
      </c>
      <c r="H13" s="665"/>
      <c r="I13" s="665" t="s">
        <v>302</v>
      </c>
      <c r="J13" s="665"/>
      <c r="K13" s="665" t="s">
        <v>303</v>
      </c>
      <c r="L13" s="665"/>
      <c r="M13" s="665" t="s">
        <v>304</v>
      </c>
      <c r="N13" s="665"/>
      <c r="O13" s="665" t="s">
        <v>305</v>
      </c>
      <c r="P13" s="665"/>
      <c r="R13" s="288"/>
      <c r="S13" s="288"/>
      <c r="T13" s="288"/>
      <c r="U13" s="288"/>
      <c r="V13" s="288"/>
      <c r="W13" s="288"/>
      <c r="X13" s="288"/>
      <c r="Y13" s="288"/>
    </row>
    <row r="14" spans="1:25" s="101" customFormat="1" ht="27" x14ac:dyDescent="0.3">
      <c r="A14" s="665"/>
      <c r="B14" s="284" t="s">
        <v>3</v>
      </c>
      <c r="C14" s="284" t="s">
        <v>3</v>
      </c>
      <c r="D14" s="539" t="s">
        <v>110</v>
      </c>
      <c r="E14" s="284" t="s">
        <v>3</v>
      </c>
      <c r="F14" s="539" t="s">
        <v>110</v>
      </c>
      <c r="G14" s="284" t="s">
        <v>3</v>
      </c>
      <c r="H14" s="539" t="s">
        <v>110</v>
      </c>
      <c r="I14" s="284" t="s">
        <v>3</v>
      </c>
      <c r="J14" s="539" t="s">
        <v>110</v>
      </c>
      <c r="K14" s="284" t="s">
        <v>3</v>
      </c>
      <c r="L14" s="539" t="s">
        <v>110</v>
      </c>
      <c r="M14" s="284" t="s">
        <v>3</v>
      </c>
      <c r="N14" s="539" t="s">
        <v>110</v>
      </c>
      <c r="O14" s="284" t="s">
        <v>3</v>
      </c>
      <c r="P14" s="539" t="s">
        <v>110</v>
      </c>
      <c r="R14" s="288"/>
      <c r="S14" s="288"/>
      <c r="T14" s="288"/>
      <c r="U14" s="288"/>
      <c r="V14" s="288"/>
      <c r="W14" s="288"/>
      <c r="X14" s="288"/>
      <c r="Y14" s="288"/>
    </row>
    <row r="15" spans="1:25" s="101" customFormat="1" ht="15" x14ac:dyDescent="0.3">
      <c r="A15" s="174" t="s">
        <v>685</v>
      </c>
      <c r="B15" s="346"/>
      <c r="C15" s="346"/>
      <c r="D15" s="260">
        <f>IFERROR(IF(AND(ROUND(SUM(B15:B15),0)=0,ROUND(SUM(C15:C15),0)&gt;ROUND(SUM(B15:B15),0)),"INF",(ROUND(SUM(C15:C15),0)-ROUND(SUM(B15:B15),0))/ROUND(SUM(B15:B15),0)),0)</f>
        <v>0</v>
      </c>
      <c r="E15" s="346"/>
      <c r="F15" s="260">
        <f>IFERROR(IF(AND(ROUND(SUM(C15),0)=0,ROUND(SUM(E15:E15),0)&gt;ROUND(SUM(C15),0)),"INF",(ROUND(SUM(E15:E15),0)-ROUND(SUM(C15),0))/ROUND(SUM(C15),0)),0)</f>
        <v>0</v>
      </c>
      <c r="G15" s="346"/>
      <c r="H15" s="260">
        <f>IFERROR(IF(AND(ROUND(SUM(E15),0)=0,ROUND(SUM(G15:G15),0)&gt;ROUND(SUM(E15),0)),"INF",(ROUND(SUM(G15:G15),0)-ROUND(SUM(E15),0))/ROUND(SUM(E15),0)),0)</f>
        <v>0</v>
      </c>
      <c r="I15" s="346"/>
      <c r="J15" s="260">
        <f>IFERROR(IF(AND(ROUND(SUM(G15),0)=0,ROUND(SUM(I15:I15),0)&gt;ROUND(SUM(G15),0)),"INF",(ROUND(SUM(I15:I15),0)-ROUND(SUM(G15),0))/ROUND(SUM(G15),0)),0)</f>
        <v>0</v>
      </c>
      <c r="K15" s="346"/>
      <c r="L15" s="260">
        <f>IFERROR(IF(AND(ROUND(SUM(I15),0)=0,ROUND(SUM(K15:K15),0)&gt;ROUND(SUM(I15),0)),"INF",(ROUND(SUM(K15:K15),0)-ROUND(SUM(I15),0))/ROUND(SUM(I15),0)),0)</f>
        <v>0</v>
      </c>
      <c r="M15" s="346"/>
      <c r="N15" s="260">
        <f>IFERROR(IF(AND(ROUND(SUM(K15),0)=0,ROUND(SUM(M15:M15),0)&gt;ROUND(SUM(K15),0)),"INF",(ROUND(SUM(M15:M15),0)-ROUND(SUM(K15),0))/ROUND(SUM(K15),0)),0)</f>
        <v>0</v>
      </c>
      <c r="O15" s="346"/>
      <c r="P15" s="290">
        <f>IFERROR(IF(AND(ROUND(SUM(M15),0)=0,ROUND(SUM(O15:O15),0)&gt;ROUND(SUM(M15),0)),"INF",(ROUND(SUM(O15:O15),0)-ROUND(SUM(M15),0))/ROUND(SUM(M15),0)),0)</f>
        <v>0</v>
      </c>
      <c r="R15" s="288"/>
      <c r="S15" s="288"/>
      <c r="T15" s="288"/>
      <c r="U15" s="288"/>
      <c r="V15" s="288"/>
      <c r="W15" s="288"/>
      <c r="X15" s="288"/>
      <c r="Y15" s="288"/>
    </row>
    <row r="16" spans="1:25" s="101" customFormat="1" ht="15" x14ac:dyDescent="0.3">
      <c r="A16" s="291" t="s">
        <v>827</v>
      </c>
      <c r="B16" s="346"/>
      <c r="C16" s="346"/>
      <c r="D16" s="260">
        <f>IFERROR(IF(AND(ROUND(SUM(B16:B16),0)=0,ROUND(SUM(C16:C16),0)&gt;ROUND(SUM(B16:B16),0)),"INF",(ROUND(SUM(C16:C16),0)-ROUND(SUM(B16:B16),0))/ROUND(SUM(B16:B16),0)),0)</f>
        <v>0</v>
      </c>
      <c r="E16" s="562"/>
      <c r="F16" s="260">
        <f>IFERROR(IF(AND(ROUND(SUM(C16),0)=0,ROUND(SUM(E16:E16),0)&gt;ROUND(SUM(C16),0)),"INF",(ROUND(SUM(E16:E16),0)-ROUND(SUM(C16),0))/ROUND(SUM(C16),0)),0)</f>
        <v>0</v>
      </c>
      <c r="G16" s="562"/>
      <c r="H16" s="260">
        <f>IFERROR(IF(AND(ROUND(SUM(E16),0)=0,ROUND(SUM(G16:G16),0)&gt;ROUND(SUM(E16),0)),"INF",(ROUND(SUM(G16:G16),0)-ROUND(SUM(E16),0))/ROUND(SUM(E16),0)),0)</f>
        <v>0</v>
      </c>
      <c r="I16" s="562"/>
      <c r="J16" s="260">
        <f>IFERROR(IF(AND(ROUND(SUM(G16),0)=0,ROUND(SUM(I16:I16),0)&gt;ROUND(SUM(G16),0)),"INF",(ROUND(SUM(I16:I16),0)-ROUND(SUM(G16),0))/ROUND(SUM(G16),0)),0)</f>
        <v>0</v>
      </c>
      <c r="K16" s="562"/>
      <c r="L16" s="260">
        <f>IFERROR(IF(AND(ROUND(SUM(I16),0)=0,ROUND(SUM(K16:K16),0)&gt;ROUND(SUM(I16),0)),"INF",(ROUND(SUM(K16:K16),0)-ROUND(SUM(I16),0))/ROUND(SUM(I16),0)),0)</f>
        <v>0</v>
      </c>
      <c r="M16" s="562"/>
      <c r="N16" s="260">
        <f>IFERROR(IF(AND(ROUND(SUM(K16),0)=0,ROUND(SUM(M16:M16),0)&gt;ROUND(SUM(K16),0)),"INF",(ROUND(SUM(M16:M16),0)-ROUND(SUM(K16),0))/ROUND(SUM(K16),0)),0)</f>
        <v>0</v>
      </c>
      <c r="O16" s="562"/>
      <c r="P16" s="290">
        <f>IFERROR(IF(AND(ROUND(SUM(M16),0)=0,ROUND(SUM(O16:O16),0)&gt;ROUND(SUM(M16),0)),"INF",(ROUND(SUM(O16:O16),0)-ROUND(SUM(M16),0))/ROUND(SUM(M16),0)),0)</f>
        <v>0</v>
      </c>
      <c r="R16" s="288"/>
      <c r="S16" s="288"/>
      <c r="T16" s="288"/>
      <c r="U16" s="288"/>
      <c r="V16" s="288"/>
      <c r="W16" s="288"/>
      <c r="X16" s="288"/>
      <c r="Y16" s="288"/>
    </row>
    <row r="17" spans="1:25" s="101" customFormat="1" ht="15" x14ac:dyDescent="0.3">
      <c r="A17" s="174" t="s">
        <v>828</v>
      </c>
      <c r="B17" s="77">
        <f>B16*B15</f>
        <v>0</v>
      </c>
      <c r="C17" s="77">
        <f>C16*C15</f>
        <v>0</v>
      </c>
      <c r="D17" s="279">
        <f>IFERROR(IF(AND(ROUND(SUM(B17:B17),0)=0,ROUND(SUM(C17:C17),0)&gt;ROUND(SUM(B17:B17),0)),"INF",(ROUND(SUM(C17:C17),0)-ROUND(SUM(B17:B17),0))/ROUND(SUM(B17:B17),0)),0)</f>
        <v>0</v>
      </c>
      <c r="E17" s="77">
        <f>E16*E15</f>
        <v>0</v>
      </c>
      <c r="F17" s="279">
        <f>IFERROR(IF(AND(ROUND(SUM(C17),0)=0,ROUND(SUM(E17:E17),0)&gt;ROUND(SUM(C17),0)),"INF",(ROUND(SUM(E17:E17),0)-ROUND(SUM(C17),0))/ROUND(SUM(C17),0)),0)</f>
        <v>0</v>
      </c>
      <c r="G17" s="77">
        <f>G16*G15</f>
        <v>0</v>
      </c>
      <c r="H17" s="279">
        <f>IFERROR(IF(AND(ROUND(SUM(E17),0)=0,ROUND(SUM(G17:G17),0)&gt;ROUND(SUM(E17),0)),"INF",(ROUND(SUM(G17:G17),0)-ROUND(SUM(E17),0))/ROUND(SUM(E17),0)),0)</f>
        <v>0</v>
      </c>
      <c r="I17" s="77">
        <f>I16*I15</f>
        <v>0</v>
      </c>
      <c r="J17" s="279">
        <f>IFERROR(IF(AND(ROUND(SUM(G17),0)=0,ROUND(SUM(I17:I17),0)&gt;ROUND(SUM(G17),0)),"INF",(ROUND(SUM(I17:I17),0)-ROUND(SUM(G17),0))/ROUND(SUM(G17),0)),0)</f>
        <v>0</v>
      </c>
      <c r="K17" s="77">
        <f>K16*K15</f>
        <v>0</v>
      </c>
      <c r="L17" s="279">
        <f>IFERROR(IF(AND(ROUND(SUM(I17),0)=0,ROUND(SUM(K17:K17),0)&gt;ROUND(SUM(I17),0)),"INF",(ROUND(SUM(K17:K17),0)-ROUND(SUM(I17),0))/ROUND(SUM(I17),0)),0)</f>
        <v>0</v>
      </c>
      <c r="M17" s="77">
        <f>M16*M15</f>
        <v>0</v>
      </c>
      <c r="N17" s="279">
        <f>IFERROR(IF(AND(ROUND(SUM(K17),0)=0,ROUND(SUM(M17:M17),0)&gt;ROUND(SUM(K17),0)),"INF",(ROUND(SUM(M17:M17),0)-ROUND(SUM(K17),0))/ROUND(SUM(K17),0)),0)</f>
        <v>0</v>
      </c>
      <c r="O17" s="77">
        <f>O16*O15</f>
        <v>0</v>
      </c>
      <c r="P17" s="287">
        <f>IFERROR(IF(AND(ROUND(SUM(M17),0)=0,ROUND(SUM(O17:O17),0)&gt;ROUND(SUM(M17),0)),"INF",(ROUND(SUM(O17:O17),0)-ROUND(SUM(M17),0))/ROUND(SUM(M17),0)),0)</f>
        <v>0</v>
      </c>
      <c r="R17" s="288"/>
      <c r="S17" s="288"/>
      <c r="T17" s="288"/>
      <c r="U17" s="288"/>
      <c r="V17" s="288"/>
      <c r="W17" s="288"/>
      <c r="X17" s="288"/>
      <c r="Y17" s="288"/>
    </row>
    <row r="18" spans="1:25" s="101" customFormat="1" ht="15" x14ac:dyDescent="0.3">
      <c r="A18" s="81"/>
      <c r="B18" s="77"/>
      <c r="C18" s="81"/>
      <c r="D18" s="81"/>
      <c r="E18" s="77"/>
      <c r="F18" s="77"/>
      <c r="G18" s="77"/>
      <c r="H18" s="77"/>
      <c r="I18" s="77"/>
      <c r="J18" s="77"/>
      <c r="K18" s="77"/>
      <c r="L18" s="77"/>
      <c r="M18" s="77"/>
      <c r="N18" s="77"/>
      <c r="O18" s="77"/>
      <c r="P18" s="77"/>
      <c r="R18" s="288"/>
      <c r="S18" s="288"/>
      <c r="T18" s="288"/>
      <c r="U18" s="288"/>
      <c r="V18" s="288"/>
      <c r="W18" s="288"/>
      <c r="X18" s="288"/>
      <c r="Y18" s="288"/>
    </row>
    <row r="19" spans="1:25" s="82" customFormat="1" x14ac:dyDescent="0.3">
      <c r="A19" s="770" t="s">
        <v>54</v>
      </c>
      <c r="B19" s="770"/>
      <c r="C19" s="770"/>
      <c r="D19" s="770"/>
      <c r="E19" s="770"/>
      <c r="F19" s="770"/>
      <c r="G19" s="770"/>
      <c r="H19" s="770"/>
      <c r="I19" s="770"/>
      <c r="J19" s="770"/>
      <c r="K19" s="770"/>
      <c r="L19" s="770"/>
      <c r="M19" s="770"/>
      <c r="N19" s="770"/>
      <c r="O19" s="770"/>
      <c r="P19" s="770"/>
    </row>
    <row r="20" spans="1:25" s="82" customFormat="1" ht="24" customHeight="1" x14ac:dyDescent="0.3">
      <c r="A20" s="665" t="s">
        <v>2</v>
      </c>
      <c r="B20" s="284" t="s">
        <v>112</v>
      </c>
      <c r="C20" s="665" t="s">
        <v>140</v>
      </c>
      <c r="D20" s="665"/>
      <c r="E20" s="665" t="s">
        <v>307</v>
      </c>
      <c r="F20" s="665"/>
      <c r="G20" s="665" t="s">
        <v>306</v>
      </c>
      <c r="H20" s="665"/>
      <c r="I20" s="665" t="s">
        <v>302</v>
      </c>
      <c r="J20" s="665"/>
      <c r="K20" s="665" t="s">
        <v>303</v>
      </c>
      <c r="L20" s="665"/>
      <c r="M20" s="665" t="s">
        <v>304</v>
      </c>
      <c r="N20" s="665"/>
      <c r="O20" s="665" t="s">
        <v>305</v>
      </c>
      <c r="P20" s="665"/>
      <c r="Q20" s="344"/>
    </row>
    <row r="21" spans="1:25" s="82" customFormat="1" ht="27" x14ac:dyDescent="0.3">
      <c r="A21" s="665"/>
      <c r="B21" s="284" t="s">
        <v>3</v>
      </c>
      <c r="C21" s="284" t="s">
        <v>3</v>
      </c>
      <c r="D21" s="539" t="s">
        <v>110</v>
      </c>
      <c r="E21" s="284" t="s">
        <v>3</v>
      </c>
      <c r="F21" s="539" t="s">
        <v>110</v>
      </c>
      <c r="G21" s="284" t="s">
        <v>3</v>
      </c>
      <c r="H21" s="539" t="s">
        <v>110</v>
      </c>
      <c r="I21" s="284" t="s">
        <v>3</v>
      </c>
      <c r="J21" s="539" t="s">
        <v>110</v>
      </c>
      <c r="K21" s="284" t="s">
        <v>3</v>
      </c>
      <c r="L21" s="539" t="s">
        <v>110</v>
      </c>
      <c r="M21" s="284" t="s">
        <v>3</v>
      </c>
      <c r="N21" s="539" t="s">
        <v>110</v>
      </c>
      <c r="O21" s="284" t="s">
        <v>3</v>
      </c>
      <c r="P21" s="539" t="s">
        <v>110</v>
      </c>
      <c r="Q21" s="344"/>
    </row>
    <row r="22" spans="1:25" s="101" customFormat="1" ht="31.9" customHeight="1" x14ac:dyDescent="0.3">
      <c r="A22" s="174" t="s">
        <v>685</v>
      </c>
      <c r="B22" s="326">
        <f>SUM(B8,B15)</f>
        <v>0</v>
      </c>
      <c r="C22" s="326">
        <f>SUM(C8,C15)</f>
        <v>0</v>
      </c>
      <c r="D22" s="260">
        <f>IFERROR(IF(AND(ROUND(SUM(B22:B22),0)=0,ROUND(SUM(C22:C22),0)&gt;ROUND(SUM(B22:B22),0)),"INF",(ROUND(SUM(C22:C22),0)-ROUND(SUM(B22:B22),0))/ROUND(SUM(B22:B22),0)),0)</f>
        <v>0</v>
      </c>
      <c r="E22" s="326">
        <f>SUM(E8,E15)</f>
        <v>0</v>
      </c>
      <c r="F22" s="260">
        <f>IFERROR(IF(AND(ROUND(SUM(C22),0)=0,ROUND(SUM(E22:E22),0)&gt;ROUND(SUM(C22),0)),"INF",(ROUND(SUM(E22:E22),0)-ROUND(SUM(C22),0))/ROUND(SUM(C22),0)),0)</f>
        <v>0</v>
      </c>
      <c r="G22" s="326">
        <f>SUM(G8,G15)</f>
        <v>0</v>
      </c>
      <c r="H22" s="260">
        <f>IFERROR(IF(AND(ROUND(SUM(E22),0)=0,ROUND(SUM(G22:G22),0)&gt;ROUND(SUM(E22),0)),"INF",(ROUND(SUM(G22:G22),0)-ROUND(SUM(E22),0))/ROUND(SUM(E22),0)),0)</f>
        <v>0</v>
      </c>
      <c r="I22" s="326">
        <f>SUM(I8,I15)</f>
        <v>0</v>
      </c>
      <c r="J22" s="260">
        <f>IFERROR(IF(AND(ROUND(SUM(G22),0)=0,ROUND(SUM(I22:I22),0)&gt;ROUND(SUM(G22),0)),"INF",(ROUND(SUM(I22:I22),0)-ROUND(SUM(G22),0))/ROUND(SUM(G22),0)),0)</f>
        <v>0</v>
      </c>
      <c r="K22" s="326">
        <f>SUM(K8,K15)</f>
        <v>0</v>
      </c>
      <c r="L22" s="260">
        <f>IFERROR(IF(AND(ROUND(SUM(I22),0)=0,ROUND(SUM(K22:K22),0)&gt;ROUND(SUM(I22),0)),"INF",(ROUND(SUM(K22:K22),0)-ROUND(SUM(I22),0))/ROUND(SUM(I22),0)),0)</f>
        <v>0</v>
      </c>
      <c r="M22" s="326">
        <f>SUM(M8,M15)</f>
        <v>0</v>
      </c>
      <c r="N22" s="260">
        <f>IFERROR(IF(AND(ROUND(SUM(K22),0)=0,ROUND(SUM(M22:M22),0)&gt;ROUND(SUM(K22),0)),"INF",(ROUND(SUM(M22:M22),0)-ROUND(SUM(K22),0))/ROUND(SUM(K22),0)),0)</f>
        <v>0</v>
      </c>
      <c r="O22" s="326">
        <f>SUM(O8,O15)</f>
        <v>0</v>
      </c>
      <c r="P22" s="290">
        <f>IFERROR(IF(AND(ROUND(SUM(M22),0)=0,ROUND(SUM(O22:O22),0)&gt;ROUND(SUM(M22),0)),"INF",(ROUND(SUM(O22:O22),0)-ROUND(SUM(M22),0))/ROUND(SUM(M22),0)),0)</f>
        <v>0</v>
      </c>
      <c r="Q22" s="345"/>
      <c r="R22" s="288">
        <f t="shared" ref="R22:S24" si="1">B22</f>
        <v>0</v>
      </c>
      <c r="S22" s="288">
        <f t="shared" si="1"/>
        <v>0</v>
      </c>
      <c r="T22" s="288">
        <f>E22</f>
        <v>0</v>
      </c>
      <c r="U22" s="288">
        <f>G22</f>
        <v>0</v>
      </c>
      <c r="V22" s="288">
        <f>I22</f>
        <v>0</v>
      </c>
      <c r="W22" s="288">
        <f>K22</f>
        <v>0</v>
      </c>
      <c r="X22" s="288">
        <f>M22</f>
        <v>0</v>
      </c>
      <c r="Y22" s="288">
        <f>O22</f>
        <v>0</v>
      </c>
    </row>
    <row r="23" spans="1:25" s="101" customFormat="1" ht="15" x14ac:dyDescent="0.3">
      <c r="A23" s="291" t="s">
        <v>827</v>
      </c>
      <c r="B23" s="326">
        <f>IFERROR(B24/B22,0)</f>
        <v>0</v>
      </c>
      <c r="C23" s="326">
        <f>IFERROR(C24/C22,0)</f>
        <v>0</v>
      </c>
      <c r="D23" s="260">
        <f>IFERROR(IF(AND(ROUND(SUM(B23:B23),0)=0,ROUND(SUM(C23:C23),0)&gt;ROUND(SUM(B23:B23),0)),"INF",(ROUND(SUM(C23:C23),0)-ROUND(SUM(B23:B23),0))/ROUND(SUM(B23:B23),0)),0)</f>
        <v>0</v>
      </c>
      <c r="E23" s="326">
        <f>IFERROR(E24/E22,0)</f>
        <v>0</v>
      </c>
      <c r="F23" s="260">
        <f>IFERROR(IF(AND(ROUND(SUM(C23),0)=0,ROUND(SUM(E23:E23),0)&gt;ROUND(SUM(C23),0)),"INF",(ROUND(SUM(E23:E23),0)-ROUND(SUM(C23),0))/ROUND(SUM(C23),0)),0)</f>
        <v>0</v>
      </c>
      <c r="G23" s="326">
        <f>IFERROR(G24/G22,0)</f>
        <v>0</v>
      </c>
      <c r="H23" s="260">
        <f>IFERROR(IF(AND(ROUND(SUM(E23),0)=0,ROUND(SUM(G23:G23),0)&gt;ROUND(SUM(E23),0)),"INF",(ROUND(SUM(G23:G23),0)-ROUND(SUM(E23),0))/ROUND(SUM(E23),0)),0)</f>
        <v>0</v>
      </c>
      <c r="I23" s="326">
        <f>IFERROR(I24/I22,0)</f>
        <v>0</v>
      </c>
      <c r="J23" s="260">
        <f>IFERROR(IF(AND(ROUND(SUM(G23),0)=0,ROUND(SUM(I23:I23),0)&gt;ROUND(SUM(G23),0)),"INF",(ROUND(SUM(I23:I23),0)-ROUND(SUM(G23),0))/ROUND(SUM(G23),0)),0)</f>
        <v>0</v>
      </c>
      <c r="K23" s="326">
        <f>IFERROR(K24/K22,0)</f>
        <v>0</v>
      </c>
      <c r="L23" s="260">
        <f>IFERROR(IF(AND(ROUND(SUM(I23),0)=0,ROUND(SUM(K23:K23),0)&gt;ROUND(SUM(I23),0)),"INF",(ROUND(SUM(K23:K23),0)-ROUND(SUM(I23),0))/ROUND(SUM(I23),0)),0)</f>
        <v>0</v>
      </c>
      <c r="M23" s="326">
        <f>IFERROR(M24/M22,0)</f>
        <v>0</v>
      </c>
      <c r="N23" s="260">
        <f>IFERROR(IF(AND(ROUND(SUM(K23),0)=0,ROUND(SUM(M23:M23),0)&gt;ROUND(SUM(K23),0)),"INF",(ROUND(SUM(M23:M23),0)-ROUND(SUM(K23),0))/ROUND(SUM(K23),0)),0)</f>
        <v>0</v>
      </c>
      <c r="O23" s="326">
        <f>IFERROR(O24/O22,0)</f>
        <v>0</v>
      </c>
      <c r="P23" s="290">
        <f>IFERROR(IF(AND(ROUND(SUM(M23),0)=0,ROUND(SUM(O23:O23),0)&gt;ROUND(SUM(M23),0)),"INF",(ROUND(SUM(O23:O23),0)-ROUND(SUM(M23),0))/ROUND(SUM(M23),0)),0)</f>
        <v>0</v>
      </c>
      <c r="Q23" s="345"/>
      <c r="R23" s="288">
        <f t="shared" si="1"/>
        <v>0</v>
      </c>
      <c r="S23" s="288">
        <f t="shared" si="1"/>
        <v>0</v>
      </c>
      <c r="T23" s="288">
        <f>E23</f>
        <v>0</v>
      </c>
      <c r="U23" s="288">
        <f>G23</f>
        <v>0</v>
      </c>
      <c r="V23" s="288">
        <f>I23</f>
        <v>0</v>
      </c>
      <c r="W23" s="288">
        <f>K23</f>
        <v>0</v>
      </c>
      <c r="X23" s="288">
        <f>M23</f>
        <v>0</v>
      </c>
      <c r="Y23" s="288">
        <f>O23</f>
        <v>0</v>
      </c>
    </row>
    <row r="24" spans="1:25" s="101" customFormat="1" ht="15" x14ac:dyDescent="0.3">
      <c r="A24" s="174" t="s">
        <v>825</v>
      </c>
      <c r="B24" s="326">
        <f>SUM(B10,B17)</f>
        <v>0</v>
      </c>
      <c r="C24" s="326">
        <f>SUM(C10,C17)</f>
        <v>0</v>
      </c>
      <c r="D24" s="279">
        <f>IFERROR(IF(AND(ROUND(SUM(B24:B24),0)=0,ROUND(SUM(C24:C24),0)&gt;ROUND(SUM(B24:B24),0)),"INF",(ROUND(SUM(C24:C24),0)-ROUND(SUM(B24:B24),0))/ROUND(SUM(B24:B24),0)),0)</f>
        <v>0</v>
      </c>
      <c r="E24" s="326">
        <f>SUM(E10,E17)</f>
        <v>0</v>
      </c>
      <c r="F24" s="279">
        <f>IFERROR(IF(AND(ROUND(SUM(C24),0)=0,ROUND(SUM(E24:E24),0)&gt;ROUND(SUM(C24),0)),"INF",(ROUND(SUM(E24:E24),0)-ROUND(SUM(C24),0))/ROUND(SUM(C24),0)),0)</f>
        <v>0</v>
      </c>
      <c r="G24" s="326">
        <f>SUM(G10,G17)</f>
        <v>0</v>
      </c>
      <c r="H24" s="279">
        <f>IFERROR(IF(AND(ROUND(SUM(E24),0)=0,ROUND(SUM(G24:G24),0)&gt;ROUND(SUM(E24),0)),"INF",(ROUND(SUM(G24:G24),0)-ROUND(SUM(E24),0))/ROUND(SUM(E24),0)),0)</f>
        <v>0</v>
      </c>
      <c r="I24" s="326">
        <f>SUM(I10,I17)</f>
        <v>0</v>
      </c>
      <c r="J24" s="279">
        <f>IFERROR(IF(AND(ROUND(SUM(G24),0)=0,ROUND(SUM(I24:I24),0)&gt;ROUND(SUM(G24),0)),"INF",(ROUND(SUM(I24:I24),0)-ROUND(SUM(G24),0))/ROUND(SUM(G24),0)),0)</f>
        <v>0</v>
      </c>
      <c r="K24" s="326">
        <f>SUM(K10,K17)</f>
        <v>0</v>
      </c>
      <c r="L24" s="279">
        <f>IFERROR(IF(AND(ROUND(SUM(I24),0)=0,ROUND(SUM(K24:K24),0)&gt;ROUND(SUM(I24),0)),"INF",(ROUND(SUM(K24:K24),0)-ROUND(SUM(I24),0))/ROUND(SUM(I24),0)),0)</f>
        <v>0</v>
      </c>
      <c r="M24" s="326">
        <f>SUM(M10,M17)</f>
        <v>0</v>
      </c>
      <c r="N24" s="279">
        <f>IFERROR(IF(AND(ROUND(SUM(K24),0)=0,ROUND(SUM(M24:M24),0)&gt;ROUND(SUM(K24),0)),"INF",(ROUND(SUM(M24:M24),0)-ROUND(SUM(K24),0))/ROUND(SUM(K24),0)),0)</f>
        <v>0</v>
      </c>
      <c r="O24" s="326">
        <f>SUM(O10,O17)</f>
        <v>0</v>
      </c>
      <c r="P24" s="287">
        <f>IFERROR(IF(AND(ROUND(SUM(M24),0)=0,ROUND(SUM(O24:O24),0)&gt;ROUND(SUM(M24),0)),"INF",(ROUND(SUM(O24:O24),0)-ROUND(SUM(M24),0))/ROUND(SUM(M24),0)),0)</f>
        <v>0</v>
      </c>
      <c r="Q24" s="345"/>
      <c r="R24" s="288">
        <f t="shared" si="1"/>
        <v>0</v>
      </c>
      <c r="S24" s="288">
        <f t="shared" si="1"/>
        <v>0</v>
      </c>
      <c r="T24" s="288">
        <f>E24</f>
        <v>0</v>
      </c>
      <c r="U24" s="288">
        <f>G24</f>
        <v>0</v>
      </c>
      <c r="V24" s="288">
        <f>I24</f>
        <v>0</v>
      </c>
      <c r="W24" s="288">
        <f>K24</f>
        <v>0</v>
      </c>
      <c r="X24" s="288">
        <f>M24</f>
        <v>0</v>
      </c>
      <c r="Y24" s="288">
        <f>O24</f>
        <v>0</v>
      </c>
    </row>
    <row r="25" spans="1:25" s="101" customFormat="1" ht="15" x14ac:dyDescent="0.3">
      <c r="A25" s="81"/>
      <c r="B25" s="77"/>
      <c r="C25" s="81"/>
      <c r="D25" s="81"/>
      <c r="E25" s="77"/>
      <c r="F25" s="77"/>
      <c r="G25" s="77"/>
      <c r="H25" s="77"/>
      <c r="I25" s="77"/>
      <c r="J25" s="77"/>
      <c r="K25" s="77"/>
      <c r="L25" s="77"/>
      <c r="M25" s="77"/>
      <c r="N25" s="77"/>
      <c r="O25" s="77"/>
      <c r="P25" s="77"/>
      <c r="R25" s="288"/>
      <c r="S25" s="288"/>
      <c r="T25" s="288"/>
      <c r="U25" s="288"/>
      <c r="V25" s="288"/>
      <c r="W25" s="288"/>
      <c r="X25" s="288"/>
      <c r="Y25" s="288"/>
    </row>
    <row r="26" spans="1:25" x14ac:dyDescent="0.3">
      <c r="A26" s="737" t="str">
        <f>IF(ABS(B24-SUM('TAB3'!F20:H20))&gt;100,'TAB C'!B28,"")</f>
        <v/>
      </c>
      <c r="B26" s="737"/>
      <c r="C26" s="737"/>
      <c r="D26" s="737"/>
      <c r="E26" s="737"/>
      <c r="F26" s="737"/>
      <c r="G26" s="737"/>
      <c r="H26" s="737"/>
      <c r="I26" s="737"/>
      <c r="J26" s="737"/>
      <c r="K26" s="737"/>
      <c r="L26" s="737"/>
    </row>
    <row r="27" spans="1:25" x14ac:dyDescent="0.3">
      <c r="A27" s="168"/>
      <c r="B27" s="168"/>
      <c r="C27" s="168"/>
      <c r="D27" s="168"/>
      <c r="E27" s="168"/>
      <c r="F27" s="168"/>
      <c r="G27" s="168"/>
      <c r="H27" s="168"/>
      <c r="I27" s="168"/>
      <c r="J27" s="168"/>
      <c r="K27" s="168"/>
      <c r="L27" s="168"/>
    </row>
    <row r="28" spans="1:25" ht="12.6" customHeight="1" thickBot="1" x14ac:dyDescent="0.35">
      <c r="A28" s="769" t="s">
        <v>923</v>
      </c>
      <c r="B28" s="769"/>
      <c r="C28" s="769"/>
      <c r="D28" s="769"/>
      <c r="E28" s="769"/>
      <c r="F28" s="769"/>
      <c r="G28" s="769"/>
      <c r="H28" s="769"/>
      <c r="I28" s="769"/>
      <c r="J28" s="769"/>
      <c r="K28" s="769"/>
      <c r="L28" s="769"/>
      <c r="M28" s="769"/>
      <c r="N28" s="769"/>
      <c r="O28" s="769"/>
      <c r="P28" s="769"/>
    </row>
    <row r="29" spans="1:25" ht="14.25" thickBot="1" x14ac:dyDescent="0.35">
      <c r="A29" s="156" t="s">
        <v>679</v>
      </c>
      <c r="B29" s="757" t="s">
        <v>517</v>
      </c>
      <c r="C29" s="758"/>
      <c r="D29" s="758"/>
      <c r="E29" s="758"/>
      <c r="F29" s="758"/>
      <c r="G29" s="758"/>
      <c r="H29" s="758"/>
      <c r="I29" s="758"/>
      <c r="J29" s="758"/>
      <c r="K29" s="758"/>
      <c r="L29" s="758"/>
      <c r="M29" s="758"/>
      <c r="N29" s="758"/>
      <c r="O29" s="758"/>
      <c r="P29" s="758"/>
    </row>
    <row r="30" spans="1:25" ht="180.6" customHeight="1" thickBot="1" x14ac:dyDescent="0.35">
      <c r="A30" s="275">
        <v>2019</v>
      </c>
      <c r="B30" s="759"/>
      <c r="C30" s="760"/>
      <c r="D30" s="760"/>
      <c r="E30" s="760"/>
      <c r="F30" s="760"/>
      <c r="G30" s="760"/>
      <c r="H30" s="760"/>
      <c r="I30" s="760"/>
      <c r="J30" s="760"/>
      <c r="K30" s="760"/>
      <c r="L30" s="760"/>
      <c r="M30" s="760"/>
      <c r="N30" s="760"/>
      <c r="O30" s="760"/>
      <c r="P30" s="760"/>
    </row>
    <row r="31" spans="1:25" ht="180.6" customHeight="1" thickBot="1" x14ac:dyDescent="0.35">
      <c r="A31" s="157">
        <v>2020</v>
      </c>
      <c r="B31" s="759"/>
      <c r="C31" s="760"/>
      <c r="D31" s="760"/>
      <c r="E31" s="760"/>
      <c r="F31" s="760"/>
      <c r="G31" s="760"/>
      <c r="H31" s="760"/>
      <c r="I31" s="760"/>
      <c r="J31" s="760"/>
      <c r="K31" s="760"/>
      <c r="L31" s="760"/>
      <c r="M31" s="760"/>
      <c r="N31" s="760"/>
      <c r="O31" s="760"/>
      <c r="P31" s="760"/>
    </row>
    <row r="32" spans="1:25" ht="180.6" customHeight="1" thickBot="1" x14ac:dyDescent="0.35">
      <c r="A32" s="157">
        <v>2021</v>
      </c>
      <c r="B32" s="759"/>
      <c r="C32" s="760"/>
      <c r="D32" s="760"/>
      <c r="E32" s="760"/>
      <c r="F32" s="760"/>
      <c r="G32" s="760"/>
      <c r="H32" s="760"/>
      <c r="I32" s="760"/>
      <c r="J32" s="760"/>
      <c r="K32" s="760"/>
      <c r="L32" s="760"/>
      <c r="M32" s="760"/>
      <c r="N32" s="760"/>
      <c r="O32" s="760"/>
      <c r="P32" s="760"/>
    </row>
    <row r="33" spans="1:16" ht="180.6" customHeight="1" thickBot="1" x14ac:dyDescent="0.35">
      <c r="A33" s="157">
        <v>2022</v>
      </c>
      <c r="B33" s="759"/>
      <c r="C33" s="760"/>
      <c r="D33" s="760"/>
      <c r="E33" s="760"/>
      <c r="F33" s="760"/>
      <c r="G33" s="760"/>
      <c r="H33" s="760"/>
      <c r="I33" s="760"/>
      <c r="J33" s="760"/>
      <c r="K33" s="760"/>
      <c r="L33" s="760"/>
      <c r="M33" s="760"/>
      <c r="N33" s="760"/>
      <c r="O33" s="760"/>
      <c r="P33" s="760"/>
    </row>
    <row r="34" spans="1:16" ht="180.6" customHeight="1" thickBot="1" x14ac:dyDescent="0.35">
      <c r="A34" s="157">
        <v>2023</v>
      </c>
      <c r="B34" s="759"/>
      <c r="C34" s="760"/>
      <c r="D34" s="760"/>
      <c r="E34" s="760"/>
      <c r="F34" s="760"/>
      <c r="G34" s="760"/>
      <c r="H34" s="760"/>
      <c r="I34" s="760"/>
      <c r="J34" s="760"/>
      <c r="K34" s="760"/>
      <c r="L34" s="760"/>
      <c r="M34" s="760"/>
      <c r="N34" s="760"/>
      <c r="O34" s="760"/>
      <c r="P34" s="760"/>
    </row>
  </sheetData>
  <mergeCells count="35">
    <mergeCell ref="G13:H13"/>
    <mergeCell ref="I13:J13"/>
    <mergeCell ref="K13:L13"/>
    <mergeCell ref="M13:N13"/>
    <mergeCell ref="A19:P19"/>
    <mergeCell ref="B34:P34"/>
    <mergeCell ref="A5:P5"/>
    <mergeCell ref="A12:P12"/>
    <mergeCell ref="A13:A14"/>
    <mergeCell ref="C13:D13"/>
    <mergeCell ref="E13:F13"/>
    <mergeCell ref="M6:N6"/>
    <mergeCell ref="O6:P6"/>
    <mergeCell ref="A6:A7"/>
    <mergeCell ref="C6:D6"/>
    <mergeCell ref="E6:F6"/>
    <mergeCell ref="G6:H6"/>
    <mergeCell ref="I6:J6"/>
    <mergeCell ref="K6:L6"/>
    <mergeCell ref="O13:P13"/>
    <mergeCell ref="O20:P20"/>
    <mergeCell ref="B30:P30"/>
    <mergeCell ref="B31:P31"/>
    <mergeCell ref="B32:P32"/>
    <mergeCell ref="B33:P33"/>
    <mergeCell ref="A26:L26"/>
    <mergeCell ref="A28:P28"/>
    <mergeCell ref="B29:P29"/>
    <mergeCell ref="K20:L20"/>
    <mergeCell ref="M20:N20"/>
    <mergeCell ref="A20:A21"/>
    <mergeCell ref="C20:D20"/>
    <mergeCell ref="E20:F20"/>
    <mergeCell ref="G20:H20"/>
    <mergeCell ref="I20:J20"/>
  </mergeCells>
  <conditionalFormatting sqref="B30:P30">
    <cfRule type="containsBlanks" dxfId="1562" priority="185">
      <formula>LEN(TRIM(B30))=0</formula>
    </cfRule>
  </conditionalFormatting>
  <conditionalFormatting sqref="B31:P34">
    <cfRule type="containsBlanks" dxfId="1561" priority="184">
      <formula>LEN(TRIM(B31))=0</formula>
    </cfRule>
  </conditionalFormatting>
  <conditionalFormatting sqref="C16">
    <cfRule type="containsText" dxfId="1560" priority="47" operator="containsText" text="ntitulé">
      <formula>NOT(ISERROR(SEARCH("ntitulé",C16)))</formula>
    </cfRule>
    <cfRule type="containsBlanks" dxfId="1559" priority="48">
      <formula>LEN(TRIM(C16))=0</formula>
    </cfRule>
  </conditionalFormatting>
  <conditionalFormatting sqref="C16">
    <cfRule type="containsText" dxfId="1558" priority="46" operator="containsText" text="libre">
      <formula>NOT(ISERROR(SEARCH("libre",C16)))</formula>
    </cfRule>
  </conditionalFormatting>
  <conditionalFormatting sqref="B8:C8">
    <cfRule type="containsText" dxfId="1557" priority="134" operator="containsText" text="ntitulé">
      <formula>NOT(ISERROR(SEARCH("ntitulé",B8)))</formula>
    </cfRule>
    <cfRule type="containsBlanks" dxfId="1556" priority="135">
      <formula>LEN(TRIM(B8))=0</formula>
    </cfRule>
  </conditionalFormatting>
  <conditionalFormatting sqref="B8:C8">
    <cfRule type="containsText" dxfId="1555" priority="133" operator="containsText" text="libre">
      <formula>NOT(ISERROR(SEARCH("libre",B8)))</formula>
    </cfRule>
  </conditionalFormatting>
  <conditionalFormatting sqref="E8">
    <cfRule type="containsText" dxfId="1554" priority="131" operator="containsText" text="ntitulé">
      <formula>NOT(ISERROR(SEARCH("ntitulé",E8)))</formula>
    </cfRule>
    <cfRule type="containsBlanks" dxfId="1553" priority="132">
      <formula>LEN(TRIM(E8))=0</formula>
    </cfRule>
  </conditionalFormatting>
  <conditionalFormatting sqref="E8">
    <cfRule type="containsText" dxfId="1552" priority="130" operator="containsText" text="libre">
      <formula>NOT(ISERROR(SEARCH("libre",E8)))</formula>
    </cfRule>
  </conditionalFormatting>
  <conditionalFormatting sqref="G8">
    <cfRule type="containsText" dxfId="1551" priority="128" operator="containsText" text="ntitulé">
      <formula>NOT(ISERROR(SEARCH("ntitulé",G8)))</formula>
    </cfRule>
    <cfRule type="containsBlanks" dxfId="1550" priority="129">
      <formula>LEN(TRIM(G8))=0</formula>
    </cfRule>
  </conditionalFormatting>
  <conditionalFormatting sqref="G8">
    <cfRule type="containsText" dxfId="1549" priority="127" operator="containsText" text="libre">
      <formula>NOT(ISERROR(SEARCH("libre",G8)))</formula>
    </cfRule>
  </conditionalFormatting>
  <conditionalFormatting sqref="I8">
    <cfRule type="containsText" dxfId="1548" priority="125" operator="containsText" text="ntitulé">
      <formula>NOT(ISERROR(SEARCH("ntitulé",I8)))</formula>
    </cfRule>
    <cfRule type="containsBlanks" dxfId="1547" priority="126">
      <formula>LEN(TRIM(I8))=0</formula>
    </cfRule>
  </conditionalFormatting>
  <conditionalFormatting sqref="I8">
    <cfRule type="containsText" dxfId="1546" priority="124" operator="containsText" text="libre">
      <formula>NOT(ISERROR(SEARCH("libre",I8)))</formula>
    </cfRule>
  </conditionalFormatting>
  <conditionalFormatting sqref="K8">
    <cfRule type="containsText" dxfId="1545" priority="122" operator="containsText" text="ntitulé">
      <formula>NOT(ISERROR(SEARCH("ntitulé",K8)))</formula>
    </cfRule>
    <cfRule type="containsBlanks" dxfId="1544" priority="123">
      <formula>LEN(TRIM(K8))=0</formula>
    </cfRule>
  </conditionalFormatting>
  <conditionalFormatting sqref="K8">
    <cfRule type="containsText" dxfId="1543" priority="121" operator="containsText" text="libre">
      <formula>NOT(ISERROR(SEARCH("libre",K8)))</formula>
    </cfRule>
  </conditionalFormatting>
  <conditionalFormatting sqref="M8">
    <cfRule type="containsText" dxfId="1542" priority="119" operator="containsText" text="ntitulé">
      <formula>NOT(ISERROR(SEARCH("ntitulé",M8)))</formula>
    </cfRule>
    <cfRule type="containsBlanks" dxfId="1541" priority="120">
      <formula>LEN(TRIM(M8))=0</formula>
    </cfRule>
  </conditionalFormatting>
  <conditionalFormatting sqref="M8">
    <cfRule type="containsText" dxfId="1540" priority="118" operator="containsText" text="libre">
      <formula>NOT(ISERROR(SEARCH("libre",M8)))</formula>
    </cfRule>
  </conditionalFormatting>
  <conditionalFormatting sqref="O8">
    <cfRule type="containsText" dxfId="1539" priority="116" operator="containsText" text="ntitulé">
      <formula>NOT(ISERROR(SEARCH("ntitulé",O8)))</formula>
    </cfRule>
    <cfRule type="containsBlanks" dxfId="1538" priority="117">
      <formula>LEN(TRIM(O8))=0</formula>
    </cfRule>
  </conditionalFormatting>
  <conditionalFormatting sqref="O8">
    <cfRule type="containsText" dxfId="1537" priority="115" operator="containsText" text="libre">
      <formula>NOT(ISERROR(SEARCH("libre",O8)))</formula>
    </cfRule>
  </conditionalFormatting>
  <conditionalFormatting sqref="E9">
    <cfRule type="containsText" dxfId="1536" priority="113" operator="containsText" text="ntitulé">
      <formula>NOT(ISERROR(SEARCH("ntitulé",E9)))</formula>
    </cfRule>
    <cfRule type="containsBlanks" dxfId="1535" priority="114">
      <formula>LEN(TRIM(E9))=0</formula>
    </cfRule>
  </conditionalFormatting>
  <conditionalFormatting sqref="E9">
    <cfRule type="containsText" dxfId="1534" priority="112" operator="containsText" text="libre">
      <formula>NOT(ISERROR(SEARCH("libre",E9)))</formula>
    </cfRule>
  </conditionalFormatting>
  <conditionalFormatting sqref="G9">
    <cfRule type="containsText" dxfId="1533" priority="110" operator="containsText" text="ntitulé">
      <formula>NOT(ISERROR(SEARCH("ntitulé",G9)))</formula>
    </cfRule>
    <cfRule type="containsBlanks" dxfId="1532" priority="111">
      <formula>LEN(TRIM(G9))=0</formula>
    </cfRule>
  </conditionalFormatting>
  <conditionalFormatting sqref="G9">
    <cfRule type="containsText" dxfId="1531" priority="109" operator="containsText" text="libre">
      <formula>NOT(ISERROR(SEARCH("libre",G9)))</formula>
    </cfRule>
  </conditionalFormatting>
  <conditionalFormatting sqref="I9">
    <cfRule type="containsText" dxfId="1530" priority="107" operator="containsText" text="ntitulé">
      <formula>NOT(ISERROR(SEARCH("ntitulé",I9)))</formula>
    </cfRule>
    <cfRule type="containsBlanks" dxfId="1529" priority="108">
      <formula>LEN(TRIM(I9))=0</formula>
    </cfRule>
  </conditionalFormatting>
  <conditionalFormatting sqref="I9">
    <cfRule type="containsText" dxfId="1528" priority="106" operator="containsText" text="libre">
      <formula>NOT(ISERROR(SEARCH("libre",I9)))</formula>
    </cfRule>
  </conditionalFormatting>
  <conditionalFormatting sqref="K9">
    <cfRule type="containsText" dxfId="1527" priority="104" operator="containsText" text="ntitulé">
      <formula>NOT(ISERROR(SEARCH("ntitulé",K9)))</formula>
    </cfRule>
    <cfRule type="containsBlanks" dxfId="1526" priority="105">
      <formula>LEN(TRIM(K9))=0</formula>
    </cfRule>
  </conditionalFormatting>
  <conditionalFormatting sqref="K9">
    <cfRule type="containsText" dxfId="1525" priority="103" operator="containsText" text="libre">
      <formula>NOT(ISERROR(SEARCH("libre",K9)))</formula>
    </cfRule>
  </conditionalFormatting>
  <conditionalFormatting sqref="M9">
    <cfRule type="containsText" dxfId="1524" priority="101" operator="containsText" text="ntitulé">
      <formula>NOT(ISERROR(SEARCH("ntitulé",M9)))</formula>
    </cfRule>
    <cfRule type="containsBlanks" dxfId="1523" priority="102">
      <formula>LEN(TRIM(M9))=0</formula>
    </cfRule>
  </conditionalFormatting>
  <conditionalFormatting sqref="M9">
    <cfRule type="containsText" dxfId="1522" priority="100" operator="containsText" text="libre">
      <formula>NOT(ISERROR(SEARCH("libre",M9)))</formula>
    </cfRule>
  </conditionalFormatting>
  <conditionalFormatting sqref="O9">
    <cfRule type="containsText" dxfId="1521" priority="98" operator="containsText" text="ntitulé">
      <formula>NOT(ISERROR(SEARCH("ntitulé",O9)))</formula>
    </cfRule>
    <cfRule type="containsBlanks" dxfId="1520" priority="99">
      <formula>LEN(TRIM(O9))=0</formula>
    </cfRule>
  </conditionalFormatting>
  <conditionalFormatting sqref="O9">
    <cfRule type="containsText" dxfId="1519" priority="97" operator="containsText" text="libre">
      <formula>NOT(ISERROR(SEARCH("libre",O9)))</formula>
    </cfRule>
  </conditionalFormatting>
  <conditionalFormatting sqref="B9">
    <cfRule type="containsText" dxfId="1518" priority="95" operator="containsText" text="ntitulé">
      <formula>NOT(ISERROR(SEARCH("ntitulé",B9)))</formula>
    </cfRule>
    <cfRule type="containsBlanks" dxfId="1517" priority="96">
      <formula>LEN(TRIM(B9))=0</formula>
    </cfRule>
  </conditionalFormatting>
  <conditionalFormatting sqref="B9">
    <cfRule type="containsText" dxfId="1516" priority="94" operator="containsText" text="libre">
      <formula>NOT(ISERROR(SEARCH("libre",B9)))</formula>
    </cfRule>
  </conditionalFormatting>
  <conditionalFormatting sqref="C9">
    <cfRule type="containsText" dxfId="1515" priority="92" operator="containsText" text="ntitulé">
      <formula>NOT(ISERROR(SEARCH("ntitulé",C9)))</formula>
    </cfRule>
    <cfRule type="containsBlanks" dxfId="1514" priority="93">
      <formula>LEN(TRIM(C9))=0</formula>
    </cfRule>
  </conditionalFormatting>
  <conditionalFormatting sqref="C9">
    <cfRule type="containsText" dxfId="1513" priority="91" operator="containsText" text="libre">
      <formula>NOT(ISERROR(SEARCH("libre",C9)))</formula>
    </cfRule>
  </conditionalFormatting>
  <conditionalFormatting sqref="B15:C15">
    <cfRule type="containsText" dxfId="1512" priority="89" operator="containsText" text="ntitulé">
      <formula>NOT(ISERROR(SEARCH("ntitulé",B15)))</formula>
    </cfRule>
    <cfRule type="containsBlanks" dxfId="1511" priority="90">
      <formula>LEN(TRIM(B15))=0</formula>
    </cfRule>
  </conditionalFormatting>
  <conditionalFormatting sqref="B15:C15">
    <cfRule type="containsText" dxfId="1510" priority="88" operator="containsText" text="libre">
      <formula>NOT(ISERROR(SEARCH("libre",B15)))</formula>
    </cfRule>
  </conditionalFormatting>
  <conditionalFormatting sqref="E15">
    <cfRule type="containsText" dxfId="1509" priority="86" operator="containsText" text="ntitulé">
      <formula>NOT(ISERROR(SEARCH("ntitulé",E15)))</formula>
    </cfRule>
    <cfRule type="containsBlanks" dxfId="1508" priority="87">
      <formula>LEN(TRIM(E15))=0</formula>
    </cfRule>
  </conditionalFormatting>
  <conditionalFormatting sqref="E15">
    <cfRule type="containsText" dxfId="1507" priority="85" operator="containsText" text="libre">
      <formula>NOT(ISERROR(SEARCH("libre",E15)))</formula>
    </cfRule>
  </conditionalFormatting>
  <conditionalFormatting sqref="G15">
    <cfRule type="containsText" dxfId="1506" priority="83" operator="containsText" text="ntitulé">
      <formula>NOT(ISERROR(SEARCH("ntitulé",G15)))</formula>
    </cfRule>
    <cfRule type="containsBlanks" dxfId="1505" priority="84">
      <formula>LEN(TRIM(G15))=0</formula>
    </cfRule>
  </conditionalFormatting>
  <conditionalFormatting sqref="G15">
    <cfRule type="containsText" dxfId="1504" priority="82" operator="containsText" text="libre">
      <formula>NOT(ISERROR(SEARCH("libre",G15)))</formula>
    </cfRule>
  </conditionalFormatting>
  <conditionalFormatting sqref="I15">
    <cfRule type="containsText" dxfId="1503" priority="80" operator="containsText" text="ntitulé">
      <formula>NOT(ISERROR(SEARCH("ntitulé",I15)))</formula>
    </cfRule>
    <cfRule type="containsBlanks" dxfId="1502" priority="81">
      <formula>LEN(TRIM(I15))=0</formula>
    </cfRule>
  </conditionalFormatting>
  <conditionalFormatting sqref="I15">
    <cfRule type="containsText" dxfId="1501" priority="79" operator="containsText" text="libre">
      <formula>NOT(ISERROR(SEARCH("libre",I15)))</formula>
    </cfRule>
  </conditionalFormatting>
  <conditionalFormatting sqref="K15">
    <cfRule type="containsText" dxfId="1500" priority="77" operator="containsText" text="ntitulé">
      <formula>NOT(ISERROR(SEARCH("ntitulé",K15)))</formula>
    </cfRule>
    <cfRule type="containsBlanks" dxfId="1499" priority="78">
      <formula>LEN(TRIM(K15))=0</formula>
    </cfRule>
  </conditionalFormatting>
  <conditionalFormatting sqref="K15">
    <cfRule type="containsText" dxfId="1498" priority="76" operator="containsText" text="libre">
      <formula>NOT(ISERROR(SEARCH("libre",K15)))</formula>
    </cfRule>
  </conditionalFormatting>
  <conditionalFormatting sqref="M15">
    <cfRule type="containsText" dxfId="1497" priority="74" operator="containsText" text="ntitulé">
      <formula>NOT(ISERROR(SEARCH("ntitulé",M15)))</formula>
    </cfRule>
    <cfRule type="containsBlanks" dxfId="1496" priority="75">
      <formula>LEN(TRIM(M15))=0</formula>
    </cfRule>
  </conditionalFormatting>
  <conditionalFormatting sqref="M15">
    <cfRule type="containsText" dxfId="1495" priority="73" operator="containsText" text="libre">
      <formula>NOT(ISERROR(SEARCH("libre",M15)))</formula>
    </cfRule>
  </conditionalFormatting>
  <conditionalFormatting sqref="O15">
    <cfRule type="containsText" dxfId="1494" priority="71" operator="containsText" text="ntitulé">
      <formula>NOT(ISERROR(SEARCH("ntitulé",O15)))</formula>
    </cfRule>
    <cfRule type="containsBlanks" dxfId="1493" priority="72">
      <formula>LEN(TRIM(O15))=0</formula>
    </cfRule>
  </conditionalFormatting>
  <conditionalFormatting sqref="O15">
    <cfRule type="containsText" dxfId="1492" priority="70" operator="containsText" text="libre">
      <formula>NOT(ISERROR(SEARCH("libre",O15)))</formula>
    </cfRule>
  </conditionalFormatting>
  <conditionalFormatting sqref="E16">
    <cfRule type="containsText" dxfId="1491" priority="68" operator="containsText" text="ntitulé">
      <formula>NOT(ISERROR(SEARCH("ntitulé",E16)))</formula>
    </cfRule>
    <cfRule type="containsBlanks" dxfId="1490" priority="69">
      <formula>LEN(TRIM(E16))=0</formula>
    </cfRule>
  </conditionalFormatting>
  <conditionalFormatting sqref="E16">
    <cfRule type="containsText" dxfId="1489" priority="67" operator="containsText" text="libre">
      <formula>NOT(ISERROR(SEARCH("libre",E16)))</formula>
    </cfRule>
  </conditionalFormatting>
  <conditionalFormatting sqref="G16">
    <cfRule type="containsText" dxfId="1488" priority="65" operator="containsText" text="ntitulé">
      <formula>NOT(ISERROR(SEARCH("ntitulé",G16)))</formula>
    </cfRule>
    <cfRule type="containsBlanks" dxfId="1487" priority="66">
      <formula>LEN(TRIM(G16))=0</formula>
    </cfRule>
  </conditionalFormatting>
  <conditionalFormatting sqref="G16">
    <cfRule type="containsText" dxfId="1486" priority="64" operator="containsText" text="libre">
      <formula>NOT(ISERROR(SEARCH("libre",G16)))</formula>
    </cfRule>
  </conditionalFormatting>
  <conditionalFormatting sqref="I16">
    <cfRule type="containsText" dxfId="1485" priority="62" operator="containsText" text="ntitulé">
      <formula>NOT(ISERROR(SEARCH("ntitulé",I16)))</formula>
    </cfRule>
    <cfRule type="containsBlanks" dxfId="1484" priority="63">
      <formula>LEN(TRIM(I16))=0</formula>
    </cfRule>
  </conditionalFormatting>
  <conditionalFormatting sqref="I16">
    <cfRule type="containsText" dxfId="1483" priority="61" operator="containsText" text="libre">
      <formula>NOT(ISERROR(SEARCH("libre",I16)))</formula>
    </cfRule>
  </conditionalFormatting>
  <conditionalFormatting sqref="K16">
    <cfRule type="containsText" dxfId="1482" priority="59" operator="containsText" text="ntitulé">
      <formula>NOT(ISERROR(SEARCH("ntitulé",K16)))</formula>
    </cfRule>
    <cfRule type="containsBlanks" dxfId="1481" priority="60">
      <formula>LEN(TRIM(K16))=0</formula>
    </cfRule>
  </conditionalFormatting>
  <conditionalFormatting sqref="K16">
    <cfRule type="containsText" dxfId="1480" priority="58" operator="containsText" text="libre">
      <formula>NOT(ISERROR(SEARCH("libre",K16)))</formula>
    </cfRule>
  </conditionalFormatting>
  <conditionalFormatting sqref="M16">
    <cfRule type="containsText" dxfId="1479" priority="56" operator="containsText" text="ntitulé">
      <formula>NOT(ISERROR(SEARCH("ntitulé",M16)))</formula>
    </cfRule>
    <cfRule type="containsBlanks" dxfId="1478" priority="57">
      <formula>LEN(TRIM(M16))=0</formula>
    </cfRule>
  </conditionalFormatting>
  <conditionalFormatting sqref="M16">
    <cfRule type="containsText" dxfId="1477" priority="55" operator="containsText" text="libre">
      <formula>NOT(ISERROR(SEARCH("libre",M16)))</formula>
    </cfRule>
  </conditionalFormatting>
  <conditionalFormatting sqref="O16">
    <cfRule type="containsText" dxfId="1476" priority="53" operator="containsText" text="ntitulé">
      <formula>NOT(ISERROR(SEARCH("ntitulé",O16)))</formula>
    </cfRule>
    <cfRule type="containsBlanks" dxfId="1475" priority="54">
      <formula>LEN(TRIM(O16))=0</formula>
    </cfRule>
  </conditionalFormatting>
  <conditionalFormatting sqref="O16">
    <cfRule type="containsText" dxfId="1474" priority="52" operator="containsText" text="libre">
      <formula>NOT(ISERROR(SEARCH("libre",O16)))</formula>
    </cfRule>
  </conditionalFormatting>
  <conditionalFormatting sqref="B16">
    <cfRule type="containsText" dxfId="1473" priority="50" operator="containsText" text="ntitulé">
      <formula>NOT(ISERROR(SEARCH("ntitulé",B16)))</formula>
    </cfRule>
    <cfRule type="containsBlanks" dxfId="1472" priority="51">
      <formula>LEN(TRIM(B16))=0</formula>
    </cfRule>
  </conditionalFormatting>
  <conditionalFormatting sqref="B16">
    <cfRule type="containsText" dxfId="1471" priority="49" operator="containsText" text="libre">
      <formula>NOT(ISERROR(SEARCH("libre",B16)))</formula>
    </cfRule>
  </conditionalFormatting>
  <hyperlinks>
    <hyperlink ref="A1" location="TAB00!A1" display="Retour page de garde"/>
    <hyperlink ref="A2" location="'TAB5'!A1" display="Retour TAB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3" workbookViewId="0">
      <selection activeCell="A26" sqref="A26:L26"/>
    </sheetView>
  </sheetViews>
  <sheetFormatPr baseColWidth="10" defaultColWidth="9.1640625" defaultRowHeight="13.5" x14ac:dyDescent="0.3"/>
  <cols>
    <col min="1" max="1" width="45.5" style="81" customWidth="1"/>
    <col min="2" max="2" width="16.6640625" style="77" customWidth="1"/>
    <col min="3" max="3" width="16.6640625" style="81" customWidth="1"/>
    <col min="4" max="4" width="8.5" style="81" customWidth="1"/>
    <col min="5" max="5" width="16.6640625" style="77" customWidth="1"/>
    <col min="6" max="6" width="8.5" style="77" customWidth="1"/>
    <col min="7" max="7" width="16.6640625" style="77" customWidth="1"/>
    <col min="8" max="8" width="8.5" style="77" customWidth="1"/>
    <col min="9" max="9" width="16.6640625" style="77" customWidth="1"/>
    <col min="10" max="10" width="8.5" style="77" customWidth="1"/>
    <col min="11" max="11" width="16.6640625" style="77" customWidth="1"/>
    <col min="12" max="12" width="8.5" style="77" customWidth="1"/>
    <col min="13" max="13" width="16.6640625" style="77" customWidth="1"/>
    <col min="14" max="14" width="8.5" style="77" customWidth="1"/>
    <col min="15" max="15" width="16.6640625" style="77" customWidth="1"/>
    <col min="16" max="16" width="8.5" style="77" customWidth="1"/>
    <col min="17" max="16384" width="9.1640625" style="77"/>
  </cols>
  <sheetData>
    <row r="1" spans="1:25" ht="15" x14ac:dyDescent="0.3">
      <c r="A1" s="145" t="s">
        <v>160</v>
      </c>
      <c r="B1" s="228"/>
      <c r="C1" s="175"/>
      <c r="E1" s="228"/>
      <c r="G1" s="228"/>
      <c r="I1" s="228"/>
      <c r="K1" s="228"/>
      <c r="M1" s="228"/>
      <c r="O1" s="228"/>
    </row>
    <row r="2" spans="1:25" ht="15" x14ac:dyDescent="0.3">
      <c r="A2" s="283" t="s">
        <v>380</v>
      </c>
      <c r="B2" s="228"/>
      <c r="C2" s="175"/>
      <c r="E2" s="228"/>
      <c r="G2" s="228"/>
      <c r="I2" s="228"/>
      <c r="K2" s="228"/>
      <c r="M2" s="228"/>
      <c r="O2" s="228"/>
    </row>
    <row r="3" spans="1:25" ht="21" x14ac:dyDescent="0.35">
      <c r="A3" s="171" t="str">
        <f>TAB00!B74&amp;" : "&amp;TAB00!C74</f>
        <v>TAB5.11 : Charges de transport supportées par le GRD pour l'alimentation de clientèle propre</v>
      </c>
      <c r="B3" s="171"/>
      <c r="C3" s="171"/>
      <c r="D3" s="171"/>
      <c r="E3" s="171"/>
      <c r="F3" s="171"/>
      <c r="G3" s="171"/>
      <c r="H3" s="171"/>
      <c r="I3" s="171"/>
      <c r="J3" s="171"/>
      <c r="K3" s="171"/>
      <c r="L3" s="171"/>
      <c r="M3" s="171"/>
      <c r="N3" s="171"/>
      <c r="O3" s="171"/>
      <c r="P3" s="171"/>
    </row>
    <row r="4" spans="1:25" x14ac:dyDescent="0.3">
      <c r="K4" s="82"/>
      <c r="L4" s="82"/>
      <c r="M4" s="82"/>
    </row>
    <row r="5" spans="1:25" s="82" customFormat="1" ht="12.6" customHeight="1" x14ac:dyDescent="0.3">
      <c r="A5" s="770" t="s">
        <v>687</v>
      </c>
      <c r="B5" s="770"/>
      <c r="C5" s="770"/>
      <c r="D5" s="770"/>
      <c r="E5" s="770"/>
      <c r="F5" s="770"/>
      <c r="G5" s="770"/>
      <c r="H5" s="770"/>
      <c r="I5" s="770"/>
      <c r="J5" s="770"/>
      <c r="K5" s="770"/>
      <c r="L5" s="770"/>
      <c r="M5" s="770"/>
      <c r="N5" s="770"/>
      <c r="O5" s="770"/>
      <c r="P5" s="770"/>
    </row>
    <row r="6" spans="1:25" s="82" customFormat="1" ht="24" customHeight="1" x14ac:dyDescent="0.3">
      <c r="A6" s="665" t="s">
        <v>2</v>
      </c>
      <c r="B6" s="284" t="s">
        <v>112</v>
      </c>
      <c r="C6" s="665" t="s">
        <v>140</v>
      </c>
      <c r="D6" s="665"/>
      <c r="E6" s="665" t="s">
        <v>307</v>
      </c>
      <c r="F6" s="665"/>
      <c r="G6" s="665" t="s">
        <v>306</v>
      </c>
      <c r="H6" s="665"/>
      <c r="I6" s="665" t="s">
        <v>302</v>
      </c>
      <c r="J6" s="665"/>
      <c r="K6" s="665" t="s">
        <v>303</v>
      </c>
      <c r="L6" s="665"/>
      <c r="M6" s="665" t="s">
        <v>304</v>
      </c>
      <c r="N6" s="665"/>
      <c r="O6" s="665" t="s">
        <v>305</v>
      </c>
      <c r="P6" s="665"/>
    </row>
    <row r="7" spans="1:25" s="82" customFormat="1" ht="27" x14ac:dyDescent="0.3">
      <c r="A7" s="665"/>
      <c r="B7" s="284" t="s">
        <v>3</v>
      </c>
      <c r="C7" s="284" t="s">
        <v>3</v>
      </c>
      <c r="D7" s="539" t="s">
        <v>110</v>
      </c>
      <c r="E7" s="284" t="s">
        <v>3</v>
      </c>
      <c r="F7" s="539" t="s">
        <v>110</v>
      </c>
      <c r="G7" s="284" t="s">
        <v>3</v>
      </c>
      <c r="H7" s="539" t="s">
        <v>110</v>
      </c>
      <c r="I7" s="284" t="s">
        <v>3</v>
      </c>
      <c r="J7" s="539" t="s">
        <v>110</v>
      </c>
      <c r="K7" s="284" t="s">
        <v>3</v>
      </c>
      <c r="L7" s="539" t="s">
        <v>110</v>
      </c>
      <c r="M7" s="284" t="s">
        <v>3</v>
      </c>
      <c r="N7" s="539" t="s">
        <v>110</v>
      </c>
      <c r="O7" s="284" t="s">
        <v>3</v>
      </c>
      <c r="P7" s="539" t="s">
        <v>110</v>
      </c>
    </row>
    <row r="8" spans="1:25" s="101" customFormat="1" ht="15" x14ac:dyDescent="0.3">
      <c r="A8" s="174" t="s">
        <v>685</v>
      </c>
      <c r="B8" s="346"/>
      <c r="C8" s="346"/>
      <c r="D8" s="260">
        <f>IFERROR(IF(AND(ROUND(SUM(B8:B8),0)=0,ROUND(SUM(C8:C8),0)&gt;ROUND(SUM(B8:B8),0)),"INF",(ROUND(SUM(C8:C8),0)-ROUND(SUM(B8:B8),0))/ROUND(SUM(B8:B8),0)),0)</f>
        <v>0</v>
      </c>
      <c r="E8" s="346"/>
      <c r="F8" s="260">
        <f>IFERROR(IF(AND(ROUND(SUM(C8),0)=0,ROUND(SUM(E8:E8),0)&gt;ROUND(SUM(C8),0)),"INF",(ROUND(SUM(E8:E8),0)-ROUND(SUM(C8),0))/ROUND(SUM(C8),0)),0)</f>
        <v>0</v>
      </c>
      <c r="G8" s="346"/>
      <c r="H8" s="260">
        <f>IFERROR(IF(AND(ROUND(SUM(E8),0)=0,ROUND(SUM(G8:G8),0)&gt;ROUND(SUM(E8),0)),"INF",(ROUND(SUM(G8:G8),0)-ROUND(SUM(E8),0))/ROUND(SUM(E8),0)),0)</f>
        <v>0</v>
      </c>
      <c r="I8" s="346"/>
      <c r="J8" s="260">
        <f>IFERROR(IF(AND(ROUND(SUM(G8),0)=0,ROUND(SUM(I8:I8),0)&gt;ROUND(SUM(G8),0)),"INF",(ROUND(SUM(I8:I8),0)-ROUND(SUM(G8),0))/ROUND(SUM(G8),0)),0)</f>
        <v>0</v>
      </c>
      <c r="K8" s="346"/>
      <c r="L8" s="260">
        <f>IFERROR(IF(AND(ROUND(SUM(I8),0)=0,ROUND(SUM(K8:K8),0)&gt;ROUND(SUM(I8),0)),"INF",(ROUND(SUM(K8:K8),0)-ROUND(SUM(I8),0))/ROUND(SUM(I8),0)),0)</f>
        <v>0</v>
      </c>
      <c r="M8" s="346"/>
      <c r="N8" s="260">
        <f>IFERROR(IF(AND(ROUND(SUM(K8),0)=0,ROUND(SUM(M8:M8),0)&gt;ROUND(SUM(K8),0)),"INF",(ROUND(SUM(M8:M8),0)-ROUND(SUM(K8),0))/ROUND(SUM(K8),0)),0)</f>
        <v>0</v>
      </c>
      <c r="O8" s="346"/>
      <c r="P8" s="290">
        <f>IFERROR(IF(AND(ROUND(SUM(M8),0)=0,ROUND(SUM(O8:O8),0)&gt;ROUND(SUM(M8),0)),"INF",(ROUND(SUM(O8:O8),0)-ROUND(SUM(M8),0))/ROUND(SUM(M8),0)),0)</f>
        <v>0</v>
      </c>
      <c r="R8" s="288">
        <f t="shared" ref="R8:S10" si="0">B8</f>
        <v>0</v>
      </c>
      <c r="S8" s="288">
        <f t="shared" si="0"/>
        <v>0</v>
      </c>
      <c r="T8" s="288">
        <f>E8</f>
        <v>0</v>
      </c>
      <c r="U8" s="288">
        <f>G8</f>
        <v>0</v>
      </c>
      <c r="V8" s="288">
        <f>I8</f>
        <v>0</v>
      </c>
      <c r="W8" s="288">
        <f>K8</f>
        <v>0</v>
      </c>
      <c r="X8" s="288">
        <f>M8</f>
        <v>0</v>
      </c>
      <c r="Y8" s="288">
        <f>O8</f>
        <v>0</v>
      </c>
    </row>
    <row r="9" spans="1:25" s="101" customFormat="1" ht="15" x14ac:dyDescent="0.3">
      <c r="A9" s="291" t="s">
        <v>829</v>
      </c>
      <c r="B9" s="346"/>
      <c r="C9" s="346"/>
      <c r="D9" s="260">
        <f>IFERROR(IF(AND(ROUND(SUM(B9:B9),0)=0,ROUND(SUM(C9:C9),0)&gt;ROUND(SUM(B9:B9),0)),"INF",(ROUND(SUM(C9:C9),0)-ROUND(SUM(B9:B9),0))/ROUND(SUM(B9:B9),0)),0)</f>
        <v>0</v>
      </c>
      <c r="E9" s="562"/>
      <c r="F9" s="260">
        <f>IFERROR(IF(AND(ROUND(SUM(C9),0)=0,ROUND(SUM(E9:E9),0)&gt;ROUND(SUM(C9),0)),"INF",(ROUND(SUM(E9:E9),0)-ROUND(SUM(C9),0))/ROUND(SUM(C9),0)),0)</f>
        <v>0</v>
      </c>
      <c r="G9" s="562"/>
      <c r="H9" s="260">
        <f>IFERROR(IF(AND(ROUND(SUM(E9),0)=0,ROUND(SUM(G9:G9),0)&gt;ROUND(SUM(E9),0)),"INF",(ROUND(SUM(G9:G9),0)-ROUND(SUM(E9),0))/ROUND(SUM(E9),0)),0)</f>
        <v>0</v>
      </c>
      <c r="I9" s="562"/>
      <c r="J9" s="260">
        <f>IFERROR(IF(AND(ROUND(SUM(G9),0)=0,ROUND(SUM(I9:I9),0)&gt;ROUND(SUM(G9),0)),"INF",(ROUND(SUM(I9:I9),0)-ROUND(SUM(G9),0))/ROUND(SUM(G9),0)),0)</f>
        <v>0</v>
      </c>
      <c r="K9" s="562"/>
      <c r="L9" s="260">
        <f>IFERROR(IF(AND(ROUND(SUM(I9),0)=0,ROUND(SUM(K9:K9),0)&gt;ROUND(SUM(I9),0)),"INF",(ROUND(SUM(K9:K9),0)-ROUND(SUM(I9),0))/ROUND(SUM(I9),0)),0)</f>
        <v>0</v>
      </c>
      <c r="M9" s="562"/>
      <c r="N9" s="260">
        <f>IFERROR(IF(AND(ROUND(SUM(K9),0)=0,ROUND(SUM(M9:M9),0)&gt;ROUND(SUM(K9),0)),"INF",(ROUND(SUM(M9:M9),0)-ROUND(SUM(K9),0))/ROUND(SUM(K9),0)),0)</f>
        <v>0</v>
      </c>
      <c r="O9" s="562"/>
      <c r="P9" s="290">
        <f>IFERROR(IF(AND(ROUND(SUM(M9),0)=0,ROUND(SUM(O9:O9),0)&gt;ROUND(SUM(M9),0)),"INF",(ROUND(SUM(O9:O9),0)-ROUND(SUM(M9),0))/ROUND(SUM(M9),0)),0)</f>
        <v>0</v>
      </c>
      <c r="R9" s="288">
        <f t="shared" si="0"/>
        <v>0</v>
      </c>
      <c r="S9" s="288">
        <f t="shared" si="0"/>
        <v>0</v>
      </c>
      <c r="T9" s="288">
        <f>E9</f>
        <v>0</v>
      </c>
      <c r="U9" s="288">
        <f>G9</f>
        <v>0</v>
      </c>
      <c r="V9" s="288">
        <f>I9</f>
        <v>0</v>
      </c>
      <c r="W9" s="288">
        <f>K9</f>
        <v>0</v>
      </c>
      <c r="X9" s="288">
        <f>M9</f>
        <v>0</v>
      </c>
      <c r="Y9" s="288">
        <f>O9</f>
        <v>0</v>
      </c>
    </row>
    <row r="10" spans="1:25" s="101" customFormat="1" ht="15" x14ac:dyDescent="0.3">
      <c r="A10" s="174" t="s">
        <v>830</v>
      </c>
      <c r="B10" s="77">
        <f>B9*B8</f>
        <v>0</v>
      </c>
      <c r="C10" s="77">
        <f>C9*C8</f>
        <v>0</v>
      </c>
      <c r="D10" s="279">
        <f>IFERROR(IF(AND(ROUND(SUM(B10:B10),0)=0,ROUND(SUM(C10:C10),0)&gt;ROUND(SUM(B10:B10),0)),"INF",(ROUND(SUM(C10:C10),0)-ROUND(SUM(B10:B10),0))/ROUND(SUM(B10:B10),0)),0)</f>
        <v>0</v>
      </c>
      <c r="E10" s="77">
        <f>E9*E8</f>
        <v>0</v>
      </c>
      <c r="F10" s="279">
        <f>IFERROR(IF(AND(ROUND(SUM(C10),0)=0,ROUND(SUM(E10:E10),0)&gt;ROUND(SUM(C10),0)),"INF",(ROUND(SUM(E10:E10),0)-ROUND(SUM(C10),0))/ROUND(SUM(C10),0)),0)</f>
        <v>0</v>
      </c>
      <c r="G10" s="77">
        <f>G9*G8</f>
        <v>0</v>
      </c>
      <c r="H10" s="279">
        <f>IFERROR(IF(AND(ROUND(SUM(E10),0)=0,ROUND(SUM(G10:G10),0)&gt;ROUND(SUM(E10),0)),"INF",(ROUND(SUM(G10:G10),0)-ROUND(SUM(E10),0))/ROUND(SUM(E10),0)),0)</f>
        <v>0</v>
      </c>
      <c r="I10" s="77">
        <f>I9*I8</f>
        <v>0</v>
      </c>
      <c r="J10" s="279">
        <f>IFERROR(IF(AND(ROUND(SUM(G10),0)=0,ROUND(SUM(I10:I10),0)&gt;ROUND(SUM(G10),0)),"INF",(ROUND(SUM(I10:I10),0)-ROUND(SUM(G10),0))/ROUND(SUM(G10),0)),0)</f>
        <v>0</v>
      </c>
      <c r="K10" s="77">
        <f>K9*K8</f>
        <v>0</v>
      </c>
      <c r="L10" s="279">
        <f>IFERROR(IF(AND(ROUND(SUM(I10),0)=0,ROUND(SUM(K10:K10),0)&gt;ROUND(SUM(I10),0)),"INF",(ROUND(SUM(K10:K10),0)-ROUND(SUM(I10),0))/ROUND(SUM(I10),0)),0)</f>
        <v>0</v>
      </c>
      <c r="M10" s="77">
        <f>M9*M8</f>
        <v>0</v>
      </c>
      <c r="N10" s="279">
        <f>IFERROR(IF(AND(ROUND(SUM(K10),0)=0,ROUND(SUM(M10:M10),0)&gt;ROUND(SUM(K10),0)),"INF",(ROUND(SUM(M10:M10),0)-ROUND(SUM(K10),0))/ROUND(SUM(K10),0)),0)</f>
        <v>0</v>
      </c>
      <c r="O10" s="77">
        <f>O9*O8</f>
        <v>0</v>
      </c>
      <c r="P10" s="287">
        <f>IFERROR(IF(AND(ROUND(SUM(M10),0)=0,ROUND(SUM(O10:O10),0)&gt;ROUND(SUM(M10),0)),"INF",(ROUND(SUM(O10:O10),0)-ROUND(SUM(M10),0))/ROUND(SUM(M10),0)),0)</f>
        <v>0</v>
      </c>
      <c r="R10" s="288">
        <f t="shared" si="0"/>
        <v>0</v>
      </c>
      <c r="S10" s="288">
        <f t="shared" si="0"/>
        <v>0</v>
      </c>
      <c r="T10" s="288">
        <f>E10</f>
        <v>0</v>
      </c>
      <c r="U10" s="288">
        <f>G10</f>
        <v>0</v>
      </c>
      <c r="V10" s="288">
        <f>I10</f>
        <v>0</v>
      </c>
      <c r="W10" s="288">
        <f>K10</f>
        <v>0</v>
      </c>
      <c r="X10" s="288">
        <f>M10</f>
        <v>0</v>
      </c>
      <c r="Y10" s="288">
        <f>O10</f>
        <v>0</v>
      </c>
    </row>
    <row r="12" spans="1:25" x14ac:dyDescent="0.3">
      <c r="A12" s="770" t="s">
        <v>689</v>
      </c>
      <c r="B12" s="770"/>
      <c r="C12" s="770"/>
      <c r="D12" s="770"/>
      <c r="E12" s="770"/>
      <c r="F12" s="770"/>
      <c r="G12" s="770"/>
      <c r="H12" s="770"/>
      <c r="I12" s="770"/>
      <c r="J12" s="770"/>
      <c r="K12" s="770"/>
      <c r="L12" s="770"/>
      <c r="M12" s="770"/>
      <c r="N12" s="770"/>
      <c r="O12" s="770"/>
      <c r="P12" s="770"/>
    </row>
    <row r="13" spans="1:25" ht="13.5" customHeight="1" x14ac:dyDescent="0.3">
      <c r="A13" s="665" t="s">
        <v>2</v>
      </c>
      <c r="B13" s="284" t="s">
        <v>112</v>
      </c>
      <c r="C13" s="665" t="s">
        <v>140</v>
      </c>
      <c r="D13" s="665"/>
      <c r="E13" s="665" t="s">
        <v>307</v>
      </c>
      <c r="F13" s="665"/>
      <c r="G13" s="665" t="s">
        <v>306</v>
      </c>
      <c r="H13" s="665"/>
      <c r="I13" s="665" t="s">
        <v>302</v>
      </c>
      <c r="J13" s="665"/>
      <c r="K13" s="665" t="s">
        <v>303</v>
      </c>
      <c r="L13" s="665"/>
      <c r="M13" s="665" t="s">
        <v>304</v>
      </c>
      <c r="N13" s="665"/>
      <c r="O13" s="665" t="s">
        <v>305</v>
      </c>
      <c r="P13" s="665"/>
    </row>
    <row r="14" spans="1:25" ht="27" x14ac:dyDescent="0.3">
      <c r="A14" s="665"/>
      <c r="B14" s="284" t="s">
        <v>3</v>
      </c>
      <c r="C14" s="284" t="s">
        <v>3</v>
      </c>
      <c r="D14" s="539" t="s">
        <v>110</v>
      </c>
      <c r="E14" s="284" t="s">
        <v>3</v>
      </c>
      <c r="F14" s="539" t="s">
        <v>110</v>
      </c>
      <c r="G14" s="284" t="s">
        <v>3</v>
      </c>
      <c r="H14" s="539" t="s">
        <v>110</v>
      </c>
      <c r="I14" s="284" t="s">
        <v>3</v>
      </c>
      <c r="J14" s="539" t="s">
        <v>110</v>
      </c>
      <c r="K14" s="284" t="s">
        <v>3</v>
      </c>
      <c r="L14" s="539" t="s">
        <v>110</v>
      </c>
      <c r="M14" s="284" t="s">
        <v>3</v>
      </c>
      <c r="N14" s="539" t="s">
        <v>110</v>
      </c>
      <c r="O14" s="284" t="s">
        <v>3</v>
      </c>
      <c r="P14" s="539" t="s">
        <v>110</v>
      </c>
    </row>
    <row r="15" spans="1:25" x14ac:dyDescent="0.3">
      <c r="A15" s="174" t="s">
        <v>685</v>
      </c>
      <c r="B15" s="346"/>
      <c r="C15" s="346"/>
      <c r="D15" s="260">
        <f>IFERROR(IF(AND(ROUND(SUM(B15:B15),0)=0,ROUND(SUM(C15:C15),0)&gt;ROUND(SUM(B15:B15),0)),"INF",(ROUND(SUM(C15:C15),0)-ROUND(SUM(B15:B15),0))/ROUND(SUM(B15:B15),0)),0)</f>
        <v>0</v>
      </c>
      <c r="E15" s="346"/>
      <c r="F15" s="260">
        <f>IFERROR(IF(AND(ROUND(SUM(C15),0)=0,ROUND(SUM(E15:E15),0)&gt;ROUND(SUM(C15),0)),"INF",(ROUND(SUM(E15:E15),0)-ROUND(SUM(C15),0))/ROUND(SUM(C15),0)),0)</f>
        <v>0</v>
      </c>
      <c r="G15" s="346"/>
      <c r="H15" s="260">
        <f>IFERROR(IF(AND(ROUND(SUM(E15),0)=0,ROUND(SUM(G15:G15),0)&gt;ROUND(SUM(E15),0)),"INF",(ROUND(SUM(G15:G15),0)-ROUND(SUM(E15),0))/ROUND(SUM(E15),0)),0)</f>
        <v>0</v>
      </c>
      <c r="I15" s="346"/>
      <c r="J15" s="260">
        <f>IFERROR(IF(AND(ROUND(SUM(G15),0)=0,ROUND(SUM(I15:I15),0)&gt;ROUND(SUM(G15),0)),"INF",(ROUND(SUM(I15:I15),0)-ROUND(SUM(G15),0))/ROUND(SUM(G15),0)),0)</f>
        <v>0</v>
      </c>
      <c r="K15" s="346"/>
      <c r="L15" s="260">
        <f>IFERROR(IF(AND(ROUND(SUM(I15),0)=0,ROUND(SUM(K15:K15),0)&gt;ROUND(SUM(I15),0)),"INF",(ROUND(SUM(K15:K15),0)-ROUND(SUM(I15),0))/ROUND(SUM(I15),0)),0)</f>
        <v>0</v>
      </c>
      <c r="M15" s="346"/>
      <c r="N15" s="260">
        <f>IFERROR(IF(AND(ROUND(SUM(K15),0)=0,ROUND(SUM(M15:M15),0)&gt;ROUND(SUM(K15),0)),"INF",(ROUND(SUM(M15:M15),0)-ROUND(SUM(K15),0))/ROUND(SUM(K15),0)),0)</f>
        <v>0</v>
      </c>
      <c r="O15" s="346"/>
      <c r="P15" s="290">
        <f>IFERROR(IF(AND(ROUND(SUM(M15),0)=0,ROUND(SUM(O15:O15),0)&gt;ROUND(SUM(M15),0)),"INF",(ROUND(SUM(O15:O15),0)-ROUND(SUM(M15),0))/ROUND(SUM(M15),0)),0)</f>
        <v>0</v>
      </c>
    </row>
    <row r="16" spans="1:25" x14ac:dyDescent="0.3">
      <c r="A16" s="291" t="s">
        <v>827</v>
      </c>
      <c r="B16" s="346"/>
      <c r="C16" s="346"/>
      <c r="D16" s="260">
        <f>IFERROR(IF(AND(ROUND(SUM(B16:B16),0)=0,ROUND(SUM(C16:C16),0)&gt;ROUND(SUM(B16:B16),0)),"INF",(ROUND(SUM(C16:C16),0)-ROUND(SUM(B16:B16),0))/ROUND(SUM(B16:B16),0)),0)</f>
        <v>0</v>
      </c>
      <c r="E16" s="562"/>
      <c r="F16" s="260">
        <f>IFERROR(IF(AND(ROUND(SUM(C16),0)=0,ROUND(SUM(E16:E16),0)&gt;ROUND(SUM(C16),0)),"INF",(ROUND(SUM(E16:E16),0)-ROUND(SUM(C16),0))/ROUND(SUM(C16),0)),0)</f>
        <v>0</v>
      </c>
      <c r="G16" s="562"/>
      <c r="H16" s="260">
        <f>IFERROR(IF(AND(ROUND(SUM(E16),0)=0,ROUND(SUM(G16:G16),0)&gt;ROUND(SUM(E16),0)),"INF",(ROUND(SUM(G16:G16),0)-ROUND(SUM(E16),0))/ROUND(SUM(E16),0)),0)</f>
        <v>0</v>
      </c>
      <c r="I16" s="562"/>
      <c r="J16" s="260">
        <f>IFERROR(IF(AND(ROUND(SUM(G16),0)=0,ROUND(SUM(I16:I16),0)&gt;ROUND(SUM(G16),0)),"INF",(ROUND(SUM(I16:I16),0)-ROUND(SUM(G16),0))/ROUND(SUM(G16),0)),0)</f>
        <v>0</v>
      </c>
      <c r="K16" s="562"/>
      <c r="L16" s="260">
        <f>IFERROR(IF(AND(ROUND(SUM(I16),0)=0,ROUND(SUM(K16:K16),0)&gt;ROUND(SUM(I16),0)),"INF",(ROUND(SUM(K16:K16),0)-ROUND(SUM(I16),0))/ROUND(SUM(I16),0)),0)</f>
        <v>0</v>
      </c>
      <c r="M16" s="562"/>
      <c r="N16" s="260">
        <f>IFERROR(IF(AND(ROUND(SUM(K16),0)=0,ROUND(SUM(M16:M16),0)&gt;ROUND(SUM(K16),0)),"INF",(ROUND(SUM(M16:M16),0)-ROUND(SUM(K16),0))/ROUND(SUM(K16),0)),0)</f>
        <v>0</v>
      </c>
      <c r="O16" s="562"/>
      <c r="P16" s="290">
        <f>IFERROR(IF(AND(ROUND(SUM(M16),0)=0,ROUND(SUM(O16:O16),0)&gt;ROUND(SUM(M16),0)),"INF",(ROUND(SUM(O16:O16),0)-ROUND(SUM(M16),0))/ROUND(SUM(M16),0)),0)</f>
        <v>0</v>
      </c>
    </row>
    <row r="17" spans="1:16" x14ac:dyDescent="0.3">
      <c r="A17" s="174" t="s">
        <v>830</v>
      </c>
      <c r="B17" s="77">
        <f>B16*B15</f>
        <v>0</v>
      </c>
      <c r="C17" s="77">
        <f>C16*C15</f>
        <v>0</v>
      </c>
      <c r="D17" s="279">
        <f>IFERROR(IF(AND(ROUND(SUM(B17:B17),0)=0,ROUND(SUM(C17:C17),0)&gt;ROUND(SUM(B17:B17),0)),"INF",(ROUND(SUM(C17:C17),0)-ROUND(SUM(B17:B17),0))/ROUND(SUM(B17:B17),0)),0)</f>
        <v>0</v>
      </c>
      <c r="E17" s="77">
        <f>E16*E15</f>
        <v>0</v>
      </c>
      <c r="F17" s="279">
        <f>IFERROR(IF(AND(ROUND(SUM(C17),0)=0,ROUND(SUM(E17:E17),0)&gt;ROUND(SUM(C17),0)),"INF",(ROUND(SUM(E17:E17),0)-ROUND(SUM(C17),0))/ROUND(SUM(C17),0)),0)</f>
        <v>0</v>
      </c>
      <c r="G17" s="77">
        <f>G16*G15</f>
        <v>0</v>
      </c>
      <c r="H17" s="279">
        <f>IFERROR(IF(AND(ROUND(SUM(E17),0)=0,ROUND(SUM(G17:G17),0)&gt;ROUND(SUM(E17),0)),"INF",(ROUND(SUM(G17:G17),0)-ROUND(SUM(E17),0))/ROUND(SUM(E17),0)),0)</f>
        <v>0</v>
      </c>
      <c r="I17" s="77">
        <f>I16*I15</f>
        <v>0</v>
      </c>
      <c r="J17" s="279">
        <f>IFERROR(IF(AND(ROUND(SUM(G17),0)=0,ROUND(SUM(I17:I17),0)&gt;ROUND(SUM(G17),0)),"INF",(ROUND(SUM(I17:I17),0)-ROUND(SUM(G17),0))/ROUND(SUM(G17),0)),0)</f>
        <v>0</v>
      </c>
      <c r="K17" s="77">
        <f>K16*K15</f>
        <v>0</v>
      </c>
      <c r="L17" s="279">
        <f>IFERROR(IF(AND(ROUND(SUM(I17),0)=0,ROUND(SUM(K17:K17),0)&gt;ROUND(SUM(I17),0)),"INF",(ROUND(SUM(K17:K17),0)-ROUND(SUM(I17),0))/ROUND(SUM(I17),0)),0)</f>
        <v>0</v>
      </c>
      <c r="M17" s="77">
        <f>M16*M15</f>
        <v>0</v>
      </c>
      <c r="N17" s="279">
        <f>IFERROR(IF(AND(ROUND(SUM(K17),0)=0,ROUND(SUM(M17:M17),0)&gt;ROUND(SUM(K17),0)),"INF",(ROUND(SUM(M17:M17),0)-ROUND(SUM(K17),0))/ROUND(SUM(K17),0)),0)</f>
        <v>0</v>
      </c>
      <c r="O17" s="77">
        <f>O16*O15</f>
        <v>0</v>
      </c>
      <c r="P17" s="287">
        <f>IFERROR(IF(AND(ROUND(SUM(M17),0)=0,ROUND(SUM(O17:O17),0)&gt;ROUND(SUM(M17),0)),"INF",(ROUND(SUM(O17:O17),0)-ROUND(SUM(M17),0))/ROUND(SUM(M17),0)),0)</f>
        <v>0</v>
      </c>
    </row>
    <row r="19" spans="1:16" x14ac:dyDescent="0.3">
      <c r="A19" s="770" t="s">
        <v>54</v>
      </c>
      <c r="B19" s="770"/>
      <c r="C19" s="770"/>
      <c r="D19" s="770"/>
      <c r="E19" s="770"/>
      <c r="F19" s="770"/>
      <c r="G19" s="770"/>
      <c r="H19" s="770"/>
      <c r="I19" s="770"/>
      <c r="J19" s="770"/>
      <c r="K19" s="770"/>
      <c r="L19" s="770"/>
      <c r="M19" s="770"/>
      <c r="N19" s="770"/>
      <c r="O19" s="770"/>
      <c r="P19" s="770"/>
    </row>
    <row r="20" spans="1:16" ht="13.5" customHeight="1" x14ac:dyDescent="0.3">
      <c r="A20" s="665" t="s">
        <v>2</v>
      </c>
      <c r="B20" s="284" t="s">
        <v>112</v>
      </c>
      <c r="C20" s="665" t="s">
        <v>140</v>
      </c>
      <c r="D20" s="665"/>
      <c r="E20" s="665" t="s">
        <v>307</v>
      </c>
      <c r="F20" s="665"/>
      <c r="G20" s="665" t="s">
        <v>306</v>
      </c>
      <c r="H20" s="665"/>
      <c r="I20" s="665" t="s">
        <v>302</v>
      </c>
      <c r="J20" s="665"/>
      <c r="K20" s="665" t="s">
        <v>303</v>
      </c>
      <c r="L20" s="665"/>
      <c r="M20" s="665" t="s">
        <v>304</v>
      </c>
      <c r="N20" s="665"/>
      <c r="O20" s="665" t="s">
        <v>305</v>
      </c>
      <c r="P20" s="665"/>
    </row>
    <row r="21" spans="1:16" ht="27" x14ac:dyDescent="0.3">
      <c r="A21" s="665"/>
      <c r="B21" s="284" t="s">
        <v>3</v>
      </c>
      <c r="C21" s="284" t="s">
        <v>3</v>
      </c>
      <c r="D21" s="539" t="s">
        <v>110</v>
      </c>
      <c r="E21" s="284" t="s">
        <v>3</v>
      </c>
      <c r="F21" s="539" t="s">
        <v>110</v>
      </c>
      <c r="G21" s="284" t="s">
        <v>3</v>
      </c>
      <c r="H21" s="539" t="s">
        <v>110</v>
      </c>
      <c r="I21" s="284" t="s">
        <v>3</v>
      </c>
      <c r="J21" s="539" t="s">
        <v>110</v>
      </c>
      <c r="K21" s="284" t="s">
        <v>3</v>
      </c>
      <c r="L21" s="539" t="s">
        <v>110</v>
      </c>
      <c r="M21" s="284" t="s">
        <v>3</v>
      </c>
      <c r="N21" s="539" t="s">
        <v>110</v>
      </c>
      <c r="O21" s="284" t="s">
        <v>3</v>
      </c>
      <c r="P21" s="539" t="s">
        <v>110</v>
      </c>
    </row>
    <row r="22" spans="1:16" x14ac:dyDescent="0.3">
      <c r="A22" s="174" t="s">
        <v>685</v>
      </c>
      <c r="B22" s="326">
        <f>SUM(B8,B15)</f>
        <v>0</v>
      </c>
      <c r="C22" s="326">
        <f>SUM(C8,C15)</f>
        <v>0</v>
      </c>
      <c r="D22" s="260">
        <f>IFERROR(IF(AND(ROUND(SUM(B22:B22),0)=0,ROUND(SUM(C22:C22),0)&gt;ROUND(SUM(B22:B22),0)),"INF",(ROUND(SUM(C22:C22),0)-ROUND(SUM(B22:B22),0))/ROUND(SUM(B22:B22),0)),0)</f>
        <v>0</v>
      </c>
      <c r="E22" s="326">
        <f>SUM(E8,E15)</f>
        <v>0</v>
      </c>
      <c r="F22" s="260">
        <f>IFERROR(IF(AND(ROUND(SUM(C22),0)=0,ROUND(SUM(E22:E22),0)&gt;ROUND(SUM(C22),0)),"INF",(ROUND(SUM(E22:E22),0)-ROUND(SUM(C22),0))/ROUND(SUM(C22),0)),0)</f>
        <v>0</v>
      </c>
      <c r="G22" s="326">
        <f>SUM(G8,G15)</f>
        <v>0</v>
      </c>
      <c r="H22" s="260">
        <f>IFERROR(IF(AND(ROUND(SUM(E22),0)=0,ROUND(SUM(G22:G22),0)&gt;ROUND(SUM(E22),0)),"INF",(ROUND(SUM(G22:G22),0)-ROUND(SUM(E22),0))/ROUND(SUM(E22),0)),0)</f>
        <v>0</v>
      </c>
      <c r="I22" s="326">
        <f>SUM(I8,I15)</f>
        <v>0</v>
      </c>
      <c r="J22" s="260">
        <f>IFERROR(IF(AND(ROUND(SUM(G22),0)=0,ROUND(SUM(I22:I22),0)&gt;ROUND(SUM(G22),0)),"INF",(ROUND(SUM(I22:I22),0)-ROUND(SUM(G22),0))/ROUND(SUM(G22),0)),0)</f>
        <v>0</v>
      </c>
      <c r="K22" s="326">
        <f>SUM(K8,K15)</f>
        <v>0</v>
      </c>
      <c r="L22" s="260">
        <f>IFERROR(IF(AND(ROUND(SUM(I22),0)=0,ROUND(SUM(K22:K22),0)&gt;ROUND(SUM(I22),0)),"INF",(ROUND(SUM(K22:K22),0)-ROUND(SUM(I22),0))/ROUND(SUM(I22),0)),0)</f>
        <v>0</v>
      </c>
      <c r="M22" s="326">
        <f>SUM(M8,M15)</f>
        <v>0</v>
      </c>
      <c r="N22" s="260">
        <f>IFERROR(IF(AND(ROUND(SUM(K22),0)=0,ROUND(SUM(M22:M22),0)&gt;ROUND(SUM(K22),0)),"INF",(ROUND(SUM(M22:M22),0)-ROUND(SUM(K22),0))/ROUND(SUM(K22),0)),0)</f>
        <v>0</v>
      </c>
      <c r="O22" s="326">
        <f>SUM(O8,O15)</f>
        <v>0</v>
      </c>
      <c r="P22" s="290">
        <f>IFERROR(IF(AND(ROUND(SUM(M22),0)=0,ROUND(SUM(O22:O22),0)&gt;ROUND(SUM(M22),0)),"INF",(ROUND(SUM(O22:O22),0)-ROUND(SUM(M22),0))/ROUND(SUM(M22),0)),0)</f>
        <v>0</v>
      </c>
    </row>
    <row r="23" spans="1:16" x14ac:dyDescent="0.3">
      <c r="A23" s="291" t="s">
        <v>827</v>
      </c>
      <c r="B23" s="326">
        <f>IFERROR(B24/B22,0)</f>
        <v>0</v>
      </c>
      <c r="C23" s="326">
        <f>IFERROR(C24/C22,0)</f>
        <v>0</v>
      </c>
      <c r="D23" s="260">
        <f>IFERROR(IF(AND(ROUND(SUM(B23:B23),0)=0,ROUND(SUM(C23:C23),0)&gt;ROUND(SUM(B23:B23),0)),"INF",(ROUND(SUM(C23:C23),0)-ROUND(SUM(B23:B23),0))/ROUND(SUM(B23:B23),0)),0)</f>
        <v>0</v>
      </c>
      <c r="E23" s="326">
        <f>IFERROR(E24/E22,0)</f>
        <v>0</v>
      </c>
      <c r="F23" s="260">
        <f>IFERROR(IF(AND(ROUND(SUM(C23),0)=0,ROUND(SUM(E23:E23),0)&gt;ROUND(SUM(C23),0)),"INF",(ROUND(SUM(E23:E23),0)-ROUND(SUM(C23),0))/ROUND(SUM(C23),0)),0)</f>
        <v>0</v>
      </c>
      <c r="G23" s="326">
        <f>IFERROR(G24/G22,0)</f>
        <v>0</v>
      </c>
      <c r="H23" s="260">
        <f>IFERROR(IF(AND(ROUND(SUM(E23),0)=0,ROUND(SUM(G23:G23),0)&gt;ROUND(SUM(E23),0)),"INF",(ROUND(SUM(G23:G23),0)-ROUND(SUM(E23),0))/ROUND(SUM(E23),0)),0)</f>
        <v>0</v>
      </c>
      <c r="I23" s="326">
        <f>IFERROR(I24/I22,0)</f>
        <v>0</v>
      </c>
      <c r="J23" s="260">
        <f>IFERROR(IF(AND(ROUND(SUM(G23),0)=0,ROUND(SUM(I23:I23),0)&gt;ROUND(SUM(G23),0)),"INF",(ROUND(SUM(I23:I23),0)-ROUND(SUM(G23),0))/ROUND(SUM(G23),0)),0)</f>
        <v>0</v>
      </c>
      <c r="K23" s="326">
        <f>IFERROR(K24/K22,0)</f>
        <v>0</v>
      </c>
      <c r="L23" s="260">
        <f>IFERROR(IF(AND(ROUND(SUM(I23),0)=0,ROUND(SUM(K23:K23),0)&gt;ROUND(SUM(I23),0)),"INF",(ROUND(SUM(K23:K23),0)-ROUND(SUM(I23),0))/ROUND(SUM(I23),0)),0)</f>
        <v>0</v>
      </c>
      <c r="M23" s="326">
        <f>IFERROR(M24/M22,0)</f>
        <v>0</v>
      </c>
      <c r="N23" s="260">
        <f>IFERROR(IF(AND(ROUND(SUM(K23),0)=0,ROUND(SUM(M23:M23),0)&gt;ROUND(SUM(K23),0)),"INF",(ROUND(SUM(M23:M23),0)-ROUND(SUM(K23),0))/ROUND(SUM(K23),0)),0)</f>
        <v>0</v>
      </c>
      <c r="O23" s="326">
        <f>IFERROR(O24/O22,0)</f>
        <v>0</v>
      </c>
      <c r="P23" s="290">
        <f>IFERROR(IF(AND(ROUND(SUM(M23),0)=0,ROUND(SUM(O23:O23),0)&gt;ROUND(SUM(M23),0)),"INF",(ROUND(SUM(O23:O23),0)-ROUND(SUM(M23),0))/ROUND(SUM(M23),0)),0)</f>
        <v>0</v>
      </c>
    </row>
    <row r="24" spans="1:16" x14ac:dyDescent="0.3">
      <c r="A24" s="174" t="s">
        <v>830</v>
      </c>
      <c r="B24" s="326">
        <f>SUM(B10,B17)</f>
        <v>0</v>
      </c>
      <c r="C24" s="326">
        <f>SUM(C10,C17)</f>
        <v>0</v>
      </c>
      <c r="D24" s="279">
        <f>IFERROR(IF(AND(ROUND(SUM(B24:B24),0)=0,ROUND(SUM(C24:C24),0)&gt;ROUND(SUM(B24:B24),0)),"INF",(ROUND(SUM(C24:C24),0)-ROUND(SUM(B24:B24),0))/ROUND(SUM(B24:B24),0)),0)</f>
        <v>0</v>
      </c>
      <c r="E24" s="326">
        <f>SUM(E10,E17)</f>
        <v>0</v>
      </c>
      <c r="F24" s="279">
        <f>IFERROR(IF(AND(ROUND(SUM(C24),0)=0,ROUND(SUM(E24:E24),0)&gt;ROUND(SUM(C24),0)),"INF",(ROUND(SUM(E24:E24),0)-ROUND(SUM(C24),0))/ROUND(SUM(C24),0)),0)</f>
        <v>0</v>
      </c>
      <c r="G24" s="326">
        <f>SUM(G10,G17)</f>
        <v>0</v>
      </c>
      <c r="H24" s="279">
        <f>IFERROR(IF(AND(ROUND(SUM(E24),0)=0,ROUND(SUM(G24:G24),0)&gt;ROUND(SUM(E24),0)),"INF",(ROUND(SUM(G24:G24),0)-ROUND(SUM(E24),0))/ROUND(SUM(E24),0)),0)</f>
        <v>0</v>
      </c>
      <c r="I24" s="326">
        <f>SUM(I10,I17)</f>
        <v>0</v>
      </c>
      <c r="J24" s="279">
        <f>IFERROR(IF(AND(ROUND(SUM(G24),0)=0,ROUND(SUM(I24:I24),0)&gt;ROUND(SUM(G24),0)),"INF",(ROUND(SUM(I24:I24),0)-ROUND(SUM(G24),0))/ROUND(SUM(G24),0)),0)</f>
        <v>0</v>
      </c>
      <c r="K24" s="326">
        <f>SUM(K10,K17)</f>
        <v>0</v>
      </c>
      <c r="L24" s="279">
        <f>IFERROR(IF(AND(ROUND(SUM(I24),0)=0,ROUND(SUM(K24:K24),0)&gt;ROUND(SUM(I24),0)),"INF",(ROUND(SUM(K24:K24),0)-ROUND(SUM(I24),0))/ROUND(SUM(I24),0)),0)</f>
        <v>0</v>
      </c>
      <c r="M24" s="326">
        <f>SUM(M10,M17)</f>
        <v>0</v>
      </c>
      <c r="N24" s="279">
        <f>IFERROR(IF(AND(ROUND(SUM(K24),0)=0,ROUND(SUM(M24:M24),0)&gt;ROUND(SUM(K24),0)),"INF",(ROUND(SUM(M24:M24),0)-ROUND(SUM(K24),0))/ROUND(SUM(K24),0)),0)</f>
        <v>0</v>
      </c>
      <c r="O24" s="326">
        <f>SUM(O10,O17)</f>
        <v>0</v>
      </c>
      <c r="P24" s="287">
        <f>IFERROR(IF(AND(ROUND(SUM(M24),0)=0,ROUND(SUM(O24:O24),0)&gt;ROUND(SUM(M24),0)),"INF",(ROUND(SUM(O24:O24),0)-ROUND(SUM(M24),0))/ROUND(SUM(M24),0)),0)</f>
        <v>0</v>
      </c>
    </row>
    <row r="25" spans="1:16" ht="16.5" x14ac:dyDescent="0.3">
      <c r="A25" s="414"/>
      <c r="B25" s="414"/>
      <c r="C25" s="414"/>
      <c r="D25" s="414"/>
      <c r="E25" s="414"/>
      <c r="F25" s="414"/>
      <c r="G25" s="414"/>
      <c r="H25" s="414"/>
      <c r="I25" s="414"/>
      <c r="J25" s="414"/>
      <c r="K25" s="414"/>
      <c r="L25" s="414"/>
      <c r="M25" s="414"/>
      <c r="N25" s="414"/>
      <c r="O25" s="414"/>
      <c r="P25" s="414"/>
    </row>
    <row r="26" spans="1:16" ht="16.5" x14ac:dyDescent="0.3">
      <c r="A26" s="737" t="str">
        <f>IF(ABS(B24-SUM('TAB3'!F21:H21))&gt;100,'TAB C'!B29,"")</f>
        <v/>
      </c>
      <c r="B26" s="737"/>
      <c r="C26" s="737"/>
      <c r="D26" s="737"/>
      <c r="E26" s="737"/>
      <c r="F26" s="737"/>
      <c r="G26" s="737"/>
      <c r="H26" s="737"/>
      <c r="I26" s="737"/>
      <c r="J26" s="737"/>
      <c r="K26" s="737"/>
      <c r="L26" s="737"/>
      <c r="M26" s="414"/>
      <c r="N26" s="414"/>
      <c r="O26" s="414"/>
      <c r="P26" s="414"/>
    </row>
    <row r="27" spans="1:16" x14ac:dyDescent="0.3">
      <c r="A27" s="168"/>
      <c r="B27" s="168"/>
      <c r="C27" s="168"/>
      <c r="D27" s="168"/>
      <c r="E27" s="168"/>
      <c r="F27" s="168"/>
      <c r="G27" s="168"/>
      <c r="H27" s="168"/>
      <c r="I27" s="168"/>
      <c r="J27" s="168"/>
      <c r="K27" s="168"/>
      <c r="L27" s="168"/>
    </row>
    <row r="28" spans="1:16" ht="14.25" thickBot="1" x14ac:dyDescent="0.35">
      <c r="A28" s="769" t="s">
        <v>920</v>
      </c>
      <c r="B28" s="769"/>
      <c r="C28" s="769"/>
      <c r="D28" s="769"/>
      <c r="E28" s="769"/>
      <c r="F28" s="769"/>
      <c r="G28" s="769"/>
      <c r="H28" s="769"/>
      <c r="I28" s="769"/>
      <c r="J28" s="769"/>
      <c r="K28" s="769"/>
      <c r="L28" s="769"/>
      <c r="M28" s="769"/>
      <c r="N28" s="769"/>
      <c r="O28" s="769"/>
      <c r="P28" s="769"/>
    </row>
    <row r="29" spans="1:16" ht="14.25" thickBot="1" x14ac:dyDescent="0.35">
      <c r="A29" s="156" t="s">
        <v>679</v>
      </c>
      <c r="B29" s="757" t="s">
        <v>517</v>
      </c>
      <c r="C29" s="758"/>
      <c r="D29" s="758"/>
      <c r="E29" s="758"/>
      <c r="F29" s="758"/>
      <c r="G29" s="758"/>
      <c r="H29" s="758"/>
      <c r="I29" s="758"/>
      <c r="J29" s="758"/>
      <c r="K29" s="758"/>
      <c r="L29" s="758"/>
      <c r="M29" s="758"/>
      <c r="N29" s="758"/>
      <c r="O29" s="758"/>
      <c r="P29" s="758"/>
    </row>
    <row r="30" spans="1:16" ht="180.6" customHeight="1" thickBot="1" x14ac:dyDescent="0.35">
      <c r="A30" s="275">
        <v>2019</v>
      </c>
      <c r="B30" s="759"/>
      <c r="C30" s="760"/>
      <c r="D30" s="760"/>
      <c r="E30" s="760"/>
      <c r="F30" s="760"/>
      <c r="G30" s="760"/>
      <c r="H30" s="760"/>
      <c r="I30" s="760"/>
      <c r="J30" s="760"/>
      <c r="K30" s="760"/>
      <c r="L30" s="760"/>
      <c r="M30" s="760"/>
      <c r="N30" s="760"/>
      <c r="O30" s="760"/>
      <c r="P30" s="760"/>
    </row>
    <row r="31" spans="1:16" ht="180.6" customHeight="1" thickBot="1" x14ac:dyDescent="0.35">
      <c r="A31" s="157">
        <v>2020</v>
      </c>
      <c r="B31" s="759"/>
      <c r="C31" s="760"/>
      <c r="D31" s="760"/>
      <c r="E31" s="760"/>
      <c r="F31" s="760"/>
      <c r="G31" s="760"/>
      <c r="H31" s="760"/>
      <c r="I31" s="760"/>
      <c r="J31" s="760"/>
      <c r="K31" s="760"/>
      <c r="L31" s="760"/>
      <c r="M31" s="760"/>
      <c r="N31" s="760"/>
      <c r="O31" s="760"/>
      <c r="P31" s="760"/>
    </row>
    <row r="32" spans="1:16" ht="180.6" customHeight="1" thickBot="1" x14ac:dyDescent="0.35">
      <c r="A32" s="157">
        <v>2021</v>
      </c>
      <c r="B32" s="759"/>
      <c r="C32" s="760"/>
      <c r="D32" s="760"/>
      <c r="E32" s="760"/>
      <c r="F32" s="760"/>
      <c r="G32" s="760"/>
      <c r="H32" s="760"/>
      <c r="I32" s="760"/>
      <c r="J32" s="760"/>
      <c r="K32" s="760"/>
      <c r="L32" s="760"/>
      <c r="M32" s="760"/>
      <c r="N32" s="760"/>
      <c r="O32" s="760"/>
      <c r="P32" s="760"/>
    </row>
    <row r="33" spans="1:16" ht="180.6" customHeight="1" thickBot="1" x14ac:dyDescent="0.35">
      <c r="A33" s="157">
        <v>2022</v>
      </c>
      <c r="B33" s="759"/>
      <c r="C33" s="760"/>
      <c r="D33" s="760"/>
      <c r="E33" s="760"/>
      <c r="F33" s="760"/>
      <c r="G33" s="760"/>
      <c r="H33" s="760"/>
      <c r="I33" s="760"/>
      <c r="J33" s="760"/>
      <c r="K33" s="760"/>
      <c r="L33" s="760"/>
      <c r="M33" s="760"/>
      <c r="N33" s="760"/>
      <c r="O33" s="760"/>
      <c r="P33" s="760"/>
    </row>
    <row r="34" spans="1:16" ht="180.6" customHeight="1" thickBot="1" x14ac:dyDescent="0.35">
      <c r="A34" s="157">
        <v>2023</v>
      </c>
      <c r="B34" s="759"/>
      <c r="C34" s="760"/>
      <c r="D34" s="760"/>
      <c r="E34" s="760"/>
      <c r="F34" s="760"/>
      <c r="G34" s="760"/>
      <c r="H34" s="760"/>
      <c r="I34" s="760"/>
      <c r="J34" s="760"/>
      <c r="K34" s="760"/>
      <c r="L34" s="760"/>
      <c r="M34" s="760"/>
      <c r="N34" s="760"/>
      <c r="O34" s="760"/>
      <c r="P34" s="760"/>
    </row>
  </sheetData>
  <mergeCells count="35">
    <mergeCell ref="A26:L26"/>
    <mergeCell ref="A28:P28"/>
    <mergeCell ref="B29:P29"/>
    <mergeCell ref="E13:F13"/>
    <mergeCell ref="G13:H13"/>
    <mergeCell ref="I13:J13"/>
    <mergeCell ref="K13:L13"/>
    <mergeCell ref="O20:P20"/>
    <mergeCell ref="A19:P19"/>
    <mergeCell ref="A20:A21"/>
    <mergeCell ref="C20:D20"/>
    <mergeCell ref="E20:F20"/>
    <mergeCell ref="G20:H20"/>
    <mergeCell ref="I20:J20"/>
    <mergeCell ref="K20:L20"/>
    <mergeCell ref="M20:N20"/>
    <mergeCell ref="A5:P5"/>
    <mergeCell ref="A12:P12"/>
    <mergeCell ref="A13:A14"/>
    <mergeCell ref="C13:D13"/>
    <mergeCell ref="M6:N6"/>
    <mergeCell ref="O6:P6"/>
    <mergeCell ref="A6:A7"/>
    <mergeCell ref="C6:D6"/>
    <mergeCell ref="E6:F6"/>
    <mergeCell ref="G6:H6"/>
    <mergeCell ref="I6:J6"/>
    <mergeCell ref="K6:L6"/>
    <mergeCell ref="M13:N13"/>
    <mergeCell ref="O13:P13"/>
    <mergeCell ref="B30:P30"/>
    <mergeCell ref="B31:P31"/>
    <mergeCell ref="B32:P32"/>
    <mergeCell ref="B33:P33"/>
    <mergeCell ref="B34:P34"/>
  </mergeCells>
  <conditionalFormatting sqref="B30:P30">
    <cfRule type="containsBlanks" dxfId="1470" priority="182">
      <formula>LEN(TRIM(B30))=0</formula>
    </cfRule>
  </conditionalFormatting>
  <conditionalFormatting sqref="B31:P34">
    <cfRule type="containsBlanks" dxfId="1469" priority="181">
      <formula>LEN(TRIM(B31))=0</formula>
    </cfRule>
  </conditionalFormatting>
  <conditionalFormatting sqref="B8:C8">
    <cfRule type="containsText" dxfId="1468" priority="134" operator="containsText" text="ntitulé">
      <formula>NOT(ISERROR(SEARCH("ntitulé",B8)))</formula>
    </cfRule>
    <cfRule type="containsBlanks" dxfId="1467" priority="135">
      <formula>LEN(TRIM(B8))=0</formula>
    </cfRule>
  </conditionalFormatting>
  <conditionalFormatting sqref="B8:C8">
    <cfRule type="containsText" dxfId="1466" priority="133" operator="containsText" text="libre">
      <formula>NOT(ISERROR(SEARCH("libre",B8)))</formula>
    </cfRule>
  </conditionalFormatting>
  <conditionalFormatting sqref="E8">
    <cfRule type="containsText" dxfId="1465" priority="131" operator="containsText" text="ntitulé">
      <formula>NOT(ISERROR(SEARCH("ntitulé",E8)))</formula>
    </cfRule>
    <cfRule type="containsBlanks" dxfId="1464" priority="132">
      <formula>LEN(TRIM(E8))=0</formula>
    </cfRule>
  </conditionalFormatting>
  <conditionalFormatting sqref="E8">
    <cfRule type="containsText" dxfId="1463" priority="130" operator="containsText" text="libre">
      <formula>NOT(ISERROR(SEARCH("libre",E8)))</formula>
    </cfRule>
  </conditionalFormatting>
  <conditionalFormatting sqref="G8">
    <cfRule type="containsText" dxfId="1462" priority="128" operator="containsText" text="ntitulé">
      <formula>NOT(ISERROR(SEARCH("ntitulé",G8)))</formula>
    </cfRule>
    <cfRule type="containsBlanks" dxfId="1461" priority="129">
      <formula>LEN(TRIM(G8))=0</formula>
    </cfRule>
  </conditionalFormatting>
  <conditionalFormatting sqref="G8">
    <cfRule type="containsText" dxfId="1460" priority="127" operator="containsText" text="libre">
      <formula>NOT(ISERROR(SEARCH("libre",G8)))</formula>
    </cfRule>
  </conditionalFormatting>
  <conditionalFormatting sqref="I8">
    <cfRule type="containsText" dxfId="1459" priority="125" operator="containsText" text="ntitulé">
      <formula>NOT(ISERROR(SEARCH("ntitulé",I8)))</formula>
    </cfRule>
    <cfRule type="containsBlanks" dxfId="1458" priority="126">
      <formula>LEN(TRIM(I8))=0</formula>
    </cfRule>
  </conditionalFormatting>
  <conditionalFormatting sqref="I8">
    <cfRule type="containsText" dxfId="1457" priority="124" operator="containsText" text="libre">
      <formula>NOT(ISERROR(SEARCH("libre",I8)))</formula>
    </cfRule>
  </conditionalFormatting>
  <conditionalFormatting sqref="K8">
    <cfRule type="containsText" dxfId="1456" priority="122" operator="containsText" text="ntitulé">
      <formula>NOT(ISERROR(SEARCH("ntitulé",K8)))</formula>
    </cfRule>
    <cfRule type="containsBlanks" dxfId="1455" priority="123">
      <formula>LEN(TRIM(K8))=0</formula>
    </cfRule>
  </conditionalFormatting>
  <conditionalFormatting sqref="K8">
    <cfRule type="containsText" dxfId="1454" priority="121" operator="containsText" text="libre">
      <formula>NOT(ISERROR(SEARCH("libre",K8)))</formula>
    </cfRule>
  </conditionalFormatting>
  <conditionalFormatting sqref="M8">
    <cfRule type="containsText" dxfId="1453" priority="119" operator="containsText" text="ntitulé">
      <formula>NOT(ISERROR(SEARCH("ntitulé",M8)))</formula>
    </cfRule>
    <cfRule type="containsBlanks" dxfId="1452" priority="120">
      <formula>LEN(TRIM(M8))=0</formula>
    </cfRule>
  </conditionalFormatting>
  <conditionalFormatting sqref="M8">
    <cfRule type="containsText" dxfId="1451" priority="118" operator="containsText" text="libre">
      <formula>NOT(ISERROR(SEARCH("libre",M8)))</formula>
    </cfRule>
  </conditionalFormatting>
  <conditionalFormatting sqref="O8">
    <cfRule type="containsText" dxfId="1450" priority="116" operator="containsText" text="ntitulé">
      <formula>NOT(ISERROR(SEARCH("ntitulé",O8)))</formula>
    </cfRule>
    <cfRule type="containsBlanks" dxfId="1449" priority="117">
      <formula>LEN(TRIM(O8))=0</formula>
    </cfRule>
  </conditionalFormatting>
  <conditionalFormatting sqref="O8">
    <cfRule type="containsText" dxfId="1448" priority="115" operator="containsText" text="libre">
      <formula>NOT(ISERROR(SEARCH("libre",O8)))</formula>
    </cfRule>
  </conditionalFormatting>
  <conditionalFormatting sqref="E9">
    <cfRule type="containsText" dxfId="1447" priority="113" operator="containsText" text="ntitulé">
      <formula>NOT(ISERROR(SEARCH("ntitulé",E9)))</formula>
    </cfRule>
    <cfRule type="containsBlanks" dxfId="1446" priority="114">
      <formula>LEN(TRIM(E9))=0</formula>
    </cfRule>
  </conditionalFormatting>
  <conditionalFormatting sqref="E9">
    <cfRule type="containsText" dxfId="1445" priority="112" operator="containsText" text="libre">
      <formula>NOT(ISERROR(SEARCH("libre",E9)))</formula>
    </cfRule>
  </conditionalFormatting>
  <conditionalFormatting sqref="G9">
    <cfRule type="containsText" dxfId="1444" priority="110" operator="containsText" text="ntitulé">
      <formula>NOT(ISERROR(SEARCH("ntitulé",G9)))</formula>
    </cfRule>
    <cfRule type="containsBlanks" dxfId="1443" priority="111">
      <formula>LEN(TRIM(G9))=0</formula>
    </cfRule>
  </conditionalFormatting>
  <conditionalFormatting sqref="G9">
    <cfRule type="containsText" dxfId="1442" priority="109" operator="containsText" text="libre">
      <formula>NOT(ISERROR(SEARCH("libre",G9)))</formula>
    </cfRule>
  </conditionalFormatting>
  <conditionalFormatting sqref="I9">
    <cfRule type="containsText" dxfId="1441" priority="107" operator="containsText" text="ntitulé">
      <formula>NOT(ISERROR(SEARCH("ntitulé",I9)))</formula>
    </cfRule>
    <cfRule type="containsBlanks" dxfId="1440" priority="108">
      <formula>LEN(TRIM(I9))=0</formula>
    </cfRule>
  </conditionalFormatting>
  <conditionalFormatting sqref="I9">
    <cfRule type="containsText" dxfId="1439" priority="106" operator="containsText" text="libre">
      <formula>NOT(ISERROR(SEARCH("libre",I9)))</formula>
    </cfRule>
  </conditionalFormatting>
  <conditionalFormatting sqref="K9">
    <cfRule type="containsText" dxfId="1438" priority="104" operator="containsText" text="ntitulé">
      <formula>NOT(ISERROR(SEARCH("ntitulé",K9)))</formula>
    </cfRule>
    <cfRule type="containsBlanks" dxfId="1437" priority="105">
      <formula>LEN(TRIM(K9))=0</formula>
    </cfRule>
  </conditionalFormatting>
  <conditionalFormatting sqref="K9">
    <cfRule type="containsText" dxfId="1436" priority="103" operator="containsText" text="libre">
      <formula>NOT(ISERROR(SEARCH("libre",K9)))</formula>
    </cfRule>
  </conditionalFormatting>
  <conditionalFormatting sqref="M9">
    <cfRule type="containsText" dxfId="1435" priority="101" operator="containsText" text="ntitulé">
      <formula>NOT(ISERROR(SEARCH("ntitulé",M9)))</formula>
    </cfRule>
    <cfRule type="containsBlanks" dxfId="1434" priority="102">
      <formula>LEN(TRIM(M9))=0</formula>
    </cfRule>
  </conditionalFormatting>
  <conditionalFormatting sqref="M9">
    <cfRule type="containsText" dxfId="1433" priority="100" operator="containsText" text="libre">
      <formula>NOT(ISERROR(SEARCH("libre",M9)))</formula>
    </cfRule>
  </conditionalFormatting>
  <conditionalFormatting sqref="O9">
    <cfRule type="containsText" dxfId="1432" priority="98" operator="containsText" text="ntitulé">
      <formula>NOT(ISERROR(SEARCH("ntitulé",O9)))</formula>
    </cfRule>
    <cfRule type="containsBlanks" dxfId="1431" priority="99">
      <formula>LEN(TRIM(O9))=0</formula>
    </cfRule>
  </conditionalFormatting>
  <conditionalFormatting sqref="O9">
    <cfRule type="containsText" dxfId="1430" priority="97" operator="containsText" text="libre">
      <formula>NOT(ISERROR(SEARCH("libre",O9)))</formula>
    </cfRule>
  </conditionalFormatting>
  <conditionalFormatting sqref="B9">
    <cfRule type="containsText" dxfId="1429" priority="95" operator="containsText" text="ntitulé">
      <formula>NOT(ISERROR(SEARCH("ntitulé",B9)))</formula>
    </cfRule>
    <cfRule type="containsBlanks" dxfId="1428" priority="96">
      <formula>LEN(TRIM(B9))=0</formula>
    </cfRule>
  </conditionalFormatting>
  <conditionalFormatting sqref="B9">
    <cfRule type="containsText" dxfId="1427" priority="94" operator="containsText" text="libre">
      <formula>NOT(ISERROR(SEARCH("libre",B9)))</formula>
    </cfRule>
  </conditionalFormatting>
  <conditionalFormatting sqref="C9">
    <cfRule type="containsText" dxfId="1426" priority="92" operator="containsText" text="ntitulé">
      <formula>NOT(ISERROR(SEARCH("ntitulé",C9)))</formula>
    </cfRule>
    <cfRule type="containsBlanks" dxfId="1425" priority="93">
      <formula>LEN(TRIM(C9))=0</formula>
    </cfRule>
  </conditionalFormatting>
  <conditionalFormatting sqref="C9">
    <cfRule type="containsText" dxfId="1424" priority="91" operator="containsText" text="libre">
      <formula>NOT(ISERROR(SEARCH("libre",C9)))</formula>
    </cfRule>
  </conditionalFormatting>
  <conditionalFormatting sqref="B15:C15">
    <cfRule type="containsText" dxfId="1423" priority="89" operator="containsText" text="ntitulé">
      <formula>NOT(ISERROR(SEARCH("ntitulé",B15)))</formula>
    </cfRule>
    <cfRule type="containsBlanks" dxfId="1422" priority="90">
      <formula>LEN(TRIM(B15))=0</formula>
    </cfRule>
  </conditionalFormatting>
  <conditionalFormatting sqref="B15:C15">
    <cfRule type="containsText" dxfId="1421" priority="88" operator="containsText" text="libre">
      <formula>NOT(ISERROR(SEARCH("libre",B15)))</formula>
    </cfRule>
  </conditionalFormatting>
  <conditionalFormatting sqref="E15">
    <cfRule type="containsText" dxfId="1420" priority="86" operator="containsText" text="ntitulé">
      <formula>NOT(ISERROR(SEARCH("ntitulé",E15)))</formula>
    </cfRule>
    <cfRule type="containsBlanks" dxfId="1419" priority="87">
      <formula>LEN(TRIM(E15))=0</formula>
    </cfRule>
  </conditionalFormatting>
  <conditionalFormatting sqref="E15">
    <cfRule type="containsText" dxfId="1418" priority="85" operator="containsText" text="libre">
      <formula>NOT(ISERROR(SEARCH("libre",E15)))</formula>
    </cfRule>
  </conditionalFormatting>
  <conditionalFormatting sqref="G15">
    <cfRule type="containsText" dxfId="1417" priority="83" operator="containsText" text="ntitulé">
      <formula>NOT(ISERROR(SEARCH("ntitulé",G15)))</formula>
    </cfRule>
    <cfRule type="containsBlanks" dxfId="1416" priority="84">
      <formula>LEN(TRIM(G15))=0</formula>
    </cfRule>
  </conditionalFormatting>
  <conditionalFormatting sqref="G15">
    <cfRule type="containsText" dxfId="1415" priority="82" operator="containsText" text="libre">
      <formula>NOT(ISERROR(SEARCH("libre",G15)))</formula>
    </cfRule>
  </conditionalFormatting>
  <conditionalFormatting sqref="I15">
    <cfRule type="containsText" dxfId="1414" priority="80" operator="containsText" text="ntitulé">
      <formula>NOT(ISERROR(SEARCH("ntitulé",I15)))</formula>
    </cfRule>
    <cfRule type="containsBlanks" dxfId="1413" priority="81">
      <formula>LEN(TRIM(I15))=0</formula>
    </cfRule>
  </conditionalFormatting>
  <conditionalFormatting sqref="I15">
    <cfRule type="containsText" dxfId="1412" priority="79" operator="containsText" text="libre">
      <formula>NOT(ISERROR(SEARCH("libre",I15)))</formula>
    </cfRule>
  </conditionalFormatting>
  <conditionalFormatting sqref="K15">
    <cfRule type="containsText" dxfId="1411" priority="77" operator="containsText" text="ntitulé">
      <formula>NOT(ISERROR(SEARCH("ntitulé",K15)))</formula>
    </cfRule>
    <cfRule type="containsBlanks" dxfId="1410" priority="78">
      <formula>LEN(TRIM(K15))=0</formula>
    </cfRule>
  </conditionalFormatting>
  <conditionalFormatting sqref="K15">
    <cfRule type="containsText" dxfId="1409" priority="76" operator="containsText" text="libre">
      <formula>NOT(ISERROR(SEARCH("libre",K15)))</formula>
    </cfRule>
  </conditionalFormatting>
  <conditionalFormatting sqref="M15">
    <cfRule type="containsText" dxfId="1408" priority="74" operator="containsText" text="ntitulé">
      <formula>NOT(ISERROR(SEARCH("ntitulé",M15)))</formula>
    </cfRule>
    <cfRule type="containsBlanks" dxfId="1407" priority="75">
      <formula>LEN(TRIM(M15))=0</formula>
    </cfRule>
  </conditionalFormatting>
  <conditionalFormatting sqref="M15">
    <cfRule type="containsText" dxfId="1406" priority="73" operator="containsText" text="libre">
      <formula>NOT(ISERROR(SEARCH("libre",M15)))</formula>
    </cfRule>
  </conditionalFormatting>
  <conditionalFormatting sqref="O15">
    <cfRule type="containsText" dxfId="1405" priority="71" operator="containsText" text="ntitulé">
      <formula>NOT(ISERROR(SEARCH("ntitulé",O15)))</formula>
    </cfRule>
    <cfRule type="containsBlanks" dxfId="1404" priority="72">
      <formula>LEN(TRIM(O15))=0</formula>
    </cfRule>
  </conditionalFormatting>
  <conditionalFormatting sqref="O15">
    <cfRule type="containsText" dxfId="1403" priority="70" operator="containsText" text="libre">
      <formula>NOT(ISERROR(SEARCH("libre",O15)))</formula>
    </cfRule>
  </conditionalFormatting>
  <conditionalFormatting sqref="E16">
    <cfRule type="containsText" dxfId="1402" priority="68" operator="containsText" text="ntitulé">
      <formula>NOT(ISERROR(SEARCH("ntitulé",E16)))</formula>
    </cfRule>
    <cfRule type="containsBlanks" dxfId="1401" priority="69">
      <formula>LEN(TRIM(E16))=0</formula>
    </cfRule>
  </conditionalFormatting>
  <conditionalFormatting sqref="E16">
    <cfRule type="containsText" dxfId="1400" priority="67" operator="containsText" text="libre">
      <formula>NOT(ISERROR(SEARCH("libre",E16)))</formula>
    </cfRule>
  </conditionalFormatting>
  <conditionalFormatting sqref="G16">
    <cfRule type="containsText" dxfId="1399" priority="65" operator="containsText" text="ntitulé">
      <formula>NOT(ISERROR(SEARCH("ntitulé",G16)))</formula>
    </cfRule>
    <cfRule type="containsBlanks" dxfId="1398" priority="66">
      <formula>LEN(TRIM(G16))=0</formula>
    </cfRule>
  </conditionalFormatting>
  <conditionalFormatting sqref="G16">
    <cfRule type="containsText" dxfId="1397" priority="64" operator="containsText" text="libre">
      <formula>NOT(ISERROR(SEARCH("libre",G16)))</formula>
    </cfRule>
  </conditionalFormatting>
  <conditionalFormatting sqref="I16">
    <cfRule type="containsText" dxfId="1396" priority="62" operator="containsText" text="ntitulé">
      <formula>NOT(ISERROR(SEARCH("ntitulé",I16)))</formula>
    </cfRule>
    <cfRule type="containsBlanks" dxfId="1395" priority="63">
      <formula>LEN(TRIM(I16))=0</formula>
    </cfRule>
  </conditionalFormatting>
  <conditionalFormatting sqref="I16">
    <cfRule type="containsText" dxfId="1394" priority="61" operator="containsText" text="libre">
      <formula>NOT(ISERROR(SEARCH("libre",I16)))</formula>
    </cfRule>
  </conditionalFormatting>
  <conditionalFormatting sqref="K16">
    <cfRule type="containsText" dxfId="1393" priority="59" operator="containsText" text="ntitulé">
      <formula>NOT(ISERROR(SEARCH("ntitulé",K16)))</formula>
    </cfRule>
    <cfRule type="containsBlanks" dxfId="1392" priority="60">
      <formula>LEN(TRIM(K16))=0</formula>
    </cfRule>
  </conditionalFormatting>
  <conditionalFormatting sqref="K16">
    <cfRule type="containsText" dxfId="1391" priority="58" operator="containsText" text="libre">
      <formula>NOT(ISERROR(SEARCH("libre",K16)))</formula>
    </cfRule>
  </conditionalFormatting>
  <conditionalFormatting sqref="M16">
    <cfRule type="containsText" dxfId="1390" priority="56" operator="containsText" text="ntitulé">
      <formula>NOT(ISERROR(SEARCH("ntitulé",M16)))</formula>
    </cfRule>
    <cfRule type="containsBlanks" dxfId="1389" priority="57">
      <formula>LEN(TRIM(M16))=0</formula>
    </cfRule>
  </conditionalFormatting>
  <conditionalFormatting sqref="M16">
    <cfRule type="containsText" dxfId="1388" priority="55" operator="containsText" text="libre">
      <formula>NOT(ISERROR(SEARCH("libre",M16)))</formula>
    </cfRule>
  </conditionalFormatting>
  <conditionalFormatting sqref="O16">
    <cfRule type="containsText" dxfId="1387" priority="53" operator="containsText" text="ntitulé">
      <formula>NOT(ISERROR(SEARCH("ntitulé",O16)))</formula>
    </cfRule>
    <cfRule type="containsBlanks" dxfId="1386" priority="54">
      <formula>LEN(TRIM(O16))=0</formula>
    </cfRule>
  </conditionalFormatting>
  <conditionalFormatting sqref="O16">
    <cfRule type="containsText" dxfId="1385" priority="52" operator="containsText" text="libre">
      <formula>NOT(ISERROR(SEARCH("libre",O16)))</formula>
    </cfRule>
  </conditionalFormatting>
  <conditionalFormatting sqref="B16">
    <cfRule type="containsText" dxfId="1384" priority="50" operator="containsText" text="ntitulé">
      <formula>NOT(ISERROR(SEARCH("ntitulé",B16)))</formula>
    </cfRule>
    <cfRule type="containsBlanks" dxfId="1383" priority="51">
      <formula>LEN(TRIM(B16))=0</formula>
    </cfRule>
  </conditionalFormatting>
  <conditionalFormatting sqref="B16">
    <cfRule type="containsText" dxfId="1382" priority="49" operator="containsText" text="libre">
      <formula>NOT(ISERROR(SEARCH("libre",B16)))</formula>
    </cfRule>
  </conditionalFormatting>
  <conditionalFormatting sqref="C16">
    <cfRule type="containsText" dxfId="1381" priority="47" operator="containsText" text="ntitulé">
      <formula>NOT(ISERROR(SEARCH("ntitulé",C16)))</formula>
    </cfRule>
    <cfRule type="containsBlanks" dxfId="1380" priority="48">
      <formula>LEN(TRIM(C16))=0</formula>
    </cfRule>
  </conditionalFormatting>
  <conditionalFormatting sqref="C16">
    <cfRule type="containsText" dxfId="1379" priority="46" operator="containsText" text="libre">
      <formula>NOT(ISERROR(SEARCH("libre",C16)))</formula>
    </cfRule>
  </conditionalFormatting>
  <hyperlinks>
    <hyperlink ref="A1" location="TAB00!A1" display="Retour page de garde"/>
    <hyperlink ref="A2" location="'TAB5'!A1" display="Retour TA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A6" sqref="A6"/>
    </sheetView>
  </sheetViews>
  <sheetFormatPr baseColWidth="10" defaultColWidth="9.1640625" defaultRowHeight="13.5" x14ac:dyDescent="0.3"/>
  <cols>
    <col min="1" max="1" width="26.83203125" style="68" customWidth="1"/>
    <col min="2" max="2" width="56.6640625" style="581" customWidth="1"/>
    <col min="3" max="3" width="123.6640625" style="57" customWidth="1"/>
    <col min="4" max="16384" width="9.1640625" style="57"/>
  </cols>
  <sheetData>
    <row r="1" spans="1:4" s="1" customFormat="1" ht="15" x14ac:dyDescent="0.3">
      <c r="A1" s="586" t="s">
        <v>160</v>
      </c>
      <c r="B1" s="579"/>
    </row>
    <row r="2" spans="1:4" s="1" customFormat="1" x14ac:dyDescent="0.3">
      <c r="A2" s="587"/>
      <c r="B2" s="580"/>
    </row>
    <row r="3" spans="1:4" s="1" customFormat="1" ht="22.15" customHeight="1" x14ac:dyDescent="0.35">
      <c r="A3" s="113" t="str">
        <f>TAB00!B47&amp;" : "&amp;TAB00!C47</f>
        <v>TAB B : Instructions pour compléter le modèle de rapport</v>
      </c>
      <c r="B3" s="113"/>
      <c r="C3" s="113"/>
    </row>
    <row r="4" spans="1:4" s="1" customFormat="1" ht="21.75" thickBot="1" x14ac:dyDescent="0.4">
      <c r="A4" s="576"/>
      <c r="B4" s="573"/>
      <c r="C4" s="573"/>
    </row>
    <row r="5" spans="1:4" s="1" customFormat="1" ht="54.75" customHeight="1" thickBot="1" x14ac:dyDescent="0.35">
      <c r="A5" s="653" t="s">
        <v>958</v>
      </c>
      <c r="B5" s="654"/>
      <c r="C5" s="655"/>
      <c r="D5" s="577"/>
    </row>
    <row r="6" spans="1:4" s="1" customFormat="1" ht="21" x14ac:dyDescent="0.35">
      <c r="A6" s="576"/>
      <c r="B6" s="573"/>
      <c r="C6" s="589"/>
    </row>
    <row r="7" spans="1:4" x14ac:dyDescent="0.3">
      <c r="C7" s="69"/>
    </row>
    <row r="8" spans="1:4" x14ac:dyDescent="0.3">
      <c r="A8" s="284" t="s">
        <v>738</v>
      </c>
      <c r="B8" s="543"/>
      <c r="C8" s="542" t="s">
        <v>553</v>
      </c>
    </row>
    <row r="10" spans="1:4" ht="27" x14ac:dyDescent="0.3">
      <c r="A10" s="588" t="str">
        <f>TAB00!B49</f>
        <v>TAB1</v>
      </c>
      <c r="B10" s="578" t="str">
        <f>TAB00!C49</f>
        <v>Classification des coûts gérables réels de l'année 2015</v>
      </c>
      <c r="C10" s="578" t="s">
        <v>870</v>
      </c>
    </row>
    <row r="11" spans="1:4" ht="54" x14ac:dyDescent="0.3">
      <c r="A11" s="588" t="str">
        <f>TAB00!B50</f>
        <v>TAB2</v>
      </c>
      <c r="B11" s="578" t="str">
        <f>TAB00!C50</f>
        <v>Détermination des charges nettes contrôlables de l'année 2019  à l'exclusion des charges relatives aux obligations de service public</v>
      </c>
      <c r="C11" s="578" t="s">
        <v>950</v>
      </c>
    </row>
    <row r="12" spans="1:4" ht="67.5" x14ac:dyDescent="0.3">
      <c r="A12" s="588" t="str">
        <f>TAB00!B51</f>
        <v>TAB2.1</v>
      </c>
      <c r="B12" s="578" t="str">
        <f>TAB00!C51</f>
        <v>Détail des coûts informatiques</v>
      </c>
      <c r="C12" s="578" t="s">
        <v>867</v>
      </c>
    </row>
    <row r="13" spans="1:4" ht="40.5" x14ac:dyDescent="0.3">
      <c r="A13" s="588" t="str">
        <f>TAB00!B52</f>
        <v>TAB2.2</v>
      </c>
      <c r="B13" s="578" t="str">
        <f>TAB00!C52</f>
        <v>Détail des charges sociales et salariales</v>
      </c>
      <c r="C13" s="578" t="s">
        <v>868</v>
      </c>
    </row>
    <row r="14" spans="1:4" ht="40.5" x14ac:dyDescent="0.3">
      <c r="A14" s="588" t="str">
        <f>TAB00!B53</f>
        <v>TAB2.3</v>
      </c>
      <c r="B14" s="578" t="str">
        <f>TAB00!C53</f>
        <v xml:space="preserve">Produits contrôlables issus des tarifs non périodiques </v>
      </c>
      <c r="C14" s="582" t="s">
        <v>869</v>
      </c>
    </row>
    <row r="15" spans="1:4" ht="67.5" x14ac:dyDescent="0.3">
      <c r="A15" s="588" t="str">
        <f>TAB00!B54</f>
        <v>TAB3</v>
      </c>
      <c r="B15" s="578" t="str">
        <f>TAB00!C54</f>
        <v>Classification des coûts OSP réels de l'année 2015</v>
      </c>
      <c r="C15" s="578" t="s">
        <v>871</v>
      </c>
    </row>
    <row r="16" spans="1:4" ht="27" x14ac:dyDescent="0.3">
      <c r="A16" s="588" t="str">
        <f>TAB00!B55</f>
        <v>TAB4</v>
      </c>
      <c r="B16" s="578" t="str">
        <f>TAB00!C55</f>
        <v>Synthèse des charges nettes contrôlables relatives aux obligations de service public</v>
      </c>
      <c r="C16" s="578" t="s">
        <v>951</v>
      </c>
    </row>
    <row r="17" spans="1:3" ht="94.5" x14ac:dyDescent="0.3">
      <c r="A17" s="588" t="str">
        <f>TAB00!B56</f>
        <v>TAB4.1</v>
      </c>
      <c r="B17" s="578" t="str">
        <f>TAB00!C56</f>
        <v>Charges nettes liées à la gestion des compteurs à budget</v>
      </c>
      <c r="C17" s="578" t="s">
        <v>880</v>
      </c>
    </row>
    <row r="18" spans="1:3" ht="94.5" x14ac:dyDescent="0.3">
      <c r="A18" s="588" t="str">
        <f>TAB00!B57</f>
        <v>TAB4.2</v>
      </c>
      <c r="B18" s="578" t="str">
        <f>TAB00!C57</f>
        <v>Charges nettes liées au rechargement des compteurs à budget</v>
      </c>
      <c r="C18" s="578" t="s">
        <v>881</v>
      </c>
    </row>
    <row r="19" spans="1:3" ht="94.5" x14ac:dyDescent="0.3">
      <c r="A19" s="588" t="str">
        <f>TAB00!B58</f>
        <v>TAB4.3</v>
      </c>
      <c r="B19" s="578" t="str">
        <f>TAB00!C58</f>
        <v>Charges nettes liées à la gestion de la clientèle propre</v>
      </c>
      <c r="C19" s="578" t="s">
        <v>882</v>
      </c>
    </row>
    <row r="20" spans="1:3" ht="94.5" x14ac:dyDescent="0.3">
      <c r="A20" s="588" t="str">
        <f>TAB00!B59</f>
        <v>TAB4.4</v>
      </c>
      <c r="B20" s="578" t="str">
        <f>TAB00!C59</f>
        <v>Charges nettes liées à la gestion des MOZA et EOC</v>
      </c>
      <c r="C20" s="578" t="s">
        <v>883</v>
      </c>
    </row>
    <row r="21" spans="1:3" ht="94.5" x14ac:dyDescent="0.3">
      <c r="A21" s="588" t="str">
        <f>TAB00!B60</f>
        <v>TAB4.5</v>
      </c>
      <c r="B21" s="578" t="str">
        <f>TAB00!C60</f>
        <v>Charges nettes liées à la promotion des énergies renouvelables</v>
      </c>
      <c r="C21" s="578" t="s">
        <v>884</v>
      </c>
    </row>
    <row r="22" spans="1:3" ht="67.5" x14ac:dyDescent="0.3">
      <c r="A22" s="588" t="str">
        <f>TAB00!B61</f>
        <v>TAB4.6</v>
      </c>
      <c r="B22" s="578" t="str">
        <f>TAB00!C61</f>
        <v>Charges nettes liées à l'éclairage public</v>
      </c>
      <c r="C22" s="578" t="s">
        <v>885</v>
      </c>
    </row>
    <row r="23" spans="1:3" x14ac:dyDescent="0.3">
      <c r="A23" s="588" t="str">
        <f>TAB00!B62</f>
        <v>TAB4.7</v>
      </c>
      <c r="B23" s="578" t="s">
        <v>780</v>
      </c>
      <c r="C23" s="584"/>
    </row>
    <row r="24" spans="1:3" ht="27" x14ac:dyDescent="0.3">
      <c r="A24" s="588" t="str">
        <f>TAB00!B63</f>
        <v>TAB5</v>
      </c>
      <c r="B24" s="578" t="str">
        <f>TAB00!C63</f>
        <v>Synthèse des charges et produits non-contrôlables</v>
      </c>
      <c r="C24" s="578" t="s">
        <v>886</v>
      </c>
    </row>
    <row r="25" spans="1:3" ht="108" x14ac:dyDescent="0.3">
      <c r="A25" s="588" t="str">
        <f>TAB00!B64</f>
        <v>TAB5.1</v>
      </c>
      <c r="B25" s="578" t="str">
        <f>TAB00!C64</f>
        <v>Charges et produits émanant de factures de transit émises ou reçues par le GRD</v>
      </c>
      <c r="C25" s="578" t="s">
        <v>887</v>
      </c>
    </row>
    <row r="26" spans="1:3" ht="54" x14ac:dyDescent="0.3">
      <c r="A26" s="588" t="str">
        <f>TAB00!B65</f>
        <v>TAB5.2</v>
      </c>
      <c r="B26" s="578" t="str">
        <f>TAB00!C65</f>
        <v xml:space="preserve">Charges émanant de factures d’achat d’électricité émises par un fournisseur commercial pour la couverture des pertes en réseau électrique </v>
      </c>
      <c r="C26" s="578" t="s">
        <v>888</v>
      </c>
    </row>
    <row r="27" spans="1:3" ht="40.5" x14ac:dyDescent="0.3">
      <c r="A27" s="588" t="str">
        <f>TAB00!B66</f>
        <v>TAB5.3</v>
      </c>
      <c r="B27" s="578" t="str">
        <f>TAB00!C66</f>
        <v xml:space="preserve">Charges émanant de factures émises par la société FeReSO dans le cadre du processus de réconciliation </v>
      </c>
      <c r="C27" s="578" t="s">
        <v>889</v>
      </c>
    </row>
    <row r="28" spans="1:3" ht="27" x14ac:dyDescent="0.3">
      <c r="A28" s="588" t="str">
        <f>TAB00!B67</f>
        <v>TAB5.4</v>
      </c>
      <c r="B28" s="578" t="str">
        <f>TAB00!C67</f>
        <v xml:space="preserve">Redevance de voirie </v>
      </c>
      <c r="C28" s="578" t="s">
        <v>890</v>
      </c>
    </row>
    <row r="29" spans="1:3" ht="40.5" x14ac:dyDescent="0.3">
      <c r="A29" s="588" t="str">
        <f>TAB00!B68</f>
        <v>TAB5.5</v>
      </c>
      <c r="B29" s="578" t="str">
        <f>TAB00!C68</f>
        <v>Charge fiscale résultant de l'application de l'impôt des sociétés</v>
      </c>
      <c r="C29" s="578" t="s">
        <v>891</v>
      </c>
    </row>
    <row r="30" spans="1:3" ht="54" x14ac:dyDescent="0.3">
      <c r="A30" s="588" t="str">
        <f>TAB00!B69</f>
        <v>TAB5.6</v>
      </c>
      <c r="B30" s="578" t="str">
        <f>TAB00!C69</f>
        <v>Autres impôts, taxes, redevances, surcharges, précomptes immobiliers et mobiliers</v>
      </c>
      <c r="C30" s="578" t="s">
        <v>892</v>
      </c>
    </row>
    <row r="31" spans="1:3" ht="67.5" x14ac:dyDescent="0.3">
      <c r="A31" s="588" t="str">
        <f>TAB00!B70</f>
        <v>TAB5.7</v>
      </c>
      <c r="B31" s="578" t="str">
        <f>TAB00!C70</f>
        <v>Cotisations de responsabilisation de l’ONSSAPL</v>
      </c>
      <c r="C31" s="578" t="s">
        <v>872</v>
      </c>
    </row>
    <row r="32" spans="1:3" ht="40.5" x14ac:dyDescent="0.3">
      <c r="A32" s="588" t="str">
        <f>TAB00!B71</f>
        <v>TAB5.8</v>
      </c>
      <c r="B32" s="578" t="str">
        <f>TAB00!C71</f>
        <v>Charges de pension non-capitalisées (uniquement destiné à ORES)</v>
      </c>
      <c r="C32" s="583" t="s">
        <v>873</v>
      </c>
    </row>
    <row r="33" spans="1:3" ht="54" x14ac:dyDescent="0.3">
      <c r="A33" s="588" t="str">
        <f>TAB00!B72</f>
        <v>TAB5.9</v>
      </c>
      <c r="B33" s="578" t="str">
        <f>TAB00!C72</f>
        <v>Charges émanant de factures d’achat d'électricité émises par un fournisseur commercial pour l'alimentation de la clientèle propre du GRD</v>
      </c>
      <c r="C33" s="584" t="s">
        <v>893</v>
      </c>
    </row>
    <row r="34" spans="1:3" ht="54" x14ac:dyDescent="0.3">
      <c r="A34" s="588" t="str">
        <f>TAB00!B73</f>
        <v>TAB5.10</v>
      </c>
      <c r="B34" s="578" t="str">
        <f>TAB00!C73</f>
        <v>Charges de distribution supportées par le GRD pour l'alimentation de clientèle propre</v>
      </c>
      <c r="C34" s="578" t="s">
        <v>894</v>
      </c>
    </row>
    <row r="35" spans="1:3" ht="54" x14ac:dyDescent="0.3">
      <c r="A35" s="588" t="str">
        <f>TAB00!B74</f>
        <v>TAB5.11</v>
      </c>
      <c r="B35" s="578" t="str">
        <f>TAB00!C74</f>
        <v>Charges de transport supportées par le GRD pour l'alimentation de clientèle propre</v>
      </c>
      <c r="C35" s="578" t="s">
        <v>895</v>
      </c>
    </row>
    <row r="36" spans="1:3" ht="81" x14ac:dyDescent="0.3">
      <c r="A36" s="588" t="str">
        <f>TAB00!B75</f>
        <v>TAB5.12</v>
      </c>
      <c r="B36" s="578" t="str">
        <f>TAB00!C75</f>
        <v xml:space="preserve">Produits issus de la facturation de la fourniture d’électricité à la clientèle propre du gestionnaire de réseau de distribution ainsi que le montant de la compensation versée par la CREG </v>
      </c>
      <c r="C36" s="578" t="s">
        <v>952</v>
      </c>
    </row>
    <row r="37" spans="1:3" ht="67.5" x14ac:dyDescent="0.3">
      <c r="A37" s="588" t="str">
        <f>TAB00!B76</f>
        <v>TAB5.13</v>
      </c>
      <c r="B37" s="578" t="str">
        <f>TAB00!C76</f>
        <v xml:space="preserve">Charges d’achat des certificats verts </v>
      </c>
      <c r="C37" s="578" t="s">
        <v>896</v>
      </c>
    </row>
    <row r="38" spans="1:3" ht="54" x14ac:dyDescent="0.3">
      <c r="A38" s="588" t="str">
        <f>TAB00!B77</f>
        <v>TAB5.14</v>
      </c>
      <c r="B38" s="578" t="str">
        <f>TAB00!C77</f>
        <v>Primes « Qualiwatt » versées aux utilisateurs de réseau</v>
      </c>
      <c r="C38" s="583" t="s">
        <v>879</v>
      </c>
    </row>
    <row r="39" spans="1:3" ht="67.5" x14ac:dyDescent="0.3">
      <c r="A39" s="588" t="str">
        <f>TAB00!B78</f>
        <v>TAB5.15</v>
      </c>
      <c r="B39" s="578" t="str">
        <f>TAB00!C78</f>
        <v xml:space="preserve">Indemnités versées aux fournisseurs d’électricité résultant du retard de placement des compteurs à budget </v>
      </c>
      <c r="C39" s="578" t="s">
        <v>876</v>
      </c>
    </row>
    <row r="40" spans="1:3" x14ac:dyDescent="0.3">
      <c r="A40" s="588" t="str">
        <f>TAB00!B79</f>
        <v>TAB5.16</v>
      </c>
      <c r="B40" s="578" t="s">
        <v>780</v>
      </c>
      <c r="C40" s="585"/>
    </row>
    <row r="41" spans="1:3" ht="54" x14ac:dyDescent="0.3">
      <c r="A41" s="588" t="str">
        <f>TAB00!B80</f>
        <v>TAB6</v>
      </c>
      <c r="B41" s="578" t="str">
        <f>TAB00!C80</f>
        <v>Marge équitable</v>
      </c>
      <c r="C41" s="583" t="s">
        <v>897</v>
      </c>
    </row>
    <row r="42" spans="1:3" ht="67.5" x14ac:dyDescent="0.3">
      <c r="A42" s="588" t="str">
        <f>TAB00!B81</f>
        <v>TAB6.1</v>
      </c>
      <c r="B42" s="578" t="str">
        <f>TAB00!C81</f>
        <v>Evolution des actifs régulés sur la période 2015-2019</v>
      </c>
      <c r="C42" s="578" t="s">
        <v>898</v>
      </c>
    </row>
    <row r="43" spans="1:3" ht="81" x14ac:dyDescent="0.3">
      <c r="A43" s="588" t="str">
        <f>TAB00!B82</f>
        <v>TAB6.2</v>
      </c>
      <c r="B43" s="578" t="str">
        <f>TAB00!C82</f>
        <v>Evolution des actifs régulés sur la période 2019-2023</v>
      </c>
      <c r="C43" s="578" t="s">
        <v>899</v>
      </c>
    </row>
    <row r="44" spans="1:3" ht="40.5" x14ac:dyDescent="0.3">
      <c r="A44" s="588" t="str">
        <f>TAB00!B83</f>
        <v>TAB6.3</v>
      </c>
      <c r="B44" s="578" t="str">
        <f>TAB00!C83</f>
        <v>Interventions de tiers dans le financement des actifs régulés</v>
      </c>
      <c r="C44" s="582" t="s">
        <v>953</v>
      </c>
    </row>
    <row r="45" spans="1:3" ht="54" x14ac:dyDescent="0.3">
      <c r="A45" s="588" t="str">
        <f>TAB00!B84</f>
        <v>TAB7</v>
      </c>
      <c r="B45" s="578" t="str">
        <f>TAB00!C84</f>
        <v>Charges nettes relatives aux projets spécifiques</v>
      </c>
      <c r="C45" s="583" t="s">
        <v>900</v>
      </c>
    </row>
    <row r="46" spans="1:3" ht="175.5" x14ac:dyDescent="0.3">
      <c r="A46" s="588" t="str">
        <f>TAB00!B85</f>
        <v>TAB8</v>
      </c>
      <c r="B46" s="578" t="str">
        <f>TAB00!C85</f>
        <v>Soldes régulatoires</v>
      </c>
      <c r="C46" s="578" t="s">
        <v>901</v>
      </c>
    </row>
    <row r="47" spans="1:3" ht="54" x14ac:dyDescent="0.3">
      <c r="A47" s="588" t="str">
        <f>TAB00!B86</f>
        <v>TAB9</v>
      </c>
      <c r="B47" s="578" t="str">
        <f>TAB00!C86</f>
        <v>Evolution bilancielles</v>
      </c>
      <c r="C47" s="583" t="s">
        <v>902</v>
      </c>
    </row>
    <row r="48" spans="1:3" ht="27" x14ac:dyDescent="0.3">
      <c r="A48" s="588" t="str">
        <f>TAB00!B87</f>
        <v>TAB9.1</v>
      </c>
      <c r="B48" s="578" t="str">
        <f>TAB00!C87</f>
        <v>Détail des créances à un an au plus</v>
      </c>
      <c r="C48" s="583" t="s">
        <v>877</v>
      </c>
    </row>
    <row r="49" spans="1:3" ht="27" x14ac:dyDescent="0.3">
      <c r="A49" s="588" t="str">
        <f>TAB00!B88</f>
        <v>TAB9.2</v>
      </c>
      <c r="B49" s="578" t="str">
        <f>TAB00!C88</f>
        <v>Détail des comptes de régularisation</v>
      </c>
      <c r="C49" s="583" t="s">
        <v>878</v>
      </c>
    </row>
    <row r="50" spans="1:3" ht="27" x14ac:dyDescent="0.3">
      <c r="A50" s="588" t="str">
        <f>TAB00!B89</f>
        <v>TAB9.3</v>
      </c>
      <c r="B50" s="578" t="str">
        <f>TAB00!C89</f>
        <v>Détail des provisions</v>
      </c>
      <c r="C50" s="583" t="s">
        <v>903</v>
      </c>
    </row>
    <row r="51" spans="1:3" ht="108" x14ac:dyDescent="0.3">
      <c r="A51" s="588" t="str">
        <f>TAB00!B90</f>
        <v>TAB10</v>
      </c>
      <c r="B51" s="578" t="str">
        <f>TAB00!C90</f>
        <v>Synthèse du revenu autorisé des années 2019 à 2023 (GRD avec un secteur unique)</v>
      </c>
      <c r="C51" s="578" t="s">
        <v>904</v>
      </c>
    </row>
    <row r="52" spans="1:3" ht="216" x14ac:dyDescent="0.3">
      <c r="A52" s="588" t="str">
        <f>TAB00!B91</f>
        <v>TAB10.1</v>
      </c>
      <c r="B52" s="578" t="str">
        <f>TAB00!C91</f>
        <v>Synthèse du revenu autorisé des années 2019 à 2023 par secteur (GRD avec plusieurs secteurs)</v>
      </c>
      <c r="C52" s="583" t="s">
        <v>905</v>
      </c>
    </row>
  </sheetData>
  <mergeCells count="1">
    <mergeCell ref="A5:C5"/>
  </mergeCells>
  <hyperlinks>
    <hyperlink ref="A1" location="TAB00!A1" display="Retour page de gard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opLeftCell="A7" workbookViewId="0">
      <selection activeCell="A29" sqref="A29:L29"/>
    </sheetView>
  </sheetViews>
  <sheetFormatPr baseColWidth="10" defaultColWidth="9.1640625" defaultRowHeight="13.5" x14ac:dyDescent="0.3"/>
  <cols>
    <col min="1" max="1" width="45.83203125" style="148" customWidth="1"/>
    <col min="2" max="3" width="16.6640625" style="148" customWidth="1"/>
    <col min="4" max="4" width="11.5" style="53" customWidth="1"/>
    <col min="5" max="5" width="16.6640625" style="53" customWidth="1"/>
    <col min="6" max="6" width="11.83203125" style="53" bestFit="1" customWidth="1"/>
    <col min="7" max="7" width="16.6640625" style="53" customWidth="1"/>
    <col min="8" max="8" width="11.5" style="53" customWidth="1"/>
    <col min="9" max="9" width="16.6640625" style="53" customWidth="1"/>
    <col min="10" max="10" width="11.5" style="53" customWidth="1"/>
    <col min="11" max="11" width="16.6640625" style="53" customWidth="1"/>
    <col min="12" max="12" width="11.5" style="57" customWidth="1"/>
    <col min="13" max="13" width="16.6640625" style="57" customWidth="1"/>
    <col min="14" max="14" width="11.5" style="57" customWidth="1"/>
    <col min="15" max="15" width="16.6640625" style="57" customWidth="1"/>
    <col min="16" max="16" width="11.5" style="57" customWidth="1"/>
    <col min="17" max="16384" width="9.1640625" style="57"/>
  </cols>
  <sheetData>
    <row r="1" spans="1:16" s="243" customFormat="1" ht="15" x14ac:dyDescent="0.3">
      <c r="A1" s="54" t="s">
        <v>160</v>
      </c>
    </row>
    <row r="2" spans="1:16" ht="15" x14ac:dyDescent="0.3">
      <c r="A2" s="283" t="s">
        <v>380</v>
      </c>
      <c r="C2" s="53"/>
      <c r="E2" s="57"/>
      <c r="F2" s="57"/>
      <c r="G2" s="57"/>
      <c r="H2" s="57"/>
      <c r="I2" s="57"/>
      <c r="J2" s="57"/>
      <c r="K2" s="57"/>
    </row>
    <row r="3" spans="1:16" ht="46.9" customHeight="1" x14ac:dyDescent="0.35">
      <c r="A3" s="771" t="str">
        <f>TAB00!B75&amp;" : "&amp;TAB00!C75</f>
        <v xml:space="preserve">TAB5.12 : Produits issus de la facturation de la fourniture d’électricité à la clientèle propre du gestionnaire de réseau de distribution ainsi que le montant de la compensation versée par la CREG </v>
      </c>
      <c r="B3" s="771"/>
      <c r="C3" s="771"/>
      <c r="D3" s="771"/>
      <c r="E3" s="771"/>
      <c r="F3" s="771"/>
      <c r="G3" s="771"/>
      <c r="H3" s="771"/>
      <c r="I3" s="771"/>
      <c r="J3" s="771"/>
      <c r="K3" s="771"/>
      <c r="L3" s="771"/>
      <c r="M3" s="771"/>
      <c r="N3" s="771"/>
      <c r="O3" s="771"/>
      <c r="P3" s="771"/>
    </row>
    <row r="4" spans="1:16" x14ac:dyDescent="0.3">
      <c r="A4" s="246"/>
      <c r="B4" s="247"/>
      <c r="C4" s="246"/>
      <c r="D4" s="246"/>
      <c r="E4" s="248"/>
      <c r="F4" s="248"/>
      <c r="G4" s="248"/>
      <c r="H4" s="234"/>
      <c r="I4" s="234"/>
      <c r="J4" s="234"/>
      <c r="K4" s="234"/>
    </row>
    <row r="5" spans="1:16" x14ac:dyDescent="0.3">
      <c r="A5" s="246"/>
      <c r="B5" s="247"/>
      <c r="C5" s="246"/>
      <c r="D5" s="246"/>
      <c r="E5" s="248"/>
      <c r="F5" s="248"/>
      <c r="G5" s="248"/>
      <c r="H5" s="234"/>
      <c r="I5" s="234"/>
      <c r="J5" s="234"/>
      <c r="K5" s="234"/>
    </row>
    <row r="6" spans="1:16" x14ac:dyDescent="0.3">
      <c r="A6" s="770" t="s">
        <v>687</v>
      </c>
      <c r="B6" s="770"/>
      <c r="C6" s="770"/>
      <c r="D6" s="770"/>
      <c r="E6" s="770"/>
      <c r="F6" s="770"/>
      <c r="G6" s="770"/>
      <c r="H6" s="770"/>
      <c r="I6" s="770"/>
      <c r="J6" s="770"/>
      <c r="K6" s="770"/>
      <c r="L6" s="770"/>
      <c r="M6" s="770"/>
      <c r="N6" s="770"/>
      <c r="O6" s="770"/>
      <c r="P6" s="770"/>
    </row>
    <row r="7" spans="1:16" s="82" customFormat="1" ht="24" customHeight="1" x14ac:dyDescent="0.3">
      <c r="A7" s="665" t="s">
        <v>2</v>
      </c>
      <c r="B7" s="284" t="s">
        <v>112</v>
      </c>
      <c r="C7" s="665" t="s">
        <v>140</v>
      </c>
      <c r="D7" s="665"/>
      <c r="E7" s="665" t="s">
        <v>307</v>
      </c>
      <c r="F7" s="665"/>
      <c r="G7" s="665" t="s">
        <v>306</v>
      </c>
      <c r="H7" s="665"/>
      <c r="I7" s="665" t="s">
        <v>302</v>
      </c>
      <c r="J7" s="665"/>
      <c r="K7" s="665" t="s">
        <v>303</v>
      </c>
      <c r="L7" s="665"/>
      <c r="M7" s="665" t="s">
        <v>304</v>
      </c>
      <c r="N7" s="665"/>
      <c r="O7" s="665" t="s">
        <v>305</v>
      </c>
      <c r="P7" s="665"/>
    </row>
    <row r="8" spans="1:16" s="82" customFormat="1" ht="27" x14ac:dyDescent="0.3">
      <c r="A8" s="665"/>
      <c r="B8" s="284" t="s">
        <v>3</v>
      </c>
      <c r="C8" s="284" t="s">
        <v>3</v>
      </c>
      <c r="D8" s="218" t="s">
        <v>110</v>
      </c>
      <c r="E8" s="284" t="s">
        <v>3</v>
      </c>
      <c r="F8" s="218" t="s">
        <v>110</v>
      </c>
      <c r="G8" s="284" t="s">
        <v>3</v>
      </c>
      <c r="H8" s="218" t="s">
        <v>110</v>
      </c>
      <c r="I8" s="284" t="s">
        <v>3</v>
      </c>
      <c r="J8" s="218" t="s">
        <v>110</v>
      </c>
      <c r="K8" s="284" t="s">
        <v>3</v>
      </c>
      <c r="L8" s="218" t="s">
        <v>110</v>
      </c>
      <c r="M8" s="284" t="s">
        <v>3</v>
      </c>
      <c r="N8" s="218" t="s">
        <v>110</v>
      </c>
      <c r="O8" s="284" t="s">
        <v>3</v>
      </c>
      <c r="P8" s="218" t="s">
        <v>110</v>
      </c>
    </row>
    <row r="9" spans="1:16" x14ac:dyDescent="0.3">
      <c r="A9" s="174" t="s">
        <v>921</v>
      </c>
      <c r="B9" s="286"/>
      <c r="C9" s="286"/>
      <c r="D9" s="279">
        <f>IFERROR(IF(AND(ROUND(SUM(B9:B9),0)=0,ROUND(SUM(C9:C9),0)&gt;ROUND(SUM(B9:B9),0)),"INF",(ROUND(SUM(C9:C9),0)-ROUND(SUM(B9:B9),0))/ROUND(SUM(B9:B9),0)),0)</f>
        <v>0</v>
      </c>
      <c r="E9" s="286"/>
      <c r="F9" s="279">
        <f>IFERROR(IF(AND(ROUND(SUM(C9),0)=0,ROUND(SUM(E9:E9),0)&gt;ROUND(SUM(C9),0)),"INF",(ROUND(SUM(E9:E9),0)-ROUND(SUM(C9),0))/ROUND(SUM(C9),0)),0)</f>
        <v>0</v>
      </c>
      <c r="G9" s="286"/>
      <c r="H9" s="279">
        <f>IFERROR(IF(AND(ROUND(SUM(E9),0)=0,ROUND(SUM(G9:G9),0)&gt;ROUND(SUM(E9),0)),"INF",(ROUND(SUM(G9:G9),0)-ROUND(SUM(E9),0))/ROUND(SUM(E9),0)),0)</f>
        <v>0</v>
      </c>
      <c r="I9" s="286"/>
      <c r="J9" s="279">
        <f>IFERROR(IF(AND(ROUND(SUM(G9),0)=0,ROUND(SUM(I9:I9),0)&gt;ROUND(SUM(G9),0)),"INF",(ROUND(SUM(I9:I9),0)-ROUND(SUM(G9),0))/ROUND(SUM(G9),0)),0)</f>
        <v>0</v>
      </c>
      <c r="K9" s="286"/>
      <c r="L9" s="279">
        <f>IFERROR(IF(AND(ROUND(SUM(I9),0)=0,ROUND(SUM(K9:K9),0)&gt;ROUND(SUM(I9),0)),"INF",(ROUND(SUM(K9:K9),0)-ROUND(SUM(I9),0))/ROUND(SUM(I9),0)),0)</f>
        <v>0</v>
      </c>
      <c r="M9" s="286"/>
      <c r="N9" s="279">
        <f>IFERROR(IF(AND(ROUND(SUM(K9),0)=0,ROUND(SUM(M9:M9),0)&gt;ROUND(SUM(K9),0)),"INF",(ROUND(SUM(M9:M9),0)-ROUND(SUM(K9),0))/ROUND(SUM(K9),0)),0)</f>
        <v>0</v>
      </c>
      <c r="O9" s="286"/>
      <c r="P9" s="287">
        <f>IFERROR(IF(AND(ROUND(SUM(M9),0)=0,ROUND(SUM(O9:O9),0)&gt;ROUND(SUM(M9),0)),"INF",(ROUND(SUM(O9:O9),0)-ROUND(SUM(M9),0))/ROUND(SUM(M9),0)),0)</f>
        <v>0</v>
      </c>
    </row>
    <row r="10" spans="1:16" x14ac:dyDescent="0.3">
      <c r="A10" s="348" t="s">
        <v>685</v>
      </c>
      <c r="B10" s="289"/>
      <c r="C10" s="289"/>
      <c r="D10" s="260">
        <f>IFERROR(IF(AND(ROUND(SUM(B10:B10),0)=0,ROUND(SUM(C10:C10),0)&gt;ROUND(SUM(B10:B10),0)),"INF",(ROUND(SUM(C10:C10),0)-ROUND(SUM(B10:B10),0))/ROUND(SUM(B10:B10),0)),0)</f>
        <v>0</v>
      </c>
      <c r="E10" s="289"/>
      <c r="F10" s="260">
        <f>IFERROR(IF(AND(ROUND(SUM(C10),0)=0,ROUND(SUM(E10:E10),0)&gt;ROUND(SUM(C10),0)),"INF",(ROUND(SUM(E10:E10),0)-ROUND(SUM(C10),0))/ROUND(SUM(C10),0)),0)</f>
        <v>0</v>
      </c>
      <c r="G10" s="289"/>
      <c r="H10" s="260">
        <f>IFERROR(IF(AND(ROUND(SUM(E10),0)=0,ROUND(SUM(G10:G10),0)&gt;ROUND(SUM(E10),0)),"INF",(ROUND(SUM(G10:G10),0)-ROUND(SUM(E10),0))/ROUND(SUM(E10),0)),0)</f>
        <v>0</v>
      </c>
      <c r="I10" s="289"/>
      <c r="J10" s="260">
        <f>IFERROR(IF(AND(ROUND(SUM(G10),0)=0,ROUND(SUM(I10:I10),0)&gt;ROUND(SUM(G10),0)),"INF",(ROUND(SUM(I10:I10),0)-ROUND(SUM(G10),0))/ROUND(SUM(G10),0)),0)</f>
        <v>0</v>
      </c>
      <c r="K10" s="289"/>
      <c r="L10" s="260">
        <f>IFERROR(IF(AND(ROUND(SUM(I10),0)=0,ROUND(SUM(K10:K10),0)&gt;ROUND(SUM(I10),0)),"INF",(ROUND(SUM(K10:K10),0)-ROUND(SUM(I10),0))/ROUND(SUM(I10),0)),0)</f>
        <v>0</v>
      </c>
      <c r="M10" s="289"/>
      <c r="N10" s="260">
        <f>IFERROR(IF(AND(ROUND(SUM(K10),0)=0,ROUND(SUM(M10:M10),0)&gt;ROUND(SUM(K10),0)),"INF",(ROUND(SUM(M10:M10),0)-ROUND(SUM(K10),0))/ROUND(SUM(K10),0)),0)</f>
        <v>0</v>
      </c>
      <c r="O10" s="289"/>
      <c r="P10" s="290">
        <f>IFERROR(IF(AND(ROUND(SUM(M10),0)=0,ROUND(SUM(O10:O10),0)&gt;ROUND(SUM(M10),0)),"INF",(ROUND(SUM(O10:O10),0)-ROUND(SUM(M10),0))/ROUND(SUM(M10),0)),0)</f>
        <v>0</v>
      </c>
    </row>
    <row r="11" spans="1:16" x14ac:dyDescent="0.3">
      <c r="A11" s="291" t="s">
        <v>688</v>
      </c>
      <c r="B11" s="292">
        <f>IFERROR(B9/B10,0)</f>
        <v>0</v>
      </c>
      <c r="C11" s="292">
        <f>IFERROR(C9/C10,0)</f>
        <v>0</v>
      </c>
      <c r="D11" s="260">
        <f>IFERROR(IF(AND(ROUND(SUM(B11:B11),0)=0,ROUND(SUM(C11:C11),0)&gt;ROUND(SUM(B11:B11),0)),"INF",(ROUND(SUM(C11:C11),0)-ROUND(SUM(B11:B11),0))/ROUND(SUM(B11:B11),0)),0)</f>
        <v>0</v>
      </c>
      <c r="E11" s="292">
        <f>IFERROR(E9/E10,0)</f>
        <v>0</v>
      </c>
      <c r="F11" s="260">
        <f>IFERROR(IF(AND(ROUND(SUM(C11),0)=0,ROUND(SUM(E11:E11),0)&gt;ROUND(SUM(C11),0)),"INF",(ROUND(SUM(E11:E11),0)-ROUND(SUM(C11),0))/ROUND(SUM(C11),0)),0)</f>
        <v>0</v>
      </c>
      <c r="G11" s="292">
        <f>IFERROR(G9/G10,0)</f>
        <v>0</v>
      </c>
      <c r="H11" s="260">
        <f>IFERROR(IF(AND(ROUND(SUM(E11),0)=0,ROUND(SUM(G11:G11),0)&gt;ROUND(SUM(E11),0)),"INF",(ROUND(SUM(G11:G11),0)-ROUND(SUM(E11),0))/ROUND(SUM(E11),0)),0)</f>
        <v>0</v>
      </c>
      <c r="I11" s="292">
        <f>IFERROR(I9/I10,0)</f>
        <v>0</v>
      </c>
      <c r="J11" s="260">
        <f>IFERROR(IF(AND(ROUND(SUM(G11),0)=0,ROUND(SUM(I11:I11),0)&gt;ROUND(SUM(G11),0)),"INF",(ROUND(SUM(I11:I11),0)-ROUND(SUM(G11),0))/ROUND(SUM(G11),0)),0)</f>
        <v>0</v>
      </c>
      <c r="K11" s="292">
        <f>IFERROR(K9/K10,0)</f>
        <v>0</v>
      </c>
      <c r="L11" s="260">
        <f>IFERROR(IF(AND(ROUND(SUM(I11),0)=0,ROUND(SUM(K11:K11),0)&gt;ROUND(SUM(I11),0)),"INF",(ROUND(SUM(K11:K11),0)-ROUND(SUM(I11),0))/ROUND(SUM(I11),0)),0)</f>
        <v>0</v>
      </c>
      <c r="M11" s="292">
        <f>IFERROR(M9/M10,0)</f>
        <v>0</v>
      </c>
      <c r="N11" s="260">
        <f>IFERROR(IF(AND(ROUND(SUM(K11),0)=0,ROUND(SUM(M11:M11),0)&gt;ROUND(SUM(K11),0)),"INF",(ROUND(SUM(M11:M11),0)-ROUND(SUM(K11),0))/ROUND(SUM(K11),0)),0)</f>
        <v>0</v>
      </c>
      <c r="O11" s="292">
        <f>IFERROR(O9/O10,0)</f>
        <v>0</v>
      </c>
      <c r="P11" s="290">
        <f>IFERROR(IF(AND(ROUND(SUM(M11),0)=0,ROUND(SUM(O11:O11),0)&gt;ROUND(SUM(M11),0)),"INF",(ROUND(SUM(O11:O11),0)-ROUND(SUM(M11),0))/ROUND(SUM(M11),0)),0)</f>
        <v>0</v>
      </c>
    </row>
    <row r="12" spans="1:16" ht="27" x14ac:dyDescent="0.3">
      <c r="A12" s="174" t="s">
        <v>922</v>
      </c>
      <c r="B12" s="289"/>
      <c r="C12" s="289"/>
      <c r="D12" s="260">
        <f>IFERROR(IF(AND(ROUND(SUM(B12:B12),0)=0,ROUND(SUM(C12:C12),0)&gt;ROUND(SUM(B12:B12),0)),"INF",(ROUND(SUM(C12:C12),0)-ROUND(SUM(B12:B12),0))/ROUND(SUM(B12:B12),0)),0)</f>
        <v>0</v>
      </c>
      <c r="E12" s="289"/>
      <c r="F12" s="260">
        <f>IFERROR(IF(AND(ROUND(SUM(C12),0)=0,ROUND(SUM(E12:E12),0)&gt;ROUND(SUM(C12),0)),"INF",(ROUND(SUM(E12:E12),0)-ROUND(SUM(C12),0))/ROUND(SUM(C12),0)),0)</f>
        <v>0</v>
      </c>
      <c r="G12" s="289"/>
      <c r="H12" s="260">
        <f>IFERROR(IF(AND(ROUND(SUM(E12),0)=0,ROUND(SUM(G12:G12),0)&gt;ROUND(SUM(E12),0)),"INF",(ROUND(SUM(G12:G12),0)-ROUND(SUM(E12),0))/ROUND(SUM(E12),0)),0)</f>
        <v>0</v>
      </c>
      <c r="I12" s="289"/>
      <c r="J12" s="260">
        <f>IFERROR(IF(AND(ROUND(SUM(G12),0)=0,ROUND(SUM(I12:I12),0)&gt;ROUND(SUM(G12),0)),"INF",(ROUND(SUM(I12:I12),0)-ROUND(SUM(G12),0))/ROUND(SUM(G12),0)),0)</f>
        <v>0</v>
      </c>
      <c r="K12" s="289"/>
      <c r="L12" s="260">
        <f>IFERROR(IF(AND(ROUND(SUM(I12),0)=0,ROUND(SUM(K12:K12),0)&gt;ROUND(SUM(I12),0)),"INF",(ROUND(SUM(K12:K12),0)-ROUND(SUM(I12),0))/ROUND(SUM(I12),0)),0)</f>
        <v>0</v>
      </c>
      <c r="M12" s="289"/>
      <c r="N12" s="260">
        <f>IFERROR(IF(AND(ROUND(SUM(K12),0)=0,ROUND(SUM(M12:M12),0)&gt;ROUND(SUM(K12),0)),"INF",(ROUND(SUM(M12:M12),0)-ROUND(SUM(K12),0))/ROUND(SUM(K12),0)),0)</f>
        <v>0</v>
      </c>
      <c r="O12" s="289"/>
      <c r="P12" s="290">
        <f>IFERROR(IF(AND(ROUND(SUM(M12),0)=0,ROUND(SUM(O12:O12),0)&gt;ROUND(SUM(M12),0)),"INF",(ROUND(SUM(O12:O12),0)-ROUND(SUM(M12),0))/ROUND(SUM(M12),0)),0)</f>
        <v>0</v>
      </c>
    </row>
    <row r="14" spans="1:16" x14ac:dyDescent="0.3">
      <c r="A14" s="770" t="s">
        <v>689</v>
      </c>
      <c r="B14" s="770"/>
      <c r="C14" s="770"/>
      <c r="D14" s="770"/>
      <c r="E14" s="770"/>
      <c r="F14" s="770"/>
      <c r="G14" s="770"/>
      <c r="H14" s="770"/>
      <c r="I14" s="770"/>
      <c r="J14" s="770"/>
      <c r="K14" s="770"/>
      <c r="L14" s="770"/>
      <c r="M14" s="770"/>
      <c r="N14" s="770"/>
      <c r="O14" s="770"/>
      <c r="P14" s="770"/>
    </row>
    <row r="15" spans="1:16" s="82" customFormat="1" ht="24" customHeight="1" x14ac:dyDescent="0.3">
      <c r="A15" s="665" t="s">
        <v>2</v>
      </c>
      <c r="B15" s="284" t="s">
        <v>112</v>
      </c>
      <c r="C15" s="665" t="s">
        <v>140</v>
      </c>
      <c r="D15" s="665"/>
      <c r="E15" s="665" t="s">
        <v>307</v>
      </c>
      <c r="F15" s="665"/>
      <c r="G15" s="665" t="s">
        <v>306</v>
      </c>
      <c r="H15" s="665"/>
      <c r="I15" s="665" t="s">
        <v>302</v>
      </c>
      <c r="J15" s="665"/>
      <c r="K15" s="665" t="s">
        <v>303</v>
      </c>
      <c r="L15" s="665"/>
      <c r="M15" s="665" t="s">
        <v>304</v>
      </c>
      <c r="N15" s="665"/>
      <c r="O15" s="665" t="s">
        <v>305</v>
      </c>
      <c r="P15" s="665"/>
    </row>
    <row r="16" spans="1:16" s="82" customFormat="1" ht="27" x14ac:dyDescent="0.3">
      <c r="A16" s="665"/>
      <c r="B16" s="284" t="s">
        <v>3</v>
      </c>
      <c r="C16" s="284" t="s">
        <v>3</v>
      </c>
      <c r="D16" s="218" t="s">
        <v>110</v>
      </c>
      <c r="E16" s="284" t="s">
        <v>3</v>
      </c>
      <c r="F16" s="218" t="s">
        <v>110</v>
      </c>
      <c r="G16" s="284" t="s">
        <v>3</v>
      </c>
      <c r="H16" s="218" t="s">
        <v>110</v>
      </c>
      <c r="I16" s="284" t="s">
        <v>3</v>
      </c>
      <c r="J16" s="218" t="s">
        <v>110</v>
      </c>
      <c r="K16" s="284" t="s">
        <v>3</v>
      </c>
      <c r="L16" s="218" t="s">
        <v>110</v>
      </c>
      <c r="M16" s="284" t="s">
        <v>3</v>
      </c>
      <c r="N16" s="218" t="s">
        <v>110</v>
      </c>
      <c r="O16" s="284" t="s">
        <v>3</v>
      </c>
      <c r="P16" s="218" t="s">
        <v>110</v>
      </c>
    </row>
    <row r="17" spans="1:18" x14ac:dyDescent="0.3">
      <c r="A17" s="174" t="s">
        <v>921</v>
      </c>
      <c r="B17" s="286"/>
      <c r="C17" s="286"/>
      <c r="D17" s="279">
        <f>IFERROR(IF(AND(ROUND(SUM(B17:B17),0)=0,ROUND(SUM(C17:C17),0)&gt;ROUND(SUM(B17:B17),0)),"INF",(ROUND(SUM(C17:C17),0)-ROUND(SUM(B17:B17),0))/ROUND(SUM(B17:B17),0)),0)</f>
        <v>0</v>
      </c>
      <c r="E17" s="286"/>
      <c r="F17" s="279">
        <f>IFERROR(IF(AND(ROUND(SUM(C17),0)=0,ROUND(SUM(E17:E17),0)&gt;ROUND(SUM(C17),0)),"INF",(ROUND(SUM(E17:E17),0)-ROUND(SUM(C17),0))/ROUND(SUM(C17),0)),0)</f>
        <v>0</v>
      </c>
      <c r="G17" s="286"/>
      <c r="H17" s="279">
        <f>IFERROR(IF(AND(ROUND(SUM(E17),0)=0,ROUND(SUM(G17:G17),0)&gt;ROUND(SUM(E17),0)),"INF",(ROUND(SUM(G17:G17),0)-ROUND(SUM(E17),0))/ROUND(SUM(E17),0)),0)</f>
        <v>0</v>
      </c>
      <c r="I17" s="286"/>
      <c r="J17" s="279">
        <f>IFERROR(IF(AND(ROUND(SUM(G17),0)=0,ROUND(SUM(I17:I17),0)&gt;ROUND(SUM(G17),0)),"INF",(ROUND(SUM(I17:I17),0)-ROUND(SUM(G17),0))/ROUND(SUM(G17),0)),0)</f>
        <v>0</v>
      </c>
      <c r="K17" s="286"/>
      <c r="L17" s="279">
        <f>IFERROR(IF(AND(ROUND(SUM(I17),0)=0,ROUND(SUM(K17:K17),0)&gt;ROUND(SUM(I17),0)),"INF",(ROUND(SUM(K17:K17),0)-ROUND(SUM(I17),0))/ROUND(SUM(I17),0)),0)</f>
        <v>0</v>
      </c>
      <c r="M17" s="286"/>
      <c r="N17" s="279">
        <f>IFERROR(IF(AND(ROUND(SUM(K17),0)=0,ROUND(SUM(M17:M17),0)&gt;ROUND(SUM(K17),0)),"INF",(ROUND(SUM(M17:M17),0)-ROUND(SUM(K17),0))/ROUND(SUM(K17),0)),0)</f>
        <v>0</v>
      </c>
      <c r="O17" s="286"/>
      <c r="P17" s="287">
        <f>IFERROR(IF(AND(ROUND(SUM(M17),0)=0,ROUND(SUM(O17:O17),0)&gt;ROUND(SUM(M17),0)),"INF",(ROUND(SUM(O17:O17),0)-ROUND(SUM(M17),0))/ROUND(SUM(M17),0)),0)</f>
        <v>0</v>
      </c>
    </row>
    <row r="18" spans="1:18" x14ac:dyDescent="0.3">
      <c r="A18" s="348" t="s">
        <v>685</v>
      </c>
      <c r="B18" s="289"/>
      <c r="C18" s="289"/>
      <c r="D18" s="260">
        <f>IFERROR(IF(AND(ROUND(SUM(B18:B18),0)=0,ROUND(SUM(C18:C18),0)&gt;ROUND(SUM(B18:B18),0)),"INF",(ROUND(SUM(C18:C18),0)-ROUND(SUM(B18:B18),0))/ROUND(SUM(B18:B18),0)),0)</f>
        <v>0</v>
      </c>
      <c r="E18" s="289"/>
      <c r="F18" s="260">
        <f>IFERROR(IF(AND(ROUND(SUM(C18),0)=0,ROUND(SUM(E18:E18),0)&gt;ROUND(SUM(C18),0)),"INF",(ROUND(SUM(E18:E18),0)-ROUND(SUM(C18),0))/ROUND(SUM(C18),0)),0)</f>
        <v>0</v>
      </c>
      <c r="G18" s="289"/>
      <c r="H18" s="260">
        <f>IFERROR(IF(AND(ROUND(SUM(E18),0)=0,ROUND(SUM(G18:G18),0)&gt;ROUND(SUM(E18),0)),"INF",(ROUND(SUM(G18:G18),0)-ROUND(SUM(E18),0))/ROUND(SUM(E18),0)),0)</f>
        <v>0</v>
      </c>
      <c r="I18" s="289"/>
      <c r="J18" s="260">
        <f>IFERROR(IF(AND(ROUND(SUM(G18),0)=0,ROUND(SUM(I18:I18),0)&gt;ROUND(SUM(G18),0)),"INF",(ROUND(SUM(I18:I18),0)-ROUND(SUM(G18),0))/ROUND(SUM(G18),0)),0)</f>
        <v>0</v>
      </c>
      <c r="K18" s="289"/>
      <c r="L18" s="260">
        <f>IFERROR(IF(AND(ROUND(SUM(I18),0)=0,ROUND(SUM(K18:K18),0)&gt;ROUND(SUM(I18),0)),"INF",(ROUND(SUM(K18:K18),0)-ROUND(SUM(I18),0))/ROUND(SUM(I18),0)),0)</f>
        <v>0</v>
      </c>
      <c r="M18" s="289"/>
      <c r="N18" s="260">
        <f>IFERROR(IF(AND(ROUND(SUM(K18),0)=0,ROUND(SUM(M18:M18),0)&gt;ROUND(SUM(K18),0)),"INF",(ROUND(SUM(M18:M18),0)-ROUND(SUM(K18),0))/ROUND(SUM(K18),0)),0)</f>
        <v>0</v>
      </c>
      <c r="O18" s="289"/>
      <c r="P18" s="290">
        <f>IFERROR(IF(AND(ROUND(SUM(M18),0)=0,ROUND(SUM(O18:O18),0)&gt;ROUND(SUM(M18),0)),"INF",(ROUND(SUM(O18:O18),0)-ROUND(SUM(M18),0))/ROUND(SUM(M18),0)),0)</f>
        <v>0</v>
      </c>
    </row>
    <row r="19" spans="1:18" x14ac:dyDescent="0.3">
      <c r="A19" s="291" t="s">
        <v>688</v>
      </c>
      <c r="B19" s="292">
        <f>IFERROR(B17/B18,0)</f>
        <v>0</v>
      </c>
      <c r="C19" s="292">
        <f>IFERROR(C17/C18,0)</f>
        <v>0</v>
      </c>
      <c r="D19" s="260">
        <f>IFERROR(IF(AND(ROUND(SUM(B19:B19),0)=0,ROUND(SUM(C19:C19),0)&gt;ROUND(SUM(B19:B19),0)),"INF",(ROUND(SUM(C19:C19),0)-ROUND(SUM(B19:B19),0))/ROUND(SUM(B19:B19),0)),0)</f>
        <v>0</v>
      </c>
      <c r="E19" s="292">
        <f>IFERROR(E17/E18,0)</f>
        <v>0</v>
      </c>
      <c r="F19" s="260">
        <f>IFERROR(IF(AND(ROUND(SUM(C19),0)=0,ROUND(SUM(E19:E19),0)&gt;ROUND(SUM(C19),0)),"INF",(ROUND(SUM(E19:E19),0)-ROUND(SUM(C19),0))/ROUND(SUM(C19),0)),0)</f>
        <v>0</v>
      </c>
      <c r="G19" s="292">
        <f>IFERROR(G17/G18,0)</f>
        <v>0</v>
      </c>
      <c r="H19" s="260">
        <f>IFERROR(IF(AND(ROUND(SUM(E19),0)=0,ROUND(SUM(G19:G19),0)&gt;ROUND(SUM(E19),0)),"INF",(ROUND(SUM(G19:G19),0)-ROUND(SUM(E19),0))/ROUND(SUM(E19),0)),0)</f>
        <v>0</v>
      </c>
      <c r="I19" s="292">
        <f>IFERROR(I17/I18,0)</f>
        <v>0</v>
      </c>
      <c r="J19" s="260">
        <f>IFERROR(IF(AND(ROUND(SUM(G19),0)=0,ROUND(SUM(I19:I19),0)&gt;ROUND(SUM(G19),0)),"INF",(ROUND(SUM(I19:I19),0)-ROUND(SUM(G19),0))/ROUND(SUM(G19),0)),0)</f>
        <v>0</v>
      </c>
      <c r="K19" s="292">
        <f>IFERROR(K17/K18,0)</f>
        <v>0</v>
      </c>
      <c r="L19" s="260">
        <f>IFERROR(IF(AND(ROUND(SUM(I19),0)=0,ROUND(SUM(K19:K19),0)&gt;ROUND(SUM(I19),0)),"INF",(ROUND(SUM(K19:K19),0)-ROUND(SUM(I19),0))/ROUND(SUM(I19),0)),0)</f>
        <v>0</v>
      </c>
      <c r="M19" s="292">
        <f>IFERROR(M17/M18,0)</f>
        <v>0</v>
      </c>
      <c r="N19" s="260">
        <f>IFERROR(IF(AND(ROUND(SUM(K19),0)=0,ROUND(SUM(M19:M19),0)&gt;ROUND(SUM(K19),0)),"INF",(ROUND(SUM(M19:M19),0)-ROUND(SUM(K19),0))/ROUND(SUM(K19),0)),0)</f>
        <v>0</v>
      </c>
      <c r="O19" s="292">
        <f>IFERROR(O17/O18,0)</f>
        <v>0</v>
      </c>
      <c r="P19" s="290">
        <f>IFERROR(IF(AND(ROUND(SUM(M19),0)=0,ROUND(SUM(O19:O19),0)&gt;ROUND(SUM(M19),0)),"INF",(ROUND(SUM(O19:O19),0)-ROUND(SUM(M19),0))/ROUND(SUM(M19),0)),0)</f>
        <v>0</v>
      </c>
    </row>
    <row r="20" spans="1:18" ht="27" x14ac:dyDescent="0.3">
      <c r="A20" s="174" t="s">
        <v>922</v>
      </c>
      <c r="B20" s="289"/>
      <c r="C20" s="289"/>
      <c r="D20" s="260">
        <f>IFERROR(IF(AND(ROUND(SUM(B20:B20),0)=0,ROUND(SUM(C20:C20),0)&gt;ROUND(SUM(B20:B20),0)),"INF",(ROUND(SUM(C20:C20),0)-ROUND(SUM(B20:B20),0))/ROUND(SUM(B20:B20),0)),0)</f>
        <v>0</v>
      </c>
      <c r="E20" s="289"/>
      <c r="F20" s="260">
        <f>IFERROR(IF(AND(ROUND(SUM(C20),0)=0,ROUND(SUM(E20:E20),0)&gt;ROUND(SUM(C20),0)),"INF",(ROUND(SUM(E20:E20),0)-ROUND(SUM(C20),0))/ROUND(SUM(C20),0)),0)</f>
        <v>0</v>
      </c>
      <c r="G20" s="289"/>
      <c r="H20" s="260">
        <f>IFERROR(IF(AND(ROUND(SUM(E20),0)=0,ROUND(SUM(G20:G20),0)&gt;ROUND(SUM(E20),0)),"INF",(ROUND(SUM(G20:G20),0)-ROUND(SUM(E20),0))/ROUND(SUM(E20),0)),0)</f>
        <v>0</v>
      </c>
      <c r="I20" s="289"/>
      <c r="J20" s="260">
        <f>IFERROR(IF(AND(ROUND(SUM(G20),0)=0,ROUND(SUM(I20:I20),0)&gt;ROUND(SUM(G20),0)),"INF",(ROUND(SUM(I20:I20),0)-ROUND(SUM(G20),0))/ROUND(SUM(G20),0)),0)</f>
        <v>0</v>
      </c>
      <c r="K20" s="289"/>
      <c r="L20" s="260">
        <f>IFERROR(IF(AND(ROUND(SUM(I20),0)=0,ROUND(SUM(K20:K20),0)&gt;ROUND(SUM(I20),0)),"INF",(ROUND(SUM(K20:K20),0)-ROUND(SUM(I20),0))/ROUND(SUM(I20),0)),0)</f>
        <v>0</v>
      </c>
      <c r="M20" s="289"/>
      <c r="N20" s="260">
        <f>IFERROR(IF(AND(ROUND(SUM(K20),0)=0,ROUND(SUM(M20:M20),0)&gt;ROUND(SUM(K20),0)),"INF",(ROUND(SUM(M20:M20),0)-ROUND(SUM(K20),0))/ROUND(SUM(K20),0)),0)</f>
        <v>0</v>
      </c>
      <c r="O20" s="289"/>
      <c r="P20" s="290">
        <f>IFERROR(IF(AND(ROUND(SUM(M20),0)=0,ROUND(SUM(O20:O20),0)&gt;ROUND(SUM(M20),0)),"INF",(ROUND(SUM(O20:O20),0)-ROUND(SUM(M20),0))/ROUND(SUM(M20),0)),0)</f>
        <v>0</v>
      </c>
    </row>
    <row r="21" spans="1:18" x14ac:dyDescent="0.3">
      <c r="A21" s="349"/>
      <c r="B21" s="349"/>
      <c r="C21" s="349"/>
      <c r="D21" s="349"/>
      <c r="E21" s="349"/>
      <c r="F21" s="349"/>
      <c r="G21" s="349"/>
      <c r="H21" s="349"/>
      <c r="I21" s="253"/>
      <c r="J21" s="253"/>
      <c r="K21" s="253"/>
    </row>
    <row r="22" spans="1:18" x14ac:dyDescent="0.3">
      <c r="A22" s="770" t="s">
        <v>690</v>
      </c>
      <c r="B22" s="770"/>
      <c r="C22" s="770"/>
      <c r="D22" s="770"/>
      <c r="E22" s="770"/>
      <c r="F22" s="770"/>
      <c r="G22" s="770"/>
      <c r="H22" s="770"/>
      <c r="I22" s="770"/>
      <c r="J22" s="770"/>
      <c r="K22" s="770"/>
      <c r="L22" s="770"/>
      <c r="M22" s="770"/>
      <c r="N22" s="770"/>
      <c r="O22" s="770"/>
      <c r="P22" s="770"/>
    </row>
    <row r="23" spans="1:18" s="82" customFormat="1" ht="24" customHeight="1" x14ac:dyDescent="0.3">
      <c r="A23" s="665" t="s">
        <v>2</v>
      </c>
      <c r="B23" s="284" t="s">
        <v>112</v>
      </c>
      <c r="C23" s="665" t="s">
        <v>140</v>
      </c>
      <c r="D23" s="665"/>
      <c r="E23" s="665" t="s">
        <v>307</v>
      </c>
      <c r="F23" s="665"/>
      <c r="G23" s="665" t="s">
        <v>306</v>
      </c>
      <c r="H23" s="665"/>
      <c r="I23" s="665" t="s">
        <v>302</v>
      </c>
      <c r="J23" s="665"/>
      <c r="K23" s="665" t="s">
        <v>303</v>
      </c>
      <c r="L23" s="665"/>
      <c r="M23" s="665" t="s">
        <v>304</v>
      </c>
      <c r="N23" s="665"/>
      <c r="O23" s="665" t="s">
        <v>305</v>
      </c>
      <c r="P23" s="665"/>
    </row>
    <row r="24" spans="1:18" s="82" customFormat="1" ht="27" x14ac:dyDescent="0.3">
      <c r="A24" s="665"/>
      <c r="B24" s="284" t="s">
        <v>3</v>
      </c>
      <c r="C24" s="284" t="s">
        <v>3</v>
      </c>
      <c r="D24" s="218" t="s">
        <v>110</v>
      </c>
      <c r="E24" s="284" t="s">
        <v>3</v>
      </c>
      <c r="F24" s="218" t="s">
        <v>110</v>
      </c>
      <c r="G24" s="284" t="s">
        <v>3</v>
      </c>
      <c r="H24" s="218" t="s">
        <v>110</v>
      </c>
      <c r="I24" s="284" t="s">
        <v>3</v>
      </c>
      <c r="J24" s="218" t="s">
        <v>110</v>
      </c>
      <c r="K24" s="284" t="s">
        <v>3</v>
      </c>
      <c r="L24" s="218" t="s">
        <v>110</v>
      </c>
      <c r="M24" s="284" t="s">
        <v>3</v>
      </c>
      <c r="N24" s="218" t="s">
        <v>110</v>
      </c>
      <c r="O24" s="284" t="s">
        <v>3</v>
      </c>
      <c r="P24" s="218" t="s">
        <v>110</v>
      </c>
    </row>
    <row r="25" spans="1:18" x14ac:dyDescent="0.3">
      <c r="A25" s="174" t="s">
        <v>581</v>
      </c>
      <c r="B25" s="286"/>
      <c r="C25" s="286"/>
      <c r="D25" s="279">
        <f>IFERROR(IF(AND(ROUND(SUM(B25:B25),0)=0,ROUND(SUM(C25:C25),0)&gt;ROUND(SUM(B25:B25),0)),"INF",(ROUND(SUM(C25:C25),0)-ROUND(SUM(B25:B25),0))/ROUND(SUM(B25:B25),0)),0)</f>
        <v>0</v>
      </c>
      <c r="E25" s="286"/>
      <c r="F25" s="279">
        <f>IFERROR(IF(AND(ROUND(SUM(C25),0)=0,ROUND(SUM(E25:E25),0)&gt;ROUND(SUM(C25),0)),"INF",(ROUND(SUM(E25:E25),0)-ROUND(SUM(C25),0))/ROUND(SUM(C25),0)),0)</f>
        <v>0</v>
      </c>
      <c r="G25" s="286"/>
      <c r="H25" s="279">
        <f>IFERROR(IF(AND(ROUND(SUM(E25),0)=0,ROUND(SUM(G25:G25),0)&gt;ROUND(SUM(E25),0)),"INF",(ROUND(SUM(G25:G25),0)-ROUND(SUM(E25),0))/ROUND(SUM(E25),0)),0)</f>
        <v>0</v>
      </c>
      <c r="I25" s="286"/>
      <c r="J25" s="279">
        <f>IFERROR(IF(AND(ROUND(SUM(G25),0)=0,ROUND(SUM(I25:I25),0)&gt;ROUND(SUM(G25),0)),"INF",(ROUND(SUM(I25:I25),0)-ROUND(SUM(G25),0))/ROUND(SUM(G25),0)),0)</f>
        <v>0</v>
      </c>
      <c r="K25" s="286"/>
      <c r="L25" s="279">
        <f>IFERROR(IF(AND(ROUND(SUM(I25),0)=0,ROUND(SUM(K25:K25),0)&gt;ROUND(SUM(I25),0)),"INF",(ROUND(SUM(K25:K25),0)-ROUND(SUM(I25),0))/ROUND(SUM(I25),0)),0)</f>
        <v>0</v>
      </c>
      <c r="M25" s="286"/>
      <c r="N25" s="279">
        <f>IFERROR(IF(AND(ROUND(SUM(K25),0)=0,ROUND(SUM(M25:M25),0)&gt;ROUND(SUM(K25),0)),"INF",(ROUND(SUM(M25:M25),0)-ROUND(SUM(K25),0))/ROUND(SUM(K25),0)),0)</f>
        <v>0</v>
      </c>
      <c r="O25" s="286"/>
      <c r="P25" s="287">
        <f>IFERROR(IF(AND(ROUND(SUM(M25),0)=0,ROUND(SUM(O25:O25),0)&gt;ROUND(SUM(M25),0)),"INF",(ROUND(SUM(O25:O25),0)-ROUND(SUM(M25),0))/ROUND(SUM(M25),0)),0)</f>
        <v>0</v>
      </c>
    </row>
    <row r="27" spans="1:18" s="77" customFormat="1" x14ac:dyDescent="0.3">
      <c r="A27" s="337" t="s">
        <v>691</v>
      </c>
      <c r="B27" s="338">
        <f>SUM(B9,B12,B17,B20,B25)</f>
        <v>0</v>
      </c>
      <c r="C27" s="338">
        <f>SUM(C9,C12,C17,C20,C25)</f>
        <v>0</v>
      </c>
      <c r="D27" s="339">
        <f>IFERROR(IF(AND(ROUND(SUM(B27:B27),0)=0,ROUND(SUM(C27:C27),0)&gt;ROUND(SUM(B27:B27),0)),"INF",(ROUND(SUM(C27:C27),0)-ROUND(SUM(B27:B27),0))/ROUND(SUM(B27:B27),0)),0)</f>
        <v>0</v>
      </c>
      <c r="E27" s="338">
        <f>SUM(E9,E12,E17,E20,E25)</f>
        <v>0</v>
      </c>
      <c r="F27" s="339">
        <f>IFERROR(IF(AND(ROUND(SUM(C27),0)=0,ROUND(SUM(E27:E27),0)&gt;ROUND(SUM(C27),0)),"INF",(ROUND(SUM(E27:E27),0)-ROUND(SUM(C27),0))/ROUND(SUM(C27),0)),0)</f>
        <v>0</v>
      </c>
      <c r="G27" s="338">
        <f>SUM(G9,G12,G17,G20,G25)</f>
        <v>0</v>
      </c>
      <c r="H27" s="339">
        <f>IFERROR(IF(AND(ROUND(SUM(E27),0)=0,ROUND(SUM(G27:G27),0)&gt;ROUND(SUM(E27),0)),"INF",(ROUND(SUM(G27:G27),0)-ROUND(SUM(E27),0))/ROUND(SUM(E27),0)),0)</f>
        <v>0</v>
      </c>
      <c r="I27" s="338">
        <f>SUM(I9,I12,I17,I20,I25)</f>
        <v>0</v>
      </c>
      <c r="J27" s="339">
        <f>IFERROR(IF(AND(ROUND(SUM(G27),0)=0,ROUND(SUM(I27:I27),0)&gt;ROUND(SUM(G27),0)),"INF",(ROUND(SUM(I27:I27),0)-ROUND(SUM(G27),0))/ROUND(SUM(G27),0)),0)</f>
        <v>0</v>
      </c>
      <c r="K27" s="338">
        <f>SUM(K9,K12,K17,K20,K25)</f>
        <v>0</v>
      </c>
      <c r="L27" s="339">
        <f>IFERROR(IF(AND(ROUND(SUM(I27),0)=0,ROUND(SUM(K27:K27),0)&gt;ROUND(SUM(I27),0)),"INF",(ROUND(SUM(K27:K27),0)-ROUND(SUM(I27),0))/ROUND(SUM(I27),0)),0)</f>
        <v>0</v>
      </c>
      <c r="M27" s="338">
        <f>SUM(M9,M12,M17,M20,M25)</f>
        <v>0</v>
      </c>
      <c r="N27" s="339">
        <f>IFERROR(IF(AND(ROUND(SUM(K27),0)=0,ROUND(SUM(M27:M27),0)&gt;ROUND(SUM(K27),0)),"INF",(ROUND(SUM(M27:M27),0)-ROUND(SUM(K27),0))/ROUND(SUM(K27),0)),0)</f>
        <v>0</v>
      </c>
      <c r="O27" s="338">
        <f>SUM(O9,O12,O17,O20,O25)</f>
        <v>0</v>
      </c>
      <c r="P27" s="339">
        <f>IFERROR(IF(AND(ROUND(SUM(M27),0)=0,ROUND(SUM(O27:O27),0)&gt;ROUND(SUM(M27),0)),"INF",(ROUND(SUM(O27:O27),0)-ROUND(SUM(M27),0))/ROUND(SUM(M27),0)),0)</f>
        <v>0</v>
      </c>
      <c r="Q27" s="57"/>
      <c r="R27" s="57"/>
    </row>
    <row r="29" spans="1:18" x14ac:dyDescent="0.3">
      <c r="A29" s="737" t="str">
        <f>IF(ABS(B27-SUM('TAB3'!F22:H22))&gt;100,'TAB C'!B30,"")</f>
        <v/>
      </c>
      <c r="B29" s="737"/>
      <c r="C29" s="737"/>
      <c r="D29" s="737"/>
      <c r="E29" s="737"/>
      <c r="F29" s="737"/>
      <c r="G29" s="737"/>
      <c r="H29" s="737"/>
      <c r="I29" s="737"/>
      <c r="J29" s="737"/>
      <c r="K29" s="737"/>
      <c r="L29" s="737"/>
    </row>
    <row r="32" spans="1:18" s="77" customFormat="1" ht="12.6" customHeight="1" thickBot="1" x14ac:dyDescent="0.35">
      <c r="A32" s="769" t="s">
        <v>715</v>
      </c>
      <c r="B32" s="769"/>
      <c r="C32" s="769"/>
      <c r="D32" s="769"/>
      <c r="E32" s="769"/>
      <c r="F32" s="769"/>
      <c r="G32" s="769"/>
      <c r="H32" s="769"/>
      <c r="I32" s="769"/>
      <c r="J32" s="769"/>
      <c r="K32" s="769"/>
      <c r="L32" s="769"/>
      <c r="M32" s="769"/>
      <c r="N32" s="769"/>
      <c r="O32" s="769"/>
      <c r="P32" s="769"/>
    </row>
    <row r="33" spans="1:16" s="77" customFormat="1" ht="14.25" thickBot="1" x14ac:dyDescent="0.35">
      <c r="A33" s="156" t="s">
        <v>679</v>
      </c>
      <c r="B33" s="757" t="s">
        <v>517</v>
      </c>
      <c r="C33" s="758"/>
      <c r="D33" s="758"/>
      <c r="E33" s="758"/>
      <c r="F33" s="758"/>
      <c r="G33" s="758"/>
      <c r="H33" s="758"/>
      <c r="I33" s="758"/>
      <c r="J33" s="758"/>
      <c r="K33" s="758"/>
      <c r="L33" s="758"/>
      <c r="M33" s="758"/>
      <c r="N33" s="758"/>
      <c r="O33" s="758"/>
      <c r="P33" s="758"/>
    </row>
    <row r="34" spans="1:16" s="77" customFormat="1" ht="180.6" customHeight="1" thickBot="1" x14ac:dyDescent="0.35">
      <c r="A34" s="275">
        <v>2019</v>
      </c>
      <c r="B34" s="759"/>
      <c r="C34" s="760"/>
      <c r="D34" s="760"/>
      <c r="E34" s="760"/>
      <c r="F34" s="760"/>
      <c r="G34" s="760"/>
      <c r="H34" s="760"/>
      <c r="I34" s="760"/>
      <c r="J34" s="760"/>
      <c r="K34" s="760"/>
      <c r="L34" s="760"/>
      <c r="M34" s="760"/>
      <c r="N34" s="760"/>
      <c r="O34" s="760"/>
      <c r="P34" s="760"/>
    </row>
    <row r="35" spans="1:16" s="77" customFormat="1" ht="180.6" customHeight="1" thickBot="1" x14ac:dyDescent="0.35">
      <c r="A35" s="157">
        <v>2020</v>
      </c>
      <c r="B35" s="759"/>
      <c r="C35" s="760"/>
      <c r="D35" s="760"/>
      <c r="E35" s="760"/>
      <c r="F35" s="760"/>
      <c r="G35" s="760"/>
      <c r="H35" s="760"/>
      <c r="I35" s="760"/>
      <c r="J35" s="760"/>
      <c r="K35" s="760"/>
      <c r="L35" s="760"/>
      <c r="M35" s="760"/>
      <c r="N35" s="760"/>
      <c r="O35" s="760"/>
      <c r="P35" s="760"/>
    </row>
    <row r="36" spans="1:16" s="77" customFormat="1" ht="180.6" customHeight="1" thickBot="1" x14ac:dyDescent="0.35">
      <c r="A36" s="157">
        <v>2021</v>
      </c>
      <c r="B36" s="759"/>
      <c r="C36" s="760"/>
      <c r="D36" s="760"/>
      <c r="E36" s="760"/>
      <c r="F36" s="760"/>
      <c r="G36" s="760"/>
      <c r="H36" s="760"/>
      <c r="I36" s="760"/>
      <c r="J36" s="760"/>
      <c r="K36" s="760"/>
      <c r="L36" s="760"/>
      <c r="M36" s="760"/>
      <c r="N36" s="760"/>
      <c r="O36" s="760"/>
      <c r="P36" s="760"/>
    </row>
    <row r="37" spans="1:16" s="77" customFormat="1" ht="180.6" customHeight="1" thickBot="1" x14ac:dyDescent="0.35">
      <c r="A37" s="157">
        <v>2022</v>
      </c>
      <c r="B37" s="759"/>
      <c r="C37" s="760"/>
      <c r="D37" s="760"/>
      <c r="E37" s="760"/>
      <c r="F37" s="760"/>
      <c r="G37" s="760"/>
      <c r="H37" s="760"/>
      <c r="I37" s="760"/>
      <c r="J37" s="760"/>
      <c r="K37" s="760"/>
      <c r="L37" s="760"/>
      <c r="M37" s="760"/>
      <c r="N37" s="760"/>
      <c r="O37" s="760"/>
      <c r="P37" s="760"/>
    </row>
    <row r="38" spans="1:16" s="77" customFormat="1" ht="180.6" customHeight="1" thickBot="1" x14ac:dyDescent="0.35">
      <c r="A38" s="157">
        <v>2023</v>
      </c>
      <c r="B38" s="759"/>
      <c r="C38" s="760"/>
      <c r="D38" s="760"/>
      <c r="E38" s="760"/>
      <c r="F38" s="760"/>
      <c r="G38" s="760"/>
      <c r="H38" s="760"/>
      <c r="I38" s="760"/>
      <c r="J38" s="760"/>
      <c r="K38" s="760"/>
      <c r="L38" s="760"/>
      <c r="M38" s="760"/>
      <c r="N38" s="760"/>
      <c r="O38" s="760"/>
      <c r="P38" s="760"/>
    </row>
    <row r="39" spans="1:16" s="77" customFormat="1" x14ac:dyDescent="0.3">
      <c r="A39" s="81"/>
      <c r="C39" s="81"/>
      <c r="D39" s="81"/>
    </row>
  </sheetData>
  <mergeCells count="36">
    <mergeCell ref="A14:P14"/>
    <mergeCell ref="A15:A16"/>
    <mergeCell ref="C15:D15"/>
    <mergeCell ref="E15:F15"/>
    <mergeCell ref="G15:H15"/>
    <mergeCell ref="A3:P3"/>
    <mergeCell ref="A6:P6"/>
    <mergeCell ref="A7:A8"/>
    <mergeCell ref="C7:D7"/>
    <mergeCell ref="E7:F7"/>
    <mergeCell ref="G7:H7"/>
    <mergeCell ref="I7:J7"/>
    <mergeCell ref="K7:L7"/>
    <mergeCell ref="M7:N7"/>
    <mergeCell ref="O7:P7"/>
    <mergeCell ref="I15:J15"/>
    <mergeCell ref="K15:L15"/>
    <mergeCell ref="M15:N15"/>
    <mergeCell ref="O15:P15"/>
    <mergeCell ref="A22:P22"/>
    <mergeCell ref="K23:L23"/>
    <mergeCell ref="M23:N23"/>
    <mergeCell ref="O23:P23"/>
    <mergeCell ref="B38:P38"/>
    <mergeCell ref="A32:P32"/>
    <mergeCell ref="B33:P33"/>
    <mergeCell ref="B34:P34"/>
    <mergeCell ref="B35:P35"/>
    <mergeCell ref="B36:P36"/>
    <mergeCell ref="B37:P37"/>
    <mergeCell ref="A23:A24"/>
    <mergeCell ref="C23:D23"/>
    <mergeCell ref="E23:F23"/>
    <mergeCell ref="G23:H23"/>
    <mergeCell ref="I23:J23"/>
    <mergeCell ref="A29:L29"/>
  </mergeCells>
  <conditionalFormatting sqref="M10">
    <cfRule type="containsText" dxfId="1378" priority="133" operator="containsText" text="ntitulé">
      <formula>NOT(ISERROR(SEARCH("ntitulé",M10)))</formula>
    </cfRule>
    <cfRule type="containsBlanks" dxfId="1377" priority="134">
      <formula>LEN(TRIM(M10))=0</formula>
    </cfRule>
  </conditionalFormatting>
  <conditionalFormatting sqref="M10">
    <cfRule type="containsText" dxfId="1376" priority="132" operator="containsText" text="libre">
      <formula>NOT(ISERROR(SEARCH("libre",M10)))</formula>
    </cfRule>
  </conditionalFormatting>
  <conditionalFormatting sqref="O10">
    <cfRule type="containsText" dxfId="1375" priority="130" operator="containsText" text="ntitulé">
      <formula>NOT(ISERROR(SEARCH("ntitulé",O10)))</formula>
    </cfRule>
    <cfRule type="containsBlanks" dxfId="1374" priority="131">
      <formula>LEN(TRIM(O10))=0</formula>
    </cfRule>
  </conditionalFormatting>
  <conditionalFormatting sqref="O10">
    <cfRule type="containsText" dxfId="1373" priority="129" operator="containsText" text="libre">
      <formula>NOT(ISERROR(SEARCH("libre",O10)))</formula>
    </cfRule>
  </conditionalFormatting>
  <conditionalFormatting sqref="B9:C9">
    <cfRule type="containsText" dxfId="1372" priority="169" operator="containsText" text="ntitulé">
      <formula>NOT(ISERROR(SEARCH("ntitulé",B9)))</formula>
    </cfRule>
    <cfRule type="containsBlanks" dxfId="1371" priority="170">
      <formula>LEN(TRIM(B9))=0</formula>
    </cfRule>
  </conditionalFormatting>
  <conditionalFormatting sqref="B9:C9">
    <cfRule type="containsText" dxfId="1370" priority="168" operator="containsText" text="libre">
      <formula>NOT(ISERROR(SEARCH("libre",B9)))</formula>
    </cfRule>
  </conditionalFormatting>
  <conditionalFormatting sqref="E9">
    <cfRule type="containsText" dxfId="1369" priority="166" operator="containsText" text="ntitulé">
      <formula>NOT(ISERROR(SEARCH("ntitulé",E9)))</formula>
    </cfRule>
    <cfRule type="containsBlanks" dxfId="1368" priority="167">
      <formula>LEN(TRIM(E9))=0</formula>
    </cfRule>
  </conditionalFormatting>
  <conditionalFormatting sqref="E9">
    <cfRule type="containsText" dxfId="1367" priority="165" operator="containsText" text="libre">
      <formula>NOT(ISERROR(SEARCH("libre",E9)))</formula>
    </cfRule>
  </conditionalFormatting>
  <conditionalFormatting sqref="G9">
    <cfRule type="containsText" dxfId="1366" priority="163" operator="containsText" text="ntitulé">
      <formula>NOT(ISERROR(SEARCH("ntitulé",G9)))</formula>
    </cfRule>
    <cfRule type="containsBlanks" dxfId="1365" priority="164">
      <formula>LEN(TRIM(G9))=0</formula>
    </cfRule>
  </conditionalFormatting>
  <conditionalFormatting sqref="G9">
    <cfRule type="containsText" dxfId="1364" priority="162" operator="containsText" text="libre">
      <formula>NOT(ISERROR(SEARCH("libre",G9)))</formula>
    </cfRule>
  </conditionalFormatting>
  <conditionalFormatting sqref="I9">
    <cfRule type="containsText" dxfId="1363" priority="160" operator="containsText" text="ntitulé">
      <formula>NOT(ISERROR(SEARCH("ntitulé",I9)))</formula>
    </cfRule>
    <cfRule type="containsBlanks" dxfId="1362" priority="161">
      <formula>LEN(TRIM(I9))=0</formula>
    </cfRule>
  </conditionalFormatting>
  <conditionalFormatting sqref="I9">
    <cfRule type="containsText" dxfId="1361" priority="159" operator="containsText" text="libre">
      <formula>NOT(ISERROR(SEARCH("libre",I9)))</formula>
    </cfRule>
  </conditionalFormatting>
  <conditionalFormatting sqref="K9">
    <cfRule type="containsText" dxfId="1360" priority="157" operator="containsText" text="ntitulé">
      <formula>NOT(ISERROR(SEARCH("ntitulé",K9)))</formula>
    </cfRule>
    <cfRule type="containsBlanks" dxfId="1359" priority="158">
      <formula>LEN(TRIM(K9))=0</formula>
    </cfRule>
  </conditionalFormatting>
  <conditionalFormatting sqref="K9">
    <cfRule type="containsText" dxfId="1358" priority="156" operator="containsText" text="libre">
      <formula>NOT(ISERROR(SEARCH("libre",K9)))</formula>
    </cfRule>
  </conditionalFormatting>
  <conditionalFormatting sqref="M9">
    <cfRule type="containsText" dxfId="1357" priority="154" operator="containsText" text="ntitulé">
      <formula>NOT(ISERROR(SEARCH("ntitulé",M9)))</formula>
    </cfRule>
    <cfRule type="containsBlanks" dxfId="1356" priority="155">
      <formula>LEN(TRIM(M9))=0</formula>
    </cfRule>
  </conditionalFormatting>
  <conditionalFormatting sqref="M9">
    <cfRule type="containsText" dxfId="1355" priority="153" operator="containsText" text="libre">
      <formula>NOT(ISERROR(SEARCH("libre",M9)))</formula>
    </cfRule>
  </conditionalFormatting>
  <conditionalFormatting sqref="O9">
    <cfRule type="containsText" dxfId="1354" priority="151" operator="containsText" text="ntitulé">
      <formula>NOT(ISERROR(SEARCH("ntitulé",O9)))</formula>
    </cfRule>
    <cfRule type="containsBlanks" dxfId="1353" priority="152">
      <formula>LEN(TRIM(O9))=0</formula>
    </cfRule>
  </conditionalFormatting>
  <conditionalFormatting sqref="O9">
    <cfRule type="containsText" dxfId="1352" priority="150" operator="containsText" text="libre">
      <formula>NOT(ISERROR(SEARCH("libre",O9)))</formula>
    </cfRule>
  </conditionalFormatting>
  <conditionalFormatting sqref="B10:C10">
    <cfRule type="containsText" dxfId="1351" priority="148" operator="containsText" text="ntitulé">
      <formula>NOT(ISERROR(SEARCH("ntitulé",B10)))</formula>
    </cfRule>
    <cfRule type="containsBlanks" dxfId="1350" priority="149">
      <formula>LEN(TRIM(B10))=0</formula>
    </cfRule>
  </conditionalFormatting>
  <conditionalFormatting sqref="B10:C10">
    <cfRule type="containsText" dxfId="1349" priority="147" operator="containsText" text="libre">
      <formula>NOT(ISERROR(SEARCH("libre",B10)))</formula>
    </cfRule>
  </conditionalFormatting>
  <conditionalFormatting sqref="E10">
    <cfRule type="containsText" dxfId="1348" priority="145" operator="containsText" text="ntitulé">
      <formula>NOT(ISERROR(SEARCH("ntitulé",E10)))</formula>
    </cfRule>
    <cfRule type="containsBlanks" dxfId="1347" priority="146">
      <formula>LEN(TRIM(E10))=0</formula>
    </cfRule>
  </conditionalFormatting>
  <conditionalFormatting sqref="E10">
    <cfRule type="containsText" dxfId="1346" priority="144" operator="containsText" text="libre">
      <formula>NOT(ISERROR(SEARCH("libre",E10)))</formula>
    </cfRule>
  </conditionalFormatting>
  <conditionalFormatting sqref="G10">
    <cfRule type="containsText" dxfId="1345" priority="142" operator="containsText" text="ntitulé">
      <formula>NOT(ISERROR(SEARCH("ntitulé",G10)))</formula>
    </cfRule>
    <cfRule type="containsBlanks" dxfId="1344" priority="143">
      <formula>LEN(TRIM(G10))=0</formula>
    </cfRule>
  </conditionalFormatting>
  <conditionalFormatting sqref="G10">
    <cfRule type="containsText" dxfId="1343" priority="141" operator="containsText" text="libre">
      <formula>NOT(ISERROR(SEARCH("libre",G10)))</formula>
    </cfRule>
  </conditionalFormatting>
  <conditionalFormatting sqref="I10">
    <cfRule type="containsText" dxfId="1342" priority="139" operator="containsText" text="ntitulé">
      <formula>NOT(ISERROR(SEARCH("ntitulé",I10)))</formula>
    </cfRule>
    <cfRule type="containsBlanks" dxfId="1341" priority="140">
      <formula>LEN(TRIM(I10))=0</formula>
    </cfRule>
  </conditionalFormatting>
  <conditionalFormatting sqref="I10">
    <cfRule type="containsText" dxfId="1340" priority="138" operator="containsText" text="libre">
      <formula>NOT(ISERROR(SEARCH("libre",I10)))</formula>
    </cfRule>
  </conditionalFormatting>
  <conditionalFormatting sqref="K10">
    <cfRule type="containsText" dxfId="1339" priority="136" operator="containsText" text="ntitulé">
      <formula>NOT(ISERROR(SEARCH("ntitulé",K10)))</formula>
    </cfRule>
    <cfRule type="containsBlanks" dxfId="1338" priority="137">
      <formula>LEN(TRIM(K10))=0</formula>
    </cfRule>
  </conditionalFormatting>
  <conditionalFormatting sqref="K10">
    <cfRule type="containsText" dxfId="1337" priority="135" operator="containsText" text="libre">
      <formula>NOT(ISERROR(SEARCH("libre",K10)))</formula>
    </cfRule>
  </conditionalFormatting>
  <conditionalFormatting sqref="M12">
    <cfRule type="containsText" dxfId="1336" priority="112" operator="containsText" text="ntitulé">
      <formula>NOT(ISERROR(SEARCH("ntitulé",M12)))</formula>
    </cfRule>
    <cfRule type="containsBlanks" dxfId="1335" priority="113">
      <formula>LEN(TRIM(M12))=0</formula>
    </cfRule>
  </conditionalFormatting>
  <conditionalFormatting sqref="M12">
    <cfRule type="containsText" dxfId="1334" priority="111" operator="containsText" text="libre">
      <formula>NOT(ISERROR(SEARCH("libre",M12)))</formula>
    </cfRule>
  </conditionalFormatting>
  <conditionalFormatting sqref="O12">
    <cfRule type="containsText" dxfId="1333" priority="109" operator="containsText" text="ntitulé">
      <formula>NOT(ISERROR(SEARCH("ntitulé",O12)))</formula>
    </cfRule>
    <cfRule type="containsBlanks" dxfId="1332" priority="110">
      <formula>LEN(TRIM(O12))=0</formula>
    </cfRule>
  </conditionalFormatting>
  <conditionalFormatting sqref="O12">
    <cfRule type="containsText" dxfId="1331" priority="108" operator="containsText" text="libre">
      <formula>NOT(ISERROR(SEARCH("libre",O12)))</formula>
    </cfRule>
  </conditionalFormatting>
  <conditionalFormatting sqref="B12:C12">
    <cfRule type="containsText" dxfId="1330" priority="127" operator="containsText" text="ntitulé">
      <formula>NOT(ISERROR(SEARCH("ntitulé",B12)))</formula>
    </cfRule>
    <cfRule type="containsBlanks" dxfId="1329" priority="128">
      <formula>LEN(TRIM(B12))=0</formula>
    </cfRule>
  </conditionalFormatting>
  <conditionalFormatting sqref="B12:C12">
    <cfRule type="containsText" dxfId="1328" priority="126" operator="containsText" text="libre">
      <formula>NOT(ISERROR(SEARCH("libre",B12)))</formula>
    </cfRule>
  </conditionalFormatting>
  <conditionalFormatting sqref="E12">
    <cfRule type="containsText" dxfId="1327" priority="124" operator="containsText" text="ntitulé">
      <formula>NOT(ISERROR(SEARCH("ntitulé",E12)))</formula>
    </cfRule>
    <cfRule type="containsBlanks" dxfId="1326" priority="125">
      <formula>LEN(TRIM(E12))=0</formula>
    </cfRule>
  </conditionalFormatting>
  <conditionalFormatting sqref="E12">
    <cfRule type="containsText" dxfId="1325" priority="123" operator="containsText" text="libre">
      <formula>NOT(ISERROR(SEARCH("libre",E12)))</formula>
    </cfRule>
  </conditionalFormatting>
  <conditionalFormatting sqref="G12">
    <cfRule type="containsText" dxfId="1324" priority="121" operator="containsText" text="ntitulé">
      <formula>NOT(ISERROR(SEARCH("ntitulé",G12)))</formula>
    </cfRule>
    <cfRule type="containsBlanks" dxfId="1323" priority="122">
      <formula>LEN(TRIM(G12))=0</formula>
    </cfRule>
  </conditionalFormatting>
  <conditionalFormatting sqref="G12">
    <cfRule type="containsText" dxfId="1322" priority="120" operator="containsText" text="libre">
      <formula>NOT(ISERROR(SEARCH("libre",G12)))</formula>
    </cfRule>
  </conditionalFormatting>
  <conditionalFormatting sqref="I12">
    <cfRule type="containsText" dxfId="1321" priority="118" operator="containsText" text="ntitulé">
      <formula>NOT(ISERROR(SEARCH("ntitulé",I12)))</formula>
    </cfRule>
    <cfRule type="containsBlanks" dxfId="1320" priority="119">
      <formula>LEN(TRIM(I12))=0</formula>
    </cfRule>
  </conditionalFormatting>
  <conditionalFormatting sqref="I12">
    <cfRule type="containsText" dxfId="1319" priority="117" operator="containsText" text="libre">
      <formula>NOT(ISERROR(SEARCH("libre",I12)))</formula>
    </cfRule>
  </conditionalFormatting>
  <conditionalFormatting sqref="K12">
    <cfRule type="containsText" dxfId="1318" priority="115" operator="containsText" text="ntitulé">
      <formula>NOT(ISERROR(SEARCH("ntitulé",K12)))</formula>
    </cfRule>
    <cfRule type="containsBlanks" dxfId="1317" priority="116">
      <formula>LEN(TRIM(K12))=0</formula>
    </cfRule>
  </conditionalFormatting>
  <conditionalFormatting sqref="K12">
    <cfRule type="containsText" dxfId="1316" priority="114" operator="containsText" text="libre">
      <formula>NOT(ISERROR(SEARCH("libre",K12)))</formula>
    </cfRule>
  </conditionalFormatting>
  <conditionalFormatting sqref="M18">
    <cfRule type="containsText" dxfId="1315" priority="70" operator="containsText" text="ntitulé">
      <formula>NOT(ISERROR(SEARCH("ntitulé",M18)))</formula>
    </cfRule>
    <cfRule type="containsBlanks" dxfId="1314" priority="71">
      <formula>LEN(TRIM(M18))=0</formula>
    </cfRule>
  </conditionalFormatting>
  <conditionalFormatting sqref="M18">
    <cfRule type="containsText" dxfId="1313" priority="69" operator="containsText" text="libre">
      <formula>NOT(ISERROR(SEARCH("libre",M18)))</formula>
    </cfRule>
  </conditionalFormatting>
  <conditionalFormatting sqref="O18">
    <cfRule type="containsText" dxfId="1312" priority="67" operator="containsText" text="ntitulé">
      <formula>NOT(ISERROR(SEARCH("ntitulé",O18)))</formula>
    </cfRule>
    <cfRule type="containsBlanks" dxfId="1311" priority="68">
      <formula>LEN(TRIM(O18))=0</formula>
    </cfRule>
  </conditionalFormatting>
  <conditionalFormatting sqref="O18">
    <cfRule type="containsText" dxfId="1310" priority="66" operator="containsText" text="libre">
      <formula>NOT(ISERROR(SEARCH("libre",O18)))</formula>
    </cfRule>
  </conditionalFormatting>
  <conditionalFormatting sqref="B17:C17">
    <cfRule type="containsText" dxfId="1309" priority="106" operator="containsText" text="ntitulé">
      <formula>NOT(ISERROR(SEARCH("ntitulé",B17)))</formula>
    </cfRule>
    <cfRule type="containsBlanks" dxfId="1308" priority="107">
      <formula>LEN(TRIM(B17))=0</formula>
    </cfRule>
  </conditionalFormatting>
  <conditionalFormatting sqref="B17:C17">
    <cfRule type="containsText" dxfId="1307" priority="105" operator="containsText" text="libre">
      <formula>NOT(ISERROR(SEARCH("libre",B17)))</formula>
    </cfRule>
  </conditionalFormatting>
  <conditionalFormatting sqref="E17">
    <cfRule type="containsText" dxfId="1306" priority="103" operator="containsText" text="ntitulé">
      <formula>NOT(ISERROR(SEARCH("ntitulé",E17)))</formula>
    </cfRule>
    <cfRule type="containsBlanks" dxfId="1305" priority="104">
      <formula>LEN(TRIM(E17))=0</formula>
    </cfRule>
  </conditionalFormatting>
  <conditionalFormatting sqref="E17">
    <cfRule type="containsText" dxfId="1304" priority="102" operator="containsText" text="libre">
      <formula>NOT(ISERROR(SEARCH("libre",E17)))</formula>
    </cfRule>
  </conditionalFormatting>
  <conditionalFormatting sqref="G17">
    <cfRule type="containsText" dxfId="1303" priority="100" operator="containsText" text="ntitulé">
      <formula>NOT(ISERROR(SEARCH("ntitulé",G17)))</formula>
    </cfRule>
    <cfRule type="containsBlanks" dxfId="1302" priority="101">
      <formula>LEN(TRIM(G17))=0</formula>
    </cfRule>
  </conditionalFormatting>
  <conditionalFormatting sqref="G17">
    <cfRule type="containsText" dxfId="1301" priority="99" operator="containsText" text="libre">
      <formula>NOT(ISERROR(SEARCH("libre",G17)))</formula>
    </cfRule>
  </conditionalFormatting>
  <conditionalFormatting sqref="I17">
    <cfRule type="containsText" dxfId="1300" priority="97" operator="containsText" text="ntitulé">
      <formula>NOT(ISERROR(SEARCH("ntitulé",I17)))</formula>
    </cfRule>
    <cfRule type="containsBlanks" dxfId="1299" priority="98">
      <formula>LEN(TRIM(I17))=0</formula>
    </cfRule>
  </conditionalFormatting>
  <conditionalFormatting sqref="I17">
    <cfRule type="containsText" dxfId="1298" priority="96" operator="containsText" text="libre">
      <formula>NOT(ISERROR(SEARCH("libre",I17)))</formula>
    </cfRule>
  </conditionalFormatting>
  <conditionalFormatting sqref="K17">
    <cfRule type="containsText" dxfId="1297" priority="94" operator="containsText" text="ntitulé">
      <formula>NOT(ISERROR(SEARCH("ntitulé",K17)))</formula>
    </cfRule>
    <cfRule type="containsBlanks" dxfId="1296" priority="95">
      <formula>LEN(TRIM(K17))=0</formula>
    </cfRule>
  </conditionalFormatting>
  <conditionalFormatting sqref="K17">
    <cfRule type="containsText" dxfId="1295" priority="93" operator="containsText" text="libre">
      <formula>NOT(ISERROR(SEARCH("libre",K17)))</formula>
    </cfRule>
  </conditionalFormatting>
  <conditionalFormatting sqref="M17">
    <cfRule type="containsText" dxfId="1294" priority="91" operator="containsText" text="ntitulé">
      <formula>NOT(ISERROR(SEARCH("ntitulé",M17)))</formula>
    </cfRule>
    <cfRule type="containsBlanks" dxfId="1293" priority="92">
      <formula>LEN(TRIM(M17))=0</formula>
    </cfRule>
  </conditionalFormatting>
  <conditionalFormatting sqref="M17">
    <cfRule type="containsText" dxfId="1292" priority="90" operator="containsText" text="libre">
      <formula>NOT(ISERROR(SEARCH("libre",M17)))</formula>
    </cfRule>
  </conditionalFormatting>
  <conditionalFormatting sqref="O17">
    <cfRule type="containsText" dxfId="1291" priority="88" operator="containsText" text="ntitulé">
      <formula>NOT(ISERROR(SEARCH("ntitulé",O17)))</formula>
    </cfRule>
    <cfRule type="containsBlanks" dxfId="1290" priority="89">
      <formula>LEN(TRIM(O17))=0</formula>
    </cfRule>
  </conditionalFormatting>
  <conditionalFormatting sqref="O17">
    <cfRule type="containsText" dxfId="1289" priority="87" operator="containsText" text="libre">
      <formula>NOT(ISERROR(SEARCH("libre",O17)))</formula>
    </cfRule>
  </conditionalFormatting>
  <conditionalFormatting sqref="B18:C18">
    <cfRule type="containsText" dxfId="1288" priority="85" operator="containsText" text="ntitulé">
      <formula>NOT(ISERROR(SEARCH("ntitulé",B18)))</formula>
    </cfRule>
    <cfRule type="containsBlanks" dxfId="1287" priority="86">
      <formula>LEN(TRIM(B18))=0</formula>
    </cfRule>
  </conditionalFormatting>
  <conditionalFormatting sqref="B18:C18">
    <cfRule type="containsText" dxfId="1286" priority="84" operator="containsText" text="libre">
      <formula>NOT(ISERROR(SEARCH("libre",B18)))</formula>
    </cfRule>
  </conditionalFormatting>
  <conditionalFormatting sqref="E18">
    <cfRule type="containsText" dxfId="1285" priority="82" operator="containsText" text="ntitulé">
      <formula>NOT(ISERROR(SEARCH("ntitulé",E18)))</formula>
    </cfRule>
    <cfRule type="containsBlanks" dxfId="1284" priority="83">
      <formula>LEN(TRIM(E18))=0</formula>
    </cfRule>
  </conditionalFormatting>
  <conditionalFormatting sqref="E18">
    <cfRule type="containsText" dxfId="1283" priority="81" operator="containsText" text="libre">
      <formula>NOT(ISERROR(SEARCH("libre",E18)))</formula>
    </cfRule>
  </conditionalFormatting>
  <conditionalFormatting sqref="G18">
    <cfRule type="containsText" dxfId="1282" priority="79" operator="containsText" text="ntitulé">
      <formula>NOT(ISERROR(SEARCH("ntitulé",G18)))</formula>
    </cfRule>
    <cfRule type="containsBlanks" dxfId="1281" priority="80">
      <formula>LEN(TRIM(G18))=0</formula>
    </cfRule>
  </conditionalFormatting>
  <conditionalFormatting sqref="G18">
    <cfRule type="containsText" dxfId="1280" priority="78" operator="containsText" text="libre">
      <formula>NOT(ISERROR(SEARCH("libre",G18)))</formula>
    </cfRule>
  </conditionalFormatting>
  <conditionalFormatting sqref="I18">
    <cfRule type="containsText" dxfId="1279" priority="76" operator="containsText" text="ntitulé">
      <formula>NOT(ISERROR(SEARCH("ntitulé",I18)))</formula>
    </cfRule>
    <cfRule type="containsBlanks" dxfId="1278" priority="77">
      <formula>LEN(TRIM(I18))=0</formula>
    </cfRule>
  </conditionalFormatting>
  <conditionalFormatting sqref="I18">
    <cfRule type="containsText" dxfId="1277" priority="75" operator="containsText" text="libre">
      <formula>NOT(ISERROR(SEARCH("libre",I18)))</formula>
    </cfRule>
  </conditionalFormatting>
  <conditionalFormatting sqref="K18">
    <cfRule type="containsText" dxfId="1276" priority="73" operator="containsText" text="ntitulé">
      <formula>NOT(ISERROR(SEARCH("ntitulé",K18)))</formula>
    </cfRule>
    <cfRule type="containsBlanks" dxfId="1275" priority="74">
      <formula>LEN(TRIM(K18))=0</formula>
    </cfRule>
  </conditionalFormatting>
  <conditionalFormatting sqref="K18">
    <cfRule type="containsText" dxfId="1274" priority="72" operator="containsText" text="libre">
      <formula>NOT(ISERROR(SEARCH("libre",K18)))</formula>
    </cfRule>
  </conditionalFormatting>
  <conditionalFormatting sqref="M20">
    <cfRule type="containsText" dxfId="1273" priority="49" operator="containsText" text="ntitulé">
      <formula>NOT(ISERROR(SEARCH("ntitulé",M20)))</formula>
    </cfRule>
    <cfRule type="containsBlanks" dxfId="1272" priority="50">
      <formula>LEN(TRIM(M20))=0</formula>
    </cfRule>
  </conditionalFormatting>
  <conditionalFormatting sqref="M20">
    <cfRule type="containsText" dxfId="1271" priority="48" operator="containsText" text="libre">
      <formula>NOT(ISERROR(SEARCH("libre",M20)))</formula>
    </cfRule>
  </conditionalFormatting>
  <conditionalFormatting sqref="O20">
    <cfRule type="containsText" dxfId="1270" priority="46" operator="containsText" text="ntitulé">
      <formula>NOT(ISERROR(SEARCH("ntitulé",O20)))</formula>
    </cfRule>
    <cfRule type="containsBlanks" dxfId="1269" priority="47">
      <formula>LEN(TRIM(O20))=0</formula>
    </cfRule>
  </conditionalFormatting>
  <conditionalFormatting sqref="O20">
    <cfRule type="containsText" dxfId="1268" priority="45" operator="containsText" text="libre">
      <formula>NOT(ISERROR(SEARCH("libre",O20)))</formula>
    </cfRule>
  </conditionalFormatting>
  <conditionalFormatting sqref="B20:C20">
    <cfRule type="containsText" dxfId="1267" priority="64" operator="containsText" text="ntitulé">
      <formula>NOT(ISERROR(SEARCH("ntitulé",B20)))</formula>
    </cfRule>
    <cfRule type="containsBlanks" dxfId="1266" priority="65">
      <formula>LEN(TRIM(B20))=0</formula>
    </cfRule>
  </conditionalFormatting>
  <conditionalFormatting sqref="B20:C20">
    <cfRule type="containsText" dxfId="1265" priority="63" operator="containsText" text="libre">
      <formula>NOT(ISERROR(SEARCH("libre",B20)))</formula>
    </cfRule>
  </conditionalFormatting>
  <conditionalFormatting sqref="E20">
    <cfRule type="containsText" dxfId="1264" priority="61" operator="containsText" text="ntitulé">
      <formula>NOT(ISERROR(SEARCH("ntitulé",E20)))</formula>
    </cfRule>
    <cfRule type="containsBlanks" dxfId="1263" priority="62">
      <formula>LEN(TRIM(E20))=0</formula>
    </cfRule>
  </conditionalFormatting>
  <conditionalFormatting sqref="E20">
    <cfRule type="containsText" dxfId="1262" priority="60" operator="containsText" text="libre">
      <formula>NOT(ISERROR(SEARCH("libre",E20)))</formula>
    </cfRule>
  </conditionalFormatting>
  <conditionalFormatting sqref="G20">
    <cfRule type="containsText" dxfId="1261" priority="58" operator="containsText" text="ntitulé">
      <formula>NOT(ISERROR(SEARCH("ntitulé",G20)))</formula>
    </cfRule>
    <cfRule type="containsBlanks" dxfId="1260" priority="59">
      <formula>LEN(TRIM(G20))=0</formula>
    </cfRule>
  </conditionalFormatting>
  <conditionalFormatting sqref="G20">
    <cfRule type="containsText" dxfId="1259" priority="57" operator="containsText" text="libre">
      <formula>NOT(ISERROR(SEARCH("libre",G20)))</formula>
    </cfRule>
  </conditionalFormatting>
  <conditionalFormatting sqref="I20">
    <cfRule type="containsText" dxfId="1258" priority="55" operator="containsText" text="ntitulé">
      <formula>NOT(ISERROR(SEARCH("ntitulé",I20)))</formula>
    </cfRule>
    <cfRule type="containsBlanks" dxfId="1257" priority="56">
      <formula>LEN(TRIM(I20))=0</formula>
    </cfRule>
  </conditionalFormatting>
  <conditionalFormatting sqref="I20">
    <cfRule type="containsText" dxfId="1256" priority="54" operator="containsText" text="libre">
      <formula>NOT(ISERROR(SEARCH("libre",I20)))</formula>
    </cfRule>
  </conditionalFormatting>
  <conditionalFormatting sqref="K20">
    <cfRule type="containsText" dxfId="1255" priority="52" operator="containsText" text="ntitulé">
      <formula>NOT(ISERROR(SEARCH("ntitulé",K20)))</formula>
    </cfRule>
    <cfRule type="containsBlanks" dxfId="1254" priority="53">
      <formula>LEN(TRIM(K20))=0</formula>
    </cfRule>
  </conditionalFormatting>
  <conditionalFormatting sqref="K20">
    <cfRule type="containsText" dxfId="1253" priority="51" operator="containsText" text="libre">
      <formula>NOT(ISERROR(SEARCH("libre",K20)))</formula>
    </cfRule>
  </conditionalFormatting>
  <conditionalFormatting sqref="B25:C25">
    <cfRule type="containsText" dxfId="1252" priority="43" operator="containsText" text="ntitulé">
      <formula>NOT(ISERROR(SEARCH("ntitulé",B25)))</formula>
    </cfRule>
    <cfRule type="containsBlanks" dxfId="1251" priority="44">
      <formula>LEN(TRIM(B25))=0</formula>
    </cfRule>
  </conditionalFormatting>
  <conditionalFormatting sqref="B25:C25">
    <cfRule type="containsText" dxfId="1250" priority="42" operator="containsText" text="libre">
      <formula>NOT(ISERROR(SEARCH("libre",B25)))</formula>
    </cfRule>
  </conditionalFormatting>
  <conditionalFormatting sqref="E25">
    <cfRule type="containsText" dxfId="1249" priority="40" operator="containsText" text="ntitulé">
      <formula>NOT(ISERROR(SEARCH("ntitulé",E25)))</formula>
    </cfRule>
    <cfRule type="containsBlanks" dxfId="1248" priority="41">
      <formula>LEN(TRIM(E25))=0</formula>
    </cfRule>
  </conditionalFormatting>
  <conditionalFormatting sqref="E25">
    <cfRule type="containsText" dxfId="1247" priority="39" operator="containsText" text="libre">
      <formula>NOT(ISERROR(SEARCH("libre",E25)))</formula>
    </cfRule>
  </conditionalFormatting>
  <conditionalFormatting sqref="G25">
    <cfRule type="containsText" dxfId="1246" priority="37" operator="containsText" text="ntitulé">
      <formula>NOT(ISERROR(SEARCH("ntitulé",G25)))</formula>
    </cfRule>
    <cfRule type="containsBlanks" dxfId="1245" priority="38">
      <formula>LEN(TRIM(G25))=0</formula>
    </cfRule>
  </conditionalFormatting>
  <conditionalFormatting sqref="G25">
    <cfRule type="containsText" dxfId="1244" priority="36" operator="containsText" text="libre">
      <formula>NOT(ISERROR(SEARCH("libre",G25)))</formula>
    </cfRule>
  </conditionalFormatting>
  <conditionalFormatting sqref="I25">
    <cfRule type="containsText" dxfId="1243" priority="34" operator="containsText" text="ntitulé">
      <formula>NOT(ISERROR(SEARCH("ntitulé",I25)))</formula>
    </cfRule>
    <cfRule type="containsBlanks" dxfId="1242" priority="35">
      <formula>LEN(TRIM(I25))=0</formula>
    </cfRule>
  </conditionalFormatting>
  <conditionalFormatting sqref="I25">
    <cfRule type="containsText" dxfId="1241" priority="33" operator="containsText" text="libre">
      <formula>NOT(ISERROR(SEARCH("libre",I25)))</formula>
    </cfRule>
  </conditionalFormatting>
  <conditionalFormatting sqref="K25">
    <cfRule type="containsText" dxfId="1240" priority="31" operator="containsText" text="ntitulé">
      <formula>NOT(ISERROR(SEARCH("ntitulé",K25)))</formula>
    </cfRule>
    <cfRule type="containsBlanks" dxfId="1239" priority="32">
      <formula>LEN(TRIM(K25))=0</formula>
    </cfRule>
  </conditionalFormatting>
  <conditionalFormatting sqref="K25">
    <cfRule type="containsText" dxfId="1238" priority="30" operator="containsText" text="libre">
      <formula>NOT(ISERROR(SEARCH("libre",K25)))</formula>
    </cfRule>
  </conditionalFormatting>
  <conditionalFormatting sqref="M25">
    <cfRule type="containsText" dxfId="1237" priority="28" operator="containsText" text="ntitulé">
      <formula>NOT(ISERROR(SEARCH("ntitulé",M25)))</formula>
    </cfRule>
    <cfRule type="containsBlanks" dxfId="1236" priority="29">
      <formula>LEN(TRIM(M25))=0</formula>
    </cfRule>
  </conditionalFormatting>
  <conditionalFormatting sqref="M25">
    <cfRule type="containsText" dxfId="1235" priority="27" operator="containsText" text="libre">
      <formula>NOT(ISERROR(SEARCH("libre",M25)))</formula>
    </cfRule>
  </conditionalFormatting>
  <conditionalFormatting sqref="O25">
    <cfRule type="containsText" dxfId="1234" priority="25" operator="containsText" text="ntitulé">
      <formula>NOT(ISERROR(SEARCH("ntitulé",O25)))</formula>
    </cfRule>
    <cfRule type="containsBlanks" dxfId="1233" priority="26">
      <formula>LEN(TRIM(O25))=0</formula>
    </cfRule>
  </conditionalFormatting>
  <conditionalFormatting sqref="O25">
    <cfRule type="containsText" dxfId="1232" priority="24" operator="containsText" text="libre">
      <formula>NOT(ISERROR(SEARCH("libre",O25)))</formula>
    </cfRule>
  </conditionalFormatting>
  <conditionalFormatting sqref="B34:P34">
    <cfRule type="containsBlanks" dxfId="1231" priority="2">
      <formula>LEN(TRIM(B34))=0</formula>
    </cfRule>
  </conditionalFormatting>
  <conditionalFormatting sqref="B35:P38">
    <cfRule type="containsBlanks" dxfId="1230" priority="1">
      <formula>LEN(TRIM(B35))=0</formula>
    </cfRule>
  </conditionalFormatting>
  <hyperlinks>
    <hyperlink ref="A1" location="TAB00!A1" display="Retour page de garde"/>
    <hyperlink ref="A2" location="'TAB5'!A1" display="Retour TAB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72" id="{C48695F8-1A1F-4817-BF40-56EC5024C1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71" id="{E221915D-1FF2-4B9B-975D-5B58B3194D0B}">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baseColWidth="10" defaultColWidth="9.1640625" defaultRowHeight="13.5" x14ac:dyDescent="0.3"/>
  <cols>
    <col min="1" max="1" width="45.5" style="6" customWidth="1"/>
    <col min="2" max="2" width="16.6640625" style="1" customWidth="1"/>
    <col min="3" max="3" width="16.6640625" style="6" customWidth="1"/>
    <col min="4" max="4" width="9.6640625" style="6" customWidth="1"/>
    <col min="5" max="5" width="16.6640625" style="1" customWidth="1"/>
    <col min="6" max="6" width="9.6640625" style="1" customWidth="1"/>
    <col min="7" max="7" width="16.6640625" style="1" customWidth="1"/>
    <col min="8" max="8" width="9.6640625" style="1" customWidth="1"/>
    <col min="9" max="9" width="16.6640625" style="1" customWidth="1"/>
    <col min="10" max="10" width="9.6640625" style="1" customWidth="1"/>
    <col min="11" max="11" width="16.6640625" style="1" customWidth="1"/>
    <col min="12" max="12" width="9.6640625" style="1" customWidth="1"/>
    <col min="13" max="13" width="16.6640625" style="1" customWidth="1"/>
    <col min="14" max="14" width="9.6640625" style="1" customWidth="1"/>
    <col min="15" max="15" width="16.6640625" style="1" customWidth="1"/>
    <col min="16" max="16" width="9.6640625" style="1" customWidth="1"/>
    <col min="17" max="17" width="1.5" style="1" customWidth="1"/>
    <col min="18" max="16384" width="9.1640625" style="1"/>
  </cols>
  <sheetData>
    <row r="1" spans="1:18" ht="15" x14ac:dyDescent="0.3">
      <c r="A1" s="22" t="s">
        <v>160</v>
      </c>
      <c r="B1" s="9"/>
      <c r="C1" s="38"/>
      <c r="E1" s="9"/>
      <c r="G1" s="9"/>
      <c r="I1" s="9"/>
      <c r="K1" s="9"/>
      <c r="M1" s="9"/>
      <c r="O1" s="9"/>
    </row>
    <row r="2" spans="1:18" ht="15" x14ac:dyDescent="0.3">
      <c r="A2" s="283" t="s">
        <v>380</v>
      </c>
      <c r="B2" s="9"/>
      <c r="C2" s="38"/>
      <c r="E2" s="9"/>
      <c r="G2" s="9"/>
      <c r="I2" s="9"/>
      <c r="K2" s="9"/>
      <c r="M2" s="9"/>
      <c r="O2" s="9"/>
    </row>
    <row r="4" spans="1:18" ht="49.9" customHeight="1" x14ac:dyDescent="0.3">
      <c r="A4" s="767" t="str">
        <f>TAB00!B76&amp;" : "&amp;TAB00!C76</f>
        <v xml:space="preserve">TAB5.13 : Charges d’achat des certificats verts </v>
      </c>
      <c r="B4" s="767"/>
      <c r="C4" s="767"/>
      <c r="D4" s="767"/>
      <c r="E4" s="767"/>
      <c r="F4" s="767"/>
      <c r="G4" s="767"/>
      <c r="H4" s="767"/>
      <c r="I4" s="767"/>
      <c r="J4" s="767"/>
      <c r="K4" s="767"/>
      <c r="L4" s="767"/>
      <c r="M4" s="767"/>
      <c r="N4" s="767"/>
      <c r="O4" s="767"/>
      <c r="P4" s="767"/>
    </row>
    <row r="5" spans="1:18" x14ac:dyDescent="0.3">
      <c r="K5" s="2"/>
      <c r="L5" s="2"/>
      <c r="M5" s="2"/>
    </row>
    <row r="6" spans="1:18" s="2" customFormat="1" ht="31.9" customHeight="1" x14ac:dyDescent="0.3">
      <c r="A6" s="3"/>
      <c r="B6" s="3"/>
      <c r="C6" s="3"/>
      <c r="D6" s="3"/>
    </row>
    <row r="7" spans="1:18" s="2" customFormat="1" ht="24" customHeight="1" x14ac:dyDescent="0.3">
      <c r="A7" s="743" t="s">
        <v>2</v>
      </c>
      <c r="B7" s="66" t="s">
        <v>112</v>
      </c>
      <c r="C7" s="743" t="s">
        <v>140</v>
      </c>
      <c r="D7" s="743"/>
      <c r="E7" s="743" t="s">
        <v>307</v>
      </c>
      <c r="F7" s="743"/>
      <c r="G7" s="743" t="s">
        <v>306</v>
      </c>
      <c r="H7" s="743"/>
      <c r="I7" s="743" t="s">
        <v>302</v>
      </c>
      <c r="J7" s="743"/>
      <c r="K7" s="743" t="s">
        <v>303</v>
      </c>
      <c r="L7" s="743"/>
      <c r="M7" s="743" t="s">
        <v>304</v>
      </c>
      <c r="N7" s="743"/>
      <c r="O7" s="743" t="s">
        <v>305</v>
      </c>
      <c r="P7" s="743"/>
      <c r="Q7" s="103"/>
    </row>
    <row r="8" spans="1:18" s="2" customFormat="1" ht="27" x14ac:dyDescent="0.3">
      <c r="A8" s="743"/>
      <c r="B8" s="66" t="s">
        <v>3</v>
      </c>
      <c r="C8" s="66" t="s">
        <v>3</v>
      </c>
      <c r="D8" s="165" t="s">
        <v>110</v>
      </c>
      <c r="E8" s="66" t="s">
        <v>3</v>
      </c>
      <c r="F8" s="165" t="s">
        <v>110</v>
      </c>
      <c r="G8" s="66" t="s">
        <v>3</v>
      </c>
      <c r="H8" s="165" t="s">
        <v>110</v>
      </c>
      <c r="I8" s="66" t="s">
        <v>3</v>
      </c>
      <c r="J8" s="165" t="s">
        <v>110</v>
      </c>
      <c r="K8" s="66" t="s">
        <v>3</v>
      </c>
      <c r="L8" s="165" t="s">
        <v>110</v>
      </c>
      <c r="M8" s="66" t="s">
        <v>3</v>
      </c>
      <c r="N8" s="165" t="s">
        <v>110</v>
      </c>
      <c r="O8" s="66" t="s">
        <v>3</v>
      </c>
      <c r="P8" s="165" t="s">
        <v>110</v>
      </c>
      <c r="Q8" s="355"/>
    </row>
    <row r="9" spans="1:18" s="2" customFormat="1" ht="27" customHeight="1" x14ac:dyDescent="0.3">
      <c r="A9" s="31" t="s">
        <v>874</v>
      </c>
      <c r="B9" s="289"/>
      <c r="C9" s="289"/>
      <c r="D9" s="354">
        <f t="shared" ref="D9:D14" si="0">IFERROR(IF(AND(ROUND(SUM(B9:B9),0)=0,ROUND(SUM(C9:C9),0)&gt;ROUND(SUM(B9:B9),0)),"INF",(ROUND(SUM(C9:C9),0)-ROUND(SUM(B9:B9),0))/ROUND(SUM(B9:B9),0)),0)</f>
        <v>0</v>
      </c>
      <c r="E9" s="289"/>
      <c r="F9" s="354">
        <f t="shared" ref="F9:F14" si="1">IFERROR(IF(AND(ROUND(SUM(C9),0)=0,ROUND(SUM(E9:E9),0)&gt;ROUND(SUM(C9),0)),"INF",(ROUND(SUM(E9:E9),0)-ROUND(SUM(C9),0))/ROUND(SUM(C9),0)),0)</f>
        <v>0</v>
      </c>
      <c r="G9" s="289"/>
      <c r="H9" s="354">
        <f t="shared" ref="H9:H14" si="2">IFERROR(IF(AND(ROUND(SUM(E9),0)=0,ROUND(SUM(G9:G9),0)&gt;ROUND(SUM(E9),0)),"INF",(ROUND(SUM(G9:G9),0)-ROUND(SUM(E9),0))/ROUND(SUM(E9),0)),0)</f>
        <v>0</v>
      </c>
      <c r="I9" s="289"/>
      <c r="J9" s="354">
        <f>IFERROR(IF(AND(ROUND(SUM(G9),0)=0,ROUND(SUM(I9:I9),0)&gt;ROUND(SUM(G9),0)),"INF",(ROUND(SUM(I9:I9),0)-ROUND(SUM(G9),0))/ROUND(SUM(G9),0)),0)</f>
        <v>0</v>
      </c>
      <c r="K9" s="289"/>
      <c r="L9" s="354">
        <f t="shared" ref="L9:L14" si="3">IFERROR(IF(AND(ROUND(SUM(I9),0)=0,ROUND(SUM(K9:K9),0)&gt;ROUND(SUM(I9),0)),"INF",(ROUND(SUM(K9:K9),0)-ROUND(SUM(I9),0))/ROUND(SUM(I9),0)),0)</f>
        <v>0</v>
      </c>
      <c r="M9" s="289"/>
      <c r="N9" s="354">
        <f t="shared" ref="N9:N14" si="4">IFERROR(IF(AND(ROUND(SUM(K9),0)=0,ROUND(SUM(M9:M9),0)&gt;ROUND(SUM(K9),0)),"INF",(ROUND(SUM(M9:M9),0)-ROUND(SUM(K9),0))/ROUND(SUM(K9),0)),0)</f>
        <v>0</v>
      </c>
      <c r="O9" s="289"/>
      <c r="P9" s="357">
        <f t="shared" ref="P9:P14" si="5">IFERROR(IF(AND(ROUND(SUM(M9),0)=0,ROUND(SUM(O9:O9),0)&gt;ROUND(SUM(M9),0)),"INF",(ROUND(SUM(O9:O9),0)-ROUND(SUM(M9),0))/ROUND(SUM(M9),0)),0)</f>
        <v>0</v>
      </c>
      <c r="Q9" s="355"/>
    </row>
    <row r="10" spans="1:18" s="20" customFormat="1" ht="31.9" customHeight="1" x14ac:dyDescent="0.3">
      <c r="A10" s="31" t="s">
        <v>875</v>
      </c>
      <c r="B10" s="289"/>
      <c r="C10" s="289"/>
      <c r="D10" s="354">
        <f t="shared" si="0"/>
        <v>0</v>
      </c>
      <c r="E10" s="289"/>
      <c r="F10" s="354">
        <f t="shared" si="1"/>
        <v>0</v>
      </c>
      <c r="G10" s="289"/>
      <c r="H10" s="354">
        <f t="shared" si="2"/>
        <v>0</v>
      </c>
      <c r="I10" s="289"/>
      <c r="J10" s="354">
        <f t="shared" ref="J10:J14" si="6">IFERROR(IF(AND(ROUND(SUM(G10),0)=0,ROUND(SUM(I10:I10),0)&gt;ROUND(SUM(G10),0)),"INF",(ROUND(SUM(I10:I10),0)-ROUND(SUM(G10),0))/ROUND(SUM(G10),0)),0)</f>
        <v>0</v>
      </c>
      <c r="K10" s="289"/>
      <c r="L10" s="354">
        <f t="shared" si="3"/>
        <v>0</v>
      </c>
      <c r="M10" s="289"/>
      <c r="N10" s="354">
        <f t="shared" si="4"/>
        <v>0</v>
      </c>
      <c r="O10" s="289"/>
      <c r="P10" s="357">
        <f t="shared" si="5"/>
        <v>0</v>
      </c>
      <c r="Q10" s="356"/>
    </row>
    <row r="11" spans="1:18" s="20" customFormat="1" ht="31.9" customHeight="1" x14ac:dyDescent="0.3">
      <c r="A11" s="31" t="s">
        <v>361</v>
      </c>
      <c r="B11" s="613"/>
      <c r="C11" s="613"/>
      <c r="D11" s="354">
        <f t="shared" si="0"/>
        <v>0</v>
      </c>
      <c r="E11" s="613"/>
      <c r="F11" s="354">
        <f t="shared" si="1"/>
        <v>0</v>
      </c>
      <c r="G11" s="613"/>
      <c r="H11" s="354">
        <f t="shared" si="2"/>
        <v>0</v>
      </c>
      <c r="I11" s="613"/>
      <c r="J11" s="354">
        <f t="shared" si="6"/>
        <v>0</v>
      </c>
      <c r="K11" s="613"/>
      <c r="L11" s="354">
        <f t="shared" si="3"/>
        <v>0</v>
      </c>
      <c r="M11" s="613"/>
      <c r="N11" s="354">
        <f t="shared" si="4"/>
        <v>0</v>
      </c>
      <c r="O11" s="613"/>
      <c r="P11" s="357">
        <f t="shared" si="5"/>
        <v>0</v>
      </c>
      <c r="Q11" s="356"/>
      <c r="R11" s="102"/>
    </row>
    <row r="12" spans="1:18" s="20" customFormat="1" ht="31.9" customHeight="1" x14ac:dyDescent="0.3">
      <c r="A12" s="42" t="s">
        <v>362</v>
      </c>
      <c r="B12" s="352">
        <f>B10*B11</f>
        <v>0</v>
      </c>
      <c r="C12" s="352">
        <f>C10*C11</f>
        <v>0</v>
      </c>
      <c r="D12" s="353">
        <f t="shared" si="0"/>
        <v>0</v>
      </c>
      <c r="E12" s="352">
        <f>E10*E11</f>
        <v>0</v>
      </c>
      <c r="F12" s="353">
        <f t="shared" si="1"/>
        <v>0</v>
      </c>
      <c r="G12" s="352">
        <f>G10*G11</f>
        <v>0</v>
      </c>
      <c r="H12" s="353">
        <f t="shared" si="2"/>
        <v>0</v>
      </c>
      <c r="I12" s="352">
        <f>I10*I11</f>
        <v>0</v>
      </c>
      <c r="J12" s="353">
        <f t="shared" si="6"/>
        <v>0</v>
      </c>
      <c r="K12" s="352">
        <f>K10*K11</f>
        <v>0</v>
      </c>
      <c r="L12" s="353">
        <f t="shared" si="3"/>
        <v>0</v>
      </c>
      <c r="M12" s="352">
        <f>M10*M11</f>
        <v>0</v>
      </c>
      <c r="N12" s="353">
        <f t="shared" si="4"/>
        <v>0</v>
      </c>
      <c r="O12" s="352">
        <f>O10*O11</f>
        <v>0</v>
      </c>
      <c r="P12" s="357">
        <f t="shared" si="5"/>
        <v>0</v>
      </c>
      <c r="Q12" s="356"/>
      <c r="R12" s="102"/>
    </row>
    <row r="13" spans="1:18" s="20" customFormat="1" ht="31.9" customHeight="1" x14ac:dyDescent="0.3">
      <c r="A13" s="31" t="s">
        <v>315</v>
      </c>
      <c r="B13" s="350"/>
      <c r="C13" s="350"/>
      <c r="D13" s="354">
        <f t="shared" si="0"/>
        <v>0</v>
      </c>
      <c r="E13" s="35"/>
      <c r="F13" s="354">
        <f t="shared" si="1"/>
        <v>0</v>
      </c>
      <c r="G13" s="350"/>
      <c r="H13" s="354">
        <f t="shared" si="2"/>
        <v>0</v>
      </c>
      <c r="I13" s="350"/>
      <c r="J13" s="354">
        <f t="shared" si="6"/>
        <v>0</v>
      </c>
      <c r="K13" s="350"/>
      <c r="L13" s="354">
        <f t="shared" si="3"/>
        <v>0</v>
      </c>
      <c r="M13" s="350"/>
      <c r="N13" s="354">
        <f t="shared" si="4"/>
        <v>0</v>
      </c>
      <c r="O13" s="350"/>
      <c r="P13" s="357">
        <f t="shared" si="5"/>
        <v>0</v>
      </c>
      <c r="Q13" s="356"/>
      <c r="R13" s="102"/>
    </row>
    <row r="14" spans="1:18" s="20" customFormat="1" ht="31.9" customHeight="1" x14ac:dyDescent="0.3">
      <c r="A14" s="351" t="s">
        <v>924</v>
      </c>
      <c r="B14" s="341">
        <f>B12*B13</f>
        <v>0</v>
      </c>
      <c r="C14" s="341">
        <f>C12*C13</f>
        <v>0</v>
      </c>
      <c r="D14" s="342">
        <f t="shared" si="0"/>
        <v>0</v>
      </c>
      <c r="E14" s="341">
        <f>E12*E13</f>
        <v>0</v>
      </c>
      <c r="F14" s="342">
        <f t="shared" si="1"/>
        <v>0</v>
      </c>
      <c r="G14" s="341">
        <f>G12*G13</f>
        <v>0</v>
      </c>
      <c r="H14" s="342">
        <f t="shared" si="2"/>
        <v>0</v>
      </c>
      <c r="I14" s="341">
        <f>I12*I13</f>
        <v>0</v>
      </c>
      <c r="J14" s="342">
        <f t="shared" si="6"/>
        <v>0</v>
      </c>
      <c r="K14" s="341">
        <f>K12*K13</f>
        <v>0</v>
      </c>
      <c r="L14" s="342">
        <f t="shared" si="3"/>
        <v>0</v>
      </c>
      <c r="M14" s="341">
        <f>M12*M13</f>
        <v>0</v>
      </c>
      <c r="N14" s="342">
        <f t="shared" si="4"/>
        <v>0</v>
      </c>
      <c r="O14" s="341">
        <f>O12*O13</f>
        <v>0</v>
      </c>
      <c r="P14" s="342">
        <f t="shared" si="5"/>
        <v>0</v>
      </c>
      <c r="Q14" s="356"/>
      <c r="R14" s="102"/>
    </row>
    <row r="15" spans="1:18" s="2" customFormat="1" x14ac:dyDescent="0.3">
      <c r="A15" s="25"/>
    </row>
    <row r="16" spans="1:18" s="2" customFormat="1" x14ac:dyDescent="0.3">
      <c r="A16" s="737" t="str">
        <f>IF(ABS(B14-SUM('TAB3'!F23:H23))&gt;100,'TAB C'!B31,"")</f>
        <v/>
      </c>
      <c r="B16" s="737"/>
      <c r="C16" s="737"/>
      <c r="D16" s="737"/>
      <c r="E16" s="737"/>
      <c r="F16" s="737"/>
      <c r="G16" s="737"/>
      <c r="H16" s="737"/>
      <c r="I16" s="737"/>
      <c r="J16" s="737"/>
      <c r="K16" s="737"/>
      <c r="L16" s="737"/>
    </row>
    <row r="18" spans="1:16" s="77" customFormat="1" ht="14.25" thickBot="1" x14ac:dyDescent="0.35">
      <c r="A18" s="769" t="s">
        <v>686</v>
      </c>
      <c r="B18" s="769"/>
      <c r="C18" s="769"/>
      <c r="D18" s="769"/>
      <c r="E18" s="769"/>
      <c r="F18" s="769"/>
      <c r="G18" s="769"/>
      <c r="H18" s="769"/>
      <c r="I18" s="769"/>
      <c r="J18" s="769"/>
      <c r="K18" s="769"/>
      <c r="L18" s="769"/>
      <c r="M18" s="769"/>
      <c r="N18" s="769"/>
      <c r="O18" s="769"/>
      <c r="P18" s="769"/>
    </row>
    <row r="19" spans="1:16" s="77" customFormat="1" ht="14.25" thickBot="1" x14ac:dyDescent="0.35">
      <c r="A19" s="156" t="s">
        <v>679</v>
      </c>
      <c r="B19" s="757" t="s">
        <v>517</v>
      </c>
      <c r="C19" s="758"/>
      <c r="D19" s="758"/>
      <c r="E19" s="758"/>
      <c r="F19" s="758"/>
      <c r="G19" s="758"/>
      <c r="H19" s="758"/>
      <c r="I19" s="758"/>
      <c r="J19" s="758"/>
      <c r="K19" s="758"/>
      <c r="L19" s="758"/>
      <c r="M19" s="758"/>
      <c r="N19" s="758"/>
      <c r="O19" s="758"/>
      <c r="P19" s="758"/>
    </row>
    <row r="20" spans="1:16" s="77" customFormat="1" ht="180.6" customHeight="1" thickBot="1" x14ac:dyDescent="0.35">
      <c r="A20" s="275">
        <v>2019</v>
      </c>
      <c r="B20" s="759"/>
      <c r="C20" s="760"/>
      <c r="D20" s="760"/>
      <c r="E20" s="760"/>
      <c r="F20" s="760"/>
      <c r="G20" s="760"/>
      <c r="H20" s="760"/>
      <c r="I20" s="760"/>
      <c r="J20" s="760"/>
      <c r="K20" s="760"/>
      <c r="L20" s="760"/>
      <c r="M20" s="760"/>
      <c r="N20" s="760"/>
      <c r="O20" s="760"/>
      <c r="P20" s="760"/>
    </row>
    <row r="21" spans="1:16" s="77" customFormat="1" ht="180.6" customHeight="1" thickBot="1" x14ac:dyDescent="0.35">
      <c r="A21" s="157">
        <v>2020</v>
      </c>
      <c r="B21" s="759"/>
      <c r="C21" s="760"/>
      <c r="D21" s="760"/>
      <c r="E21" s="760"/>
      <c r="F21" s="760"/>
      <c r="G21" s="760"/>
      <c r="H21" s="760"/>
      <c r="I21" s="760"/>
      <c r="J21" s="760"/>
      <c r="K21" s="760"/>
      <c r="L21" s="760"/>
      <c r="M21" s="760"/>
      <c r="N21" s="760"/>
      <c r="O21" s="760"/>
      <c r="P21" s="760"/>
    </row>
    <row r="22" spans="1:16" s="77" customFormat="1" ht="180.6" customHeight="1" thickBot="1" x14ac:dyDescent="0.35">
      <c r="A22" s="157">
        <v>2021</v>
      </c>
      <c r="B22" s="759"/>
      <c r="C22" s="760"/>
      <c r="D22" s="760"/>
      <c r="E22" s="760"/>
      <c r="F22" s="760"/>
      <c r="G22" s="760"/>
      <c r="H22" s="760"/>
      <c r="I22" s="760"/>
      <c r="J22" s="760"/>
      <c r="K22" s="760"/>
      <c r="L22" s="760"/>
      <c r="M22" s="760"/>
      <c r="N22" s="760"/>
      <c r="O22" s="760"/>
      <c r="P22" s="760"/>
    </row>
    <row r="23" spans="1:16" s="77" customFormat="1" ht="180.6" customHeight="1" thickBot="1" x14ac:dyDescent="0.35">
      <c r="A23" s="157">
        <v>2022</v>
      </c>
      <c r="B23" s="759"/>
      <c r="C23" s="760"/>
      <c r="D23" s="760"/>
      <c r="E23" s="760"/>
      <c r="F23" s="760"/>
      <c r="G23" s="760"/>
      <c r="H23" s="760"/>
      <c r="I23" s="760"/>
      <c r="J23" s="760"/>
      <c r="K23" s="760"/>
      <c r="L23" s="760"/>
      <c r="M23" s="760"/>
      <c r="N23" s="760"/>
      <c r="O23" s="760"/>
      <c r="P23" s="760"/>
    </row>
    <row r="24" spans="1:16" s="77" customFormat="1" ht="180.6" customHeight="1" thickBot="1" x14ac:dyDescent="0.35">
      <c r="A24" s="157">
        <v>2023</v>
      </c>
      <c r="B24" s="759"/>
      <c r="C24" s="760"/>
      <c r="D24" s="760"/>
      <c r="E24" s="760"/>
      <c r="F24" s="760"/>
      <c r="G24" s="760"/>
      <c r="H24" s="760"/>
      <c r="I24" s="760"/>
      <c r="J24" s="760"/>
      <c r="K24" s="760"/>
      <c r="L24" s="760"/>
      <c r="M24" s="760"/>
      <c r="N24" s="760"/>
      <c r="O24" s="760"/>
      <c r="P24" s="760"/>
    </row>
    <row r="25" spans="1:16" s="77" customFormat="1" x14ac:dyDescent="0.3">
      <c r="A25" s="81"/>
      <c r="C25" s="81"/>
      <c r="D25" s="81"/>
    </row>
  </sheetData>
  <mergeCells count="17">
    <mergeCell ref="O7:P7"/>
    <mergeCell ref="A18:P18"/>
    <mergeCell ref="A16:L16"/>
    <mergeCell ref="B23:P23"/>
    <mergeCell ref="B24:P24"/>
    <mergeCell ref="A4:P4"/>
    <mergeCell ref="B19:P19"/>
    <mergeCell ref="B20:P20"/>
    <mergeCell ref="B21:P21"/>
    <mergeCell ref="B22:P22"/>
    <mergeCell ref="A7:A8"/>
    <mergeCell ref="C7:D7"/>
    <mergeCell ref="E7:F7"/>
    <mergeCell ref="G7:H7"/>
    <mergeCell ref="I7:J7"/>
    <mergeCell ref="K7:L7"/>
    <mergeCell ref="M7:N7"/>
  </mergeCells>
  <conditionalFormatting sqref="B10:C11">
    <cfRule type="containsText" dxfId="1227" priority="22" operator="containsText" text="ntitulé">
      <formula>NOT(ISERROR(SEARCH("ntitulé",B10)))</formula>
    </cfRule>
    <cfRule type="containsBlanks" dxfId="1226" priority="23">
      <formula>LEN(TRIM(B10))=0</formula>
    </cfRule>
  </conditionalFormatting>
  <conditionalFormatting sqref="B10:C11">
    <cfRule type="containsText" dxfId="1225" priority="21" operator="containsText" text="libre">
      <formula>NOT(ISERROR(SEARCH("libre",B10)))</formula>
    </cfRule>
  </conditionalFormatting>
  <conditionalFormatting sqref="E10:E11">
    <cfRule type="containsText" dxfId="1224" priority="19" operator="containsText" text="ntitulé">
      <formula>NOT(ISERROR(SEARCH("ntitulé",E10)))</formula>
    </cfRule>
    <cfRule type="containsBlanks" dxfId="1223" priority="20">
      <formula>LEN(TRIM(E10))=0</formula>
    </cfRule>
  </conditionalFormatting>
  <conditionalFormatting sqref="E10:E11">
    <cfRule type="containsText" dxfId="1222" priority="18" operator="containsText" text="libre">
      <formula>NOT(ISERROR(SEARCH("libre",E10)))</formula>
    </cfRule>
  </conditionalFormatting>
  <conditionalFormatting sqref="B13:C13">
    <cfRule type="containsText" dxfId="1221" priority="16" operator="containsText" text="ntitulé">
      <formula>NOT(ISERROR(SEARCH("ntitulé",B13)))</formula>
    </cfRule>
    <cfRule type="containsBlanks" dxfId="1220" priority="17">
      <formula>LEN(TRIM(B13))=0</formula>
    </cfRule>
  </conditionalFormatting>
  <conditionalFormatting sqref="B13:C13">
    <cfRule type="containsText" dxfId="1219" priority="15" operator="containsText" text="libre">
      <formula>NOT(ISERROR(SEARCH("libre",B13)))</formula>
    </cfRule>
  </conditionalFormatting>
  <conditionalFormatting sqref="O13 O10:O11 M10:M11 M13 K13 K10:K11 I13 I10:I11 G13 G10:G11">
    <cfRule type="containsText" dxfId="1218" priority="13" operator="containsText" text="ntitulé">
      <formula>NOT(ISERROR(SEARCH("ntitulé",G10)))</formula>
    </cfRule>
    <cfRule type="containsBlanks" dxfId="1217" priority="14">
      <formula>LEN(TRIM(G10))=0</formula>
    </cfRule>
  </conditionalFormatting>
  <conditionalFormatting sqref="O13 O10:O11 M10:M11 M13 K13 K10:K11 I13 I10:I11 G13 G10:G11">
    <cfRule type="containsText" dxfId="1216" priority="12" operator="containsText" text="libre">
      <formula>NOT(ISERROR(SEARCH("libre",G10)))</formula>
    </cfRule>
  </conditionalFormatting>
  <conditionalFormatting sqref="B20:P20">
    <cfRule type="containsBlanks" dxfId="1215" priority="11">
      <formula>LEN(TRIM(B20))=0</formula>
    </cfRule>
  </conditionalFormatting>
  <conditionalFormatting sqref="B21:P24">
    <cfRule type="containsBlanks" dxfId="1214" priority="10">
      <formula>LEN(TRIM(B21))=0</formula>
    </cfRule>
  </conditionalFormatting>
  <conditionalFormatting sqref="B9:C9">
    <cfRule type="containsText" dxfId="1213" priority="8" operator="containsText" text="ntitulé">
      <formula>NOT(ISERROR(SEARCH("ntitulé",B9)))</formula>
    </cfRule>
    <cfRule type="containsBlanks" dxfId="1212" priority="9">
      <formula>LEN(TRIM(B9))=0</formula>
    </cfRule>
  </conditionalFormatting>
  <conditionalFormatting sqref="B9:C9">
    <cfRule type="containsText" dxfId="1211" priority="7" operator="containsText" text="libre">
      <formula>NOT(ISERROR(SEARCH("libre",B9)))</formula>
    </cfRule>
  </conditionalFormatting>
  <conditionalFormatting sqref="E9">
    <cfRule type="containsText" dxfId="1210" priority="5" operator="containsText" text="ntitulé">
      <formula>NOT(ISERROR(SEARCH("ntitulé",E9)))</formula>
    </cfRule>
    <cfRule type="containsBlanks" dxfId="1209" priority="6">
      <formula>LEN(TRIM(E9))=0</formula>
    </cfRule>
  </conditionalFormatting>
  <conditionalFormatting sqref="E9">
    <cfRule type="containsText" dxfId="1208" priority="4" operator="containsText" text="libre">
      <formula>NOT(ISERROR(SEARCH("libre",E9)))</formula>
    </cfRule>
  </conditionalFormatting>
  <conditionalFormatting sqref="O9 M9 K9 I9 G9">
    <cfRule type="containsText" dxfId="1207" priority="2" operator="containsText" text="ntitulé">
      <formula>NOT(ISERROR(SEARCH("ntitulé",G9)))</formula>
    </cfRule>
    <cfRule type="containsBlanks" dxfId="1206" priority="3">
      <formula>LEN(TRIM(G9))=0</formula>
    </cfRule>
  </conditionalFormatting>
  <conditionalFormatting sqref="O9 M9 K9 I9 G9">
    <cfRule type="containsText" dxfId="1205" priority="1" operator="containsText" text="libre">
      <formula>NOT(ISERROR(SEARCH("libre",G9)))</formula>
    </cfRule>
  </conditionalFormatting>
  <hyperlinks>
    <hyperlink ref="A1" location="TAB00!A1" display="Retour page de garde"/>
    <hyperlink ref="A2" location="'TAB5'!A1" display="Retour TAB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activeCell="B11" sqref="B11"/>
    </sheetView>
  </sheetViews>
  <sheetFormatPr baseColWidth="10" defaultColWidth="9.1640625" defaultRowHeight="13.5" x14ac:dyDescent="0.3"/>
  <cols>
    <col min="1" max="1" width="45.5" style="6" customWidth="1"/>
    <col min="2" max="2" width="16.6640625" style="1" customWidth="1"/>
    <col min="3" max="3" width="16.6640625" style="6" customWidth="1"/>
    <col min="4" max="4" width="9.6640625" style="6" customWidth="1"/>
    <col min="5" max="5" width="16.6640625" style="1" customWidth="1"/>
    <col min="6" max="6" width="9.6640625" style="1" customWidth="1"/>
    <col min="7" max="7" width="16.6640625" style="1" customWidth="1"/>
    <col min="8" max="8" width="9.6640625" style="1" customWidth="1"/>
    <col min="9" max="9" width="16.6640625" style="1" customWidth="1"/>
    <col min="10" max="10" width="9.6640625" style="1" customWidth="1"/>
    <col min="11" max="11" width="16.6640625" style="1" customWidth="1"/>
    <col min="12" max="12" width="9.6640625" style="1" customWidth="1"/>
    <col min="13" max="13" width="16.6640625" style="1" customWidth="1"/>
    <col min="14" max="14" width="9.6640625" style="1" customWidth="1"/>
    <col min="15" max="15" width="16.6640625" style="1" customWidth="1"/>
    <col min="16" max="16" width="9.6640625" style="1" customWidth="1"/>
    <col min="17" max="16384" width="9.1640625" style="1"/>
  </cols>
  <sheetData>
    <row r="1" spans="1:18" ht="15" x14ac:dyDescent="0.3">
      <c r="A1" s="22" t="s">
        <v>160</v>
      </c>
      <c r="B1" s="9"/>
      <c r="C1" s="38"/>
      <c r="E1" s="9"/>
      <c r="G1" s="9"/>
      <c r="I1" s="9"/>
      <c r="K1" s="9"/>
      <c r="M1" s="9"/>
      <c r="O1" s="9"/>
    </row>
    <row r="2" spans="1:18" ht="15" x14ac:dyDescent="0.3">
      <c r="A2" s="283" t="s">
        <v>380</v>
      </c>
      <c r="B2" s="9"/>
      <c r="C2" s="38"/>
      <c r="E2" s="9"/>
      <c r="G2" s="9"/>
      <c r="I2" s="9"/>
      <c r="K2" s="9"/>
      <c r="M2" s="9"/>
      <c r="O2" s="9"/>
    </row>
    <row r="4" spans="1:18" ht="22.15" customHeight="1" x14ac:dyDescent="0.35">
      <c r="A4" s="171" t="str">
        <f>TAB00!B77&amp;" : "&amp;TAB00!C77</f>
        <v>TAB5.14 : Primes « Qualiwatt » versées aux utilisateurs de réseau</v>
      </c>
      <c r="B4" s="113"/>
      <c r="C4" s="113"/>
      <c r="D4" s="113"/>
      <c r="E4" s="113"/>
      <c r="F4" s="113"/>
      <c r="G4" s="113"/>
      <c r="H4" s="113"/>
      <c r="I4" s="113"/>
      <c r="J4" s="113"/>
      <c r="K4" s="113"/>
      <c r="L4" s="113"/>
      <c r="M4" s="113"/>
      <c r="N4" s="113"/>
      <c r="O4" s="113"/>
      <c r="P4" s="113"/>
    </row>
    <row r="5" spans="1:18" x14ac:dyDescent="0.3">
      <c r="K5" s="2"/>
      <c r="L5" s="2"/>
      <c r="M5" s="2"/>
    </row>
    <row r="6" spans="1:18" s="2" customFormat="1" ht="31.9" customHeight="1" x14ac:dyDescent="0.3">
      <c r="A6" s="3"/>
      <c r="B6" s="3"/>
      <c r="C6" s="3"/>
      <c r="D6" s="3"/>
    </row>
    <row r="7" spans="1:18" s="2" customFormat="1" ht="24" customHeight="1" x14ac:dyDescent="0.3">
      <c r="A7" s="743" t="s">
        <v>2</v>
      </c>
      <c r="B7" s="66" t="s">
        <v>112</v>
      </c>
      <c r="C7" s="743" t="s">
        <v>140</v>
      </c>
      <c r="D7" s="743"/>
      <c r="E7" s="743" t="s">
        <v>307</v>
      </c>
      <c r="F7" s="743"/>
      <c r="G7" s="743" t="s">
        <v>306</v>
      </c>
      <c r="H7" s="743"/>
      <c r="I7" s="743" t="s">
        <v>302</v>
      </c>
      <c r="J7" s="743"/>
      <c r="K7" s="743" t="s">
        <v>303</v>
      </c>
      <c r="L7" s="743"/>
      <c r="M7" s="743" t="s">
        <v>304</v>
      </c>
      <c r="N7" s="743"/>
      <c r="O7" s="743" t="s">
        <v>305</v>
      </c>
      <c r="P7" s="743"/>
      <c r="Q7" s="103"/>
    </row>
    <row r="8" spans="1:18" s="2" customFormat="1" ht="27" x14ac:dyDescent="0.3">
      <c r="A8" s="743"/>
      <c r="B8" s="66" t="s">
        <v>3</v>
      </c>
      <c r="C8" s="66" t="s">
        <v>3</v>
      </c>
      <c r="D8" s="165" t="s">
        <v>110</v>
      </c>
      <c r="E8" s="66" t="s">
        <v>3</v>
      </c>
      <c r="F8" s="165" t="s">
        <v>110</v>
      </c>
      <c r="G8" s="66" t="s">
        <v>3</v>
      </c>
      <c r="H8" s="165" t="s">
        <v>110</v>
      </c>
      <c r="I8" s="66" t="s">
        <v>3</v>
      </c>
      <c r="J8" s="165" t="s">
        <v>110</v>
      </c>
      <c r="K8" s="66" t="s">
        <v>3</v>
      </c>
      <c r="L8" s="165" t="s">
        <v>110</v>
      </c>
      <c r="M8" s="66" t="s">
        <v>3</v>
      </c>
      <c r="N8" s="165" t="s">
        <v>110</v>
      </c>
      <c r="O8" s="66" t="s">
        <v>3</v>
      </c>
      <c r="P8" s="165" t="s">
        <v>110</v>
      </c>
      <c r="Q8" s="355"/>
    </row>
    <row r="9" spans="1:18" s="20" customFormat="1" ht="31.9" customHeight="1" x14ac:dyDescent="0.3">
      <c r="A9" s="31" t="s">
        <v>389</v>
      </c>
      <c r="B9" s="289"/>
      <c r="C9" s="289"/>
      <c r="D9" s="354">
        <f>IFERROR(IF(AND(ROUND(SUM(B9:B9),0)=0,ROUND(SUM(C9:C9),0)&gt;ROUND(SUM(B9:B9),0)),"INF",(ROUND(SUM(C9:C9),0)-ROUND(SUM(B9:B9),0))/ROUND(SUM(B9:B9),0)),0)</f>
        <v>0</v>
      </c>
      <c r="E9" s="289"/>
      <c r="F9" s="354">
        <f>IFERROR(IF(AND(ROUND(SUM(C9),0)=0,ROUND(SUM(E9:E9),0)&gt;ROUND(SUM(C9),0)),"INF",(ROUND(SUM(E9:E9),0)-ROUND(SUM(C9),0))/ROUND(SUM(C9),0)),0)</f>
        <v>0</v>
      </c>
      <c r="G9" s="289"/>
      <c r="H9" s="354">
        <f>IFERROR(IF(AND(ROUND(SUM(E9),0)=0,ROUND(SUM(G9:G9),0)&gt;ROUND(SUM(E9),0)),"INF",(ROUND(SUM(G9:G9),0)-ROUND(SUM(E9),0))/ROUND(SUM(E9),0)),0)</f>
        <v>0</v>
      </c>
      <c r="I9" s="289"/>
      <c r="J9" s="354">
        <f>IFERROR(IF(AND(ROUND(SUM(G9),0)=0,ROUND(SUM(I9:I9),0)&gt;ROUND(SUM(G9),0)),"INF",(ROUND(SUM(I9:I9),0)-ROUND(SUM(G9),0))/ROUND(SUM(G9),0)),0)</f>
        <v>0</v>
      </c>
      <c r="K9" s="289"/>
      <c r="L9" s="354">
        <f>IFERROR(IF(AND(ROUND(SUM(I9),0)=0,ROUND(SUM(K9:K9),0)&gt;ROUND(SUM(I9),0)),"INF",(ROUND(SUM(K9:K9),0)-ROUND(SUM(I9),0))/ROUND(SUM(I9),0)),0)</f>
        <v>0</v>
      </c>
      <c r="M9" s="289"/>
      <c r="N9" s="354">
        <f>IFERROR(IF(AND(ROUND(SUM(K9),0)=0,ROUND(SUM(M9:M9),0)&gt;ROUND(SUM(K9),0)),"INF",(ROUND(SUM(M9:M9),0)-ROUND(SUM(K9),0))/ROUND(SUM(K9),0)),0)</f>
        <v>0</v>
      </c>
      <c r="O9" s="289"/>
      <c r="P9" s="357">
        <f>IFERROR(IF(AND(ROUND(SUM(M9),0)=0,ROUND(SUM(O9:O9),0)&gt;ROUND(SUM(M9),0)),"INF",(ROUND(SUM(O9:O9),0)-ROUND(SUM(M9),0))/ROUND(SUM(M9),0)),0)</f>
        <v>0</v>
      </c>
      <c r="Q9" s="356"/>
    </row>
    <row r="10" spans="1:18" s="20" customFormat="1" ht="31.9" customHeight="1" x14ac:dyDescent="0.3">
      <c r="A10" s="31" t="s">
        <v>316</v>
      </c>
      <c r="B10" s="289"/>
      <c r="C10" s="289"/>
      <c r="D10" s="354">
        <f>IFERROR(IF(AND(ROUND(SUM(B10:B10),0)=0,ROUND(SUM(C10:C10),0)&gt;ROUND(SUM(B10:B10),0)),"INF",(ROUND(SUM(C10:C10),0)-ROUND(SUM(B10:B10),0))/ROUND(SUM(B10:B10),0)),0)</f>
        <v>0</v>
      </c>
      <c r="E10" s="289"/>
      <c r="F10" s="354">
        <f>IFERROR(IF(AND(ROUND(SUM(C10),0)=0,ROUND(SUM(E10:E10),0)&gt;ROUND(SUM(C10),0)),"INF",(ROUND(SUM(E10:E10),0)-ROUND(SUM(C10),0))/ROUND(SUM(C10),0)),0)</f>
        <v>0</v>
      </c>
      <c r="G10" s="289"/>
      <c r="H10" s="354">
        <f>IFERROR(IF(AND(ROUND(SUM(E10),0)=0,ROUND(SUM(G10:G10),0)&gt;ROUND(SUM(E10),0)),"INF",(ROUND(SUM(G10:G10),0)-ROUND(SUM(E10),0))/ROUND(SUM(E10),0)),0)</f>
        <v>0</v>
      </c>
      <c r="I10" s="289"/>
      <c r="J10" s="354">
        <f>IFERROR(IF(AND(ROUND(SUM(G10),0)=0,ROUND(SUM(I10:I10),0)&gt;ROUND(SUM(G10),0)),"INF",(ROUND(SUM(I10:I10),0)-ROUND(SUM(G10),0))/ROUND(SUM(G10),0)),0)</f>
        <v>0</v>
      </c>
      <c r="K10" s="289"/>
      <c r="L10" s="354">
        <f>IFERROR(IF(AND(ROUND(SUM(I10),0)=0,ROUND(SUM(K10:K10),0)&gt;ROUND(SUM(I10),0)),"INF",(ROUND(SUM(K10:K10),0)-ROUND(SUM(I10),0))/ROUND(SUM(I10),0)),0)</f>
        <v>0</v>
      </c>
      <c r="M10" s="289"/>
      <c r="N10" s="354">
        <f>IFERROR(IF(AND(ROUND(SUM(K10),0)=0,ROUND(SUM(M10:M10),0)&gt;ROUND(SUM(K10),0)),"INF",(ROUND(SUM(M10:M10),0)-ROUND(SUM(K10),0))/ROUND(SUM(K10),0)),0)</f>
        <v>0</v>
      </c>
      <c r="O10" s="289"/>
      <c r="P10" s="357">
        <f>IFERROR(IF(AND(ROUND(SUM(M10),0)=0,ROUND(SUM(O10:O10),0)&gt;ROUND(SUM(M10),0)),"INF",(ROUND(SUM(O10:O10),0)-ROUND(SUM(M10),0))/ROUND(SUM(M10),0)),0)</f>
        <v>0</v>
      </c>
      <c r="Q10" s="356"/>
      <c r="R10" s="102"/>
    </row>
    <row r="11" spans="1:18" s="20" customFormat="1" ht="31.9" customHeight="1" x14ac:dyDescent="0.3">
      <c r="A11" s="351" t="s">
        <v>54</v>
      </c>
      <c r="B11" s="341">
        <f>B9*B10</f>
        <v>0</v>
      </c>
      <c r="C11" s="341">
        <f>C9*C10</f>
        <v>0</v>
      </c>
      <c r="D11" s="342">
        <f>IFERROR(IF(AND(ROUND(SUM(B11:B11),0)=0,ROUND(SUM(C11:C11),0)&gt;ROUND(SUM(B11:B11),0)),"INF",(ROUND(SUM(C11:C11),0)-ROUND(SUM(B11:B11),0))/ROUND(SUM(B11:B11),0)),0)</f>
        <v>0</v>
      </c>
      <c r="E11" s="341">
        <f>E9*E10</f>
        <v>0</v>
      </c>
      <c r="F11" s="342">
        <f>IFERROR(IF(AND(ROUND(SUM(C11),0)=0,ROUND(SUM(E11:E11),0)&gt;ROUND(SUM(C11),0)),"INF",(ROUND(SUM(E11:E11),0)-ROUND(SUM(C11),0))/ROUND(SUM(C11),0)),0)</f>
        <v>0</v>
      </c>
      <c r="G11" s="341">
        <f>G9*G10</f>
        <v>0</v>
      </c>
      <c r="H11" s="342">
        <f>IFERROR(IF(AND(ROUND(SUM(E11),0)=0,ROUND(SUM(G11:G11),0)&gt;ROUND(SUM(E11),0)),"INF",(ROUND(SUM(G11:G11),0)-ROUND(SUM(E11),0))/ROUND(SUM(E11),0)),0)</f>
        <v>0</v>
      </c>
      <c r="I11" s="341">
        <f>I9*I10</f>
        <v>0</v>
      </c>
      <c r="J11" s="342">
        <f>IFERROR(IF(AND(ROUND(SUM(G11),0)=0,ROUND(SUM(I11:I11),0)&gt;ROUND(SUM(G11),0)),"INF",(ROUND(SUM(I11:I11),0)-ROUND(SUM(G11),0))/ROUND(SUM(G11),0)),0)</f>
        <v>0</v>
      </c>
      <c r="K11" s="341">
        <f>K9*K10</f>
        <v>0</v>
      </c>
      <c r="L11" s="342">
        <f>IFERROR(IF(AND(ROUND(SUM(I11),0)=0,ROUND(SUM(K11:K11),0)&gt;ROUND(SUM(I11),0)),"INF",(ROUND(SUM(K11:K11),0)-ROUND(SUM(I11),0))/ROUND(SUM(I11),0)),0)</f>
        <v>0</v>
      </c>
      <c r="M11" s="341">
        <f>M9*M10</f>
        <v>0</v>
      </c>
      <c r="N11" s="342">
        <f>IFERROR(IF(AND(ROUND(SUM(K11),0)=0,ROUND(SUM(M11:M11),0)&gt;ROUND(SUM(K11),0)),"INF",(ROUND(SUM(M11:M11),0)-ROUND(SUM(K11),0))/ROUND(SUM(K11),0)),0)</f>
        <v>0</v>
      </c>
      <c r="O11" s="341">
        <f>O9*O10</f>
        <v>0</v>
      </c>
      <c r="P11" s="342">
        <f>IFERROR(IF(AND(ROUND(SUM(M11),0)=0,ROUND(SUM(O11:O11),0)&gt;ROUND(SUM(M11),0)),"INF",(ROUND(SUM(O11:O11),0)-ROUND(SUM(M11),0))/ROUND(SUM(M11),0)),0)</f>
        <v>0</v>
      </c>
      <c r="Q11" s="356"/>
      <c r="R11" s="102"/>
    </row>
    <row r="13" spans="1:18" x14ac:dyDescent="0.3">
      <c r="A13" s="737" t="str">
        <f>IF(ABS(B11-SUM('TAB3'!F24:H24))&gt;100,'TAB C'!B32,"")</f>
        <v/>
      </c>
      <c r="B13" s="737"/>
      <c r="C13" s="737"/>
      <c r="D13" s="737"/>
      <c r="E13" s="737"/>
      <c r="F13" s="737"/>
      <c r="G13" s="737"/>
      <c r="H13" s="737"/>
      <c r="I13" s="737"/>
      <c r="J13" s="737"/>
      <c r="K13" s="737"/>
      <c r="L13" s="737"/>
    </row>
    <row r="15" spans="1:18" s="77" customFormat="1" ht="14.25" thickBot="1" x14ac:dyDescent="0.35">
      <c r="A15" s="769" t="s">
        <v>692</v>
      </c>
      <c r="B15" s="769"/>
      <c r="C15" s="769"/>
      <c r="D15" s="769"/>
      <c r="E15" s="769"/>
      <c r="F15" s="769"/>
      <c r="G15" s="769"/>
      <c r="H15" s="769"/>
      <c r="I15" s="769"/>
      <c r="J15" s="769"/>
      <c r="K15" s="769"/>
      <c r="L15" s="769"/>
      <c r="M15" s="769"/>
      <c r="N15" s="769"/>
      <c r="O15" s="769"/>
      <c r="P15" s="769"/>
    </row>
    <row r="16" spans="1:18" s="77" customFormat="1" ht="14.25" thickBot="1" x14ac:dyDescent="0.35">
      <c r="A16" s="156" t="s">
        <v>679</v>
      </c>
      <c r="B16" s="757" t="s">
        <v>517</v>
      </c>
      <c r="C16" s="758"/>
      <c r="D16" s="758"/>
      <c r="E16" s="758"/>
      <c r="F16" s="758"/>
      <c r="G16" s="758"/>
      <c r="H16" s="758"/>
      <c r="I16" s="758"/>
      <c r="J16" s="758"/>
      <c r="K16" s="758"/>
      <c r="L16" s="758"/>
      <c r="M16" s="758"/>
      <c r="N16" s="758"/>
      <c r="O16" s="758"/>
      <c r="P16" s="758"/>
    </row>
    <row r="17" spans="1:16" s="77" customFormat="1" ht="180.6" customHeight="1" thickBot="1" x14ac:dyDescent="0.35">
      <c r="A17" s="275">
        <v>2019</v>
      </c>
      <c r="B17" s="759"/>
      <c r="C17" s="760"/>
      <c r="D17" s="760"/>
      <c r="E17" s="760"/>
      <c r="F17" s="760"/>
      <c r="G17" s="760"/>
      <c r="H17" s="760"/>
      <c r="I17" s="760"/>
      <c r="J17" s="760"/>
      <c r="K17" s="760"/>
      <c r="L17" s="760"/>
      <c r="M17" s="760"/>
      <c r="N17" s="760"/>
      <c r="O17" s="760"/>
      <c r="P17" s="760"/>
    </row>
    <row r="18" spans="1:16" s="77" customFormat="1" ht="180.6" customHeight="1" thickBot="1" x14ac:dyDescent="0.35">
      <c r="A18" s="157">
        <v>2020</v>
      </c>
      <c r="B18" s="759"/>
      <c r="C18" s="760"/>
      <c r="D18" s="760"/>
      <c r="E18" s="760"/>
      <c r="F18" s="760"/>
      <c r="G18" s="760"/>
      <c r="H18" s="760"/>
      <c r="I18" s="760"/>
      <c r="J18" s="760"/>
      <c r="K18" s="760"/>
      <c r="L18" s="760"/>
      <c r="M18" s="760"/>
      <c r="N18" s="760"/>
      <c r="O18" s="760"/>
      <c r="P18" s="760"/>
    </row>
    <row r="19" spans="1:16" s="77" customFormat="1" ht="180.6" customHeight="1" thickBot="1" x14ac:dyDescent="0.35">
      <c r="A19" s="157">
        <v>2021</v>
      </c>
      <c r="B19" s="759"/>
      <c r="C19" s="760"/>
      <c r="D19" s="760"/>
      <c r="E19" s="760"/>
      <c r="F19" s="760"/>
      <c r="G19" s="760"/>
      <c r="H19" s="760"/>
      <c r="I19" s="760"/>
      <c r="J19" s="760"/>
      <c r="K19" s="760"/>
      <c r="L19" s="760"/>
      <c r="M19" s="760"/>
      <c r="N19" s="760"/>
      <c r="O19" s="760"/>
      <c r="P19" s="760"/>
    </row>
    <row r="20" spans="1:16" s="77" customFormat="1" ht="180.6" customHeight="1" thickBot="1" x14ac:dyDescent="0.35">
      <c r="A20" s="157">
        <v>2022</v>
      </c>
      <c r="B20" s="759"/>
      <c r="C20" s="760"/>
      <c r="D20" s="760"/>
      <c r="E20" s="760"/>
      <c r="F20" s="760"/>
      <c r="G20" s="760"/>
      <c r="H20" s="760"/>
      <c r="I20" s="760"/>
      <c r="J20" s="760"/>
      <c r="K20" s="760"/>
      <c r="L20" s="760"/>
      <c r="M20" s="760"/>
      <c r="N20" s="760"/>
      <c r="O20" s="760"/>
      <c r="P20" s="760"/>
    </row>
    <row r="21" spans="1:16" s="77" customFormat="1" ht="180.6" customHeight="1" thickBot="1" x14ac:dyDescent="0.35">
      <c r="A21" s="157">
        <v>2023</v>
      </c>
      <c r="B21" s="759"/>
      <c r="C21" s="760"/>
      <c r="D21" s="760"/>
      <c r="E21" s="760"/>
      <c r="F21" s="760"/>
      <c r="G21" s="760"/>
      <c r="H21" s="760"/>
      <c r="I21" s="760"/>
      <c r="J21" s="760"/>
      <c r="K21" s="760"/>
      <c r="L21" s="760"/>
      <c r="M21" s="760"/>
      <c r="N21" s="760"/>
      <c r="O21" s="760"/>
      <c r="P21" s="760"/>
    </row>
    <row r="22" spans="1:16" s="77" customFormat="1" x14ac:dyDescent="0.3">
      <c r="A22" s="81"/>
      <c r="C22" s="81"/>
      <c r="D22" s="81"/>
    </row>
  </sheetData>
  <mergeCells count="16">
    <mergeCell ref="K7:L7"/>
    <mergeCell ref="M7:N7"/>
    <mergeCell ref="O7:P7"/>
    <mergeCell ref="B20:P20"/>
    <mergeCell ref="B21:P21"/>
    <mergeCell ref="A15:P15"/>
    <mergeCell ref="B16:P16"/>
    <mergeCell ref="B17:P17"/>
    <mergeCell ref="B18:P18"/>
    <mergeCell ref="B19:P19"/>
    <mergeCell ref="A7:A8"/>
    <mergeCell ref="C7:D7"/>
    <mergeCell ref="E7:F7"/>
    <mergeCell ref="G7:H7"/>
    <mergeCell ref="I7:J7"/>
    <mergeCell ref="A13:L13"/>
  </mergeCells>
  <conditionalFormatting sqref="B9:C10">
    <cfRule type="containsText" dxfId="1204" priority="10" operator="containsText" text="ntitulé">
      <formula>NOT(ISERROR(SEARCH("ntitulé",B9)))</formula>
    </cfRule>
    <cfRule type="containsBlanks" dxfId="1203" priority="11">
      <formula>LEN(TRIM(B9))=0</formula>
    </cfRule>
  </conditionalFormatting>
  <conditionalFormatting sqref="B9:C10">
    <cfRule type="containsText" dxfId="1202" priority="9" operator="containsText" text="libre">
      <formula>NOT(ISERROR(SEARCH("libre",B9)))</formula>
    </cfRule>
  </conditionalFormatting>
  <conditionalFormatting sqref="E9:E10">
    <cfRule type="containsText" dxfId="1201" priority="7" operator="containsText" text="ntitulé">
      <formula>NOT(ISERROR(SEARCH("ntitulé",E9)))</formula>
    </cfRule>
    <cfRule type="containsBlanks" dxfId="1200" priority="8">
      <formula>LEN(TRIM(E9))=0</formula>
    </cfRule>
  </conditionalFormatting>
  <conditionalFormatting sqref="E9:E10">
    <cfRule type="containsText" dxfId="1199" priority="6" operator="containsText" text="libre">
      <formula>NOT(ISERROR(SEARCH("libre",E9)))</formula>
    </cfRule>
  </conditionalFormatting>
  <conditionalFormatting sqref="O9:O10 M9:M10 K9:K10 I9:I10 G9:G10">
    <cfRule type="containsText" dxfId="1198" priority="4" operator="containsText" text="ntitulé">
      <formula>NOT(ISERROR(SEARCH("ntitulé",G9)))</formula>
    </cfRule>
    <cfRule type="containsBlanks" dxfId="1197" priority="5">
      <formula>LEN(TRIM(G9))=0</formula>
    </cfRule>
  </conditionalFormatting>
  <conditionalFormatting sqref="O9:O10 M9:M10 K9:K10 I9:I10 G9:G10">
    <cfRule type="containsText" dxfId="1196" priority="3" operator="containsText" text="libre">
      <formula>NOT(ISERROR(SEARCH("libre",G9)))</formula>
    </cfRule>
  </conditionalFormatting>
  <conditionalFormatting sqref="B17:P17">
    <cfRule type="containsBlanks" dxfId="1195" priority="2">
      <formula>LEN(TRIM(B17))=0</formula>
    </cfRule>
  </conditionalFormatting>
  <conditionalFormatting sqref="B18:P21">
    <cfRule type="containsBlanks" dxfId="1194" priority="1">
      <formula>LEN(TRIM(B18))=0</formula>
    </cfRule>
  </conditionalFormatting>
  <hyperlinks>
    <hyperlink ref="A1" location="TAB00!A1" display="Retour page de garde"/>
    <hyperlink ref="A2" location="'TAB5'!A1" display="Retour TAB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heetViews>
  <sheetFormatPr baseColWidth="10" defaultColWidth="9.1640625" defaultRowHeight="13.5" x14ac:dyDescent="0.3"/>
  <cols>
    <col min="1" max="1" width="45.83203125" style="148" customWidth="1"/>
    <col min="2" max="3" width="16.6640625" style="148" customWidth="1"/>
    <col min="4" max="4" width="11.5" style="53" customWidth="1"/>
    <col min="5" max="5" width="16.6640625" style="53" customWidth="1"/>
    <col min="6" max="6" width="11.83203125" style="53" bestFit="1" customWidth="1"/>
    <col min="7" max="7" width="16.6640625" style="53" customWidth="1"/>
    <col min="8" max="8" width="11.5" style="53" customWidth="1"/>
    <col min="9" max="9" width="16.6640625" style="53" customWidth="1"/>
    <col min="10" max="10" width="11.5" style="53" customWidth="1"/>
    <col min="11" max="16384" width="9.1640625" style="57"/>
  </cols>
  <sheetData>
    <row r="1" spans="1:16" s="243" customFormat="1" ht="15" x14ac:dyDescent="0.3">
      <c r="A1" s="54" t="s">
        <v>160</v>
      </c>
    </row>
    <row r="2" spans="1:16" ht="15" x14ac:dyDescent="0.3">
      <c r="A2" s="283" t="s">
        <v>380</v>
      </c>
      <c r="C2" s="53"/>
      <c r="E2" s="57"/>
      <c r="F2" s="57"/>
      <c r="G2" s="57"/>
      <c r="H2" s="57"/>
      <c r="I2" s="57"/>
      <c r="J2" s="57"/>
    </row>
    <row r="3" spans="1:16" ht="21" x14ac:dyDescent="0.35">
      <c r="A3" s="772" t="str">
        <f>TAB00!B78&amp;" : "&amp;TAB00!C78</f>
        <v xml:space="preserve">TAB5.15 : Indemnités versées aux fournisseurs d’électricité résultant du retard de placement des compteurs à budget </v>
      </c>
      <c r="B3" s="772"/>
      <c r="C3" s="772"/>
      <c r="D3" s="772"/>
      <c r="E3" s="772"/>
      <c r="F3" s="772"/>
      <c r="G3" s="772"/>
      <c r="H3" s="772"/>
      <c r="I3" s="772"/>
      <c r="J3" s="772"/>
      <c r="K3" s="772"/>
      <c r="L3" s="772"/>
      <c r="M3" s="772"/>
      <c r="N3" s="772"/>
      <c r="O3" s="772"/>
      <c r="P3" s="772"/>
    </row>
    <row r="4" spans="1:16" x14ac:dyDescent="0.3">
      <c r="A4" s="246"/>
      <c r="B4" s="247"/>
      <c r="C4" s="246"/>
      <c r="D4" s="246"/>
      <c r="E4" s="248"/>
      <c r="F4" s="248"/>
      <c r="G4" s="248"/>
      <c r="H4" s="234"/>
      <c r="I4" s="234"/>
      <c r="J4" s="234"/>
    </row>
    <row r="5" spans="1:16" x14ac:dyDescent="0.3">
      <c r="A5" s="246"/>
      <c r="B5" s="247"/>
      <c r="C5" s="246"/>
      <c r="D5" s="246"/>
      <c r="E5" s="248"/>
      <c r="F5" s="248"/>
      <c r="G5" s="248"/>
      <c r="H5" s="234"/>
      <c r="I5" s="234"/>
      <c r="J5" s="234"/>
    </row>
    <row r="6" spans="1:16" s="82" customFormat="1" x14ac:dyDescent="0.3">
      <c r="A6" s="665" t="s">
        <v>2</v>
      </c>
      <c r="B6" s="218" t="s">
        <v>306</v>
      </c>
      <c r="C6" s="665" t="s">
        <v>302</v>
      </c>
      <c r="D6" s="665"/>
      <c r="E6" s="665" t="s">
        <v>303</v>
      </c>
      <c r="F6" s="665"/>
      <c r="G6" s="665" t="s">
        <v>304</v>
      </c>
      <c r="H6" s="665"/>
      <c r="I6" s="665" t="s">
        <v>305</v>
      </c>
      <c r="J6" s="665"/>
    </row>
    <row r="7" spans="1:16" s="82" customFormat="1" ht="27" x14ac:dyDescent="0.3">
      <c r="A7" s="665"/>
      <c r="B7" s="284" t="s">
        <v>3</v>
      </c>
      <c r="C7" s="284" t="s">
        <v>3</v>
      </c>
      <c r="D7" s="218" t="s">
        <v>110</v>
      </c>
      <c r="E7" s="284" t="s">
        <v>3</v>
      </c>
      <c r="F7" s="218" t="s">
        <v>110</v>
      </c>
      <c r="G7" s="284" t="s">
        <v>3</v>
      </c>
      <c r="H7" s="218" t="s">
        <v>110</v>
      </c>
      <c r="I7" s="284" t="s">
        <v>3</v>
      </c>
      <c r="J7" s="218" t="s">
        <v>110</v>
      </c>
    </row>
    <row r="8" spans="1:16" x14ac:dyDescent="0.3">
      <c r="A8" s="31" t="s">
        <v>834</v>
      </c>
      <c r="B8" s="417">
        <f>TAB00!F35</f>
        <v>0</v>
      </c>
      <c r="C8" s="417">
        <f>TAB00!G35</f>
        <v>0</v>
      </c>
      <c r="D8" s="260">
        <f t="shared" ref="D8" si="0">IFERROR(IF(AND(ROUND(SUM(B8:B8),0)=0,ROUND(SUM(C8:C8),0)&gt;ROUND(SUM(B8:B8),0)),"INF",(ROUND(SUM(C8:C8),0)-ROUND(SUM(B8:B8),0))/ROUND(SUM(B8:B8),0)),0)</f>
        <v>0</v>
      </c>
      <c r="E8" s="417">
        <f>TAB00!H35</f>
        <v>0</v>
      </c>
      <c r="F8" s="260">
        <f t="shared" ref="F8" si="1">IFERROR(IF(AND(ROUND(SUM(C8),0)=0,ROUND(SUM(E8:E8),0)&gt;ROUND(SUM(C8),0)),"INF",(ROUND(SUM(E8:E8),0)-ROUND(SUM(C8),0))/ROUND(SUM(C8),0)),0)</f>
        <v>0</v>
      </c>
      <c r="G8" s="417">
        <f>TAB00!I35</f>
        <v>0</v>
      </c>
      <c r="H8" s="260">
        <f t="shared" ref="H8" si="2">IFERROR(IF(AND(ROUND(SUM(E8),0)=0,ROUND(SUM(G8:G8),0)&gt;ROUND(SUM(E8),0)),"INF",(ROUND(SUM(G8:G8),0)-ROUND(SUM(E8),0))/ROUND(SUM(E8),0)),0)</f>
        <v>0</v>
      </c>
      <c r="I8" s="417">
        <f>TAB00!J35</f>
        <v>0</v>
      </c>
      <c r="J8" s="260">
        <f t="shared" ref="J8" si="3">IFERROR(IF(AND(ROUND(SUM(G8),0)=0,ROUND(SUM(I8:I8),0)&gt;ROUND(SUM(G8),0)),"INF",(ROUND(SUM(I8:I8),0)-ROUND(SUM(G8),0))/ROUND(SUM(G8),0)),0)</f>
        <v>0</v>
      </c>
    </row>
    <row r="9" spans="1:16" x14ac:dyDescent="0.3">
      <c r="A9" s="31" t="s">
        <v>832</v>
      </c>
      <c r="B9" s="289"/>
      <c r="C9" s="289"/>
      <c r="D9" s="260">
        <f>IFERROR(IF(AND(ROUND(SUM(B9:B9),0)=0,ROUND(SUM(C9:C9),0)&gt;ROUND(SUM(B9:B9),0)),"INF",(ROUND(SUM(C9:C9),0)-ROUND(SUM(B9:B9),0))/ROUND(SUM(B9:B9),0)),0)</f>
        <v>0</v>
      </c>
      <c r="E9" s="289"/>
      <c r="F9" s="260">
        <f>IFERROR(IF(AND(ROUND(SUM(C9),0)=0,ROUND(SUM(E9:E9),0)&gt;ROUND(SUM(C9),0)),"INF",(ROUND(SUM(E9:E9),0)-ROUND(SUM(C9),0))/ROUND(SUM(C9),0)),0)</f>
        <v>0</v>
      </c>
      <c r="G9" s="289"/>
      <c r="H9" s="260">
        <f>IFERROR(IF(AND(ROUND(SUM(E9),0)=0,ROUND(SUM(G9:G9),0)&gt;ROUND(SUM(E9),0)),"INF",(ROUND(SUM(G9:G9),0)-ROUND(SUM(E9),0))/ROUND(SUM(E9),0)),0)</f>
        <v>0</v>
      </c>
      <c r="I9" s="289"/>
      <c r="J9" s="260">
        <f>IFERROR(IF(AND(ROUND(SUM(G9),0)=0,ROUND(SUM(I9:I9),0)&gt;ROUND(SUM(G9),0)),"INF",(ROUND(SUM(I9:I9),0)-ROUND(SUM(G9),0))/ROUND(SUM(G9),0)),0)</f>
        <v>0</v>
      </c>
    </row>
    <row r="10" spans="1:16" x14ac:dyDescent="0.3">
      <c r="A10" s="31" t="s">
        <v>714</v>
      </c>
      <c r="B10" s="289"/>
      <c r="C10" s="289"/>
      <c r="D10" s="260">
        <f>IFERROR(IF(AND(ROUND(SUM(B10:B10),0)=0,ROUND(SUM(C10:C10),0)&gt;ROUND(SUM(B10:B10),0)),"INF",(ROUND(SUM(C10:C10),0)-ROUND(SUM(B10:B10),0))/ROUND(SUM(B10:B10),0)),0)</f>
        <v>0</v>
      </c>
      <c r="E10" s="289"/>
      <c r="F10" s="260">
        <f>IFERROR(IF(AND(ROUND(SUM(C10),0)=0,ROUND(SUM(E10:E10),0)&gt;ROUND(SUM(C10),0)),"INF",(ROUND(SUM(E10:E10),0)-ROUND(SUM(C10),0))/ROUND(SUM(C10),0)),0)</f>
        <v>0</v>
      </c>
      <c r="G10" s="289"/>
      <c r="H10" s="260">
        <f>IFERROR(IF(AND(ROUND(SUM(E10),0)=0,ROUND(SUM(G10:G10),0)&gt;ROUND(SUM(E10),0)),"INF",(ROUND(SUM(G10:G10),0)-ROUND(SUM(E10),0))/ROUND(SUM(E10),0)),0)</f>
        <v>0</v>
      </c>
      <c r="I10" s="289"/>
      <c r="J10" s="260">
        <f>IFERROR(IF(AND(ROUND(SUM(G10),0)=0,ROUND(SUM(I10:I10),0)&gt;ROUND(SUM(G10),0)),"INF",(ROUND(SUM(I10:I10),0)-ROUND(SUM(G10),0))/ROUND(SUM(G10),0)),0)</f>
        <v>0</v>
      </c>
    </row>
    <row r="11" spans="1:16" s="164" customFormat="1" x14ac:dyDescent="0.3">
      <c r="A11" s="371" t="s">
        <v>833</v>
      </c>
      <c r="B11" s="417">
        <f>TAB00!F36</f>
        <v>0</v>
      </c>
      <c r="C11" s="417">
        <f>TAB00!G36</f>
        <v>0</v>
      </c>
      <c r="D11" s="260">
        <f t="shared" ref="D11:D12" si="4">IFERROR(IF(AND(ROUND(SUM(B11:B11),0)=0,ROUND(SUM(C11:C11),0)&gt;ROUND(SUM(B11:B11),0)),"INF",(ROUND(SUM(C11:C11),0)-ROUND(SUM(B11:B11),0))/ROUND(SUM(B11:B11),0)),0)</f>
        <v>0</v>
      </c>
      <c r="E11" s="417">
        <f>TAB00!H36</f>
        <v>0</v>
      </c>
      <c r="F11" s="260">
        <f t="shared" ref="F11:F12" si="5">IFERROR(IF(AND(ROUND(SUM(C11),0)=0,ROUND(SUM(E11:E11),0)&gt;ROUND(SUM(C11),0)),"INF",(ROUND(SUM(E11:E11),0)-ROUND(SUM(C11),0))/ROUND(SUM(C11),0)),0)</f>
        <v>0</v>
      </c>
      <c r="G11" s="417">
        <f>TAB00!I36</f>
        <v>0</v>
      </c>
      <c r="H11" s="260">
        <f t="shared" ref="H11:H12" si="6">IFERROR(IF(AND(ROUND(SUM(E11),0)=0,ROUND(SUM(G11:G11),0)&gt;ROUND(SUM(E11),0)),"INF",(ROUND(SUM(G11:G11),0)-ROUND(SUM(E11),0))/ROUND(SUM(E11),0)),0)</f>
        <v>0</v>
      </c>
      <c r="I11" s="417">
        <f>TAB00!J36</f>
        <v>0</v>
      </c>
      <c r="J11" s="260">
        <f t="shared" ref="J11:J12" si="7">IFERROR(IF(AND(ROUND(SUM(G11),0)=0,ROUND(SUM(I11:I11),0)&gt;ROUND(SUM(G11),0)),"INF",(ROUND(SUM(I11:I11),0)-ROUND(SUM(G11),0))/ROUND(SUM(G11),0)),0)</f>
        <v>0</v>
      </c>
    </row>
    <row r="12" spans="1:16" s="164" customFormat="1" x14ac:dyDescent="0.3">
      <c r="A12" s="371" t="s">
        <v>925</v>
      </c>
      <c r="B12" s="417">
        <f>TAB00!F37</f>
        <v>0</v>
      </c>
      <c r="C12" s="417">
        <f>TAB00!G37</f>
        <v>0</v>
      </c>
      <c r="D12" s="260">
        <f t="shared" si="4"/>
        <v>0</v>
      </c>
      <c r="E12" s="417">
        <f>TAB00!H37</f>
        <v>0</v>
      </c>
      <c r="F12" s="260">
        <f t="shared" si="5"/>
        <v>0</v>
      </c>
      <c r="G12" s="417">
        <f>TAB00!I37</f>
        <v>0</v>
      </c>
      <c r="H12" s="260">
        <f t="shared" si="6"/>
        <v>0</v>
      </c>
      <c r="I12" s="417">
        <f>TAB00!J37</f>
        <v>0</v>
      </c>
      <c r="J12" s="260">
        <f t="shared" si="7"/>
        <v>0</v>
      </c>
    </row>
    <row r="13" spans="1:16" x14ac:dyDescent="0.3">
      <c r="A13" s="415" t="s">
        <v>835</v>
      </c>
      <c r="B13" s="221">
        <f>IF(IF(B9&lt;B11,B8*(B9-B12)*B10,B8*(B11-B12)*B10)&lt;=0,0,IF(B9&lt;B11,B8*(B9-B12)*B10,B8*(B11-B12)*B10))</f>
        <v>0</v>
      </c>
      <c r="C13" s="221">
        <f>IF(IF(C9&lt;C11,C8*(C9-C12)*C10,C8*(C11-C12)*C10)&lt;=0,0,IF(C9&lt;C11,C8*(C9-C12)*C10,C8*(C11-C12)*C10))</f>
        <v>0</v>
      </c>
      <c r="D13" s="416">
        <f>IFERROR(IF(AND(ROUND(SUM(B13:B13),0)=0,ROUND(SUM(C13:C13),0)&gt;ROUND(SUM(B13:B13),0)),"INF",(ROUND(SUM(C13:C13),0)-ROUND(SUM(B13:B13),0))/ROUND(SUM(B13:B13),0)),0)</f>
        <v>0</v>
      </c>
      <c r="E13" s="221">
        <f>IF(IF(E9&lt;E11,E8*(E9-E12)*E10,E8*(E11-E12)*E10)&lt;=0,0,IF(E9&lt;E11,E8*(E9-E12)*E10,E8*(E11-E12)*E10))</f>
        <v>0</v>
      </c>
      <c r="F13" s="416">
        <f>IFERROR(IF(AND(ROUND(SUM(C13),0)=0,ROUND(SUM(E13:E13),0)&gt;ROUND(SUM(C13),0)),"INF",(ROUND(SUM(E13:E13),0)-ROUND(SUM(C13),0))/ROUND(SUM(C13),0)),0)</f>
        <v>0</v>
      </c>
      <c r="G13" s="221">
        <f>IF(IF(G9&lt;G11,G8*(G9-G12)*G10,G8*(G11-G12)*G10)&lt;=0,0,IF(G9&lt;G11,G8*(G9-G12)*G10,G8*(G11-G12)*G10))</f>
        <v>0</v>
      </c>
      <c r="H13" s="416">
        <f>IFERROR(IF(AND(ROUND(SUM(E13),0)=0,ROUND(SUM(G13:G13),0)&gt;ROUND(SUM(E13),0)),"INF",(ROUND(SUM(G13:G13),0)-ROUND(SUM(E13),0))/ROUND(SUM(E13),0)),0)</f>
        <v>0</v>
      </c>
      <c r="I13" s="221">
        <f>IF(IF(I9&lt;I11,I8*(I9-I12)*I10,I8*(I11-I12)*I10)&lt;=0,0,IF(I9&lt;I11,I8*(I9-I12)*I10,I8*(I11-I12)*I10))</f>
        <v>0</v>
      </c>
      <c r="J13" s="416">
        <f>IFERROR(IF(AND(ROUND(SUM(G13),0)=0,ROUND(SUM(I13:I13),0)&gt;ROUND(SUM(G13),0)),"INF",(ROUND(SUM(I13:I13),0)-ROUND(SUM(G13),0))/ROUND(SUM(G13),0)),0)</f>
        <v>0</v>
      </c>
    </row>
    <row r="15" spans="1:16" s="77" customFormat="1" ht="14.25" thickBot="1" x14ac:dyDescent="0.35">
      <c r="A15" s="769" t="s">
        <v>715</v>
      </c>
      <c r="B15" s="769"/>
      <c r="C15" s="769"/>
      <c r="D15" s="769"/>
      <c r="E15" s="769"/>
      <c r="F15" s="769"/>
      <c r="G15" s="769"/>
      <c r="H15" s="769"/>
      <c r="I15" s="769"/>
      <c r="J15" s="769"/>
      <c r="K15" s="769"/>
      <c r="L15" s="769"/>
      <c r="M15" s="769"/>
      <c r="N15" s="769"/>
      <c r="O15" s="769"/>
      <c r="P15" s="769"/>
    </row>
    <row r="16" spans="1:16" s="77" customFormat="1" ht="14.25" thickBot="1" x14ac:dyDescent="0.35">
      <c r="A16" s="156" t="s">
        <v>679</v>
      </c>
      <c r="B16" s="757" t="s">
        <v>517</v>
      </c>
      <c r="C16" s="758"/>
      <c r="D16" s="758"/>
      <c r="E16" s="758"/>
      <c r="F16" s="758"/>
      <c r="G16" s="758"/>
      <c r="H16" s="758"/>
      <c r="I16" s="758"/>
      <c r="J16" s="758"/>
      <c r="K16" s="758"/>
      <c r="L16" s="758"/>
      <c r="M16" s="758"/>
      <c r="N16" s="758"/>
      <c r="O16" s="758"/>
      <c r="P16" s="758"/>
    </row>
    <row r="17" spans="1:16" s="77" customFormat="1" ht="180" customHeight="1" thickBot="1" x14ac:dyDescent="0.35">
      <c r="A17" s="275">
        <v>2019</v>
      </c>
      <c r="B17" s="759"/>
      <c r="C17" s="760"/>
      <c r="D17" s="760"/>
      <c r="E17" s="760"/>
      <c r="F17" s="760"/>
      <c r="G17" s="760"/>
      <c r="H17" s="760"/>
      <c r="I17" s="760"/>
      <c r="J17" s="760"/>
      <c r="K17" s="760"/>
      <c r="L17" s="760"/>
      <c r="M17" s="760"/>
      <c r="N17" s="760"/>
      <c r="O17" s="760"/>
      <c r="P17" s="760"/>
    </row>
    <row r="18" spans="1:16" s="77" customFormat="1" ht="180" customHeight="1" thickBot="1" x14ac:dyDescent="0.35">
      <c r="A18" s="157">
        <v>2020</v>
      </c>
      <c r="B18" s="759"/>
      <c r="C18" s="760"/>
      <c r="D18" s="760"/>
      <c r="E18" s="760"/>
      <c r="F18" s="760"/>
      <c r="G18" s="760"/>
      <c r="H18" s="760"/>
      <c r="I18" s="760"/>
      <c r="J18" s="760"/>
      <c r="K18" s="760"/>
      <c r="L18" s="760"/>
      <c r="M18" s="760"/>
      <c r="N18" s="760"/>
      <c r="O18" s="760"/>
      <c r="P18" s="760"/>
    </row>
    <row r="19" spans="1:16" s="77" customFormat="1" ht="180" customHeight="1" thickBot="1" x14ac:dyDescent="0.35">
      <c r="A19" s="157">
        <v>2021</v>
      </c>
      <c r="B19" s="759"/>
      <c r="C19" s="760"/>
      <c r="D19" s="760"/>
      <c r="E19" s="760"/>
      <c r="F19" s="760"/>
      <c r="G19" s="760"/>
      <c r="H19" s="760"/>
      <c r="I19" s="760"/>
      <c r="J19" s="760"/>
      <c r="K19" s="760"/>
      <c r="L19" s="760"/>
      <c r="M19" s="760"/>
      <c r="N19" s="760"/>
      <c r="O19" s="760"/>
      <c r="P19" s="760"/>
    </row>
    <row r="20" spans="1:16" s="77" customFormat="1" ht="180" customHeight="1" thickBot="1" x14ac:dyDescent="0.35">
      <c r="A20" s="157">
        <v>2022</v>
      </c>
      <c r="B20" s="759"/>
      <c r="C20" s="760"/>
      <c r="D20" s="760"/>
      <c r="E20" s="760"/>
      <c r="F20" s="760"/>
      <c r="G20" s="760"/>
      <c r="H20" s="760"/>
      <c r="I20" s="760"/>
      <c r="J20" s="760"/>
      <c r="K20" s="760"/>
      <c r="L20" s="760"/>
      <c r="M20" s="760"/>
      <c r="N20" s="760"/>
      <c r="O20" s="760"/>
      <c r="P20" s="760"/>
    </row>
    <row r="21" spans="1:16" s="77" customFormat="1" ht="180" customHeight="1" thickBot="1" x14ac:dyDescent="0.35">
      <c r="A21" s="157">
        <v>2023</v>
      </c>
      <c r="B21" s="759"/>
      <c r="C21" s="760"/>
      <c r="D21" s="760"/>
      <c r="E21" s="760"/>
      <c r="F21" s="760"/>
      <c r="G21" s="760"/>
      <c r="H21" s="760"/>
      <c r="I21" s="760"/>
      <c r="J21" s="760"/>
      <c r="K21" s="760"/>
      <c r="L21" s="760"/>
      <c r="M21" s="760"/>
      <c r="N21" s="760"/>
      <c r="O21" s="760"/>
      <c r="P21" s="760"/>
    </row>
    <row r="22" spans="1:16" s="77" customFormat="1" x14ac:dyDescent="0.3">
      <c r="A22" s="81"/>
      <c r="C22" s="81"/>
      <c r="D22" s="81"/>
    </row>
    <row r="23" spans="1:16" s="77" customFormat="1" x14ac:dyDescent="0.3">
      <c r="A23" s="81"/>
      <c r="C23" s="81"/>
      <c r="D23" s="81"/>
    </row>
  </sheetData>
  <mergeCells count="13">
    <mergeCell ref="A3:P3"/>
    <mergeCell ref="A6:A7"/>
    <mergeCell ref="C6:D6"/>
    <mergeCell ref="E6:F6"/>
    <mergeCell ref="G6:H6"/>
    <mergeCell ref="I6:J6"/>
    <mergeCell ref="B21:P21"/>
    <mergeCell ref="A15:P15"/>
    <mergeCell ref="B16:P16"/>
    <mergeCell ref="B17:P17"/>
    <mergeCell ref="B18:P18"/>
    <mergeCell ref="B19:P19"/>
    <mergeCell ref="B20:P20"/>
  </mergeCells>
  <conditionalFormatting sqref="C10">
    <cfRule type="containsText" dxfId="1193" priority="30" operator="containsText" text="ntitulé">
      <formula>NOT(ISERROR(SEARCH("ntitulé",C10)))</formula>
    </cfRule>
    <cfRule type="containsBlanks" dxfId="1192" priority="31">
      <formula>LEN(TRIM(C10))=0</formula>
    </cfRule>
  </conditionalFormatting>
  <conditionalFormatting sqref="C10">
    <cfRule type="containsText" dxfId="1191" priority="29" operator="containsText" text="libre">
      <formula>NOT(ISERROR(SEARCH("libre",C10)))</formula>
    </cfRule>
  </conditionalFormatting>
  <conditionalFormatting sqref="E10">
    <cfRule type="containsText" dxfId="1190" priority="27" operator="containsText" text="ntitulé">
      <formula>NOT(ISERROR(SEARCH("ntitulé",E10)))</formula>
    </cfRule>
    <cfRule type="containsBlanks" dxfId="1189" priority="28">
      <formula>LEN(TRIM(E10))=0</formula>
    </cfRule>
  </conditionalFormatting>
  <conditionalFormatting sqref="E10">
    <cfRule type="containsText" dxfId="1188" priority="26" operator="containsText" text="libre">
      <formula>NOT(ISERROR(SEARCH("libre",E10)))</formula>
    </cfRule>
  </conditionalFormatting>
  <conditionalFormatting sqref="G10">
    <cfRule type="containsText" dxfId="1187" priority="24" operator="containsText" text="ntitulé">
      <formula>NOT(ISERROR(SEARCH("ntitulé",G10)))</formula>
    </cfRule>
    <cfRule type="containsBlanks" dxfId="1186" priority="25">
      <formula>LEN(TRIM(G10))=0</formula>
    </cfRule>
  </conditionalFormatting>
  <conditionalFormatting sqref="G10">
    <cfRule type="containsText" dxfId="1185" priority="23" operator="containsText" text="libre">
      <formula>NOT(ISERROR(SEARCH("libre",G10)))</formula>
    </cfRule>
  </conditionalFormatting>
  <conditionalFormatting sqref="I10">
    <cfRule type="containsText" dxfId="1184" priority="21" operator="containsText" text="ntitulé">
      <formula>NOT(ISERROR(SEARCH("ntitulé",I10)))</formula>
    </cfRule>
    <cfRule type="containsBlanks" dxfId="1183" priority="22">
      <formula>LEN(TRIM(I10))=0</formula>
    </cfRule>
  </conditionalFormatting>
  <conditionalFormatting sqref="I10">
    <cfRule type="containsText" dxfId="1182" priority="20" operator="containsText" text="libre">
      <formula>NOT(ISERROR(SEARCH("libre",I10)))</formula>
    </cfRule>
  </conditionalFormatting>
  <conditionalFormatting sqref="C9">
    <cfRule type="containsText" dxfId="1181" priority="18" operator="containsText" text="ntitulé">
      <formula>NOT(ISERROR(SEARCH("ntitulé",C9)))</formula>
    </cfRule>
    <cfRule type="containsBlanks" dxfId="1180" priority="19">
      <formula>LEN(TRIM(C9))=0</formula>
    </cfRule>
  </conditionalFormatting>
  <conditionalFormatting sqref="C9">
    <cfRule type="containsText" dxfId="1179" priority="17" operator="containsText" text="libre">
      <formula>NOT(ISERROR(SEARCH("libre",C9)))</formula>
    </cfRule>
  </conditionalFormatting>
  <conditionalFormatting sqref="E9">
    <cfRule type="containsText" dxfId="1178" priority="15" operator="containsText" text="ntitulé">
      <formula>NOT(ISERROR(SEARCH("ntitulé",E9)))</formula>
    </cfRule>
    <cfRule type="containsBlanks" dxfId="1177" priority="16">
      <formula>LEN(TRIM(E9))=0</formula>
    </cfRule>
  </conditionalFormatting>
  <conditionalFormatting sqref="E9">
    <cfRule type="containsText" dxfId="1176" priority="14" operator="containsText" text="libre">
      <formula>NOT(ISERROR(SEARCH("libre",E9)))</formula>
    </cfRule>
  </conditionalFormatting>
  <conditionalFormatting sqref="G9">
    <cfRule type="containsText" dxfId="1175" priority="12" operator="containsText" text="ntitulé">
      <formula>NOT(ISERROR(SEARCH("ntitulé",G9)))</formula>
    </cfRule>
    <cfRule type="containsBlanks" dxfId="1174" priority="13">
      <formula>LEN(TRIM(G9))=0</formula>
    </cfRule>
  </conditionalFormatting>
  <conditionalFormatting sqref="G9">
    <cfRule type="containsText" dxfId="1173" priority="11" operator="containsText" text="libre">
      <formula>NOT(ISERROR(SEARCH("libre",G9)))</formula>
    </cfRule>
  </conditionalFormatting>
  <conditionalFormatting sqref="I9">
    <cfRule type="containsText" dxfId="1172" priority="9" operator="containsText" text="ntitulé">
      <formula>NOT(ISERROR(SEARCH("ntitulé",I9)))</formula>
    </cfRule>
    <cfRule type="containsBlanks" dxfId="1171" priority="10">
      <formula>LEN(TRIM(I9))=0</formula>
    </cfRule>
  </conditionalFormatting>
  <conditionalFormatting sqref="I9">
    <cfRule type="containsText" dxfId="1170" priority="8" operator="containsText" text="libre">
      <formula>NOT(ISERROR(SEARCH("libre",I9)))</formula>
    </cfRule>
  </conditionalFormatting>
  <conditionalFormatting sqref="B10">
    <cfRule type="containsText" dxfId="1169" priority="6" operator="containsText" text="ntitulé">
      <formula>NOT(ISERROR(SEARCH("ntitulé",B10)))</formula>
    </cfRule>
    <cfRule type="containsBlanks" dxfId="1168" priority="7">
      <formula>LEN(TRIM(B10))=0</formula>
    </cfRule>
  </conditionalFormatting>
  <conditionalFormatting sqref="B10">
    <cfRule type="containsText" dxfId="1167" priority="5" operator="containsText" text="libre">
      <formula>NOT(ISERROR(SEARCH("libre",B10)))</formula>
    </cfRule>
  </conditionalFormatting>
  <conditionalFormatting sqref="B9">
    <cfRule type="containsText" dxfId="1166" priority="3" operator="containsText" text="ntitulé">
      <formula>NOT(ISERROR(SEARCH("ntitulé",B9)))</formula>
    </cfRule>
    <cfRule type="containsBlanks" dxfId="1165" priority="4">
      <formula>LEN(TRIM(B9))=0</formula>
    </cfRule>
  </conditionalFormatting>
  <conditionalFormatting sqref="B9">
    <cfRule type="containsText" dxfId="1164" priority="2" operator="containsText" text="libre">
      <formula>NOT(ISERROR(SEARCH("libre",B9)))</formula>
    </cfRule>
  </conditionalFormatting>
  <conditionalFormatting sqref="B17:P21">
    <cfRule type="containsBlanks" dxfId="1163" priority="1">
      <formula>LEN(TRIM(B17))=0</formula>
    </cfRule>
  </conditionalFormatting>
  <hyperlinks>
    <hyperlink ref="A1" location="TAB00!A1" display="Retour page de garde"/>
    <hyperlink ref="A2" location="'TAB5'!A1" display="Retour TAB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3" id="{07FDA754-3615-4446-A0A6-8F8B87D5C9A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32" id="{F52AC543-9D7F-4470-AA14-587BC8D6ADF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zoomScaleNormal="100" workbookViewId="0">
      <selection activeCell="H43" sqref="H43"/>
    </sheetView>
  </sheetViews>
  <sheetFormatPr baseColWidth="10" defaultColWidth="9.1640625" defaultRowHeight="13.5" x14ac:dyDescent="0.3"/>
  <cols>
    <col min="1" max="1" width="3" style="77" bestFit="1" customWidth="1"/>
    <col min="2" max="2" width="52.6640625" style="77" customWidth="1"/>
    <col min="3" max="4" width="16.6640625" style="77" customWidth="1"/>
    <col min="5" max="5" width="9.5" style="77" customWidth="1"/>
    <col min="6" max="6" width="16.6640625" style="77" customWidth="1"/>
    <col min="7" max="7" width="9.5" style="77" customWidth="1"/>
    <col min="8" max="8" width="16.6640625" style="77" customWidth="1"/>
    <col min="9" max="9" width="9.5" style="77" customWidth="1"/>
    <col min="10" max="10" width="16.6640625" style="77" customWidth="1"/>
    <col min="11" max="11" width="9.5" style="77" customWidth="1"/>
    <col min="12" max="12" width="16.6640625" style="77" customWidth="1"/>
    <col min="13" max="13" width="9.5" style="77" customWidth="1"/>
    <col min="14" max="14" width="16.6640625" style="77" customWidth="1"/>
    <col min="15" max="15" width="9.5" style="77" customWidth="1"/>
    <col min="16" max="16" width="16.6640625" style="77" customWidth="1"/>
    <col min="17" max="17" width="9.5" style="77" customWidth="1"/>
    <col min="18" max="18" width="16.6640625" style="77" customWidth="1"/>
    <col min="19" max="19" width="9.5" style="77" customWidth="1"/>
    <col min="20" max="16384" width="9.1640625" style="77"/>
  </cols>
  <sheetData>
    <row r="1" spans="1:22" s="223" customFormat="1" ht="15" x14ac:dyDescent="0.3">
      <c r="A1" s="145" t="s">
        <v>160</v>
      </c>
      <c r="B1" s="210"/>
      <c r="D1" s="210"/>
      <c r="E1" s="210"/>
      <c r="H1" s="210"/>
      <c r="I1" s="210"/>
      <c r="L1" s="210"/>
      <c r="M1" s="210"/>
      <c r="P1" s="210"/>
      <c r="Q1" s="210"/>
      <c r="T1" s="210"/>
      <c r="V1" s="210"/>
    </row>
    <row r="2" spans="1:22" s="223" customFormat="1" x14ac:dyDescent="0.3">
      <c r="A2" s="210"/>
      <c r="B2" s="210"/>
      <c r="D2" s="210"/>
      <c r="E2" s="210"/>
      <c r="H2" s="210"/>
      <c r="I2" s="210"/>
      <c r="L2" s="210"/>
      <c r="M2" s="210"/>
      <c r="P2" s="210"/>
      <c r="Q2" s="210"/>
      <c r="T2" s="210"/>
      <c r="V2" s="210"/>
    </row>
    <row r="3" spans="1:22" ht="22.15" customHeight="1" x14ac:dyDescent="0.35">
      <c r="A3" s="171" t="str">
        <f>TAB00!B80&amp;" : "&amp;TAB00!C80</f>
        <v>TAB6 : Marge équitable</v>
      </c>
      <c r="B3" s="171"/>
      <c r="C3" s="171"/>
      <c r="D3" s="171"/>
      <c r="E3" s="171"/>
      <c r="F3" s="171"/>
      <c r="G3" s="171"/>
      <c r="H3" s="171"/>
      <c r="I3" s="171"/>
      <c r="J3" s="171"/>
      <c r="K3" s="171"/>
      <c r="L3" s="171"/>
      <c r="M3" s="171"/>
      <c r="N3" s="171"/>
      <c r="O3" s="171"/>
      <c r="P3" s="171"/>
      <c r="Q3" s="171"/>
      <c r="R3" s="171"/>
      <c r="S3" s="177"/>
    </row>
    <row r="5" spans="1:22" s="211" customFormat="1" x14ac:dyDescent="0.3">
      <c r="A5" s="155"/>
    </row>
    <row r="7" spans="1:22" ht="27" x14ac:dyDescent="0.3">
      <c r="C7" s="218" t="s">
        <v>306</v>
      </c>
      <c r="D7" s="218" t="s">
        <v>302</v>
      </c>
      <c r="E7" s="218" t="s">
        <v>110</v>
      </c>
      <c r="F7" s="218" t="s">
        <v>303</v>
      </c>
      <c r="G7" s="218" t="s">
        <v>110</v>
      </c>
      <c r="H7" s="218" t="s">
        <v>304</v>
      </c>
      <c r="I7" s="218" t="s">
        <v>110</v>
      </c>
      <c r="J7" s="218" t="s">
        <v>305</v>
      </c>
      <c r="K7" s="218" t="s">
        <v>110</v>
      </c>
    </row>
    <row r="8" spans="1:22" x14ac:dyDescent="0.3">
      <c r="B8" s="212" t="s">
        <v>95</v>
      </c>
      <c r="C8" s="219">
        <f>SUM(J16,J34,J43,J61)/2*TAB00!F34</f>
        <v>0</v>
      </c>
      <c r="D8" s="219">
        <f>SUM(L16,L34,L43,L61)/2*TAB00!G34</f>
        <v>0</v>
      </c>
      <c r="E8" s="220">
        <f>IFERROR(IF(AND(ROUND(SUM(C8),0)=0,ROUND(SUM(D8:D8),0)&gt;ROUND(SUM(C8),0)),"INF",(ROUND(SUM(D8:D8),0)-ROUND(SUM(C8),0))/ROUND(SUM(C8),0)),0)</f>
        <v>0</v>
      </c>
      <c r="F8" s="219">
        <f>SUM(N16,N34,N43,N61)/2*TAB00!H34</f>
        <v>0</v>
      </c>
      <c r="G8" s="220">
        <f>IFERROR(IF(AND(ROUND(SUM(D8),0)=0,ROUND(SUM(F8:F8),0)&gt;ROUND(SUM(D8),0)),"INF",(ROUND(SUM(F8:F8),0)-ROUND(SUM(D8),0))/ROUND(SUM(D8),0)),0)</f>
        <v>0</v>
      </c>
      <c r="H8" s="219">
        <f>SUM(P16,P34,P43,P61)/2*TAB00!I34</f>
        <v>0</v>
      </c>
      <c r="I8" s="220">
        <f>IFERROR(IF(AND(ROUND(SUM(F8),0)=0,ROUND(SUM(H8:H8),0)&gt;ROUND(SUM(F8),0)),"INF",(ROUND(SUM(H8:H8),0)-ROUND(SUM(F8),0))/ROUND(SUM(F8),0)),0)</f>
        <v>0</v>
      </c>
      <c r="J8" s="219">
        <f>SUM(R16,R34,R43,R61)/2*TAB00!J34</f>
        <v>0</v>
      </c>
      <c r="K8" s="220">
        <f>IFERROR(IF(AND(ROUND(SUM(H8),0)=0,ROUND(SUM(J8:J8),0)&gt;ROUND(SUM(H8),0)),"INF",(ROUND(SUM(J8:J8),0)-ROUND(SUM(H8),0))/ROUND(SUM(H8),0)),0)</f>
        <v>0</v>
      </c>
      <c r="L8" s="180"/>
    </row>
    <row r="9" spans="1:22" x14ac:dyDescent="0.3">
      <c r="B9" s="213" t="s">
        <v>547</v>
      </c>
      <c r="C9" s="95"/>
      <c r="D9" s="95"/>
      <c r="E9" s="220">
        <f>IFERROR(IF(AND(ROUND(SUM(C9),0)=0,ROUND(SUM(D9:D9),0)&gt;ROUND(SUM(C9),0)),"INF",(ROUND(SUM(D9:D9),0)-ROUND(SUM(C9),0))/ROUND(SUM(C9),0)),0)</f>
        <v>0</v>
      </c>
      <c r="F9" s="95"/>
      <c r="G9" s="220">
        <f>IFERROR(IF(AND(ROUND(SUM(D9),0)=0,ROUND(SUM(F9:F9),0)&gt;ROUND(SUM(D9),0)),"INF",(ROUND(SUM(F9:F9),0)-ROUND(SUM(D9),0))/ROUND(SUM(D9),0)),0)</f>
        <v>0</v>
      </c>
      <c r="H9" s="95"/>
      <c r="I9" s="220">
        <f>IFERROR(IF(AND(ROUND(SUM(F9),0)=0,ROUND(SUM(H9:H9),0)&gt;ROUND(SUM(F9),0)),"INF",(ROUND(SUM(H9:H9),0)-ROUND(SUM(F9),0))/ROUND(SUM(F9),0)),0)</f>
        <v>0</v>
      </c>
      <c r="J9" s="95"/>
      <c r="K9" s="220">
        <f>IFERROR(IF(AND(ROUND(SUM(H9),0)=0,ROUND(SUM(J9:J9),0)&gt;ROUND(SUM(H9),0)),"INF",(ROUND(SUM(J9:J9),0)-ROUND(SUM(H9),0))/ROUND(SUM(H9),0)),0)</f>
        <v>0</v>
      </c>
      <c r="L9" s="180"/>
    </row>
    <row r="10" spans="1:22" x14ac:dyDescent="0.3">
      <c r="B10" s="213" t="s">
        <v>546</v>
      </c>
      <c r="C10" s="95"/>
      <c r="D10" s="95"/>
      <c r="E10" s="220">
        <f>IFERROR(IF(AND(ROUND(SUM(C10),0)=0,ROUND(SUM(D10:D10),0)&gt;ROUND(SUM(C10),0)),"INF",(ROUND(SUM(D10:D10),0)-ROUND(SUM(C10),0))/ROUND(SUM(C10),0)),0)</f>
        <v>0</v>
      </c>
      <c r="F10" s="95"/>
      <c r="G10" s="220">
        <f>IFERROR(IF(AND(ROUND(SUM(D10),0)=0,ROUND(SUM(F10:F10),0)&gt;ROUND(SUM(D10),0)),"INF",(ROUND(SUM(F10:F10),0)-ROUND(SUM(D10),0))/ROUND(SUM(D10),0)),0)</f>
        <v>0</v>
      </c>
      <c r="H10" s="95"/>
      <c r="I10" s="220">
        <f>IFERROR(IF(AND(ROUND(SUM(F10),0)=0,ROUND(SUM(H10:H10),0)&gt;ROUND(SUM(F10),0)),"INF",(ROUND(SUM(H10:H10),0)-ROUND(SUM(F10),0))/ROUND(SUM(F10),0)),0)</f>
        <v>0</v>
      </c>
      <c r="J10" s="95"/>
      <c r="K10" s="220">
        <f>IFERROR(IF(AND(ROUND(SUM(H10),0)=0,ROUND(SUM(J10:J10),0)&gt;ROUND(SUM(H10),0)),"INF",(ROUND(SUM(J10:J10),0)-ROUND(SUM(H10),0))/ROUND(SUM(H10),0)),0)</f>
        <v>0</v>
      </c>
      <c r="L10" s="180"/>
    </row>
    <row r="11" spans="1:22" x14ac:dyDescent="0.3">
      <c r="B11" s="212" t="s">
        <v>548</v>
      </c>
      <c r="C11" s="221">
        <f>C8-SUM(C9:C10)</f>
        <v>0</v>
      </c>
      <c r="D11" s="221">
        <f>D8-SUM(D9:D10)</f>
        <v>0</v>
      </c>
      <c r="E11" s="222"/>
      <c r="F11" s="221">
        <f>F8-SUM(F9:F10)</f>
        <v>0</v>
      </c>
      <c r="G11" s="222"/>
      <c r="H11" s="221">
        <f>H8-SUM(H9:H10)</f>
        <v>0</v>
      </c>
      <c r="I11" s="222"/>
      <c r="J11" s="221">
        <f>J8-SUM(J9:J10)</f>
        <v>0</v>
      </c>
      <c r="K11" s="222"/>
      <c r="L11" s="180"/>
    </row>
    <row r="13" spans="1:22" x14ac:dyDescent="0.3">
      <c r="A13" s="773" t="s">
        <v>98</v>
      </c>
      <c r="B13" s="773"/>
      <c r="C13" s="773"/>
      <c r="D13" s="773"/>
      <c r="E13" s="773"/>
      <c r="F13" s="773"/>
      <c r="G13" s="773"/>
      <c r="H13" s="773"/>
      <c r="I13" s="773"/>
      <c r="J13" s="773"/>
      <c r="K13" s="773"/>
      <c r="L13" s="773"/>
      <c r="M13" s="773"/>
      <c r="N13" s="773"/>
      <c r="O13" s="773"/>
      <c r="P13" s="773"/>
      <c r="Q13" s="773"/>
      <c r="R13" s="773"/>
      <c r="S13" s="224"/>
    </row>
    <row r="14" spans="1:22" ht="14.25" thickBot="1" x14ac:dyDescent="0.35"/>
    <row r="15" spans="1:22" ht="23.45" customHeight="1" thickBot="1" x14ac:dyDescent="0.35">
      <c r="C15" s="225" t="s">
        <v>109</v>
      </c>
      <c r="D15" s="226" t="s">
        <v>140</v>
      </c>
      <c r="E15" s="226" t="str">
        <f>E7</f>
        <v>Evolution (%)</v>
      </c>
      <c r="F15" s="226" t="s">
        <v>307</v>
      </c>
      <c r="G15" s="226" t="str">
        <f>E15</f>
        <v>Evolution (%)</v>
      </c>
      <c r="H15" s="226" t="s">
        <v>327</v>
      </c>
      <c r="I15" s="226" t="str">
        <f>G15</f>
        <v>Evolution (%)</v>
      </c>
      <c r="J15" s="226" t="s">
        <v>306</v>
      </c>
      <c r="K15" s="226" t="str">
        <f>I15</f>
        <v>Evolution (%)</v>
      </c>
      <c r="L15" s="226" t="s">
        <v>302</v>
      </c>
      <c r="M15" s="226" t="str">
        <f>E7</f>
        <v>Evolution (%)</v>
      </c>
      <c r="N15" s="226" t="s">
        <v>303</v>
      </c>
      <c r="O15" s="226" t="str">
        <f>G7</f>
        <v>Evolution (%)</v>
      </c>
      <c r="P15" s="226" t="s">
        <v>304</v>
      </c>
      <c r="Q15" s="226" t="str">
        <f>I7</f>
        <v>Evolution (%)</v>
      </c>
      <c r="R15" s="226" t="s">
        <v>305</v>
      </c>
      <c r="S15" s="226" t="str">
        <f>K7</f>
        <v>Evolution (%)</v>
      </c>
    </row>
    <row r="16" spans="1:22" x14ac:dyDescent="0.3">
      <c r="B16" s="214" t="s">
        <v>654</v>
      </c>
      <c r="C16" s="227">
        <f>SUM(C17:C19)</f>
        <v>0</v>
      </c>
      <c r="D16" s="227">
        <f>C34</f>
        <v>0</v>
      </c>
      <c r="E16" s="220">
        <f t="shared" ref="E16:E37" si="0">IFERROR(IF(AND(ROUND(SUM(C16:C16),0)=0,ROUND(SUM(D16:D16),0)&gt;ROUND(SUM(C16:C16),0)),"INF",(ROUND(SUM(D16:D16),0)-ROUND(SUM(C16:C16),0))/ROUND(SUM(C16:C16),0)),0)</f>
        <v>0</v>
      </c>
      <c r="F16" s="227">
        <f>D34</f>
        <v>0</v>
      </c>
      <c r="G16" s="220">
        <f t="shared" ref="G16:G37" si="1">IFERROR(IF(AND(ROUND(SUM(D16),0)=0,ROUND(SUM(F16:F16),0)&gt;ROUND(SUM(D16),0)),"INF",(ROUND(SUM(F16:F16),0)-ROUND(SUM(D16),0))/ROUND(SUM(D16),0)),0)</f>
        <v>0</v>
      </c>
      <c r="H16" s="227">
        <f>F34</f>
        <v>0</v>
      </c>
      <c r="I16" s="220">
        <f t="shared" ref="I16:I37" si="2">IFERROR(IF(AND(ROUND(SUM(F16),0)=0,ROUND(SUM(H16:H16),0)&gt;ROUND(SUM(F16),0)),"INF",(ROUND(SUM(H16:H16),0)-ROUND(SUM(F16),0))/ROUND(SUM(F16),0)),0)</f>
        <v>0</v>
      </c>
      <c r="J16" s="227">
        <f>H34</f>
        <v>0</v>
      </c>
      <c r="K16" s="220">
        <f t="shared" ref="K16:K37" si="3">IFERROR(IF(AND(ROUND(SUM(H16),0)=0,ROUND(SUM(J16:J16),0)&gt;ROUND(SUM(H16),0)),"INF",(ROUND(SUM(J16:J16),0)-ROUND(SUM(H16),0))/ROUND(SUM(H16),0)),0)</f>
        <v>0</v>
      </c>
      <c r="L16" s="227">
        <f>J34</f>
        <v>0</v>
      </c>
      <c r="M16" s="220">
        <f t="shared" ref="M16:M37" si="4">IFERROR(IF(AND(ROUND(SUM(J16),0)=0,ROUND(SUM(L16:L16),0)&gt;ROUND(SUM(J16),0)),"INF",(ROUND(SUM(L16:L16),0)-ROUND(SUM(J16),0))/ROUND(SUM(J16),0)),0)</f>
        <v>0</v>
      </c>
      <c r="N16" s="227">
        <f>L34</f>
        <v>0</v>
      </c>
      <c r="O16" s="220">
        <f t="shared" ref="O16:O37" si="5">IFERROR(IF(AND(ROUND(SUM(L16),0)=0,ROUND(SUM(N16:N16),0)&gt;ROUND(SUM(L16),0)),"INF",(ROUND(SUM(N16:N16),0)-ROUND(SUM(L16),0))/ROUND(SUM(L16),0)),0)</f>
        <v>0</v>
      </c>
      <c r="P16" s="227">
        <f>N34</f>
        <v>0</v>
      </c>
      <c r="Q16" s="220">
        <f t="shared" ref="Q16:Q37" si="6">IFERROR(IF(AND(ROUND(SUM(N16),0)=0,ROUND(SUM(P16:P16),0)&gt;ROUND(SUM(N16),0)),"INF",(ROUND(SUM(P16:P16),0)-ROUND(SUM(N16),0))/ROUND(SUM(N16),0)),0)</f>
        <v>0</v>
      </c>
      <c r="R16" s="227">
        <f>P34</f>
        <v>0</v>
      </c>
      <c r="S16" s="220">
        <f t="shared" ref="S16:S37" si="7">IFERROR(IF(AND(ROUND(SUM(P16),0)=0,ROUND(SUM(R16:R16),0)&gt;ROUND(SUM(P16),0)),"INF",(ROUND(SUM(R16:R16),0)-ROUND(SUM(P16),0))/ROUND(SUM(P16),0)),0)</f>
        <v>0</v>
      </c>
    </row>
    <row r="17" spans="1:19" x14ac:dyDescent="0.3">
      <c r="A17" s="418">
        <v>1</v>
      </c>
      <c r="B17" s="215" t="s">
        <v>664</v>
      </c>
      <c r="C17" s="191">
        <f>INDEX(TAB6.1!$C$8:$S$199,VLOOKUP(RIGHT('TAB6'!C$15,4)&amp;"reseau",TAB6.1!$U:$V,2,FALSE),'TAB6'!$A17)</f>
        <v>0</v>
      </c>
      <c r="D17" s="191">
        <f>C35</f>
        <v>0</v>
      </c>
      <c r="E17" s="220">
        <f t="shared" si="0"/>
        <v>0</v>
      </c>
      <c r="F17" s="191">
        <f>D35</f>
        <v>0</v>
      </c>
      <c r="G17" s="220">
        <f t="shared" si="1"/>
        <v>0</v>
      </c>
      <c r="H17" s="191">
        <f>F35</f>
        <v>0</v>
      </c>
      <c r="I17" s="220">
        <f t="shared" si="2"/>
        <v>0</v>
      </c>
      <c r="J17" s="191">
        <f>H35</f>
        <v>0</v>
      </c>
      <c r="K17" s="220">
        <f t="shared" si="3"/>
        <v>0</v>
      </c>
      <c r="L17" s="191">
        <f>J35</f>
        <v>0</v>
      </c>
      <c r="M17" s="220">
        <f t="shared" si="4"/>
        <v>0</v>
      </c>
      <c r="N17" s="191">
        <f>L35</f>
        <v>0</v>
      </c>
      <c r="O17" s="220">
        <f t="shared" si="5"/>
        <v>0</v>
      </c>
      <c r="P17" s="191">
        <f>N35</f>
        <v>0</v>
      </c>
      <c r="Q17" s="220">
        <f t="shared" si="6"/>
        <v>0</v>
      </c>
      <c r="R17" s="191">
        <f>P35</f>
        <v>0</v>
      </c>
      <c r="S17" s="220">
        <f t="shared" si="7"/>
        <v>0</v>
      </c>
    </row>
    <row r="18" spans="1:19" x14ac:dyDescent="0.3">
      <c r="A18" s="418">
        <v>2</v>
      </c>
      <c r="B18" s="215" t="s">
        <v>155</v>
      </c>
      <c r="C18" s="191">
        <f>INDEX(TAB6.1!$C$8:$S$199,VLOOKUP(RIGHT('TAB6'!C$15,4)&amp;"reseau",TAB6.1!$U:$V,2,FALSE),'TAB6'!$A18)</f>
        <v>0</v>
      </c>
      <c r="D18" s="191">
        <f>C36</f>
        <v>0</v>
      </c>
      <c r="E18" s="220">
        <f t="shared" si="0"/>
        <v>0</v>
      </c>
      <c r="F18" s="191">
        <f>D36</f>
        <v>0</v>
      </c>
      <c r="G18" s="220">
        <f t="shared" si="1"/>
        <v>0</v>
      </c>
      <c r="H18" s="191">
        <f>F36</f>
        <v>0</v>
      </c>
      <c r="I18" s="220">
        <f t="shared" si="2"/>
        <v>0</v>
      </c>
      <c r="J18" s="191">
        <f>H36</f>
        <v>0</v>
      </c>
      <c r="K18" s="220">
        <f t="shared" si="3"/>
        <v>0</v>
      </c>
      <c r="L18" s="191">
        <f>J36</f>
        <v>0</v>
      </c>
      <c r="M18" s="220">
        <f t="shared" si="4"/>
        <v>0</v>
      </c>
      <c r="N18" s="191">
        <f>L36</f>
        <v>0</v>
      </c>
      <c r="O18" s="220">
        <f t="shared" si="5"/>
        <v>0</v>
      </c>
      <c r="P18" s="191">
        <f>N36</f>
        <v>0</v>
      </c>
      <c r="Q18" s="220">
        <f t="shared" si="6"/>
        <v>0</v>
      </c>
      <c r="R18" s="191">
        <f>P36</f>
        <v>0</v>
      </c>
      <c r="S18" s="220">
        <f t="shared" si="7"/>
        <v>0</v>
      </c>
    </row>
    <row r="19" spans="1:19" x14ac:dyDescent="0.3">
      <c r="A19" s="418">
        <v>3</v>
      </c>
      <c r="B19" s="215" t="s">
        <v>660</v>
      </c>
      <c r="C19" s="191">
        <f>INDEX(TAB6.1!$C$8:$S$199,VLOOKUP(RIGHT('TAB6'!C$15,4)&amp;"reseau",TAB6.1!$U:$V,2,FALSE),'TAB6'!$A19)</f>
        <v>0</v>
      </c>
      <c r="D19" s="191">
        <f>C37</f>
        <v>0</v>
      </c>
      <c r="E19" s="220">
        <f t="shared" si="0"/>
        <v>0</v>
      </c>
      <c r="F19" s="191">
        <f>D37</f>
        <v>0</v>
      </c>
      <c r="G19" s="220">
        <f t="shared" si="1"/>
        <v>0</v>
      </c>
      <c r="H19" s="191">
        <f>F37</f>
        <v>0</v>
      </c>
      <c r="I19" s="220">
        <f t="shared" si="2"/>
        <v>0</v>
      </c>
      <c r="J19" s="191">
        <f>H37</f>
        <v>0</v>
      </c>
      <c r="K19" s="220">
        <f t="shared" si="3"/>
        <v>0</v>
      </c>
      <c r="L19" s="191">
        <f>J37</f>
        <v>0</v>
      </c>
      <c r="M19" s="220">
        <f t="shared" si="4"/>
        <v>0</v>
      </c>
      <c r="N19" s="191">
        <f>L37</f>
        <v>0</v>
      </c>
      <c r="O19" s="220">
        <f t="shared" si="5"/>
        <v>0</v>
      </c>
      <c r="P19" s="191">
        <f>N37</f>
        <v>0</v>
      </c>
      <c r="Q19" s="220">
        <f t="shared" si="6"/>
        <v>0</v>
      </c>
      <c r="R19" s="191">
        <f>P37</f>
        <v>0</v>
      </c>
      <c r="S19" s="220">
        <f t="shared" si="7"/>
        <v>0</v>
      </c>
    </row>
    <row r="20" spans="1:19" x14ac:dyDescent="0.3">
      <c r="A20" s="418"/>
      <c r="B20" s="216" t="s">
        <v>655</v>
      </c>
      <c r="C20" s="191">
        <f>SUM(C21:C24)</f>
        <v>0</v>
      </c>
      <c r="D20" s="191">
        <f>SUM(D21:D24)</f>
        <v>0</v>
      </c>
      <c r="E20" s="220">
        <f t="shared" si="0"/>
        <v>0</v>
      </c>
      <c r="F20" s="191">
        <f>SUM(F21:F24)</f>
        <v>0</v>
      </c>
      <c r="G20" s="220">
        <f t="shared" si="1"/>
        <v>0</v>
      </c>
      <c r="H20" s="191">
        <f>SUM(H21:H24)</f>
        <v>0</v>
      </c>
      <c r="I20" s="220">
        <f t="shared" si="2"/>
        <v>0</v>
      </c>
      <c r="J20" s="191">
        <f>SUM(J21:J24)</f>
        <v>0</v>
      </c>
      <c r="K20" s="220">
        <f t="shared" si="3"/>
        <v>0</v>
      </c>
      <c r="L20" s="191">
        <f>SUM(L21:L24)</f>
        <v>0</v>
      </c>
      <c r="M20" s="220">
        <f t="shared" si="4"/>
        <v>0</v>
      </c>
      <c r="N20" s="191">
        <f>SUM(N21:N24)</f>
        <v>0</v>
      </c>
      <c r="O20" s="220">
        <f t="shared" si="5"/>
        <v>0</v>
      </c>
      <c r="P20" s="191">
        <f>SUM(P21:P24)</f>
        <v>0</v>
      </c>
      <c r="Q20" s="220">
        <f t="shared" si="6"/>
        <v>0</v>
      </c>
      <c r="R20" s="191">
        <f>SUM(R21:R24)</f>
        <v>0</v>
      </c>
      <c r="S20" s="220">
        <f t="shared" si="7"/>
        <v>0</v>
      </c>
    </row>
    <row r="21" spans="1:19" x14ac:dyDescent="0.3">
      <c r="A21" s="418">
        <v>4</v>
      </c>
      <c r="B21" s="217" t="s">
        <v>329</v>
      </c>
      <c r="C21" s="191">
        <f>INDEX(TAB6.1!$C$8:$S$199,VLOOKUP(RIGHT('TAB6'!C$15,4)&amp;"reseau",TAB6.1!$U:$V,2,FALSE),'TAB6'!$A21)</f>
        <v>0</v>
      </c>
      <c r="D21" s="191">
        <f>INDEX(TAB6.1!$C$8:$S$199,VLOOKUP(RIGHT('TAB6'!D$15,4)&amp;"reseau",TAB6.1!$U:$V,2,FALSE),'TAB6'!$A21)</f>
        <v>0</v>
      </c>
      <c r="E21" s="220">
        <f t="shared" si="0"/>
        <v>0</v>
      </c>
      <c r="F21" s="191">
        <f>INDEX(TAB6.1!$C$8:$S$199,VLOOKUP(RIGHT('TAB6'!F$15,4)&amp;"reseau",TAB6.1!$U:$V,2,FALSE),'TAB6'!$A21)</f>
        <v>0</v>
      </c>
      <c r="G21" s="220">
        <f t="shared" si="1"/>
        <v>0</v>
      </c>
      <c r="H21" s="191">
        <f>INDEX(TAB6.1!$C$8:$S$199,VLOOKUP(RIGHT('TAB6'!H$15,4)&amp;"reseau",TAB6.1!$U:$V,2,FALSE),'TAB6'!$A21)</f>
        <v>0</v>
      </c>
      <c r="I21" s="220">
        <f t="shared" si="2"/>
        <v>0</v>
      </c>
      <c r="J21" s="191">
        <f>INDEX(TAB6.1!$C$8:$S$199,VLOOKUP(RIGHT('TAB6'!J$15,4)&amp;"reseau",TAB6.1!$U:$V,2,FALSE),'TAB6'!$A21)</f>
        <v>0</v>
      </c>
      <c r="K21" s="220">
        <f t="shared" si="3"/>
        <v>0</v>
      </c>
      <c r="L21" s="191">
        <f>INDEX(TAB6.2!$C$8:$S$199,VLOOKUP(RIGHT('TAB6'!L$15,4)&amp;"reseau",TAB6.2!$U:$V,2,FALSE),'TAB6'!$A21)</f>
        <v>0</v>
      </c>
      <c r="M21" s="220">
        <f t="shared" si="4"/>
        <v>0</v>
      </c>
      <c r="N21" s="191">
        <f>INDEX(TAB6.2!$C$8:$S$199,VLOOKUP(RIGHT('TAB6'!N$15,4)&amp;"reseau",TAB6.2!$U:$V,2,FALSE),'TAB6'!$A21)</f>
        <v>0</v>
      </c>
      <c r="O21" s="220">
        <f t="shared" si="5"/>
        <v>0</v>
      </c>
      <c r="P21" s="191">
        <f>INDEX(TAB6.2!$C$8:$S$199,VLOOKUP(RIGHT('TAB6'!P$15,4)&amp;"reseau",TAB6.2!$U:$V,2,FALSE),'TAB6'!$A21)</f>
        <v>0</v>
      </c>
      <c r="Q21" s="220">
        <f t="shared" si="6"/>
        <v>0</v>
      </c>
      <c r="R21" s="191">
        <f>INDEX(TAB6.2!$C$8:$S$199,VLOOKUP(RIGHT('TAB6'!R$15,4)&amp;"reseau",TAB6.2!$U:$V,2,FALSE),'TAB6'!$A21)</f>
        <v>0</v>
      </c>
      <c r="S21" s="220">
        <f t="shared" si="7"/>
        <v>0</v>
      </c>
    </row>
    <row r="22" spans="1:19" x14ac:dyDescent="0.3">
      <c r="A22" s="418">
        <v>5</v>
      </c>
      <c r="B22" s="217" t="s">
        <v>328</v>
      </c>
      <c r="C22" s="191">
        <f>INDEX(TAB6.1!$C$8:$S$199,VLOOKUP(RIGHT('TAB6'!C$15,4)&amp;"reseau",TAB6.1!$U:$V,2,FALSE),'TAB6'!$A22)</f>
        <v>0</v>
      </c>
      <c r="D22" s="191">
        <f>INDEX(TAB6.1!$C$8:$S$199,VLOOKUP(RIGHT('TAB6'!D$15,4)&amp;"reseau",TAB6.1!$U:$V,2,FALSE),'TAB6'!$A22)</f>
        <v>0</v>
      </c>
      <c r="E22" s="220">
        <f t="shared" si="0"/>
        <v>0</v>
      </c>
      <c r="F22" s="191">
        <f>INDEX(TAB6.1!$C$8:$S$199,VLOOKUP(RIGHT('TAB6'!F$15,4)&amp;"reseau",TAB6.1!$U:$V,2,FALSE),'TAB6'!$A22)</f>
        <v>0</v>
      </c>
      <c r="G22" s="220">
        <f t="shared" si="1"/>
        <v>0</v>
      </c>
      <c r="H22" s="191">
        <f>INDEX(TAB6.1!$C$8:$S$199,VLOOKUP(RIGHT('TAB6'!H$15,4)&amp;"reseau",TAB6.1!$U:$V,2,FALSE),'TAB6'!$A22)</f>
        <v>0</v>
      </c>
      <c r="I22" s="220">
        <f t="shared" si="2"/>
        <v>0</v>
      </c>
      <c r="J22" s="191">
        <f>INDEX(TAB6.1!$C$8:$S$199,VLOOKUP(RIGHT('TAB6'!J$15,4)&amp;"reseau",TAB6.1!$U:$V,2,FALSE),'TAB6'!$A22)</f>
        <v>0</v>
      </c>
      <c r="K22" s="220">
        <f t="shared" si="3"/>
        <v>0</v>
      </c>
      <c r="L22" s="191">
        <f>INDEX(TAB6.2!$C$8:$S$199,VLOOKUP(RIGHT('TAB6'!L$15,4)&amp;"reseau",TAB6.2!$U:$V,2,FALSE),'TAB6'!$A22)</f>
        <v>0</v>
      </c>
      <c r="M22" s="220">
        <f t="shared" si="4"/>
        <v>0</v>
      </c>
      <c r="N22" s="191">
        <f>INDEX(TAB6.2!$C$8:$S$199,VLOOKUP(RIGHT('TAB6'!N$15,4)&amp;"reseau",TAB6.2!$U:$V,2,FALSE),'TAB6'!$A22)</f>
        <v>0</v>
      </c>
      <c r="O22" s="220">
        <f t="shared" si="5"/>
        <v>0</v>
      </c>
      <c r="P22" s="191">
        <f>INDEX(TAB6.2!$C$8:$S$199,VLOOKUP(RIGHT('TAB6'!P$15,4)&amp;"reseau",TAB6.2!$U:$V,2,FALSE),'TAB6'!$A22)</f>
        <v>0</v>
      </c>
      <c r="Q22" s="220">
        <f t="shared" si="6"/>
        <v>0</v>
      </c>
      <c r="R22" s="191">
        <f>INDEX(TAB6.2!$C$8:$S$199,VLOOKUP(RIGHT('TAB6'!R$15,4)&amp;"reseau",TAB6.2!$U:$V,2,FALSE),'TAB6'!$A22)</f>
        <v>0</v>
      </c>
      <c r="S22" s="220">
        <f t="shared" si="7"/>
        <v>0</v>
      </c>
    </row>
    <row r="23" spans="1:19" x14ac:dyDescent="0.3">
      <c r="A23" s="418">
        <v>6</v>
      </c>
      <c r="B23" s="217" t="s">
        <v>143</v>
      </c>
      <c r="C23" s="191">
        <f>INDEX(TAB6.1!$C$8:$S$199,VLOOKUP(RIGHT('TAB6'!C$15,4)&amp;"reseau",TAB6.1!$U:$V,2,FALSE),'TAB6'!$A23)</f>
        <v>0</v>
      </c>
      <c r="D23" s="191">
        <f>INDEX(TAB6.1!$C$8:$S$199,VLOOKUP(RIGHT('TAB6'!D$15,4)&amp;"reseau",TAB6.1!$U:$V,2,FALSE),'TAB6'!$A23)</f>
        <v>0</v>
      </c>
      <c r="E23" s="220">
        <f t="shared" si="0"/>
        <v>0</v>
      </c>
      <c r="F23" s="191">
        <f>INDEX(TAB6.1!$C$8:$S$199,VLOOKUP(RIGHT('TAB6'!F$15,4)&amp;"reseau",TAB6.1!$U:$V,2,FALSE),'TAB6'!$A23)</f>
        <v>0</v>
      </c>
      <c r="G23" s="220">
        <f t="shared" si="1"/>
        <v>0</v>
      </c>
      <c r="H23" s="191">
        <f>INDEX(TAB6.1!$C$8:$S$199,VLOOKUP(RIGHT('TAB6'!H$15,4)&amp;"reseau",TAB6.1!$U:$V,2,FALSE),'TAB6'!$A23)</f>
        <v>0</v>
      </c>
      <c r="I23" s="220">
        <f t="shared" si="2"/>
        <v>0</v>
      </c>
      <c r="J23" s="191">
        <f>INDEX(TAB6.1!$C$8:$S$199,VLOOKUP(RIGHT('TAB6'!J$15,4)&amp;"reseau",TAB6.1!$U:$V,2,FALSE),'TAB6'!$A23)</f>
        <v>0</v>
      </c>
      <c r="K23" s="220">
        <f t="shared" si="3"/>
        <v>0</v>
      </c>
      <c r="L23" s="191">
        <f>INDEX(TAB6.2!$C$8:$S$199,VLOOKUP(RIGHT('TAB6'!L$15,4)&amp;"reseau",TAB6.2!$U:$V,2,FALSE),'TAB6'!$A23)</f>
        <v>0</v>
      </c>
      <c r="M23" s="220">
        <f t="shared" si="4"/>
        <v>0</v>
      </c>
      <c r="N23" s="191">
        <f>INDEX(TAB6.2!$C$8:$S$199,VLOOKUP(RIGHT('TAB6'!N$15,4)&amp;"reseau",TAB6.2!$U:$V,2,FALSE),'TAB6'!$A23)</f>
        <v>0</v>
      </c>
      <c r="O23" s="220">
        <f t="shared" si="5"/>
        <v>0</v>
      </c>
      <c r="P23" s="191">
        <f>INDEX(TAB6.2!$C$8:$S$199,VLOOKUP(RIGHT('TAB6'!P$15,4)&amp;"reseau",TAB6.2!$U:$V,2,FALSE),'TAB6'!$A23)</f>
        <v>0</v>
      </c>
      <c r="Q23" s="220">
        <f t="shared" si="6"/>
        <v>0</v>
      </c>
      <c r="R23" s="191">
        <f>INDEX(TAB6.2!$C$8:$S$199,VLOOKUP(RIGHT('TAB6'!R$15,4)&amp;"reseau",TAB6.2!$U:$V,2,FALSE),'TAB6'!$A23)</f>
        <v>0</v>
      </c>
      <c r="S23" s="220">
        <f t="shared" si="7"/>
        <v>0</v>
      </c>
    </row>
    <row r="24" spans="1:19" x14ac:dyDescent="0.3">
      <c r="A24" s="418">
        <v>7</v>
      </c>
      <c r="B24" s="217" t="s">
        <v>144</v>
      </c>
      <c r="C24" s="191">
        <f>INDEX(TAB6.1!$C$8:$S$199,VLOOKUP(RIGHT('TAB6'!C$15,4)&amp;"reseau",TAB6.1!$U:$V,2,FALSE),'TAB6'!$A24)</f>
        <v>0</v>
      </c>
      <c r="D24" s="191">
        <f>INDEX(TAB6.1!$C$8:$S$199,VLOOKUP(RIGHT('TAB6'!D$15,4)&amp;"reseau",TAB6.1!$U:$V,2,FALSE),'TAB6'!$A24)</f>
        <v>0</v>
      </c>
      <c r="E24" s="220">
        <f t="shared" si="0"/>
        <v>0</v>
      </c>
      <c r="F24" s="191">
        <f>INDEX(TAB6.1!$C$8:$S$199,VLOOKUP(RIGHT('TAB6'!F$15,4)&amp;"reseau",TAB6.1!$U:$V,2,FALSE),'TAB6'!$A24)</f>
        <v>0</v>
      </c>
      <c r="G24" s="220">
        <f t="shared" si="1"/>
        <v>0</v>
      </c>
      <c r="H24" s="191">
        <f>INDEX(TAB6.1!$C$8:$S$199,VLOOKUP(RIGHT('TAB6'!H$15,4)&amp;"reseau",TAB6.1!$U:$V,2,FALSE),'TAB6'!$A24)</f>
        <v>0</v>
      </c>
      <c r="I24" s="220">
        <f t="shared" si="2"/>
        <v>0</v>
      </c>
      <c r="J24" s="191">
        <f>INDEX(TAB6.1!$C$8:$S$199,VLOOKUP(RIGHT('TAB6'!J$15,4)&amp;"reseau",TAB6.1!$U:$V,2,FALSE),'TAB6'!$A24)</f>
        <v>0</v>
      </c>
      <c r="K24" s="220">
        <f t="shared" si="3"/>
        <v>0</v>
      </c>
      <c r="L24" s="191">
        <f>INDEX(TAB6.2!$C$8:$S$199,VLOOKUP(RIGHT('TAB6'!L$15,4)&amp;"reseau",TAB6.2!$U:$V,2,FALSE),'TAB6'!$A24)</f>
        <v>0</v>
      </c>
      <c r="M24" s="220">
        <f t="shared" si="4"/>
        <v>0</v>
      </c>
      <c r="N24" s="191">
        <f>INDEX(TAB6.2!$C$8:$S$199,VLOOKUP(RIGHT('TAB6'!N$15,4)&amp;"reseau",TAB6.2!$U:$V,2,FALSE),'TAB6'!$A24)</f>
        <v>0</v>
      </c>
      <c r="O24" s="220">
        <f t="shared" si="5"/>
        <v>0</v>
      </c>
      <c r="P24" s="191">
        <f>INDEX(TAB6.2!$C$8:$S$199,VLOOKUP(RIGHT('TAB6'!P$15,4)&amp;"reseau",TAB6.2!$U:$V,2,FALSE),'TAB6'!$A24)</f>
        <v>0</v>
      </c>
      <c r="Q24" s="220">
        <f t="shared" si="6"/>
        <v>0</v>
      </c>
      <c r="R24" s="191">
        <f>INDEX(TAB6.2!$C$8:$S$199,VLOOKUP(RIGHT('TAB6'!R$15,4)&amp;"reseau",TAB6.2!$U:$V,2,FALSE),'TAB6'!$A24)</f>
        <v>0</v>
      </c>
      <c r="S24" s="220">
        <f t="shared" si="7"/>
        <v>0</v>
      </c>
    </row>
    <row r="25" spans="1:19" x14ac:dyDescent="0.3">
      <c r="A25" s="418"/>
      <c r="B25" s="214" t="s">
        <v>663</v>
      </c>
      <c r="C25" s="227">
        <f>SUM(C26:C28)</f>
        <v>0</v>
      </c>
      <c r="D25" s="227">
        <f>SUM(D26:D28)</f>
        <v>0</v>
      </c>
      <c r="E25" s="220">
        <f t="shared" si="0"/>
        <v>0</v>
      </c>
      <c r="F25" s="227">
        <f>SUM(F26:F28)</f>
        <v>0</v>
      </c>
      <c r="G25" s="220">
        <f t="shared" si="1"/>
        <v>0</v>
      </c>
      <c r="H25" s="227">
        <f>SUM(H26:H28)</f>
        <v>0</v>
      </c>
      <c r="I25" s="220">
        <f t="shared" si="2"/>
        <v>0</v>
      </c>
      <c r="J25" s="227">
        <f>SUM(J26:J28)</f>
        <v>0</v>
      </c>
      <c r="K25" s="220">
        <f t="shared" si="3"/>
        <v>0</v>
      </c>
      <c r="L25" s="227">
        <f>SUM(L26:L28)</f>
        <v>0</v>
      </c>
      <c r="M25" s="220">
        <f t="shared" si="4"/>
        <v>0</v>
      </c>
      <c r="N25" s="227">
        <f>SUM(N26:N28)</f>
        <v>0</v>
      </c>
      <c r="O25" s="220">
        <f t="shared" si="5"/>
        <v>0</v>
      </c>
      <c r="P25" s="227">
        <f>SUM(P26:P28)</f>
        <v>0</v>
      </c>
      <c r="Q25" s="220">
        <f t="shared" si="6"/>
        <v>0</v>
      </c>
      <c r="R25" s="227">
        <f>SUM(R26:R28)</f>
        <v>0</v>
      </c>
      <c r="S25" s="220">
        <f t="shared" si="7"/>
        <v>0</v>
      </c>
    </row>
    <row r="26" spans="1:19" x14ac:dyDescent="0.3">
      <c r="A26" s="418">
        <v>8</v>
      </c>
      <c r="B26" s="217" t="s">
        <v>661</v>
      </c>
      <c r="C26" s="191">
        <f>INDEX(TAB6.1!$C$8:$S$199,VLOOKUP(RIGHT('TAB6'!C$15,4)&amp;"reseau",TAB6.1!$U:$V,2,FALSE),'TAB6'!$A26)</f>
        <v>0</v>
      </c>
      <c r="D26" s="191">
        <f>INDEX(TAB6.1!$C$8:$S$199,VLOOKUP(RIGHT('TAB6'!D$15,4)&amp;"reseau",TAB6.1!$U:$V,2,FALSE),'TAB6'!$A26)</f>
        <v>0</v>
      </c>
      <c r="E26" s="220">
        <f t="shared" si="0"/>
        <v>0</v>
      </c>
      <c r="F26" s="191">
        <f>INDEX(TAB6.1!$C$8:$S$199,VLOOKUP(RIGHT('TAB6'!F$15,4)&amp;"reseau",TAB6.1!$U:$V,2,FALSE),'TAB6'!$A26)</f>
        <v>0</v>
      </c>
      <c r="G26" s="220">
        <f t="shared" si="1"/>
        <v>0</v>
      </c>
      <c r="H26" s="191">
        <f>INDEX(TAB6.1!$C$8:$S$199,VLOOKUP(RIGHT('TAB6'!H$15,4)&amp;"reseau",TAB6.1!$U:$V,2,FALSE),'TAB6'!$A26)</f>
        <v>0</v>
      </c>
      <c r="I26" s="220">
        <f t="shared" si="2"/>
        <v>0</v>
      </c>
      <c r="J26" s="191">
        <f>INDEX(TAB6.1!$C$8:$S$199,VLOOKUP(RIGHT('TAB6'!J$15,4)&amp;"reseau",TAB6.1!$U:$V,2,FALSE),'TAB6'!$A26)</f>
        <v>0</v>
      </c>
      <c r="K26" s="220">
        <f t="shared" si="3"/>
        <v>0</v>
      </c>
      <c r="L26" s="191">
        <f>INDEX(TAB6.2!$C$8:$S$199,VLOOKUP(RIGHT('TAB6'!L$15,4)&amp;"reseau",TAB6.2!$U:$V,2,FALSE),'TAB6'!$A26)</f>
        <v>0</v>
      </c>
      <c r="M26" s="220">
        <f t="shared" si="4"/>
        <v>0</v>
      </c>
      <c r="N26" s="191">
        <f>INDEX(TAB6.2!$C$8:$S$199,VLOOKUP(RIGHT('TAB6'!N$15,4)&amp;"reseau",TAB6.2!$U:$V,2,FALSE),'TAB6'!$A26)</f>
        <v>0</v>
      </c>
      <c r="O26" s="220">
        <f t="shared" si="5"/>
        <v>0</v>
      </c>
      <c r="P26" s="191">
        <f>INDEX(TAB6.2!$C$8:$S$199,VLOOKUP(RIGHT('TAB6'!P$15,4)&amp;"reseau",TAB6.2!$U:$V,2,FALSE),'TAB6'!$A26)</f>
        <v>0</v>
      </c>
      <c r="Q26" s="220">
        <f t="shared" si="6"/>
        <v>0</v>
      </c>
      <c r="R26" s="191">
        <f>INDEX(TAB6.2!$C$8:$S$199,VLOOKUP(RIGHT('TAB6'!R$15,4)&amp;"reseau",TAB6.2!$U:$V,2,FALSE),'TAB6'!$A26)</f>
        <v>0</v>
      </c>
      <c r="S26" s="220">
        <f t="shared" si="7"/>
        <v>0</v>
      </c>
    </row>
    <row r="27" spans="1:19" x14ac:dyDescent="0.3">
      <c r="A27" s="418">
        <v>9</v>
      </c>
      <c r="B27" s="217" t="s">
        <v>332</v>
      </c>
      <c r="C27" s="191">
        <f>INDEX(TAB6.1!$C$8:$S$199,VLOOKUP(RIGHT('TAB6'!C$15,4)&amp;"reseau",TAB6.1!$U:$V,2,FALSE),'TAB6'!$A27)</f>
        <v>0</v>
      </c>
      <c r="D27" s="191">
        <f>INDEX(TAB6.1!$C$8:$S$199,VLOOKUP(RIGHT('TAB6'!D$15,4)&amp;"reseau",TAB6.1!$U:$V,2,FALSE),'TAB6'!$A27)</f>
        <v>0</v>
      </c>
      <c r="E27" s="220">
        <f t="shared" si="0"/>
        <v>0</v>
      </c>
      <c r="F27" s="191">
        <f>INDEX(TAB6.1!$C$8:$S$199,VLOOKUP(RIGHT('TAB6'!F$15,4)&amp;"reseau",TAB6.1!$U:$V,2,FALSE),'TAB6'!$A27)</f>
        <v>0</v>
      </c>
      <c r="G27" s="220">
        <f t="shared" si="1"/>
        <v>0</v>
      </c>
      <c r="H27" s="191">
        <f>INDEX(TAB6.1!$C$8:$S$199,VLOOKUP(RIGHT('TAB6'!H$15,4)&amp;"reseau",TAB6.1!$U:$V,2,FALSE),'TAB6'!$A27)</f>
        <v>0</v>
      </c>
      <c r="I27" s="220">
        <f t="shared" si="2"/>
        <v>0</v>
      </c>
      <c r="J27" s="191">
        <f>INDEX(TAB6.1!$C$8:$S$199,VLOOKUP(RIGHT('TAB6'!J$15,4)&amp;"reseau",TAB6.1!$U:$V,2,FALSE),'TAB6'!$A27)</f>
        <v>0</v>
      </c>
      <c r="K27" s="220">
        <f t="shared" si="3"/>
        <v>0</v>
      </c>
      <c r="L27" s="191">
        <f>INDEX(TAB6.2!$C$8:$S$199,VLOOKUP(RIGHT('TAB6'!L$15,4)&amp;"reseau",TAB6.2!$U:$V,2,FALSE),'TAB6'!$A27)</f>
        <v>0</v>
      </c>
      <c r="M27" s="220">
        <f t="shared" si="4"/>
        <v>0</v>
      </c>
      <c r="N27" s="191">
        <f>INDEX(TAB6.2!$C$8:$S$199,VLOOKUP(RIGHT('TAB6'!N$15,4)&amp;"reseau",TAB6.2!$U:$V,2,FALSE),'TAB6'!$A27)</f>
        <v>0</v>
      </c>
      <c r="O27" s="220">
        <f t="shared" si="5"/>
        <v>0</v>
      </c>
      <c r="P27" s="191">
        <f>INDEX(TAB6.2!$C$8:$S$199,VLOOKUP(RIGHT('TAB6'!P$15,4)&amp;"reseau",TAB6.2!$U:$V,2,FALSE),'TAB6'!$A27)</f>
        <v>0</v>
      </c>
      <c r="Q27" s="220">
        <f t="shared" si="6"/>
        <v>0</v>
      </c>
      <c r="R27" s="191">
        <f>INDEX(TAB6.2!$C$8:$S$199,VLOOKUP(RIGHT('TAB6'!R$15,4)&amp;"reseau",TAB6.2!$U:$V,2,FALSE),'TAB6'!$A27)</f>
        <v>0</v>
      </c>
      <c r="S27" s="220">
        <f t="shared" si="7"/>
        <v>0</v>
      </c>
    </row>
    <row r="28" spans="1:19" x14ac:dyDescent="0.3">
      <c r="A28" s="418">
        <v>10</v>
      </c>
      <c r="B28" s="217" t="s">
        <v>662</v>
      </c>
      <c r="C28" s="191">
        <f>INDEX(TAB6.1!$C$8:$S$199,VLOOKUP(RIGHT('TAB6'!C$15,4)&amp;"reseau",TAB6.1!$U:$V,2,FALSE),'TAB6'!$A28)</f>
        <v>0</v>
      </c>
      <c r="D28" s="191">
        <f>INDEX(TAB6.1!$C$8:$S$199,VLOOKUP(RIGHT('TAB6'!D$15,4)&amp;"reseau",TAB6.1!$U:$V,2,FALSE),'TAB6'!$A28)</f>
        <v>0</v>
      </c>
      <c r="E28" s="220">
        <f t="shared" si="0"/>
        <v>0</v>
      </c>
      <c r="F28" s="191">
        <f>INDEX(TAB6.1!$C$8:$S$199,VLOOKUP(RIGHT('TAB6'!F$15,4)&amp;"reseau",TAB6.1!$U:$V,2,FALSE),'TAB6'!$A28)</f>
        <v>0</v>
      </c>
      <c r="G28" s="220">
        <f t="shared" si="1"/>
        <v>0</v>
      </c>
      <c r="H28" s="191">
        <f>INDEX(TAB6.1!$C$8:$S$199,VLOOKUP(RIGHT('TAB6'!H$15,4)&amp;"reseau",TAB6.1!$U:$V,2,FALSE),'TAB6'!$A28)</f>
        <v>0</v>
      </c>
      <c r="I28" s="220">
        <f t="shared" si="2"/>
        <v>0</v>
      </c>
      <c r="J28" s="191">
        <f>INDEX(TAB6.1!$C$8:$S$199,VLOOKUP(RIGHT('TAB6'!J$15,4)&amp;"reseau",TAB6.1!$U:$V,2,FALSE),'TAB6'!$A28)</f>
        <v>0</v>
      </c>
      <c r="K28" s="220">
        <f t="shared" si="3"/>
        <v>0</v>
      </c>
      <c r="L28" s="191">
        <f>INDEX(TAB6.2!$C$8:$S$199,VLOOKUP(RIGHT('TAB6'!L$15,4)&amp;"reseau",TAB6.2!$U:$V,2,FALSE),'TAB6'!$A28)</f>
        <v>0</v>
      </c>
      <c r="M28" s="220">
        <f t="shared" si="4"/>
        <v>0</v>
      </c>
      <c r="N28" s="191">
        <f>INDEX(TAB6.2!$C$8:$S$199,VLOOKUP(RIGHT('TAB6'!N$15,4)&amp;"reseau",TAB6.2!$U:$V,2,FALSE),'TAB6'!$A28)</f>
        <v>0</v>
      </c>
      <c r="O28" s="220">
        <f t="shared" si="5"/>
        <v>0</v>
      </c>
      <c r="P28" s="191">
        <f>INDEX(TAB6.2!$C$8:$S$199,VLOOKUP(RIGHT('TAB6'!P$15,4)&amp;"reseau",TAB6.2!$U:$V,2,FALSE),'TAB6'!$A28)</f>
        <v>0</v>
      </c>
      <c r="Q28" s="220">
        <f t="shared" si="6"/>
        <v>0</v>
      </c>
      <c r="R28" s="191">
        <f>INDEX(TAB6.2!$C$8:$S$199,VLOOKUP(RIGHT('TAB6'!R$15,4)&amp;"reseau",TAB6.2!$U:$V,2,FALSE),'TAB6'!$A28)</f>
        <v>0</v>
      </c>
      <c r="S28" s="220">
        <f t="shared" si="7"/>
        <v>0</v>
      </c>
    </row>
    <row r="29" spans="1:19" x14ac:dyDescent="0.3">
      <c r="A29" s="418"/>
      <c r="B29" s="216" t="s">
        <v>331</v>
      </c>
      <c r="C29" s="227">
        <f>SUM(C30:C33)</f>
        <v>0</v>
      </c>
      <c r="D29" s="227">
        <f>SUM(D30:D33)</f>
        <v>0</v>
      </c>
      <c r="E29" s="220">
        <f>IFERROR(IF(AND(ROUND(SUM(C29:C29),0)=0,ROUND(SUM(D29:D29),0)&gt;ROUND(SUM(C29:C29),0)),"INF",(ROUND(SUM(D29:D29),0)-ROUND(SUM(C29:C29),0))/ROUND(SUM(C29:C29),0)),0)</f>
        <v>0</v>
      </c>
      <c r="F29" s="227">
        <f>SUM(F30:F33)</f>
        <v>0</v>
      </c>
      <c r="G29" s="220">
        <f t="shared" si="1"/>
        <v>0</v>
      </c>
      <c r="H29" s="227">
        <f>SUM(H30:H33)</f>
        <v>0</v>
      </c>
      <c r="I29" s="220">
        <f t="shared" si="2"/>
        <v>0</v>
      </c>
      <c r="J29" s="227">
        <f>SUM(J30:J33)</f>
        <v>0</v>
      </c>
      <c r="K29" s="220">
        <f t="shared" si="3"/>
        <v>0</v>
      </c>
      <c r="L29" s="227">
        <f>SUM(L30:L33)</f>
        <v>0</v>
      </c>
      <c r="M29" s="220">
        <f t="shared" si="4"/>
        <v>0</v>
      </c>
      <c r="N29" s="227">
        <f>SUM(N30:N33)</f>
        <v>0</v>
      </c>
      <c r="O29" s="220">
        <f t="shared" si="5"/>
        <v>0</v>
      </c>
      <c r="P29" s="227">
        <f>SUM(P30:P33)</f>
        <v>0</v>
      </c>
      <c r="Q29" s="220">
        <f t="shared" si="6"/>
        <v>0</v>
      </c>
      <c r="R29" s="227">
        <f>SUM(R30:R33)</f>
        <v>0</v>
      </c>
      <c r="S29" s="220">
        <f t="shared" si="7"/>
        <v>0</v>
      </c>
    </row>
    <row r="30" spans="1:19" x14ac:dyDescent="0.3">
      <c r="A30" s="418">
        <v>11</v>
      </c>
      <c r="B30" s="215" t="s">
        <v>333</v>
      </c>
      <c r="C30" s="191">
        <f>INDEX(TAB6.1!$C$8:$S$199,VLOOKUP(RIGHT('TAB6'!C$15,4)&amp;"reseau",TAB6.1!$U:$V,2,FALSE),'TAB6'!$A30)</f>
        <v>0</v>
      </c>
      <c r="D30" s="191">
        <f>INDEX(TAB6.1!$C$8:$S$199,VLOOKUP(RIGHT('TAB6'!D$15,4)&amp;"reseau",TAB6.1!$U:$V,2,FALSE),'TAB6'!$A30)</f>
        <v>0</v>
      </c>
      <c r="E30" s="220">
        <f t="shared" si="0"/>
        <v>0</v>
      </c>
      <c r="F30" s="191">
        <f>INDEX(TAB6.1!$C$8:$S$199,VLOOKUP(RIGHT('TAB6'!F$15,4)&amp;"reseau",TAB6.1!$U:$V,2,FALSE),'TAB6'!$A30)</f>
        <v>0</v>
      </c>
      <c r="G30" s="220">
        <f t="shared" si="1"/>
        <v>0</v>
      </c>
      <c r="H30" s="191">
        <f>INDEX(TAB6.1!$C$8:$S$199,VLOOKUP(RIGHT('TAB6'!H$15,4)&amp;"reseau",TAB6.1!$U:$V,2,FALSE),'TAB6'!$A30)</f>
        <v>0</v>
      </c>
      <c r="I30" s="220">
        <f t="shared" si="2"/>
        <v>0</v>
      </c>
      <c r="J30" s="191">
        <f>INDEX(TAB6.1!$C$8:$S$199,VLOOKUP(RIGHT('TAB6'!J$15,4)&amp;"reseau",TAB6.1!$U:$V,2,FALSE),'TAB6'!$A30)</f>
        <v>0</v>
      </c>
      <c r="K30" s="220">
        <f t="shared" si="3"/>
        <v>0</v>
      </c>
      <c r="L30" s="191">
        <f>INDEX(TAB6.2!$C$8:$S$199,VLOOKUP(RIGHT('TAB6'!L$15,4)&amp;"reseau",TAB6.2!$U:$V,2,FALSE),'TAB6'!$A30)</f>
        <v>0</v>
      </c>
      <c r="M30" s="220">
        <f t="shared" si="4"/>
        <v>0</v>
      </c>
      <c r="N30" s="191">
        <f>INDEX(TAB6.2!$C$8:$S$199,VLOOKUP(RIGHT('TAB6'!N$15,4)&amp;"reseau",TAB6.2!$U:$V,2,FALSE),'TAB6'!$A30)</f>
        <v>0</v>
      </c>
      <c r="O30" s="220">
        <f t="shared" si="5"/>
        <v>0</v>
      </c>
      <c r="P30" s="191">
        <f>INDEX(TAB6.2!$C$8:$S$199,VLOOKUP(RIGHT('TAB6'!P$15,4)&amp;"reseau",TAB6.2!$U:$V,2,FALSE),'TAB6'!$A30)</f>
        <v>0</v>
      </c>
      <c r="Q30" s="220">
        <f t="shared" si="6"/>
        <v>0</v>
      </c>
      <c r="R30" s="191">
        <f>INDEX(TAB6.2!$C$8:$S$199,VLOOKUP(RIGHT('TAB6'!R$15,4)&amp;"reseau",TAB6.2!$U:$V,2,FALSE),'TAB6'!$A30)</f>
        <v>0</v>
      </c>
      <c r="S30" s="220">
        <f t="shared" si="7"/>
        <v>0</v>
      </c>
    </row>
    <row r="31" spans="1:19" x14ac:dyDescent="0.3">
      <c r="A31" s="418">
        <v>12</v>
      </c>
      <c r="B31" s="215" t="s">
        <v>330</v>
      </c>
      <c r="C31" s="191">
        <f>INDEX(TAB6.1!$C$8:$S$199,VLOOKUP(RIGHT('TAB6'!C$15,4)&amp;"reseau",TAB6.1!$U:$V,2,FALSE),'TAB6'!$A31)</f>
        <v>0</v>
      </c>
      <c r="D31" s="191">
        <f>INDEX(TAB6.1!$C$8:$S$199,VLOOKUP(RIGHT('TAB6'!D$15,4)&amp;"reseau",TAB6.1!$U:$V,2,FALSE),'TAB6'!$A31)</f>
        <v>0</v>
      </c>
      <c r="E31" s="220">
        <f t="shared" si="0"/>
        <v>0</v>
      </c>
      <c r="F31" s="191">
        <f>INDEX(TAB6.1!$C$8:$S$199,VLOOKUP(RIGHT('TAB6'!F$15,4)&amp;"reseau",TAB6.1!$U:$V,2,FALSE),'TAB6'!$A31)</f>
        <v>0</v>
      </c>
      <c r="G31" s="220">
        <f t="shared" si="1"/>
        <v>0</v>
      </c>
      <c r="H31" s="191">
        <f>INDEX(TAB6.1!$C$8:$S$199,VLOOKUP(RIGHT('TAB6'!H$15,4)&amp;"reseau",TAB6.1!$U:$V,2,FALSE),'TAB6'!$A31)</f>
        <v>0</v>
      </c>
      <c r="I31" s="220">
        <f t="shared" si="2"/>
        <v>0</v>
      </c>
      <c r="J31" s="191">
        <f>INDEX(TAB6.1!$C$8:$S$199,VLOOKUP(RIGHT('TAB6'!J$15,4)&amp;"reseau",TAB6.1!$U:$V,2,FALSE),'TAB6'!$A31)</f>
        <v>0</v>
      </c>
      <c r="K31" s="220">
        <f t="shared" si="3"/>
        <v>0</v>
      </c>
      <c r="L31" s="191">
        <f>INDEX(TAB6.2!$C$8:$S$199,VLOOKUP(RIGHT('TAB6'!L$15,4)&amp;"reseau",TAB6.2!$U:$V,2,FALSE),'TAB6'!$A31)</f>
        <v>0</v>
      </c>
      <c r="M31" s="220">
        <f t="shared" si="4"/>
        <v>0</v>
      </c>
      <c r="N31" s="191">
        <f>INDEX(TAB6.2!$C$8:$S$199,VLOOKUP(RIGHT('TAB6'!N$15,4)&amp;"reseau",TAB6.2!$U:$V,2,FALSE),'TAB6'!$A31)</f>
        <v>0</v>
      </c>
      <c r="O31" s="220">
        <f t="shared" si="5"/>
        <v>0</v>
      </c>
      <c r="P31" s="191">
        <f>INDEX(TAB6.2!$C$8:$S$199,VLOOKUP(RIGHT('TAB6'!P$15,4)&amp;"reseau",TAB6.2!$U:$V,2,FALSE),'TAB6'!$A31)</f>
        <v>0</v>
      </c>
      <c r="Q31" s="220">
        <f t="shared" si="6"/>
        <v>0</v>
      </c>
      <c r="R31" s="191">
        <f>INDEX(TAB6.2!$C$8:$S$199,VLOOKUP(RIGHT('TAB6'!R$15,4)&amp;"reseau",TAB6.2!$U:$V,2,FALSE),'TAB6'!$A31)</f>
        <v>0</v>
      </c>
      <c r="S31" s="220">
        <f t="shared" si="7"/>
        <v>0</v>
      </c>
    </row>
    <row r="32" spans="1:19" x14ac:dyDescent="0.3">
      <c r="A32" s="418">
        <v>13</v>
      </c>
      <c r="B32" s="215" t="s">
        <v>332</v>
      </c>
      <c r="C32" s="191">
        <f>INDEX(TAB6.1!$C$8:$S$199,VLOOKUP(RIGHT('TAB6'!C$15,4)&amp;"reseau",TAB6.1!$U:$V,2,FALSE),'TAB6'!$A32)</f>
        <v>0</v>
      </c>
      <c r="D32" s="191">
        <f>INDEX(TAB6.1!$C$8:$S$199,VLOOKUP(RIGHT('TAB6'!D$15,4)&amp;"reseau",TAB6.1!$U:$V,2,FALSE),'TAB6'!$A32)</f>
        <v>0</v>
      </c>
      <c r="E32" s="220">
        <f t="shared" si="0"/>
        <v>0</v>
      </c>
      <c r="F32" s="191">
        <f>INDEX(TAB6.1!$C$8:$S$199,VLOOKUP(RIGHT('TAB6'!F$15,4)&amp;"reseau",TAB6.1!$U:$V,2,FALSE),'TAB6'!$A32)</f>
        <v>0</v>
      </c>
      <c r="G32" s="220">
        <f t="shared" si="1"/>
        <v>0</v>
      </c>
      <c r="H32" s="191">
        <f>INDEX(TAB6.1!$C$8:$S$199,VLOOKUP(RIGHT('TAB6'!H$15,4)&amp;"reseau",TAB6.1!$U:$V,2,FALSE),'TAB6'!$A32)</f>
        <v>0</v>
      </c>
      <c r="I32" s="220">
        <f t="shared" si="2"/>
        <v>0</v>
      </c>
      <c r="J32" s="191">
        <f>INDEX(TAB6.1!$C$8:$S$199,VLOOKUP(RIGHT('TAB6'!J$15,4)&amp;"reseau",TAB6.1!$U:$V,2,FALSE),'TAB6'!$A32)</f>
        <v>0</v>
      </c>
      <c r="K32" s="220">
        <f t="shared" si="3"/>
        <v>0</v>
      </c>
      <c r="L32" s="191">
        <f>INDEX(TAB6.2!$C$8:$S$199,VLOOKUP(RIGHT('TAB6'!L$15,4)&amp;"reseau",TAB6.2!$U:$V,2,FALSE),'TAB6'!$A32)</f>
        <v>0</v>
      </c>
      <c r="M32" s="220">
        <f t="shared" si="4"/>
        <v>0</v>
      </c>
      <c r="N32" s="191">
        <f>INDEX(TAB6.2!$C$8:$S$199,VLOOKUP(RIGHT('TAB6'!N$15,4)&amp;"reseau",TAB6.2!$U:$V,2,FALSE),'TAB6'!$A32)</f>
        <v>0</v>
      </c>
      <c r="O32" s="220">
        <f t="shared" si="5"/>
        <v>0</v>
      </c>
      <c r="P32" s="191">
        <f>INDEX(TAB6.2!$C$8:$S$199,VLOOKUP(RIGHT('TAB6'!P$15,4)&amp;"reseau",TAB6.2!$U:$V,2,FALSE),'TAB6'!$A32)</f>
        <v>0</v>
      </c>
      <c r="Q32" s="220">
        <f t="shared" si="6"/>
        <v>0</v>
      </c>
      <c r="R32" s="191">
        <f>INDEX(TAB6.2!$C$8:$S$199,VLOOKUP(RIGHT('TAB6'!R$15,4)&amp;"reseau",TAB6.2!$U:$V,2,FALSE),'TAB6'!$A32)</f>
        <v>0</v>
      </c>
      <c r="S32" s="220">
        <f t="shared" si="7"/>
        <v>0</v>
      </c>
    </row>
    <row r="33" spans="1:19" x14ac:dyDescent="0.3">
      <c r="A33" s="418">
        <v>14</v>
      </c>
      <c r="B33" s="215" t="s">
        <v>662</v>
      </c>
      <c r="C33" s="191">
        <f>INDEX(TAB6.1!$C$8:$S$199,VLOOKUP(RIGHT('TAB6'!C$15,4)&amp;"reseau",TAB6.1!$U:$V,2,FALSE),'TAB6'!$A33)</f>
        <v>0</v>
      </c>
      <c r="D33" s="191">
        <f>INDEX(TAB6.1!$C$8:$S$199,VLOOKUP(RIGHT('TAB6'!D$15,4)&amp;"reseau",TAB6.1!$U:$V,2,FALSE),'TAB6'!$A33)</f>
        <v>0</v>
      </c>
      <c r="E33" s="220">
        <f t="shared" si="0"/>
        <v>0</v>
      </c>
      <c r="F33" s="191">
        <f>INDEX(TAB6.1!$C$8:$S$199,VLOOKUP(RIGHT('TAB6'!F$15,4)&amp;"reseau",TAB6.1!$U:$V,2,FALSE),'TAB6'!$A33)</f>
        <v>0</v>
      </c>
      <c r="G33" s="220">
        <f t="shared" si="1"/>
        <v>0</v>
      </c>
      <c r="H33" s="191">
        <f>INDEX(TAB6.1!$C$8:$S$199,VLOOKUP(RIGHT('TAB6'!H$15,4)&amp;"reseau",TAB6.1!$U:$V,2,FALSE),'TAB6'!$A33)</f>
        <v>0</v>
      </c>
      <c r="I33" s="220">
        <f t="shared" si="2"/>
        <v>0</v>
      </c>
      <c r="J33" s="191">
        <f>INDEX(TAB6.1!$C$8:$S$199,VLOOKUP(RIGHT('TAB6'!J$15,4)&amp;"reseau",TAB6.1!$U:$V,2,FALSE),'TAB6'!$A33)</f>
        <v>0</v>
      </c>
      <c r="K33" s="220">
        <f t="shared" si="3"/>
        <v>0</v>
      </c>
      <c r="L33" s="191">
        <f>INDEX(TAB6.2!$C$8:$S$199,VLOOKUP(RIGHT('TAB6'!L$15,4)&amp;"reseau",TAB6.2!$U:$V,2,FALSE),'TAB6'!$A33)</f>
        <v>0</v>
      </c>
      <c r="M33" s="220">
        <f t="shared" si="4"/>
        <v>0</v>
      </c>
      <c r="N33" s="191">
        <f>INDEX(TAB6.2!$C$8:$S$199,VLOOKUP(RIGHT('TAB6'!N$15,4)&amp;"reseau",TAB6.2!$U:$V,2,FALSE),'TAB6'!$A33)</f>
        <v>0</v>
      </c>
      <c r="O33" s="220">
        <f t="shared" si="5"/>
        <v>0</v>
      </c>
      <c r="P33" s="191">
        <f>INDEX(TAB6.2!$C$8:$S$199,VLOOKUP(RIGHT('TAB6'!P$15,4)&amp;"reseau",TAB6.2!$U:$V,2,FALSE),'TAB6'!$A33)</f>
        <v>0</v>
      </c>
      <c r="Q33" s="220">
        <f t="shared" si="6"/>
        <v>0</v>
      </c>
      <c r="R33" s="191">
        <f>INDEX(TAB6.2!$C$8:$S$199,VLOOKUP(RIGHT('TAB6'!R$15,4)&amp;"reseau",TAB6.2!$U:$V,2,FALSE),'TAB6'!$A33)</f>
        <v>0</v>
      </c>
      <c r="S33" s="220">
        <f t="shared" si="7"/>
        <v>0</v>
      </c>
    </row>
    <row r="34" spans="1:19" x14ac:dyDescent="0.3">
      <c r="A34" s="418"/>
      <c r="B34" s="214" t="s">
        <v>658</v>
      </c>
      <c r="C34" s="227">
        <f>SUM(C35:C37)</f>
        <v>0</v>
      </c>
      <c r="D34" s="227">
        <f>SUM(D35:D37)</f>
        <v>0</v>
      </c>
      <c r="E34" s="220">
        <f t="shared" si="0"/>
        <v>0</v>
      </c>
      <c r="F34" s="227">
        <f>SUM(F35:F37)</f>
        <v>0</v>
      </c>
      <c r="G34" s="220">
        <f t="shared" si="1"/>
        <v>0</v>
      </c>
      <c r="H34" s="227">
        <f>SUM(H35:H37)</f>
        <v>0</v>
      </c>
      <c r="I34" s="220">
        <f t="shared" si="2"/>
        <v>0</v>
      </c>
      <c r="J34" s="227">
        <f>SUM(J35:J37)</f>
        <v>0</v>
      </c>
      <c r="K34" s="220">
        <f t="shared" si="3"/>
        <v>0</v>
      </c>
      <c r="L34" s="227">
        <f>SUM(L35:L37)</f>
        <v>0</v>
      </c>
      <c r="M34" s="220">
        <f t="shared" si="4"/>
        <v>0</v>
      </c>
      <c r="N34" s="227">
        <f>SUM(N35:N37)</f>
        <v>0</v>
      </c>
      <c r="O34" s="220">
        <f t="shared" si="5"/>
        <v>0</v>
      </c>
      <c r="P34" s="227">
        <f>SUM(P35:P37)</f>
        <v>0</v>
      </c>
      <c r="Q34" s="220">
        <f t="shared" si="6"/>
        <v>0</v>
      </c>
      <c r="R34" s="227">
        <f>SUM(R35:R37)</f>
        <v>0</v>
      </c>
      <c r="S34" s="220">
        <f t="shared" si="7"/>
        <v>0</v>
      </c>
    </row>
    <row r="35" spans="1:19" ht="12" customHeight="1" x14ac:dyDescent="0.3">
      <c r="A35" s="418">
        <v>15</v>
      </c>
      <c r="B35" s="215" t="s">
        <v>154</v>
      </c>
      <c r="C35" s="228">
        <f>SUM(C17,C21:C24,C26,C30:C31)</f>
        <v>0</v>
      </c>
      <c r="D35" s="228">
        <f>SUM(D17,D21:D24,D26,D30:D31)</f>
        <v>0</v>
      </c>
      <c r="E35" s="220">
        <f t="shared" si="0"/>
        <v>0</v>
      </c>
      <c r="F35" s="228">
        <f>SUM(F17,F21:F24,F26,F30:F31)</f>
        <v>0</v>
      </c>
      <c r="G35" s="220">
        <f t="shared" si="1"/>
        <v>0</v>
      </c>
      <c r="H35" s="228">
        <f>SUM(H17,H21:H24,H26,H30:H31)</f>
        <v>0</v>
      </c>
      <c r="I35" s="220">
        <f t="shared" si="2"/>
        <v>0</v>
      </c>
      <c r="J35" s="228">
        <f>SUM(J17,J21:J24,J26,J30:J31)</f>
        <v>0</v>
      </c>
      <c r="K35" s="220">
        <f t="shared" si="3"/>
        <v>0</v>
      </c>
      <c r="L35" s="228">
        <f>SUM(L17,L21:L24,L26,L30:L31)</f>
        <v>0</v>
      </c>
      <c r="M35" s="220">
        <f t="shared" si="4"/>
        <v>0</v>
      </c>
      <c r="N35" s="228">
        <f>SUM(N17,N21:N24,N26,N30:N31)</f>
        <v>0</v>
      </c>
      <c r="O35" s="220">
        <f t="shared" si="5"/>
        <v>0</v>
      </c>
      <c r="P35" s="228">
        <f>SUM(P17,P21:P24,P26,P30:P31)</f>
        <v>0</v>
      </c>
      <c r="Q35" s="220">
        <f t="shared" si="6"/>
        <v>0</v>
      </c>
      <c r="R35" s="228">
        <f>SUM(R17,R21:R24,R26,R30:R31)</f>
        <v>0</v>
      </c>
      <c r="S35" s="220">
        <f t="shared" si="7"/>
        <v>0</v>
      </c>
    </row>
    <row r="36" spans="1:19" x14ac:dyDescent="0.3">
      <c r="A36" s="418">
        <v>16</v>
      </c>
      <c r="B36" s="215" t="s">
        <v>155</v>
      </c>
      <c r="C36" s="228">
        <f>SUM(C18,C27,C32)</f>
        <v>0</v>
      </c>
      <c r="D36" s="228">
        <f>SUM(D18,D27,D32)</f>
        <v>0</v>
      </c>
      <c r="E36" s="220">
        <f t="shared" si="0"/>
        <v>0</v>
      </c>
      <c r="F36" s="228">
        <f>SUM(F18,F27,F32)</f>
        <v>0</v>
      </c>
      <c r="G36" s="220">
        <f t="shared" si="1"/>
        <v>0</v>
      </c>
      <c r="H36" s="228">
        <f>SUM(H18,H27,H32)</f>
        <v>0</v>
      </c>
      <c r="I36" s="220">
        <f t="shared" si="2"/>
        <v>0</v>
      </c>
      <c r="J36" s="228">
        <f>SUM(J18,J27,J32)</f>
        <v>0</v>
      </c>
      <c r="K36" s="220">
        <f t="shared" si="3"/>
        <v>0</v>
      </c>
      <c r="L36" s="228">
        <f>SUM(L18,L27,L32)</f>
        <v>0</v>
      </c>
      <c r="M36" s="220">
        <f t="shared" si="4"/>
        <v>0</v>
      </c>
      <c r="N36" s="228">
        <f>SUM(N18,N27,N32)</f>
        <v>0</v>
      </c>
      <c r="O36" s="220">
        <f t="shared" si="5"/>
        <v>0</v>
      </c>
      <c r="P36" s="228">
        <f>SUM(P18,P27,P32)</f>
        <v>0</v>
      </c>
      <c r="Q36" s="220">
        <f t="shared" si="6"/>
        <v>0</v>
      </c>
      <c r="R36" s="228">
        <f>SUM(R18,R27,R32)</f>
        <v>0</v>
      </c>
      <c r="S36" s="220">
        <f t="shared" si="7"/>
        <v>0</v>
      </c>
    </row>
    <row r="37" spans="1:19" x14ac:dyDescent="0.3">
      <c r="A37" s="418">
        <v>17</v>
      </c>
      <c r="B37" s="215" t="s">
        <v>660</v>
      </c>
      <c r="C37" s="228">
        <f>SUM(C19,C28,C33)</f>
        <v>0</v>
      </c>
      <c r="D37" s="228">
        <f>SUM(D19,D28,D33)</f>
        <v>0</v>
      </c>
      <c r="E37" s="220">
        <f t="shared" si="0"/>
        <v>0</v>
      </c>
      <c r="F37" s="228">
        <f>SUM(F19,F28,F33)</f>
        <v>0</v>
      </c>
      <c r="G37" s="220">
        <f t="shared" si="1"/>
        <v>0</v>
      </c>
      <c r="H37" s="228">
        <f>SUM(H19,H28,H33)</f>
        <v>0</v>
      </c>
      <c r="I37" s="220">
        <f t="shared" si="2"/>
        <v>0</v>
      </c>
      <c r="J37" s="228">
        <f>SUM(J19,J28,J33)</f>
        <v>0</v>
      </c>
      <c r="K37" s="220">
        <f t="shared" si="3"/>
        <v>0</v>
      </c>
      <c r="L37" s="228">
        <f>SUM(L19,L28,L33)</f>
        <v>0</v>
      </c>
      <c r="M37" s="220">
        <f t="shared" si="4"/>
        <v>0</v>
      </c>
      <c r="N37" s="228">
        <f>SUM(N19,N28,N33)</f>
        <v>0</v>
      </c>
      <c r="O37" s="220">
        <f t="shared" si="5"/>
        <v>0</v>
      </c>
      <c r="P37" s="228">
        <f>SUM(P19,P28,P33)</f>
        <v>0</v>
      </c>
      <c r="Q37" s="220">
        <f t="shared" si="6"/>
        <v>0</v>
      </c>
      <c r="R37" s="228">
        <f>SUM(R19,R28,R33)</f>
        <v>0</v>
      </c>
      <c r="S37" s="220">
        <f t="shared" si="7"/>
        <v>0</v>
      </c>
    </row>
    <row r="40" spans="1:19" x14ac:dyDescent="0.3">
      <c r="A40" s="773" t="s">
        <v>334</v>
      </c>
      <c r="B40" s="773"/>
      <c r="C40" s="773"/>
      <c r="D40" s="773"/>
      <c r="E40" s="773"/>
      <c r="F40" s="773"/>
      <c r="G40" s="773"/>
      <c r="H40" s="773"/>
      <c r="I40" s="773"/>
      <c r="J40" s="773"/>
      <c r="K40" s="773"/>
      <c r="L40" s="773"/>
      <c r="M40" s="773"/>
      <c r="N40" s="773"/>
      <c r="O40" s="773"/>
      <c r="P40" s="773"/>
      <c r="Q40" s="773"/>
      <c r="R40" s="773"/>
      <c r="S40" s="224"/>
    </row>
    <row r="41" spans="1:19" ht="14.25" thickBot="1" x14ac:dyDescent="0.35"/>
    <row r="42" spans="1:19" ht="27.75" thickBot="1" x14ac:dyDescent="0.35">
      <c r="C42" s="229" t="s">
        <v>109</v>
      </c>
      <c r="D42" s="230" t="s">
        <v>140</v>
      </c>
      <c r="E42" s="230" t="str">
        <f>E15</f>
        <v>Evolution (%)</v>
      </c>
      <c r="F42" s="230" t="s">
        <v>307</v>
      </c>
      <c r="G42" s="226" t="str">
        <f>G15</f>
        <v>Evolution (%)</v>
      </c>
      <c r="H42" s="230" t="s">
        <v>327</v>
      </c>
      <c r="I42" s="226" t="str">
        <f>I15</f>
        <v>Evolution (%)</v>
      </c>
      <c r="J42" s="230" t="s">
        <v>306</v>
      </c>
      <c r="K42" s="226" t="str">
        <f>K15</f>
        <v>Evolution (%)</v>
      </c>
      <c r="L42" s="230" t="s">
        <v>302</v>
      </c>
      <c r="M42" s="226" t="str">
        <f>M15</f>
        <v>Evolution (%)</v>
      </c>
      <c r="N42" s="230" t="s">
        <v>303</v>
      </c>
      <c r="O42" s="226" t="str">
        <f>O15</f>
        <v>Evolution (%)</v>
      </c>
      <c r="P42" s="230" t="s">
        <v>304</v>
      </c>
      <c r="Q42" s="226" t="str">
        <f>Q15</f>
        <v>Evolution (%)</v>
      </c>
      <c r="R42" s="231" t="s">
        <v>305</v>
      </c>
      <c r="S42" s="226" t="str">
        <f>S15</f>
        <v>Evolution (%)</v>
      </c>
    </row>
    <row r="43" spans="1:19" x14ac:dyDescent="0.3">
      <c r="B43" s="214" t="s">
        <v>654</v>
      </c>
      <c r="C43" s="227">
        <f>SUM(C44:C46)</f>
        <v>0</v>
      </c>
      <c r="D43" s="227">
        <f>C61</f>
        <v>0</v>
      </c>
      <c r="E43" s="220">
        <f t="shared" ref="E43:E55" si="8">IFERROR(IF(AND(ROUND(SUM(C43:C43),0)=0,ROUND(SUM(D43:D43),0)&gt;ROUND(SUM(C43:C43),0)),"INF",(ROUND(SUM(D43:D43),0)-ROUND(SUM(C43:C43),0))/ROUND(SUM(C43:C43),0)),0)</f>
        <v>0</v>
      </c>
      <c r="F43" s="227">
        <f>D61</f>
        <v>0</v>
      </c>
      <c r="G43" s="220">
        <f t="shared" ref="G43:G64" si="9">IFERROR(IF(AND(ROUND(SUM(D43),0)=0,ROUND(SUM(F43:F43),0)&gt;ROUND(SUM(D43),0)),"INF",(ROUND(SUM(F43:F43),0)-ROUND(SUM(D43),0))/ROUND(SUM(D43),0)),0)</f>
        <v>0</v>
      </c>
      <c r="H43" s="227">
        <f>F61</f>
        <v>0</v>
      </c>
      <c r="I43" s="220">
        <f t="shared" ref="I43:I64" si="10">IFERROR(IF(AND(ROUND(SUM(F43),0)=0,ROUND(SUM(H43:H43),0)&gt;ROUND(SUM(F43),0)),"INF",(ROUND(SUM(H43:H43),0)-ROUND(SUM(F43),0))/ROUND(SUM(F43),0)),0)</f>
        <v>0</v>
      </c>
      <c r="J43" s="227">
        <f>H61</f>
        <v>0</v>
      </c>
      <c r="K43" s="220">
        <f t="shared" ref="K43:K64" si="11">IFERROR(IF(AND(ROUND(SUM(H43),0)=0,ROUND(SUM(J43:J43),0)&gt;ROUND(SUM(H43),0)),"INF",(ROUND(SUM(J43:J43),0)-ROUND(SUM(H43),0))/ROUND(SUM(H43),0)),0)</f>
        <v>0</v>
      </c>
      <c r="L43" s="227">
        <f>J61</f>
        <v>0</v>
      </c>
      <c r="M43" s="220">
        <f t="shared" ref="M43:M64" si="12">IFERROR(IF(AND(ROUND(SUM(J43),0)=0,ROUND(SUM(L43:L43),0)&gt;ROUND(SUM(J43),0)),"INF",(ROUND(SUM(L43:L43),0)-ROUND(SUM(J43),0))/ROUND(SUM(J43),0)),0)</f>
        <v>0</v>
      </c>
      <c r="N43" s="227">
        <f>L61</f>
        <v>0</v>
      </c>
      <c r="O43" s="220">
        <f t="shared" ref="O43:O64" si="13">IFERROR(IF(AND(ROUND(SUM(L43),0)=0,ROUND(SUM(N43:N43),0)&gt;ROUND(SUM(L43),0)),"INF",(ROUND(SUM(N43:N43),0)-ROUND(SUM(L43),0))/ROUND(SUM(L43),0)),0)</f>
        <v>0</v>
      </c>
      <c r="P43" s="227">
        <f>N61</f>
        <v>0</v>
      </c>
      <c r="Q43" s="220">
        <f t="shared" ref="Q43:Q64" si="14">IFERROR(IF(AND(ROUND(SUM(N43),0)=0,ROUND(SUM(P43:P43),0)&gt;ROUND(SUM(N43),0)),"INF",(ROUND(SUM(P43:P43),0)-ROUND(SUM(N43),0))/ROUND(SUM(N43),0)),0)</f>
        <v>0</v>
      </c>
      <c r="R43" s="227">
        <f>P61</f>
        <v>0</v>
      </c>
      <c r="S43" s="220">
        <f t="shared" ref="S43:S64" si="15">IFERROR(IF(AND(ROUND(SUM(P43),0)=0,ROUND(SUM(R43:R43),0)&gt;ROUND(SUM(P43),0)),"INF",(ROUND(SUM(R43:R43),0)-ROUND(SUM(P43),0))/ROUND(SUM(P43),0)),0)</f>
        <v>0</v>
      </c>
    </row>
    <row r="44" spans="1:19" x14ac:dyDescent="0.3">
      <c r="A44" s="418">
        <v>1</v>
      </c>
      <c r="B44" s="215" t="s">
        <v>664</v>
      </c>
      <c r="C44" s="191">
        <f>INDEX(TAB6.1!$C$8:$S$199,VLOOKUP(RIGHT('TAB6'!C$15,4)&amp;"hors reseau",TAB6.1!$U:$V,2,FALSE),'TAB6'!$A44)</f>
        <v>0</v>
      </c>
      <c r="D44" s="191">
        <f>C62</f>
        <v>0</v>
      </c>
      <c r="E44" s="220">
        <f t="shared" si="8"/>
        <v>0</v>
      </c>
      <c r="F44" s="191">
        <f>D62</f>
        <v>0</v>
      </c>
      <c r="G44" s="220">
        <f t="shared" si="9"/>
        <v>0</v>
      </c>
      <c r="H44" s="191">
        <f>F62</f>
        <v>0</v>
      </c>
      <c r="I44" s="220">
        <f t="shared" si="10"/>
        <v>0</v>
      </c>
      <c r="J44" s="191">
        <f>H62</f>
        <v>0</v>
      </c>
      <c r="K44" s="220">
        <f t="shared" si="11"/>
        <v>0</v>
      </c>
      <c r="L44" s="191">
        <f>J62</f>
        <v>0</v>
      </c>
      <c r="M44" s="220">
        <f t="shared" si="12"/>
        <v>0</v>
      </c>
      <c r="N44" s="191">
        <f>L62</f>
        <v>0</v>
      </c>
      <c r="O44" s="220">
        <f t="shared" si="13"/>
        <v>0</v>
      </c>
      <c r="P44" s="191">
        <f>N62</f>
        <v>0</v>
      </c>
      <c r="Q44" s="220">
        <f t="shared" si="14"/>
        <v>0</v>
      </c>
      <c r="R44" s="191">
        <f>P62</f>
        <v>0</v>
      </c>
      <c r="S44" s="220">
        <f t="shared" si="15"/>
        <v>0</v>
      </c>
    </row>
    <row r="45" spans="1:19" x14ac:dyDescent="0.3">
      <c r="A45" s="418">
        <v>2</v>
      </c>
      <c r="B45" s="215" t="s">
        <v>155</v>
      </c>
      <c r="C45" s="191">
        <f>INDEX(TAB6.1!$C$8:$S$199,VLOOKUP(RIGHT('TAB6'!C$15,4)&amp;"hors reseau",TAB6.1!$U:$V,2,FALSE),'TAB6'!$A45)</f>
        <v>0</v>
      </c>
      <c r="D45" s="191">
        <f>C63</f>
        <v>0</v>
      </c>
      <c r="E45" s="220">
        <f t="shared" si="8"/>
        <v>0</v>
      </c>
      <c r="F45" s="191">
        <f>D63</f>
        <v>0</v>
      </c>
      <c r="G45" s="220">
        <f t="shared" si="9"/>
        <v>0</v>
      </c>
      <c r="H45" s="191">
        <f>F63</f>
        <v>0</v>
      </c>
      <c r="I45" s="220">
        <f t="shared" si="10"/>
        <v>0</v>
      </c>
      <c r="J45" s="191">
        <f>H63</f>
        <v>0</v>
      </c>
      <c r="K45" s="220">
        <f t="shared" si="11"/>
        <v>0</v>
      </c>
      <c r="L45" s="191">
        <f>J63</f>
        <v>0</v>
      </c>
      <c r="M45" s="220">
        <f t="shared" si="12"/>
        <v>0</v>
      </c>
      <c r="N45" s="191">
        <f>L63</f>
        <v>0</v>
      </c>
      <c r="O45" s="220">
        <f t="shared" si="13"/>
        <v>0</v>
      </c>
      <c r="P45" s="191">
        <f>N63</f>
        <v>0</v>
      </c>
      <c r="Q45" s="220">
        <f t="shared" si="14"/>
        <v>0</v>
      </c>
      <c r="R45" s="191">
        <f>P63</f>
        <v>0</v>
      </c>
      <c r="S45" s="220">
        <f t="shared" si="15"/>
        <v>0</v>
      </c>
    </row>
    <row r="46" spans="1:19" x14ac:dyDescent="0.3">
      <c r="A46" s="418">
        <v>3</v>
      </c>
      <c r="B46" s="215" t="s">
        <v>660</v>
      </c>
      <c r="C46" s="191">
        <f>INDEX(TAB6.1!$C$8:$S$199,VLOOKUP(RIGHT('TAB6'!C$15,4)&amp;"hors reseau",TAB6.1!$U:$V,2,FALSE),'TAB6'!$A46)</f>
        <v>0</v>
      </c>
      <c r="D46" s="191">
        <f>C64</f>
        <v>0</v>
      </c>
      <c r="E46" s="220">
        <f t="shared" si="8"/>
        <v>0</v>
      </c>
      <c r="F46" s="191">
        <f>D64</f>
        <v>0</v>
      </c>
      <c r="G46" s="220">
        <f t="shared" si="9"/>
        <v>0</v>
      </c>
      <c r="H46" s="191">
        <f>F64</f>
        <v>0</v>
      </c>
      <c r="I46" s="220">
        <f t="shared" si="10"/>
        <v>0</v>
      </c>
      <c r="J46" s="191">
        <f>H64</f>
        <v>0</v>
      </c>
      <c r="K46" s="220">
        <f t="shared" si="11"/>
        <v>0</v>
      </c>
      <c r="L46" s="191">
        <f>J64</f>
        <v>0</v>
      </c>
      <c r="M46" s="220">
        <f t="shared" si="12"/>
        <v>0</v>
      </c>
      <c r="N46" s="191">
        <f>L64</f>
        <v>0</v>
      </c>
      <c r="O46" s="220">
        <f t="shared" si="13"/>
        <v>0</v>
      </c>
      <c r="P46" s="191">
        <f>N64</f>
        <v>0</v>
      </c>
      <c r="Q46" s="220">
        <f t="shared" si="14"/>
        <v>0</v>
      </c>
      <c r="R46" s="191">
        <f>P64</f>
        <v>0</v>
      </c>
      <c r="S46" s="220">
        <f t="shared" si="15"/>
        <v>0</v>
      </c>
    </row>
    <row r="47" spans="1:19" x14ac:dyDescent="0.3">
      <c r="A47" s="418"/>
      <c r="B47" s="216" t="s">
        <v>655</v>
      </c>
      <c r="C47" s="191">
        <f>SUM(C48:C51)</f>
        <v>0</v>
      </c>
      <c r="D47" s="191">
        <f>SUM(D48:D51)</f>
        <v>0</v>
      </c>
      <c r="E47" s="220">
        <f t="shared" si="8"/>
        <v>0</v>
      </c>
      <c r="F47" s="191">
        <f>SUM(F48:F51)</f>
        <v>0</v>
      </c>
      <c r="G47" s="220">
        <f t="shared" si="9"/>
        <v>0</v>
      </c>
      <c r="H47" s="191">
        <f>SUM(H48:H51)</f>
        <v>0</v>
      </c>
      <c r="I47" s="220">
        <f t="shared" si="10"/>
        <v>0</v>
      </c>
      <c r="J47" s="191">
        <f>SUM(J48:J51)</f>
        <v>0</v>
      </c>
      <c r="K47" s="220">
        <f t="shared" si="11"/>
        <v>0</v>
      </c>
      <c r="L47" s="191">
        <f>SUM(L48:L51)</f>
        <v>0</v>
      </c>
      <c r="M47" s="220">
        <f t="shared" si="12"/>
        <v>0</v>
      </c>
      <c r="N47" s="191">
        <f>SUM(N48:N51)</f>
        <v>0</v>
      </c>
      <c r="O47" s="220">
        <f t="shared" si="13"/>
        <v>0</v>
      </c>
      <c r="P47" s="191">
        <f>SUM(P48:P51)</f>
        <v>0</v>
      </c>
      <c r="Q47" s="220">
        <f t="shared" si="14"/>
        <v>0</v>
      </c>
      <c r="R47" s="191">
        <f>SUM(R48:R51)</f>
        <v>0</v>
      </c>
      <c r="S47" s="220">
        <f t="shared" si="15"/>
        <v>0</v>
      </c>
    </row>
    <row r="48" spans="1:19" x14ac:dyDescent="0.3">
      <c r="A48" s="418">
        <v>4</v>
      </c>
      <c r="B48" s="217" t="s">
        <v>329</v>
      </c>
      <c r="C48" s="191">
        <f>INDEX(TAB6.1!$C$8:$S$199,VLOOKUP(RIGHT('TAB6'!C$15,4)&amp;"hors reseau",TAB6.1!$U:$V,2,FALSE),'TAB6'!$A48)</f>
        <v>0</v>
      </c>
      <c r="D48" s="191">
        <f>INDEX(TAB6.1!$C$8:$S$199,VLOOKUP(RIGHT('TAB6'!D$15,4)&amp;"hors reseau",TAB6.1!$U:$V,2,FALSE),'TAB6'!$A48)</f>
        <v>0</v>
      </c>
      <c r="E48" s="220">
        <f t="shared" si="8"/>
        <v>0</v>
      </c>
      <c r="F48" s="191">
        <f>INDEX(TAB6.1!$C$8:$S$199,VLOOKUP(RIGHT('TAB6'!F$15,4)&amp;"hors reseau",TAB6.1!$U:$V,2,FALSE),'TAB6'!$A48)</f>
        <v>0</v>
      </c>
      <c r="G48" s="220">
        <f t="shared" si="9"/>
        <v>0</v>
      </c>
      <c r="H48" s="191">
        <f>INDEX(TAB6.1!$C$8:$S$199,VLOOKUP(RIGHT('TAB6'!H$15,4)&amp;"hors reseau",TAB6.1!$U:$V,2,FALSE),'TAB6'!$A48)</f>
        <v>0</v>
      </c>
      <c r="I48" s="220">
        <f t="shared" si="10"/>
        <v>0</v>
      </c>
      <c r="J48" s="191">
        <f>INDEX(TAB6.1!$C$8:$S$199,VLOOKUP(RIGHT('TAB6'!J$15,4)&amp;"hors reseau",TAB6.1!$U:$V,2,FALSE),'TAB6'!$A48)</f>
        <v>0</v>
      </c>
      <c r="K48" s="220">
        <f t="shared" si="11"/>
        <v>0</v>
      </c>
      <c r="L48" s="191">
        <f>INDEX(TAB6.2!$C$8:$S$199,VLOOKUP(RIGHT('TAB6'!L$15,4)&amp;"hors reseau",TAB6.2!$U:$V,2,FALSE),'TAB6'!$A48)</f>
        <v>0</v>
      </c>
      <c r="M48" s="220">
        <f t="shared" si="12"/>
        <v>0</v>
      </c>
      <c r="N48" s="191">
        <f>INDEX(TAB6.2!$C$8:$S$199,VLOOKUP(RIGHT('TAB6'!N$15,4)&amp;"hors reseau",TAB6.2!$U:$V,2,FALSE),'TAB6'!$A48)</f>
        <v>0</v>
      </c>
      <c r="O48" s="220">
        <f t="shared" si="13"/>
        <v>0</v>
      </c>
      <c r="P48" s="191">
        <f>INDEX(TAB6.2!$C$8:$S$199,VLOOKUP(RIGHT('TAB6'!P$15,4)&amp;"hors reseau",TAB6.2!$U:$V,2,FALSE),'TAB6'!$A48)</f>
        <v>0</v>
      </c>
      <c r="Q48" s="220">
        <f t="shared" si="14"/>
        <v>0</v>
      </c>
      <c r="R48" s="191">
        <f>INDEX(TAB6.2!$C$8:$S$199,VLOOKUP(RIGHT('TAB6'!R$15,4)&amp;"hors reseau",TAB6.2!$U:$V,2,FALSE),'TAB6'!$A48)</f>
        <v>0</v>
      </c>
      <c r="S48" s="220">
        <f t="shared" si="15"/>
        <v>0</v>
      </c>
    </row>
    <row r="49" spans="1:19" x14ac:dyDescent="0.3">
      <c r="A49" s="418">
        <v>5</v>
      </c>
      <c r="B49" s="217" t="s">
        <v>328</v>
      </c>
      <c r="C49" s="191">
        <f>INDEX(TAB6.1!$C$8:$S$199,VLOOKUP(RIGHT('TAB6'!C$15,4)&amp;"hors reseau",TAB6.1!$U:$V,2,FALSE),'TAB6'!$A49)</f>
        <v>0</v>
      </c>
      <c r="D49" s="191">
        <f>INDEX(TAB6.1!$C$8:$S$199,VLOOKUP(RIGHT('TAB6'!D$15,4)&amp;"hors reseau",TAB6.1!$U:$V,2,FALSE),'TAB6'!$A49)</f>
        <v>0</v>
      </c>
      <c r="E49" s="220">
        <f t="shared" si="8"/>
        <v>0</v>
      </c>
      <c r="F49" s="191">
        <f>INDEX(TAB6.1!$C$8:$S$199,VLOOKUP(RIGHT('TAB6'!F$15,4)&amp;"hors reseau",TAB6.1!$U:$V,2,FALSE),'TAB6'!$A49)</f>
        <v>0</v>
      </c>
      <c r="G49" s="220">
        <f t="shared" si="9"/>
        <v>0</v>
      </c>
      <c r="H49" s="191">
        <f>INDEX(TAB6.1!$C$8:$S$199,VLOOKUP(RIGHT('TAB6'!H$15,4)&amp;"hors reseau",TAB6.1!$U:$V,2,FALSE),'TAB6'!$A49)</f>
        <v>0</v>
      </c>
      <c r="I49" s="220">
        <f t="shared" si="10"/>
        <v>0</v>
      </c>
      <c r="J49" s="191">
        <f>INDEX(TAB6.1!$C$8:$S$199,VLOOKUP(RIGHT('TAB6'!J$15,4)&amp;"hors reseau",TAB6.1!$U:$V,2,FALSE),'TAB6'!$A49)</f>
        <v>0</v>
      </c>
      <c r="K49" s="220">
        <f t="shared" si="11"/>
        <v>0</v>
      </c>
      <c r="L49" s="191">
        <f>INDEX(TAB6.2!$C$8:$S$199,VLOOKUP(RIGHT('TAB6'!L$15,4)&amp;"hors reseau",TAB6.2!$U:$V,2,FALSE),'TAB6'!$A49)</f>
        <v>0</v>
      </c>
      <c r="M49" s="220">
        <f t="shared" si="12"/>
        <v>0</v>
      </c>
      <c r="N49" s="191">
        <f>INDEX(TAB6.2!$C$8:$S$199,VLOOKUP(RIGHT('TAB6'!N$15,4)&amp;"hors reseau",TAB6.2!$U:$V,2,FALSE),'TAB6'!$A49)</f>
        <v>0</v>
      </c>
      <c r="O49" s="220">
        <f t="shared" si="13"/>
        <v>0</v>
      </c>
      <c r="P49" s="191">
        <f>INDEX(TAB6.2!$C$8:$S$199,VLOOKUP(RIGHT('TAB6'!P$15,4)&amp;"hors reseau",TAB6.2!$U:$V,2,FALSE),'TAB6'!$A49)</f>
        <v>0</v>
      </c>
      <c r="Q49" s="220">
        <f t="shared" si="14"/>
        <v>0</v>
      </c>
      <c r="R49" s="191">
        <f>INDEX(TAB6.2!$C$8:$S$199,VLOOKUP(RIGHT('TAB6'!R$15,4)&amp;"hors reseau",TAB6.2!$U:$V,2,FALSE),'TAB6'!$A49)</f>
        <v>0</v>
      </c>
      <c r="S49" s="220">
        <f t="shared" si="15"/>
        <v>0</v>
      </c>
    </row>
    <row r="50" spans="1:19" x14ac:dyDescent="0.3">
      <c r="A50" s="418">
        <v>6</v>
      </c>
      <c r="B50" s="217" t="s">
        <v>143</v>
      </c>
      <c r="C50" s="191">
        <f>INDEX(TAB6.1!$C$8:$S$199,VLOOKUP(RIGHT('TAB6'!C$15,4)&amp;"hors reseau",TAB6.1!$U:$V,2,FALSE),'TAB6'!$A50)</f>
        <v>0</v>
      </c>
      <c r="D50" s="191">
        <f>INDEX(TAB6.1!$C$8:$S$199,VLOOKUP(RIGHT('TAB6'!D$15,4)&amp;"hors reseau",TAB6.1!$U:$V,2,FALSE),'TAB6'!$A50)</f>
        <v>0</v>
      </c>
      <c r="E50" s="220">
        <f t="shared" si="8"/>
        <v>0</v>
      </c>
      <c r="F50" s="191">
        <f>INDEX(TAB6.1!$C$8:$S$199,VLOOKUP(RIGHT('TAB6'!F$15,4)&amp;"hors reseau",TAB6.1!$U:$V,2,FALSE),'TAB6'!$A50)</f>
        <v>0</v>
      </c>
      <c r="G50" s="220">
        <f t="shared" si="9"/>
        <v>0</v>
      </c>
      <c r="H50" s="191">
        <f>INDEX(TAB6.1!$C$8:$S$199,VLOOKUP(RIGHT('TAB6'!H$15,4)&amp;"hors reseau",TAB6.1!$U:$V,2,FALSE),'TAB6'!$A50)</f>
        <v>0</v>
      </c>
      <c r="I50" s="220">
        <f t="shared" si="10"/>
        <v>0</v>
      </c>
      <c r="J50" s="191">
        <f>INDEX(TAB6.1!$C$8:$S$199,VLOOKUP(RIGHT('TAB6'!J$15,4)&amp;"hors reseau",TAB6.1!$U:$V,2,FALSE),'TAB6'!$A50)</f>
        <v>0</v>
      </c>
      <c r="K50" s="220">
        <f t="shared" si="11"/>
        <v>0</v>
      </c>
      <c r="L50" s="191">
        <f>INDEX(TAB6.2!$C$8:$S$199,VLOOKUP(RIGHT('TAB6'!L$15,4)&amp;"hors reseau",TAB6.2!$U:$V,2,FALSE),'TAB6'!$A50)</f>
        <v>0</v>
      </c>
      <c r="M50" s="220">
        <f t="shared" si="12"/>
        <v>0</v>
      </c>
      <c r="N50" s="191">
        <f>INDEX(TAB6.2!$C$8:$S$199,VLOOKUP(RIGHT('TAB6'!N$15,4)&amp;"hors reseau",TAB6.2!$U:$V,2,FALSE),'TAB6'!$A50)</f>
        <v>0</v>
      </c>
      <c r="O50" s="220">
        <f t="shared" si="13"/>
        <v>0</v>
      </c>
      <c r="P50" s="191">
        <f>INDEX(TAB6.2!$C$8:$S$199,VLOOKUP(RIGHT('TAB6'!P$15,4)&amp;"hors reseau",TAB6.2!$U:$V,2,FALSE),'TAB6'!$A50)</f>
        <v>0</v>
      </c>
      <c r="Q50" s="220">
        <f t="shared" si="14"/>
        <v>0</v>
      </c>
      <c r="R50" s="191">
        <f>INDEX(TAB6.2!$C$8:$S$199,VLOOKUP(RIGHT('TAB6'!R$15,4)&amp;"hors reseau",TAB6.2!$U:$V,2,FALSE),'TAB6'!$A50)</f>
        <v>0</v>
      </c>
      <c r="S50" s="220">
        <f t="shared" si="15"/>
        <v>0</v>
      </c>
    </row>
    <row r="51" spans="1:19" x14ac:dyDescent="0.3">
      <c r="A51" s="418">
        <v>7</v>
      </c>
      <c r="B51" s="217" t="s">
        <v>144</v>
      </c>
      <c r="C51" s="191">
        <f>INDEX(TAB6.1!$C$8:$S$199,VLOOKUP(RIGHT('TAB6'!C$15,4)&amp;"hors reseau",TAB6.1!$U:$V,2,FALSE),'TAB6'!$A51)</f>
        <v>0</v>
      </c>
      <c r="D51" s="191">
        <f>INDEX(TAB6.1!$C$8:$S$199,VLOOKUP(RIGHT('TAB6'!D$15,4)&amp;"hors reseau",TAB6.1!$U:$V,2,FALSE),'TAB6'!$A51)</f>
        <v>0</v>
      </c>
      <c r="E51" s="220">
        <f t="shared" si="8"/>
        <v>0</v>
      </c>
      <c r="F51" s="191">
        <f>INDEX(TAB6.1!$C$8:$S$199,VLOOKUP(RIGHT('TAB6'!F$15,4)&amp;"hors reseau",TAB6.1!$U:$V,2,FALSE),'TAB6'!$A51)</f>
        <v>0</v>
      </c>
      <c r="G51" s="220">
        <f t="shared" si="9"/>
        <v>0</v>
      </c>
      <c r="H51" s="191">
        <f>INDEX(TAB6.1!$C$8:$S$199,VLOOKUP(RIGHT('TAB6'!H$15,4)&amp;"hors reseau",TAB6.1!$U:$V,2,FALSE),'TAB6'!$A51)</f>
        <v>0</v>
      </c>
      <c r="I51" s="220">
        <f t="shared" si="10"/>
        <v>0</v>
      </c>
      <c r="J51" s="191">
        <f>INDEX(TAB6.1!$C$8:$S$199,VLOOKUP(RIGHT('TAB6'!J$15,4)&amp;"hors reseau",TAB6.1!$U:$V,2,FALSE),'TAB6'!$A51)</f>
        <v>0</v>
      </c>
      <c r="K51" s="220">
        <f t="shared" si="11"/>
        <v>0</v>
      </c>
      <c r="L51" s="191">
        <f>INDEX(TAB6.2!$C$8:$S$199,VLOOKUP(RIGHT('TAB6'!L$15,4)&amp;"hors reseau",TAB6.2!$U:$V,2,FALSE),'TAB6'!$A51)</f>
        <v>0</v>
      </c>
      <c r="M51" s="220">
        <f t="shared" si="12"/>
        <v>0</v>
      </c>
      <c r="N51" s="191">
        <f>INDEX(TAB6.2!$C$8:$S$199,VLOOKUP(RIGHT('TAB6'!N$15,4)&amp;"hors reseau",TAB6.2!$U:$V,2,FALSE),'TAB6'!$A51)</f>
        <v>0</v>
      </c>
      <c r="O51" s="220">
        <f t="shared" si="13"/>
        <v>0</v>
      </c>
      <c r="P51" s="191">
        <f>INDEX(TAB6.2!$C$8:$S$199,VLOOKUP(RIGHT('TAB6'!P$15,4)&amp;"hors reseau",TAB6.2!$U:$V,2,FALSE),'TAB6'!$A51)</f>
        <v>0</v>
      </c>
      <c r="Q51" s="220">
        <f t="shared" si="14"/>
        <v>0</v>
      </c>
      <c r="R51" s="191">
        <f>INDEX(TAB6.2!$C$8:$S$199,VLOOKUP(RIGHT('TAB6'!R$15,4)&amp;"hors reseau",TAB6.2!$U:$V,2,FALSE),'TAB6'!$A51)</f>
        <v>0</v>
      </c>
      <c r="S51" s="220">
        <f t="shared" si="15"/>
        <v>0</v>
      </c>
    </row>
    <row r="52" spans="1:19" x14ac:dyDescent="0.3">
      <c r="A52" s="418"/>
      <c r="B52" s="214" t="s">
        <v>663</v>
      </c>
      <c r="C52" s="227">
        <f>SUM(C53:C55)</f>
        <v>0</v>
      </c>
      <c r="D52" s="227">
        <f>SUM(D53:D55)</f>
        <v>0</v>
      </c>
      <c r="E52" s="220">
        <f t="shared" si="8"/>
        <v>0</v>
      </c>
      <c r="F52" s="227">
        <f>SUM(F53:F55)</f>
        <v>0</v>
      </c>
      <c r="G52" s="220">
        <f t="shared" si="9"/>
        <v>0</v>
      </c>
      <c r="H52" s="227">
        <f>SUM(H53:H55)</f>
        <v>0</v>
      </c>
      <c r="I52" s="220">
        <f t="shared" si="10"/>
        <v>0</v>
      </c>
      <c r="J52" s="227">
        <f>SUM(J53:J55)</f>
        <v>0</v>
      </c>
      <c r="K52" s="220">
        <f t="shared" si="11"/>
        <v>0</v>
      </c>
      <c r="L52" s="227">
        <f>SUM(L53:L55)</f>
        <v>0</v>
      </c>
      <c r="M52" s="220">
        <f t="shared" si="12"/>
        <v>0</v>
      </c>
      <c r="N52" s="227">
        <f>SUM(N53:N55)</f>
        <v>0</v>
      </c>
      <c r="O52" s="220">
        <f t="shared" si="13"/>
        <v>0</v>
      </c>
      <c r="P52" s="227">
        <f>SUM(P53:P55)</f>
        <v>0</v>
      </c>
      <c r="Q52" s="220">
        <f t="shared" si="14"/>
        <v>0</v>
      </c>
      <c r="R52" s="227">
        <f>SUM(R53:R55)</f>
        <v>0</v>
      </c>
      <c r="S52" s="220">
        <f t="shared" si="15"/>
        <v>0</v>
      </c>
    </row>
    <row r="53" spans="1:19" x14ac:dyDescent="0.3">
      <c r="A53" s="418">
        <v>8</v>
      </c>
      <c r="B53" s="217" t="s">
        <v>661</v>
      </c>
      <c r="C53" s="191">
        <f>INDEX(TAB6.1!$C$8:$S$199,VLOOKUP(RIGHT('TAB6'!C$15,4)&amp;"hors reseau",TAB6.1!$U:$V,2,FALSE),'TAB6'!$A53)</f>
        <v>0</v>
      </c>
      <c r="D53" s="191">
        <f>INDEX(TAB6.1!$C$8:$S$199,VLOOKUP(RIGHT('TAB6'!D$15,4)&amp;"hors reseau",TAB6.1!$U:$V,2,FALSE),'TAB6'!$A53)</f>
        <v>0</v>
      </c>
      <c r="E53" s="220">
        <f t="shared" si="8"/>
        <v>0</v>
      </c>
      <c r="F53" s="191">
        <f>INDEX(TAB6.1!$C$8:$S$199,VLOOKUP(RIGHT('TAB6'!F$15,4)&amp;"hors reseau",TAB6.1!$U:$V,2,FALSE),'TAB6'!$A53)</f>
        <v>0</v>
      </c>
      <c r="G53" s="220">
        <f t="shared" si="9"/>
        <v>0</v>
      </c>
      <c r="H53" s="191">
        <f>INDEX(TAB6.1!$C$8:$S$199,VLOOKUP(RIGHT('TAB6'!H$15,4)&amp;"hors reseau",TAB6.1!$U:$V,2,FALSE),'TAB6'!$A53)</f>
        <v>0</v>
      </c>
      <c r="I53" s="220">
        <f t="shared" si="10"/>
        <v>0</v>
      </c>
      <c r="J53" s="191">
        <f>INDEX(TAB6.1!$C$8:$S$199,VLOOKUP(RIGHT('TAB6'!J$15,4)&amp;"hors reseau",TAB6.1!$U:$V,2,FALSE),'TAB6'!$A53)</f>
        <v>0</v>
      </c>
      <c r="K53" s="220">
        <f t="shared" si="11"/>
        <v>0</v>
      </c>
      <c r="L53" s="191">
        <f>INDEX(TAB6.2!$C$8:$S$199,VLOOKUP(RIGHT('TAB6'!L$15,4)&amp;"hors reseau",TAB6.2!$U:$V,2,FALSE),'TAB6'!$A53)</f>
        <v>0</v>
      </c>
      <c r="M53" s="220">
        <f t="shared" si="12"/>
        <v>0</v>
      </c>
      <c r="N53" s="191">
        <f>INDEX(TAB6.2!$C$8:$S$199,VLOOKUP(RIGHT('TAB6'!N$15,4)&amp;"hors reseau",TAB6.2!$U:$V,2,FALSE),'TAB6'!$A53)</f>
        <v>0</v>
      </c>
      <c r="O53" s="220">
        <f t="shared" si="13"/>
        <v>0</v>
      </c>
      <c r="P53" s="191">
        <f>INDEX(TAB6.2!$C$8:$S$199,VLOOKUP(RIGHT('TAB6'!P$15,4)&amp;"hors reseau",TAB6.2!$U:$V,2,FALSE),'TAB6'!$A53)</f>
        <v>0</v>
      </c>
      <c r="Q53" s="220">
        <f t="shared" si="14"/>
        <v>0</v>
      </c>
      <c r="R53" s="191">
        <f>INDEX(TAB6.2!$C$8:$S$199,VLOOKUP(RIGHT('TAB6'!R$15,4)&amp;"hors reseau",TAB6.2!$U:$V,2,FALSE),'TAB6'!$A53)</f>
        <v>0</v>
      </c>
      <c r="S53" s="220">
        <f t="shared" si="15"/>
        <v>0</v>
      </c>
    </row>
    <row r="54" spans="1:19" x14ac:dyDescent="0.3">
      <c r="A54" s="418">
        <v>9</v>
      </c>
      <c r="B54" s="217" t="s">
        <v>332</v>
      </c>
      <c r="C54" s="191">
        <f>INDEX(TAB6.1!$C$8:$S$199,VLOOKUP(RIGHT('TAB6'!C$15,4)&amp;"hors reseau",TAB6.1!$U:$V,2,FALSE),'TAB6'!$A54)</f>
        <v>0</v>
      </c>
      <c r="D54" s="191">
        <f>INDEX(TAB6.1!$C$8:$S$199,VLOOKUP(RIGHT('TAB6'!D$15,4)&amp;"hors reseau",TAB6.1!$U:$V,2,FALSE),'TAB6'!$A54)</f>
        <v>0</v>
      </c>
      <c r="E54" s="220">
        <f t="shared" si="8"/>
        <v>0</v>
      </c>
      <c r="F54" s="191">
        <f>INDEX(TAB6.1!$C$8:$S$199,VLOOKUP(RIGHT('TAB6'!F$15,4)&amp;"hors reseau",TAB6.1!$U:$V,2,FALSE),'TAB6'!$A54)</f>
        <v>0</v>
      </c>
      <c r="G54" s="220">
        <f t="shared" si="9"/>
        <v>0</v>
      </c>
      <c r="H54" s="191">
        <f>INDEX(TAB6.1!$C$8:$S$199,VLOOKUP(RIGHT('TAB6'!H$15,4)&amp;"hors reseau",TAB6.1!$U:$V,2,FALSE),'TAB6'!$A54)</f>
        <v>0</v>
      </c>
      <c r="I54" s="220">
        <f t="shared" si="10"/>
        <v>0</v>
      </c>
      <c r="J54" s="191">
        <f>INDEX(TAB6.1!$C$8:$S$199,VLOOKUP(RIGHT('TAB6'!J$15,4)&amp;"hors reseau",TAB6.1!$U:$V,2,FALSE),'TAB6'!$A54)</f>
        <v>0</v>
      </c>
      <c r="K54" s="220">
        <f t="shared" si="11"/>
        <v>0</v>
      </c>
      <c r="L54" s="191">
        <f>INDEX(TAB6.2!$C$8:$S$199,VLOOKUP(RIGHT('TAB6'!L$15,4)&amp;"hors reseau",TAB6.2!$U:$V,2,FALSE),'TAB6'!$A54)</f>
        <v>0</v>
      </c>
      <c r="M54" s="220">
        <f t="shared" si="12"/>
        <v>0</v>
      </c>
      <c r="N54" s="191">
        <f>INDEX(TAB6.2!$C$8:$S$199,VLOOKUP(RIGHT('TAB6'!N$15,4)&amp;"hors reseau",TAB6.2!$U:$V,2,FALSE),'TAB6'!$A54)</f>
        <v>0</v>
      </c>
      <c r="O54" s="220">
        <f t="shared" si="13"/>
        <v>0</v>
      </c>
      <c r="P54" s="191">
        <f>INDEX(TAB6.2!$C$8:$S$199,VLOOKUP(RIGHT('TAB6'!P$15,4)&amp;"hors reseau",TAB6.2!$U:$V,2,FALSE),'TAB6'!$A54)</f>
        <v>0</v>
      </c>
      <c r="Q54" s="220">
        <f t="shared" si="14"/>
        <v>0</v>
      </c>
      <c r="R54" s="191">
        <f>INDEX(TAB6.2!$C$8:$S$199,VLOOKUP(RIGHT('TAB6'!R$15,4)&amp;"hors reseau",TAB6.2!$U:$V,2,FALSE),'TAB6'!$A54)</f>
        <v>0</v>
      </c>
      <c r="S54" s="220">
        <f t="shared" si="15"/>
        <v>0</v>
      </c>
    </row>
    <row r="55" spans="1:19" x14ac:dyDescent="0.3">
      <c r="A55" s="418">
        <v>10</v>
      </c>
      <c r="B55" s="217" t="s">
        <v>662</v>
      </c>
      <c r="C55" s="191">
        <f>INDEX(TAB6.1!$C$8:$S$199,VLOOKUP(RIGHT('TAB6'!C$15,4)&amp;"hors reseau",TAB6.1!$U:$V,2,FALSE),'TAB6'!$A55)</f>
        <v>0</v>
      </c>
      <c r="D55" s="191">
        <f>INDEX(TAB6.1!$C$8:$S$199,VLOOKUP(RIGHT('TAB6'!D$15,4)&amp;"hors reseau",TAB6.1!$U:$V,2,FALSE),'TAB6'!$A55)</f>
        <v>0</v>
      </c>
      <c r="E55" s="220">
        <f t="shared" si="8"/>
        <v>0</v>
      </c>
      <c r="F55" s="191">
        <f>INDEX(TAB6.1!$C$8:$S$199,VLOOKUP(RIGHT('TAB6'!F$15,4)&amp;"hors reseau",TAB6.1!$U:$V,2,FALSE),'TAB6'!$A55)</f>
        <v>0</v>
      </c>
      <c r="G55" s="220">
        <f t="shared" si="9"/>
        <v>0</v>
      </c>
      <c r="H55" s="191">
        <f>INDEX(TAB6.1!$C$8:$S$199,VLOOKUP(RIGHT('TAB6'!H$15,4)&amp;"hors reseau",TAB6.1!$U:$V,2,FALSE),'TAB6'!$A55)</f>
        <v>0</v>
      </c>
      <c r="I55" s="220">
        <f t="shared" si="10"/>
        <v>0</v>
      </c>
      <c r="J55" s="191">
        <f>INDEX(TAB6.1!$C$8:$S$199,VLOOKUP(RIGHT('TAB6'!J$15,4)&amp;"hors reseau",TAB6.1!$U:$V,2,FALSE),'TAB6'!$A55)</f>
        <v>0</v>
      </c>
      <c r="K55" s="220">
        <f t="shared" si="11"/>
        <v>0</v>
      </c>
      <c r="L55" s="191">
        <f>INDEX(TAB6.2!$C$8:$S$199,VLOOKUP(RIGHT('TAB6'!L$15,4)&amp;"hors reseau",TAB6.2!$U:$V,2,FALSE),'TAB6'!$A55)</f>
        <v>0</v>
      </c>
      <c r="M55" s="220">
        <f t="shared" si="12"/>
        <v>0</v>
      </c>
      <c r="N55" s="191">
        <f>INDEX(TAB6.2!$C$8:$S$199,VLOOKUP(RIGHT('TAB6'!N$15,4)&amp;"hors reseau",TAB6.2!$U:$V,2,FALSE),'TAB6'!$A55)</f>
        <v>0</v>
      </c>
      <c r="O55" s="220">
        <f t="shared" si="13"/>
        <v>0</v>
      </c>
      <c r="P55" s="191">
        <f>INDEX(TAB6.2!$C$8:$S$199,VLOOKUP(RIGHT('TAB6'!P$15,4)&amp;"hors reseau",TAB6.2!$U:$V,2,FALSE),'TAB6'!$A55)</f>
        <v>0</v>
      </c>
      <c r="Q55" s="220">
        <f t="shared" si="14"/>
        <v>0</v>
      </c>
      <c r="R55" s="191">
        <f>INDEX(TAB6.2!$C$8:$S$199,VLOOKUP(RIGHT('TAB6'!R$15,4)&amp;"hors reseau",TAB6.2!$U:$V,2,FALSE),'TAB6'!$A55)</f>
        <v>0</v>
      </c>
      <c r="S55" s="220">
        <f t="shared" si="15"/>
        <v>0</v>
      </c>
    </row>
    <row r="56" spans="1:19" x14ac:dyDescent="0.3">
      <c r="A56" s="418"/>
      <c r="B56" s="216" t="s">
        <v>331</v>
      </c>
      <c r="C56" s="227">
        <f>SUM(C57:C60)</f>
        <v>0</v>
      </c>
      <c r="D56" s="227">
        <f>SUM(D57:D60)</f>
        <v>0</v>
      </c>
      <c r="E56" s="220">
        <f>IFERROR(IF(AND(ROUND(SUM(C56:C56),0)=0,ROUND(SUM(D56:D56),0)&gt;ROUND(SUM(C56:C56),0)),"INF",(ROUND(SUM(D56:D56),0)-ROUND(SUM(C56:C56),0))/ROUND(SUM(C56:C56),0)),0)</f>
        <v>0</v>
      </c>
      <c r="F56" s="227">
        <f>SUM(F57:F60)</f>
        <v>0</v>
      </c>
      <c r="G56" s="220">
        <f t="shared" si="9"/>
        <v>0</v>
      </c>
      <c r="H56" s="227">
        <f>SUM(H57:H60)</f>
        <v>0</v>
      </c>
      <c r="I56" s="220">
        <f t="shared" si="10"/>
        <v>0</v>
      </c>
      <c r="J56" s="227">
        <f>SUM(J57:J60)</f>
        <v>0</v>
      </c>
      <c r="K56" s="220">
        <f t="shared" si="11"/>
        <v>0</v>
      </c>
      <c r="L56" s="227">
        <f>SUM(L57:L60)</f>
        <v>0</v>
      </c>
      <c r="M56" s="220">
        <f t="shared" si="12"/>
        <v>0</v>
      </c>
      <c r="N56" s="227">
        <f>SUM(N57:N60)</f>
        <v>0</v>
      </c>
      <c r="O56" s="220">
        <f t="shared" si="13"/>
        <v>0</v>
      </c>
      <c r="P56" s="227">
        <f>SUM(P57:P60)</f>
        <v>0</v>
      </c>
      <c r="Q56" s="220">
        <f t="shared" si="14"/>
        <v>0</v>
      </c>
      <c r="R56" s="227">
        <f>SUM(R57:R60)</f>
        <v>0</v>
      </c>
      <c r="S56" s="220">
        <f t="shared" si="15"/>
        <v>0</v>
      </c>
    </row>
    <row r="57" spans="1:19" x14ac:dyDescent="0.3">
      <c r="A57" s="418">
        <v>11</v>
      </c>
      <c r="B57" s="215" t="s">
        <v>333</v>
      </c>
      <c r="C57" s="191">
        <f>INDEX(TAB6.1!$C$8:$S$199,VLOOKUP(RIGHT('TAB6'!C$15,4)&amp;"hors reseau",TAB6.1!$U:$V,2,FALSE),'TAB6'!$A57)</f>
        <v>0</v>
      </c>
      <c r="D57" s="191">
        <f>INDEX(TAB6.1!$C$8:$S$199,VLOOKUP(RIGHT('TAB6'!D$15,4)&amp;"hors reseau",TAB6.1!$U:$V,2,FALSE),'TAB6'!$A57)</f>
        <v>0</v>
      </c>
      <c r="E57" s="220">
        <f t="shared" ref="E57:E64" si="16">IFERROR(IF(AND(ROUND(SUM(C57:C57),0)=0,ROUND(SUM(D57:D57),0)&gt;ROUND(SUM(C57:C57),0)),"INF",(ROUND(SUM(D57:D57),0)-ROUND(SUM(C57:C57),0))/ROUND(SUM(C57:C57),0)),0)</f>
        <v>0</v>
      </c>
      <c r="F57" s="191">
        <f>INDEX(TAB6.1!$C$8:$S$199,VLOOKUP(RIGHT('TAB6'!F$15,4)&amp;"hors reseau",TAB6.1!$U:$V,2,FALSE),'TAB6'!$A57)</f>
        <v>0</v>
      </c>
      <c r="G57" s="220">
        <f t="shared" si="9"/>
        <v>0</v>
      </c>
      <c r="H57" s="191">
        <f>INDEX(TAB6.1!$C$8:$S$199,VLOOKUP(RIGHT('TAB6'!H$15,4)&amp;"hors reseau",TAB6.1!$U:$V,2,FALSE),'TAB6'!$A57)</f>
        <v>0</v>
      </c>
      <c r="I57" s="220">
        <f t="shared" si="10"/>
        <v>0</v>
      </c>
      <c r="J57" s="191">
        <f>INDEX(TAB6.1!$C$8:$S$199,VLOOKUP(RIGHT('TAB6'!J$15,4)&amp;"hors reseau",TAB6.1!$U:$V,2,FALSE),'TAB6'!$A57)</f>
        <v>0</v>
      </c>
      <c r="K57" s="220">
        <f t="shared" si="11"/>
        <v>0</v>
      </c>
      <c r="L57" s="191">
        <f>INDEX(TAB6.2!$C$8:$S$199,VLOOKUP(RIGHT('TAB6'!L$15,4)&amp;"hors reseau",TAB6.2!$U:$V,2,FALSE),'TAB6'!$A57)</f>
        <v>0</v>
      </c>
      <c r="M57" s="220">
        <f t="shared" si="12"/>
        <v>0</v>
      </c>
      <c r="N57" s="191">
        <f>INDEX(TAB6.2!$C$8:$S$199,VLOOKUP(RIGHT('TAB6'!N$15,4)&amp;"hors reseau",TAB6.2!$U:$V,2,FALSE),'TAB6'!$A57)</f>
        <v>0</v>
      </c>
      <c r="O57" s="220">
        <f t="shared" si="13"/>
        <v>0</v>
      </c>
      <c r="P57" s="191">
        <f>INDEX(TAB6.2!$C$8:$S$199,VLOOKUP(RIGHT('TAB6'!P$15,4)&amp;"hors reseau",TAB6.2!$U:$V,2,FALSE),'TAB6'!$A57)</f>
        <v>0</v>
      </c>
      <c r="Q57" s="220">
        <f t="shared" si="14"/>
        <v>0</v>
      </c>
      <c r="R57" s="191">
        <f>INDEX(TAB6.2!$C$8:$S$199,VLOOKUP(RIGHT('TAB6'!R$15,4)&amp;"hors reseau",TAB6.2!$U:$V,2,FALSE),'TAB6'!$A57)</f>
        <v>0</v>
      </c>
      <c r="S57" s="220">
        <f t="shared" si="15"/>
        <v>0</v>
      </c>
    </row>
    <row r="58" spans="1:19" x14ac:dyDescent="0.3">
      <c r="A58" s="418">
        <v>12</v>
      </c>
      <c r="B58" s="215" t="s">
        <v>330</v>
      </c>
      <c r="C58" s="191">
        <f>INDEX(TAB6.1!$C$8:$S$199,VLOOKUP(RIGHT('TAB6'!C$15,4)&amp;"hors reseau",TAB6.1!$U:$V,2,FALSE),'TAB6'!$A58)</f>
        <v>0</v>
      </c>
      <c r="D58" s="191">
        <f>INDEX(TAB6.1!$C$8:$S$199,VLOOKUP(RIGHT('TAB6'!D$15,4)&amp;"hors reseau",TAB6.1!$U:$V,2,FALSE),'TAB6'!$A58)</f>
        <v>0</v>
      </c>
      <c r="E58" s="220">
        <f t="shared" si="16"/>
        <v>0</v>
      </c>
      <c r="F58" s="191">
        <f>INDEX(TAB6.1!$C$8:$S$199,VLOOKUP(RIGHT('TAB6'!F$15,4)&amp;"hors reseau",TAB6.1!$U:$V,2,FALSE),'TAB6'!$A58)</f>
        <v>0</v>
      </c>
      <c r="G58" s="220">
        <f t="shared" si="9"/>
        <v>0</v>
      </c>
      <c r="H58" s="191">
        <f>INDEX(TAB6.1!$C$8:$S$199,VLOOKUP(RIGHT('TAB6'!H$15,4)&amp;"hors reseau",TAB6.1!$U:$V,2,FALSE),'TAB6'!$A58)</f>
        <v>0</v>
      </c>
      <c r="I58" s="220">
        <f t="shared" si="10"/>
        <v>0</v>
      </c>
      <c r="J58" s="191">
        <f>INDEX(TAB6.1!$C$8:$S$199,VLOOKUP(RIGHT('TAB6'!J$15,4)&amp;"hors reseau",TAB6.1!$U:$V,2,FALSE),'TAB6'!$A58)</f>
        <v>0</v>
      </c>
      <c r="K58" s="220">
        <f t="shared" si="11"/>
        <v>0</v>
      </c>
      <c r="L58" s="191">
        <f>INDEX(TAB6.2!$C$8:$S$199,VLOOKUP(RIGHT('TAB6'!L$15,4)&amp;"hors reseau",TAB6.2!$U:$V,2,FALSE),'TAB6'!$A58)</f>
        <v>0</v>
      </c>
      <c r="M58" s="220">
        <f t="shared" si="12"/>
        <v>0</v>
      </c>
      <c r="N58" s="191">
        <f>INDEX(TAB6.2!$C$8:$S$199,VLOOKUP(RIGHT('TAB6'!N$15,4)&amp;"hors reseau",TAB6.2!$U:$V,2,FALSE),'TAB6'!$A58)</f>
        <v>0</v>
      </c>
      <c r="O58" s="220">
        <f t="shared" si="13"/>
        <v>0</v>
      </c>
      <c r="P58" s="191">
        <f>INDEX(TAB6.2!$C$8:$S$199,VLOOKUP(RIGHT('TAB6'!P$15,4)&amp;"hors reseau",TAB6.2!$U:$V,2,FALSE),'TAB6'!$A58)</f>
        <v>0</v>
      </c>
      <c r="Q58" s="220">
        <f t="shared" si="14"/>
        <v>0</v>
      </c>
      <c r="R58" s="191">
        <f>INDEX(TAB6.2!$C$8:$S$199,VLOOKUP(RIGHT('TAB6'!R$15,4)&amp;"hors reseau",TAB6.2!$U:$V,2,FALSE),'TAB6'!$A58)</f>
        <v>0</v>
      </c>
      <c r="S58" s="220">
        <f t="shared" si="15"/>
        <v>0</v>
      </c>
    </row>
    <row r="59" spans="1:19" x14ac:dyDescent="0.3">
      <c r="A59" s="418">
        <v>13</v>
      </c>
      <c r="B59" s="215" t="s">
        <v>332</v>
      </c>
      <c r="C59" s="191">
        <f>INDEX(TAB6.1!$C$8:$S$199,VLOOKUP(RIGHT('TAB6'!C$15,4)&amp;"hors reseau",TAB6.1!$U:$V,2,FALSE),'TAB6'!$A59)</f>
        <v>0</v>
      </c>
      <c r="D59" s="191">
        <f>INDEX(TAB6.1!$C$8:$S$199,VLOOKUP(RIGHT('TAB6'!D$15,4)&amp;"hors reseau",TAB6.1!$U:$V,2,FALSE),'TAB6'!$A59)</f>
        <v>0</v>
      </c>
      <c r="E59" s="220">
        <f t="shared" si="16"/>
        <v>0</v>
      </c>
      <c r="F59" s="191">
        <f>INDEX(TAB6.1!$C$8:$S$199,VLOOKUP(RIGHT('TAB6'!F$15,4)&amp;"hors reseau",TAB6.1!$U:$V,2,FALSE),'TAB6'!$A59)</f>
        <v>0</v>
      </c>
      <c r="G59" s="220">
        <f t="shared" si="9"/>
        <v>0</v>
      </c>
      <c r="H59" s="191">
        <f>INDEX(TAB6.1!$C$8:$S$199,VLOOKUP(RIGHT('TAB6'!H$15,4)&amp;"hors reseau",TAB6.1!$U:$V,2,FALSE),'TAB6'!$A59)</f>
        <v>0</v>
      </c>
      <c r="I59" s="220">
        <f t="shared" si="10"/>
        <v>0</v>
      </c>
      <c r="J59" s="191">
        <f>INDEX(TAB6.1!$C$8:$S$199,VLOOKUP(RIGHT('TAB6'!J$15,4)&amp;"hors reseau",TAB6.1!$U:$V,2,FALSE),'TAB6'!$A59)</f>
        <v>0</v>
      </c>
      <c r="K59" s="220">
        <f t="shared" si="11"/>
        <v>0</v>
      </c>
      <c r="L59" s="191">
        <f>INDEX(TAB6.2!$C$8:$S$199,VLOOKUP(RIGHT('TAB6'!L$15,4)&amp;"hors reseau",TAB6.2!$U:$V,2,FALSE),'TAB6'!$A59)</f>
        <v>0</v>
      </c>
      <c r="M59" s="220">
        <f t="shared" si="12"/>
        <v>0</v>
      </c>
      <c r="N59" s="191">
        <f>INDEX(TAB6.2!$C$8:$S$199,VLOOKUP(RIGHT('TAB6'!N$15,4)&amp;"hors reseau",TAB6.2!$U:$V,2,FALSE),'TAB6'!$A59)</f>
        <v>0</v>
      </c>
      <c r="O59" s="220">
        <f t="shared" si="13"/>
        <v>0</v>
      </c>
      <c r="P59" s="191">
        <f>INDEX(TAB6.2!$C$8:$S$199,VLOOKUP(RIGHT('TAB6'!P$15,4)&amp;"hors reseau",TAB6.2!$U:$V,2,FALSE),'TAB6'!$A59)</f>
        <v>0</v>
      </c>
      <c r="Q59" s="220">
        <f t="shared" si="14"/>
        <v>0</v>
      </c>
      <c r="R59" s="191">
        <f>INDEX(TAB6.2!$C$8:$S$199,VLOOKUP(RIGHT('TAB6'!R$15,4)&amp;"hors reseau",TAB6.2!$U:$V,2,FALSE),'TAB6'!$A59)</f>
        <v>0</v>
      </c>
      <c r="S59" s="220">
        <f t="shared" si="15"/>
        <v>0</v>
      </c>
    </row>
    <row r="60" spans="1:19" x14ac:dyDescent="0.3">
      <c r="A60" s="418">
        <v>14</v>
      </c>
      <c r="B60" s="215" t="s">
        <v>662</v>
      </c>
      <c r="C60" s="191">
        <f>INDEX(TAB6.1!$C$8:$S$199,VLOOKUP(RIGHT('TAB6'!C$15,4)&amp;"hors reseau",TAB6.1!$U:$V,2,FALSE),'TAB6'!$A60)</f>
        <v>0</v>
      </c>
      <c r="D60" s="191">
        <f>INDEX(TAB6.1!$C$8:$S$199,VLOOKUP(RIGHT('TAB6'!D$15,4)&amp;"hors reseau",TAB6.1!$U:$V,2,FALSE),'TAB6'!$A60)</f>
        <v>0</v>
      </c>
      <c r="E60" s="220">
        <f t="shared" si="16"/>
        <v>0</v>
      </c>
      <c r="F60" s="191">
        <f>INDEX(TAB6.1!$C$8:$S$199,VLOOKUP(RIGHT('TAB6'!F$15,4)&amp;"hors reseau",TAB6.1!$U:$V,2,FALSE),'TAB6'!$A60)</f>
        <v>0</v>
      </c>
      <c r="G60" s="220">
        <f t="shared" si="9"/>
        <v>0</v>
      </c>
      <c r="H60" s="191">
        <f>INDEX(TAB6.1!$C$8:$S$199,VLOOKUP(RIGHT('TAB6'!H$15,4)&amp;"hors reseau",TAB6.1!$U:$V,2,FALSE),'TAB6'!$A60)</f>
        <v>0</v>
      </c>
      <c r="I60" s="220">
        <f t="shared" si="10"/>
        <v>0</v>
      </c>
      <c r="J60" s="191">
        <f>INDEX(TAB6.1!$C$8:$S$199,VLOOKUP(RIGHT('TAB6'!J$15,4)&amp;"hors reseau",TAB6.1!$U:$V,2,FALSE),'TAB6'!$A60)</f>
        <v>0</v>
      </c>
      <c r="K60" s="220">
        <f t="shared" si="11"/>
        <v>0</v>
      </c>
      <c r="L60" s="191">
        <f>INDEX(TAB6.2!$C$8:$S$199,VLOOKUP(RIGHT('TAB6'!L$15,4)&amp;"hors reseau",TAB6.2!$U:$V,2,FALSE),'TAB6'!$A60)</f>
        <v>0</v>
      </c>
      <c r="M60" s="220">
        <f t="shared" si="12"/>
        <v>0</v>
      </c>
      <c r="N60" s="191">
        <f>INDEX(TAB6.2!$C$8:$S$199,VLOOKUP(RIGHT('TAB6'!N$15,4)&amp;"hors reseau",TAB6.2!$U:$V,2,FALSE),'TAB6'!$A60)</f>
        <v>0</v>
      </c>
      <c r="O60" s="220">
        <f t="shared" si="13"/>
        <v>0</v>
      </c>
      <c r="P60" s="191">
        <f>INDEX(TAB6.2!$C$8:$S$199,VLOOKUP(RIGHT('TAB6'!P$15,4)&amp;"hors reseau",TAB6.2!$U:$V,2,FALSE),'TAB6'!$A60)</f>
        <v>0</v>
      </c>
      <c r="Q60" s="220">
        <f t="shared" si="14"/>
        <v>0</v>
      </c>
      <c r="R60" s="191">
        <f>INDEX(TAB6.2!$C$8:$S$199,VLOOKUP(RIGHT('TAB6'!R$15,4)&amp;"hors reseau",TAB6.2!$U:$V,2,FALSE),'TAB6'!$A60)</f>
        <v>0</v>
      </c>
      <c r="S60" s="220">
        <f t="shared" si="15"/>
        <v>0</v>
      </c>
    </row>
    <row r="61" spans="1:19" x14ac:dyDescent="0.3">
      <c r="A61" s="418"/>
      <c r="B61" s="214" t="s">
        <v>658</v>
      </c>
      <c r="C61" s="227">
        <f>SUM(C62:C64)</f>
        <v>0</v>
      </c>
      <c r="D61" s="227">
        <f>SUM(D62:D64)</f>
        <v>0</v>
      </c>
      <c r="E61" s="220">
        <f t="shared" si="16"/>
        <v>0</v>
      </c>
      <c r="F61" s="227">
        <f>SUM(F62:F64)</f>
        <v>0</v>
      </c>
      <c r="G61" s="220">
        <f t="shared" si="9"/>
        <v>0</v>
      </c>
      <c r="H61" s="227">
        <f>SUM(H62:H64)</f>
        <v>0</v>
      </c>
      <c r="I61" s="220">
        <f t="shared" si="10"/>
        <v>0</v>
      </c>
      <c r="J61" s="227">
        <f>SUM(J62:J64)</f>
        <v>0</v>
      </c>
      <c r="K61" s="220">
        <f t="shared" si="11"/>
        <v>0</v>
      </c>
      <c r="L61" s="227">
        <f>SUM(L62:L64)</f>
        <v>0</v>
      </c>
      <c r="M61" s="220">
        <f t="shared" si="12"/>
        <v>0</v>
      </c>
      <c r="N61" s="227">
        <f>SUM(N62:N64)</f>
        <v>0</v>
      </c>
      <c r="O61" s="220">
        <f t="shared" si="13"/>
        <v>0</v>
      </c>
      <c r="P61" s="227">
        <f>SUM(P62:P64)</f>
        <v>0</v>
      </c>
      <c r="Q61" s="220">
        <f t="shared" si="14"/>
        <v>0</v>
      </c>
      <c r="R61" s="227">
        <f>SUM(R62:R64)</f>
        <v>0</v>
      </c>
      <c r="S61" s="220">
        <f t="shared" si="15"/>
        <v>0</v>
      </c>
    </row>
    <row r="62" spans="1:19" ht="12" customHeight="1" x14ac:dyDescent="0.3">
      <c r="A62" s="418">
        <v>15</v>
      </c>
      <c r="B62" s="215" t="s">
        <v>154</v>
      </c>
      <c r="C62" s="228">
        <f>SUM(C44,C48:C51,C53,C57:C58)</f>
        <v>0</v>
      </c>
      <c r="D62" s="228">
        <f>SUM(D44,D48:D51,D53,D57:D58)</f>
        <v>0</v>
      </c>
      <c r="E62" s="220">
        <f t="shared" si="16"/>
        <v>0</v>
      </c>
      <c r="F62" s="228">
        <f>SUM(F44,F48:F51,F53,F57:F58)</f>
        <v>0</v>
      </c>
      <c r="G62" s="220">
        <f t="shared" si="9"/>
        <v>0</v>
      </c>
      <c r="H62" s="228">
        <f>SUM(H44,H48:H51,H53,H57:H58)</f>
        <v>0</v>
      </c>
      <c r="I62" s="220">
        <f t="shared" si="10"/>
        <v>0</v>
      </c>
      <c r="J62" s="228">
        <f>SUM(J44,J48:J51,J53,J57:J58)</f>
        <v>0</v>
      </c>
      <c r="K62" s="220">
        <f t="shared" si="11"/>
        <v>0</v>
      </c>
      <c r="L62" s="228">
        <f>SUM(L44,L48:L51,L53,L57:L58)</f>
        <v>0</v>
      </c>
      <c r="M62" s="220">
        <f t="shared" si="12"/>
        <v>0</v>
      </c>
      <c r="N62" s="228">
        <f>SUM(N44,N48:N51,N53,N57:N58)</f>
        <v>0</v>
      </c>
      <c r="O62" s="220">
        <f t="shared" si="13"/>
        <v>0</v>
      </c>
      <c r="P62" s="228">
        <f>SUM(P44,P48:P51,P53,P57:P58)</f>
        <v>0</v>
      </c>
      <c r="Q62" s="220">
        <f t="shared" si="14"/>
        <v>0</v>
      </c>
      <c r="R62" s="228">
        <f>SUM(R44,R48:R51,R53,R57:R58)</f>
        <v>0</v>
      </c>
      <c r="S62" s="220">
        <f t="shared" si="15"/>
        <v>0</v>
      </c>
    </row>
    <row r="63" spans="1:19" x14ac:dyDescent="0.3">
      <c r="A63" s="418">
        <v>16</v>
      </c>
      <c r="B63" s="215" t="s">
        <v>155</v>
      </c>
      <c r="C63" s="228">
        <f>SUM(C45,C54,C59)</f>
        <v>0</v>
      </c>
      <c r="D63" s="228">
        <f>SUM(D45,D54,D59)</f>
        <v>0</v>
      </c>
      <c r="E63" s="220">
        <f t="shared" si="16"/>
        <v>0</v>
      </c>
      <c r="F63" s="228">
        <f>SUM(F45,F54,F59)</f>
        <v>0</v>
      </c>
      <c r="G63" s="220">
        <f t="shared" si="9"/>
        <v>0</v>
      </c>
      <c r="H63" s="228">
        <f>SUM(H45,H54,H59)</f>
        <v>0</v>
      </c>
      <c r="I63" s="220">
        <f t="shared" si="10"/>
        <v>0</v>
      </c>
      <c r="J63" s="228">
        <f>SUM(J45,J54,J59)</f>
        <v>0</v>
      </c>
      <c r="K63" s="220">
        <f t="shared" si="11"/>
        <v>0</v>
      </c>
      <c r="L63" s="228">
        <f>SUM(L45,L54,L59)</f>
        <v>0</v>
      </c>
      <c r="M63" s="220">
        <f t="shared" si="12"/>
        <v>0</v>
      </c>
      <c r="N63" s="228">
        <f>SUM(N45,N54,N59)</f>
        <v>0</v>
      </c>
      <c r="O63" s="220">
        <f t="shared" si="13"/>
        <v>0</v>
      </c>
      <c r="P63" s="228">
        <f>SUM(P45,P54,P59)</f>
        <v>0</v>
      </c>
      <c r="Q63" s="220">
        <f t="shared" si="14"/>
        <v>0</v>
      </c>
      <c r="R63" s="228">
        <f>SUM(R45,R54,R59)</f>
        <v>0</v>
      </c>
      <c r="S63" s="220">
        <f t="shared" si="15"/>
        <v>0</v>
      </c>
    </row>
    <row r="64" spans="1:19" x14ac:dyDescent="0.3">
      <c r="A64" s="418">
        <v>17</v>
      </c>
      <c r="B64" s="215" t="s">
        <v>660</v>
      </c>
      <c r="C64" s="228">
        <f>SUM(C46,C55,C60)</f>
        <v>0</v>
      </c>
      <c r="D64" s="228">
        <f>SUM(D46,D55,D60)</f>
        <v>0</v>
      </c>
      <c r="E64" s="220">
        <f t="shared" si="16"/>
        <v>0</v>
      </c>
      <c r="F64" s="228">
        <f>SUM(F46,F55,F60)</f>
        <v>0</v>
      </c>
      <c r="G64" s="220">
        <f t="shared" si="9"/>
        <v>0</v>
      </c>
      <c r="H64" s="228">
        <f>SUM(H46,H55,H60)</f>
        <v>0</v>
      </c>
      <c r="I64" s="220">
        <f t="shared" si="10"/>
        <v>0</v>
      </c>
      <c r="J64" s="228">
        <f>SUM(J46,J55,J60)</f>
        <v>0</v>
      </c>
      <c r="K64" s="220">
        <f t="shared" si="11"/>
        <v>0</v>
      </c>
      <c r="L64" s="228">
        <f>SUM(L46,L55,L60)</f>
        <v>0</v>
      </c>
      <c r="M64" s="220">
        <f t="shared" si="12"/>
        <v>0</v>
      </c>
      <c r="N64" s="228">
        <f>SUM(N46,N55,N60)</f>
        <v>0</v>
      </c>
      <c r="O64" s="220">
        <f t="shared" si="13"/>
        <v>0</v>
      </c>
      <c r="P64" s="228">
        <f>SUM(P46,P55,P60)</f>
        <v>0</v>
      </c>
      <c r="Q64" s="220">
        <f t="shared" si="14"/>
        <v>0</v>
      </c>
      <c r="R64" s="228">
        <f>SUM(R46,R55,R60)</f>
        <v>0</v>
      </c>
      <c r="S64" s="220">
        <f t="shared" si="15"/>
        <v>0</v>
      </c>
    </row>
    <row r="65" spans="1:19" x14ac:dyDescent="0.3">
      <c r="A65" s="418"/>
      <c r="B65" s="215"/>
      <c r="C65" s="228"/>
      <c r="D65" s="228"/>
      <c r="E65" s="220"/>
      <c r="F65" s="228"/>
      <c r="G65" s="220"/>
      <c r="H65" s="228"/>
      <c r="I65" s="220"/>
      <c r="J65" s="228"/>
      <c r="K65" s="220"/>
      <c r="L65" s="228"/>
      <c r="M65" s="220"/>
      <c r="N65" s="228"/>
      <c r="O65" s="220"/>
      <c r="P65" s="228"/>
      <c r="Q65" s="220"/>
      <c r="R65" s="228"/>
      <c r="S65" s="220"/>
    </row>
    <row r="66" spans="1:19" x14ac:dyDescent="0.3">
      <c r="A66" s="418"/>
    </row>
    <row r="67" spans="1:19" x14ac:dyDescent="0.3">
      <c r="A67" s="773" t="s">
        <v>54</v>
      </c>
      <c r="B67" s="773"/>
      <c r="C67" s="773"/>
      <c r="D67" s="773"/>
      <c r="E67" s="773"/>
      <c r="F67" s="773"/>
      <c r="G67" s="773"/>
      <c r="H67" s="773"/>
      <c r="I67" s="773"/>
      <c r="J67" s="773"/>
      <c r="K67" s="773"/>
      <c r="L67" s="773"/>
      <c r="M67" s="773"/>
      <c r="N67" s="773"/>
      <c r="O67" s="773"/>
      <c r="P67" s="773"/>
      <c r="Q67" s="773"/>
      <c r="R67" s="773"/>
      <c r="S67" s="224"/>
    </row>
    <row r="68" spans="1:19" ht="14.25" thickBot="1" x14ac:dyDescent="0.35"/>
    <row r="69" spans="1:19" ht="27.75" thickBot="1" x14ac:dyDescent="0.35">
      <c r="C69" s="229" t="s">
        <v>109</v>
      </c>
      <c r="D69" s="230" t="s">
        <v>140</v>
      </c>
      <c r="E69" s="230" t="str">
        <f>E42</f>
        <v>Evolution (%)</v>
      </c>
      <c r="F69" s="230" t="s">
        <v>307</v>
      </c>
      <c r="G69" s="230" t="str">
        <f>G42</f>
        <v>Evolution (%)</v>
      </c>
      <c r="H69" s="230" t="s">
        <v>327</v>
      </c>
      <c r="I69" s="230" t="str">
        <f>I42</f>
        <v>Evolution (%)</v>
      </c>
      <c r="J69" s="230" t="s">
        <v>306</v>
      </c>
      <c r="K69" s="230" t="str">
        <f>K42</f>
        <v>Evolution (%)</v>
      </c>
      <c r="L69" s="230" t="s">
        <v>302</v>
      </c>
      <c r="M69" s="230" t="str">
        <f>M42</f>
        <v>Evolution (%)</v>
      </c>
      <c r="N69" s="230" t="s">
        <v>303</v>
      </c>
      <c r="O69" s="230" t="str">
        <f>O42</f>
        <v>Evolution (%)</v>
      </c>
      <c r="P69" s="230" t="s">
        <v>304</v>
      </c>
      <c r="Q69" s="230" t="str">
        <f>Q42</f>
        <v>Evolution (%)</v>
      </c>
      <c r="R69" s="231" t="s">
        <v>305</v>
      </c>
      <c r="S69" s="230" t="str">
        <f>S42</f>
        <v>Evolution (%)</v>
      </c>
    </row>
    <row r="70" spans="1:19" x14ac:dyDescent="0.3">
      <c r="B70" s="214" t="s">
        <v>654</v>
      </c>
      <c r="C70" s="227">
        <f>SUM(C71:C73)</f>
        <v>0</v>
      </c>
      <c r="D70" s="227">
        <f>C88</f>
        <v>0</v>
      </c>
      <c r="E70" s="220">
        <f t="shared" ref="E70:E82" si="17">IFERROR(IF(AND(ROUND(SUM(C70:C70),0)=0,ROUND(SUM(D70:D70),0)&gt;ROUND(SUM(C70:C70),0)),"INF",(ROUND(SUM(D70:D70),0)-ROUND(SUM(C70:C70),0))/ROUND(SUM(C70:C70),0)),0)</f>
        <v>0</v>
      </c>
      <c r="F70" s="227">
        <f>E88</f>
        <v>0</v>
      </c>
      <c r="G70" s="220">
        <f t="shared" ref="G70:G91" si="18">IFERROR(IF(AND(ROUND(SUM(D70),0)=0,ROUND(SUM(F70:F70),0)&gt;ROUND(SUM(D70),0)),"INF",(ROUND(SUM(F70:F70),0)-ROUND(SUM(D70),0))/ROUND(SUM(D70),0)),0)</f>
        <v>0</v>
      </c>
      <c r="H70" s="227">
        <f>G88</f>
        <v>0</v>
      </c>
      <c r="I70" s="220">
        <f t="shared" ref="I70:I91" si="19">IFERROR(IF(AND(ROUND(SUM(F70),0)=0,ROUND(SUM(H70:H70),0)&gt;ROUND(SUM(F70),0)),"INF",(ROUND(SUM(H70:H70),0)-ROUND(SUM(F70),0))/ROUND(SUM(F70),0)),0)</f>
        <v>0</v>
      </c>
      <c r="J70" s="227">
        <f>I88</f>
        <v>0</v>
      </c>
      <c r="K70" s="220">
        <f t="shared" ref="K70:K91" si="20">IFERROR(IF(AND(ROUND(SUM(H70),0)=0,ROUND(SUM(J70:J70),0)&gt;ROUND(SUM(H70),0)),"INF",(ROUND(SUM(J70:J70),0)-ROUND(SUM(H70),0))/ROUND(SUM(H70),0)),0)</f>
        <v>0</v>
      </c>
      <c r="L70" s="227">
        <f>K88</f>
        <v>0</v>
      </c>
      <c r="M70" s="220">
        <f t="shared" ref="M70:M91" si="21">IFERROR(IF(AND(ROUND(SUM(J70),0)=0,ROUND(SUM(L70:L70),0)&gt;ROUND(SUM(J70),0)),"INF",(ROUND(SUM(L70:L70),0)-ROUND(SUM(J70),0))/ROUND(SUM(J70),0)),0)</f>
        <v>0</v>
      </c>
      <c r="N70" s="227">
        <f>M88</f>
        <v>0</v>
      </c>
      <c r="O70" s="220">
        <f t="shared" ref="O70:O91" si="22">IFERROR(IF(AND(ROUND(SUM(L70),0)=0,ROUND(SUM(N70:N70),0)&gt;ROUND(SUM(L70),0)),"INF",(ROUND(SUM(N70:N70),0)-ROUND(SUM(L70),0))/ROUND(SUM(L70),0)),0)</f>
        <v>0</v>
      </c>
      <c r="P70" s="227">
        <f>O88</f>
        <v>0</v>
      </c>
      <c r="Q70" s="220">
        <f t="shared" ref="Q70:Q91" si="23">IFERROR(IF(AND(ROUND(SUM(N70),0)=0,ROUND(SUM(P70:P70),0)&gt;ROUND(SUM(N70),0)),"INF",(ROUND(SUM(P70:P70),0)-ROUND(SUM(N70),0))/ROUND(SUM(N70),0)),0)</f>
        <v>0</v>
      </c>
      <c r="R70" s="227">
        <f>Q88</f>
        <v>0</v>
      </c>
      <c r="S70" s="220">
        <f t="shared" ref="S70:S91" si="24">IFERROR(IF(AND(ROUND(SUM(P70),0)=0,ROUND(SUM(R70:R70),0)&gt;ROUND(SUM(P70),0)),"INF",(ROUND(SUM(R70:R70),0)-ROUND(SUM(P70),0))/ROUND(SUM(P70),0)),0)</f>
        <v>0</v>
      </c>
    </row>
    <row r="71" spans="1:19" x14ac:dyDescent="0.3">
      <c r="B71" s="215" t="s">
        <v>664</v>
      </c>
      <c r="C71" s="191">
        <f>SUM(C17,C44)</f>
        <v>0</v>
      </c>
      <c r="D71" s="191">
        <f t="shared" ref="D71:F73" si="25">SUM(D17,D44)</f>
        <v>0</v>
      </c>
      <c r="E71" s="220">
        <f t="shared" si="17"/>
        <v>0</v>
      </c>
      <c r="F71" s="191">
        <f t="shared" si="25"/>
        <v>0</v>
      </c>
      <c r="G71" s="220">
        <f t="shared" si="18"/>
        <v>0</v>
      </c>
      <c r="H71" s="191">
        <f t="shared" ref="H71:H73" si="26">SUM(H17,H44)</f>
        <v>0</v>
      </c>
      <c r="I71" s="220">
        <f t="shared" si="19"/>
        <v>0</v>
      </c>
      <c r="J71" s="191">
        <f t="shared" ref="J71:J73" si="27">SUM(J17,J44)</f>
        <v>0</v>
      </c>
      <c r="K71" s="220">
        <f t="shared" si="20"/>
        <v>0</v>
      </c>
      <c r="L71" s="191">
        <f t="shared" ref="L71:L73" si="28">SUM(L17,L44)</f>
        <v>0</v>
      </c>
      <c r="M71" s="220">
        <f t="shared" si="21"/>
        <v>0</v>
      </c>
      <c r="N71" s="191">
        <f t="shared" ref="N71:N73" si="29">SUM(N17,N44)</f>
        <v>0</v>
      </c>
      <c r="O71" s="220">
        <f t="shared" si="22"/>
        <v>0</v>
      </c>
      <c r="P71" s="191">
        <f t="shared" ref="P71:P73" si="30">SUM(P17,P44)</f>
        <v>0</v>
      </c>
      <c r="Q71" s="220">
        <f t="shared" si="23"/>
        <v>0</v>
      </c>
      <c r="R71" s="191">
        <f t="shared" ref="R71:R73" si="31">SUM(R17,R44)</f>
        <v>0</v>
      </c>
      <c r="S71" s="220">
        <f t="shared" si="24"/>
        <v>0</v>
      </c>
    </row>
    <row r="72" spans="1:19" x14ac:dyDescent="0.3">
      <c r="B72" s="215" t="s">
        <v>155</v>
      </c>
      <c r="C72" s="191">
        <f t="shared" ref="C72:C73" si="32">SUM(C18,C45)</f>
        <v>0</v>
      </c>
      <c r="D72" s="191">
        <f t="shared" si="25"/>
        <v>0</v>
      </c>
      <c r="E72" s="220">
        <f t="shared" si="17"/>
        <v>0</v>
      </c>
      <c r="F72" s="191">
        <f t="shared" si="25"/>
        <v>0</v>
      </c>
      <c r="G72" s="220">
        <f t="shared" si="18"/>
        <v>0</v>
      </c>
      <c r="H72" s="191">
        <f t="shared" si="26"/>
        <v>0</v>
      </c>
      <c r="I72" s="220">
        <f t="shared" si="19"/>
        <v>0</v>
      </c>
      <c r="J72" s="191">
        <f t="shared" si="27"/>
        <v>0</v>
      </c>
      <c r="K72" s="220">
        <f t="shared" si="20"/>
        <v>0</v>
      </c>
      <c r="L72" s="191">
        <f t="shared" si="28"/>
        <v>0</v>
      </c>
      <c r="M72" s="220">
        <f t="shared" si="21"/>
        <v>0</v>
      </c>
      <c r="N72" s="191">
        <f t="shared" si="29"/>
        <v>0</v>
      </c>
      <c r="O72" s="220">
        <f t="shared" si="22"/>
        <v>0</v>
      </c>
      <c r="P72" s="191">
        <f t="shared" si="30"/>
        <v>0</v>
      </c>
      <c r="Q72" s="220">
        <f t="shared" si="23"/>
        <v>0</v>
      </c>
      <c r="R72" s="191">
        <f t="shared" si="31"/>
        <v>0</v>
      </c>
      <c r="S72" s="220">
        <f t="shared" si="24"/>
        <v>0</v>
      </c>
    </row>
    <row r="73" spans="1:19" x14ac:dyDescent="0.3">
      <c r="B73" s="215" t="s">
        <v>660</v>
      </c>
      <c r="C73" s="191">
        <f t="shared" si="32"/>
        <v>0</v>
      </c>
      <c r="D73" s="191">
        <f t="shared" si="25"/>
        <v>0</v>
      </c>
      <c r="E73" s="220">
        <f t="shared" si="17"/>
        <v>0</v>
      </c>
      <c r="F73" s="191">
        <f t="shared" si="25"/>
        <v>0</v>
      </c>
      <c r="G73" s="220">
        <f t="shared" si="18"/>
        <v>0</v>
      </c>
      <c r="H73" s="191">
        <f t="shared" si="26"/>
        <v>0</v>
      </c>
      <c r="I73" s="220">
        <f t="shared" si="19"/>
        <v>0</v>
      </c>
      <c r="J73" s="191">
        <f t="shared" si="27"/>
        <v>0</v>
      </c>
      <c r="K73" s="220">
        <f t="shared" si="20"/>
        <v>0</v>
      </c>
      <c r="L73" s="191">
        <f t="shared" si="28"/>
        <v>0</v>
      </c>
      <c r="M73" s="220">
        <f t="shared" si="21"/>
        <v>0</v>
      </c>
      <c r="N73" s="191">
        <f t="shared" si="29"/>
        <v>0</v>
      </c>
      <c r="O73" s="220">
        <f t="shared" si="22"/>
        <v>0</v>
      </c>
      <c r="P73" s="191">
        <f t="shared" si="30"/>
        <v>0</v>
      </c>
      <c r="Q73" s="220">
        <f t="shared" si="23"/>
        <v>0</v>
      </c>
      <c r="R73" s="191">
        <f t="shared" si="31"/>
        <v>0</v>
      </c>
      <c r="S73" s="220">
        <f t="shared" si="24"/>
        <v>0</v>
      </c>
    </row>
    <row r="74" spans="1:19" x14ac:dyDescent="0.3">
      <c r="B74" s="216" t="s">
        <v>655</v>
      </c>
      <c r="C74" s="191">
        <f>SUM(C75:C78)</f>
        <v>0</v>
      </c>
      <c r="D74" s="191">
        <f>SUM(D75:D78)</f>
        <v>0</v>
      </c>
      <c r="E74" s="220">
        <f t="shared" si="17"/>
        <v>0</v>
      </c>
      <c r="F74" s="191">
        <f>SUM(F75:F78)</f>
        <v>0</v>
      </c>
      <c r="G74" s="220">
        <f t="shared" si="18"/>
        <v>0</v>
      </c>
      <c r="H74" s="191">
        <f>SUM(H75:H78)</f>
        <v>0</v>
      </c>
      <c r="I74" s="220">
        <f t="shared" si="19"/>
        <v>0</v>
      </c>
      <c r="J74" s="191">
        <f>SUM(J75:J78)</f>
        <v>0</v>
      </c>
      <c r="K74" s="220">
        <f t="shared" si="20"/>
        <v>0</v>
      </c>
      <c r="L74" s="191">
        <f>SUM(L75:L78)</f>
        <v>0</v>
      </c>
      <c r="M74" s="220">
        <f t="shared" si="21"/>
        <v>0</v>
      </c>
      <c r="N74" s="191">
        <f>SUM(N75:N78)</f>
        <v>0</v>
      </c>
      <c r="O74" s="220">
        <f t="shared" si="22"/>
        <v>0</v>
      </c>
      <c r="P74" s="191">
        <f>SUM(P75:P78)</f>
        <v>0</v>
      </c>
      <c r="Q74" s="220">
        <f t="shared" si="23"/>
        <v>0</v>
      </c>
      <c r="R74" s="191">
        <f>SUM(R75:R78)</f>
        <v>0</v>
      </c>
      <c r="S74" s="220">
        <f t="shared" si="24"/>
        <v>0</v>
      </c>
    </row>
    <row r="75" spans="1:19" x14ac:dyDescent="0.3">
      <c r="B75" s="217" t="s">
        <v>329</v>
      </c>
      <c r="C75" s="191">
        <f t="shared" ref="C75:D78" si="33">SUM(C21,C48)</f>
        <v>0</v>
      </c>
      <c r="D75" s="191">
        <f t="shared" si="33"/>
        <v>0</v>
      </c>
      <c r="E75" s="220">
        <f t="shared" si="17"/>
        <v>0</v>
      </c>
      <c r="F75" s="191">
        <f t="shared" ref="F75:F78" si="34">SUM(F21,F48)</f>
        <v>0</v>
      </c>
      <c r="G75" s="220">
        <f t="shared" si="18"/>
        <v>0</v>
      </c>
      <c r="H75" s="191">
        <f t="shared" ref="H75:H78" si="35">SUM(H21,H48)</f>
        <v>0</v>
      </c>
      <c r="I75" s="220">
        <f t="shared" si="19"/>
        <v>0</v>
      </c>
      <c r="J75" s="191">
        <f t="shared" ref="J75:J78" si="36">SUM(J21,J48)</f>
        <v>0</v>
      </c>
      <c r="K75" s="220">
        <f t="shared" si="20"/>
        <v>0</v>
      </c>
      <c r="L75" s="191">
        <f t="shared" ref="L75:L78" si="37">SUM(L21,L48)</f>
        <v>0</v>
      </c>
      <c r="M75" s="220">
        <f t="shared" si="21"/>
        <v>0</v>
      </c>
      <c r="N75" s="191">
        <f t="shared" ref="N75:N78" si="38">SUM(N21,N48)</f>
        <v>0</v>
      </c>
      <c r="O75" s="220">
        <f t="shared" si="22"/>
        <v>0</v>
      </c>
      <c r="P75" s="191">
        <f t="shared" ref="P75:P78" si="39">SUM(P21,P48)</f>
        <v>0</v>
      </c>
      <c r="Q75" s="220">
        <f t="shared" si="23"/>
        <v>0</v>
      </c>
      <c r="R75" s="191">
        <f t="shared" ref="R75:R78" si="40">SUM(R21,R48)</f>
        <v>0</v>
      </c>
      <c r="S75" s="220">
        <f t="shared" si="24"/>
        <v>0</v>
      </c>
    </row>
    <row r="76" spans="1:19" x14ac:dyDescent="0.3">
      <c r="B76" s="217" t="s">
        <v>328</v>
      </c>
      <c r="C76" s="191">
        <f t="shared" si="33"/>
        <v>0</v>
      </c>
      <c r="D76" s="191">
        <f t="shared" si="33"/>
        <v>0</v>
      </c>
      <c r="E76" s="220">
        <f t="shared" si="17"/>
        <v>0</v>
      </c>
      <c r="F76" s="191">
        <f t="shared" si="34"/>
        <v>0</v>
      </c>
      <c r="G76" s="220">
        <f t="shared" si="18"/>
        <v>0</v>
      </c>
      <c r="H76" s="191">
        <f t="shared" si="35"/>
        <v>0</v>
      </c>
      <c r="I76" s="220">
        <f t="shared" si="19"/>
        <v>0</v>
      </c>
      <c r="J76" s="191">
        <f t="shared" si="36"/>
        <v>0</v>
      </c>
      <c r="K76" s="220">
        <f t="shared" si="20"/>
        <v>0</v>
      </c>
      <c r="L76" s="191">
        <f t="shared" si="37"/>
        <v>0</v>
      </c>
      <c r="M76" s="220">
        <f t="shared" si="21"/>
        <v>0</v>
      </c>
      <c r="N76" s="191">
        <f t="shared" si="38"/>
        <v>0</v>
      </c>
      <c r="O76" s="220">
        <f t="shared" si="22"/>
        <v>0</v>
      </c>
      <c r="P76" s="191">
        <f t="shared" si="39"/>
        <v>0</v>
      </c>
      <c r="Q76" s="220">
        <f t="shared" si="23"/>
        <v>0</v>
      </c>
      <c r="R76" s="191">
        <f t="shared" si="40"/>
        <v>0</v>
      </c>
      <c r="S76" s="220">
        <f t="shared" si="24"/>
        <v>0</v>
      </c>
    </row>
    <row r="77" spans="1:19" x14ac:dyDescent="0.3">
      <c r="B77" s="217" t="s">
        <v>143</v>
      </c>
      <c r="C77" s="191">
        <f t="shared" si="33"/>
        <v>0</v>
      </c>
      <c r="D77" s="191">
        <f t="shared" si="33"/>
        <v>0</v>
      </c>
      <c r="E77" s="220">
        <f t="shared" si="17"/>
        <v>0</v>
      </c>
      <c r="F77" s="191">
        <f t="shared" si="34"/>
        <v>0</v>
      </c>
      <c r="G77" s="220">
        <f t="shared" si="18"/>
        <v>0</v>
      </c>
      <c r="H77" s="191">
        <f t="shared" si="35"/>
        <v>0</v>
      </c>
      <c r="I77" s="220">
        <f t="shared" si="19"/>
        <v>0</v>
      </c>
      <c r="J77" s="191">
        <f t="shared" si="36"/>
        <v>0</v>
      </c>
      <c r="K77" s="220">
        <f t="shared" si="20"/>
        <v>0</v>
      </c>
      <c r="L77" s="191">
        <f t="shared" si="37"/>
        <v>0</v>
      </c>
      <c r="M77" s="220">
        <f t="shared" si="21"/>
        <v>0</v>
      </c>
      <c r="N77" s="191">
        <f t="shared" si="38"/>
        <v>0</v>
      </c>
      <c r="O77" s="220">
        <f t="shared" si="22"/>
        <v>0</v>
      </c>
      <c r="P77" s="191">
        <f t="shared" si="39"/>
        <v>0</v>
      </c>
      <c r="Q77" s="220">
        <f t="shared" si="23"/>
        <v>0</v>
      </c>
      <c r="R77" s="191">
        <f t="shared" si="40"/>
        <v>0</v>
      </c>
      <c r="S77" s="220">
        <f t="shared" si="24"/>
        <v>0</v>
      </c>
    </row>
    <row r="78" spans="1:19" x14ac:dyDescent="0.3">
      <c r="B78" s="217" t="s">
        <v>144</v>
      </c>
      <c r="C78" s="191">
        <f t="shared" si="33"/>
        <v>0</v>
      </c>
      <c r="D78" s="191">
        <f t="shared" si="33"/>
        <v>0</v>
      </c>
      <c r="E78" s="220">
        <f t="shared" si="17"/>
        <v>0</v>
      </c>
      <c r="F78" s="191">
        <f t="shared" si="34"/>
        <v>0</v>
      </c>
      <c r="G78" s="220">
        <f t="shared" si="18"/>
        <v>0</v>
      </c>
      <c r="H78" s="191">
        <f t="shared" si="35"/>
        <v>0</v>
      </c>
      <c r="I78" s="220">
        <f t="shared" si="19"/>
        <v>0</v>
      </c>
      <c r="J78" s="191">
        <f t="shared" si="36"/>
        <v>0</v>
      </c>
      <c r="K78" s="220">
        <f t="shared" si="20"/>
        <v>0</v>
      </c>
      <c r="L78" s="191">
        <f t="shared" si="37"/>
        <v>0</v>
      </c>
      <c r="M78" s="220">
        <f t="shared" si="21"/>
        <v>0</v>
      </c>
      <c r="N78" s="191">
        <f t="shared" si="38"/>
        <v>0</v>
      </c>
      <c r="O78" s="220">
        <f t="shared" si="22"/>
        <v>0</v>
      </c>
      <c r="P78" s="191">
        <f t="shared" si="39"/>
        <v>0</v>
      </c>
      <c r="Q78" s="220">
        <f t="shared" si="23"/>
        <v>0</v>
      </c>
      <c r="R78" s="191">
        <f t="shared" si="40"/>
        <v>0</v>
      </c>
      <c r="S78" s="220">
        <f t="shared" si="24"/>
        <v>0</v>
      </c>
    </row>
    <row r="79" spans="1:19" x14ac:dyDescent="0.3">
      <c r="B79" s="214" t="s">
        <v>663</v>
      </c>
      <c r="C79" s="227">
        <f>SUM(C80:C82)</f>
        <v>0</v>
      </c>
      <c r="D79" s="227">
        <f>SUM(D80:D82)</f>
        <v>0</v>
      </c>
      <c r="E79" s="220">
        <f t="shared" si="17"/>
        <v>0</v>
      </c>
      <c r="F79" s="227">
        <f>SUM(F80:F82)</f>
        <v>0</v>
      </c>
      <c r="G79" s="220">
        <f t="shared" si="18"/>
        <v>0</v>
      </c>
      <c r="H79" s="227">
        <f>SUM(H80:H82)</f>
        <v>0</v>
      </c>
      <c r="I79" s="220">
        <f t="shared" si="19"/>
        <v>0</v>
      </c>
      <c r="J79" s="227">
        <f>SUM(J80:J82)</f>
        <v>0</v>
      </c>
      <c r="K79" s="220">
        <f t="shared" si="20"/>
        <v>0</v>
      </c>
      <c r="L79" s="227">
        <f>SUM(L80:L82)</f>
        <v>0</v>
      </c>
      <c r="M79" s="220">
        <f t="shared" si="21"/>
        <v>0</v>
      </c>
      <c r="N79" s="227">
        <f>SUM(N80:N82)</f>
        <v>0</v>
      </c>
      <c r="O79" s="220">
        <f t="shared" si="22"/>
        <v>0</v>
      </c>
      <c r="P79" s="227">
        <f>SUM(P80:P82)</f>
        <v>0</v>
      </c>
      <c r="Q79" s="220">
        <f t="shared" si="23"/>
        <v>0</v>
      </c>
      <c r="R79" s="227">
        <f>SUM(R80:R82)</f>
        <v>0</v>
      </c>
      <c r="S79" s="220">
        <f t="shared" si="24"/>
        <v>0</v>
      </c>
    </row>
    <row r="80" spans="1:19" x14ac:dyDescent="0.3">
      <c r="B80" s="217" t="s">
        <v>661</v>
      </c>
      <c r="C80" s="191">
        <f t="shared" ref="C80:D82" si="41">SUM(C26,C53)</f>
        <v>0</v>
      </c>
      <c r="D80" s="191">
        <f t="shared" si="41"/>
        <v>0</v>
      </c>
      <c r="E80" s="220">
        <f t="shared" si="17"/>
        <v>0</v>
      </c>
      <c r="F80" s="191">
        <f t="shared" ref="F80:F82" si="42">SUM(F26,F53)</f>
        <v>0</v>
      </c>
      <c r="G80" s="220">
        <f t="shared" si="18"/>
        <v>0</v>
      </c>
      <c r="H80" s="191">
        <f t="shared" ref="H80:H82" si="43">SUM(H26,H53)</f>
        <v>0</v>
      </c>
      <c r="I80" s="220">
        <f t="shared" si="19"/>
        <v>0</v>
      </c>
      <c r="J80" s="191">
        <f t="shared" ref="J80:J82" si="44">SUM(J26,J53)</f>
        <v>0</v>
      </c>
      <c r="K80" s="220">
        <f t="shared" si="20"/>
        <v>0</v>
      </c>
      <c r="L80" s="191">
        <f t="shared" ref="L80:L82" si="45">SUM(L26,L53)</f>
        <v>0</v>
      </c>
      <c r="M80" s="220">
        <f t="shared" si="21"/>
        <v>0</v>
      </c>
      <c r="N80" s="191">
        <f t="shared" ref="N80:N82" si="46">SUM(N26,N53)</f>
        <v>0</v>
      </c>
      <c r="O80" s="220">
        <f t="shared" si="22"/>
        <v>0</v>
      </c>
      <c r="P80" s="191">
        <f t="shared" ref="P80:P82" si="47">SUM(P26,P53)</f>
        <v>0</v>
      </c>
      <c r="Q80" s="220">
        <f t="shared" si="23"/>
        <v>0</v>
      </c>
      <c r="R80" s="191">
        <f t="shared" ref="R80:R82" si="48">SUM(R26,R53)</f>
        <v>0</v>
      </c>
      <c r="S80" s="220">
        <f t="shared" si="24"/>
        <v>0</v>
      </c>
    </row>
    <row r="81" spans="2:19" x14ac:dyDescent="0.3">
      <c r="B81" s="217" t="s">
        <v>332</v>
      </c>
      <c r="C81" s="191">
        <f t="shared" si="41"/>
        <v>0</v>
      </c>
      <c r="D81" s="191">
        <f t="shared" si="41"/>
        <v>0</v>
      </c>
      <c r="E81" s="220">
        <f t="shared" si="17"/>
        <v>0</v>
      </c>
      <c r="F81" s="191">
        <f t="shared" si="42"/>
        <v>0</v>
      </c>
      <c r="G81" s="220">
        <f t="shared" si="18"/>
        <v>0</v>
      </c>
      <c r="H81" s="191">
        <f t="shared" si="43"/>
        <v>0</v>
      </c>
      <c r="I81" s="220">
        <f t="shared" si="19"/>
        <v>0</v>
      </c>
      <c r="J81" s="191">
        <f t="shared" si="44"/>
        <v>0</v>
      </c>
      <c r="K81" s="220">
        <f t="shared" si="20"/>
        <v>0</v>
      </c>
      <c r="L81" s="191">
        <f t="shared" si="45"/>
        <v>0</v>
      </c>
      <c r="M81" s="220">
        <f t="shared" si="21"/>
        <v>0</v>
      </c>
      <c r="N81" s="191">
        <f t="shared" si="46"/>
        <v>0</v>
      </c>
      <c r="O81" s="220">
        <f t="shared" si="22"/>
        <v>0</v>
      </c>
      <c r="P81" s="191">
        <f t="shared" si="47"/>
        <v>0</v>
      </c>
      <c r="Q81" s="220">
        <f t="shared" si="23"/>
        <v>0</v>
      </c>
      <c r="R81" s="191">
        <f t="shared" si="48"/>
        <v>0</v>
      </c>
      <c r="S81" s="220">
        <f t="shared" si="24"/>
        <v>0</v>
      </c>
    </row>
    <row r="82" spans="2:19" x14ac:dyDescent="0.3">
      <c r="B82" s="217" t="s">
        <v>662</v>
      </c>
      <c r="C82" s="191">
        <f t="shared" si="41"/>
        <v>0</v>
      </c>
      <c r="D82" s="191">
        <f t="shared" si="41"/>
        <v>0</v>
      </c>
      <c r="E82" s="220">
        <f t="shared" si="17"/>
        <v>0</v>
      </c>
      <c r="F82" s="191">
        <f t="shared" si="42"/>
        <v>0</v>
      </c>
      <c r="G82" s="220">
        <f t="shared" si="18"/>
        <v>0</v>
      </c>
      <c r="H82" s="191">
        <f t="shared" si="43"/>
        <v>0</v>
      </c>
      <c r="I82" s="220">
        <f t="shared" si="19"/>
        <v>0</v>
      </c>
      <c r="J82" s="191">
        <f t="shared" si="44"/>
        <v>0</v>
      </c>
      <c r="K82" s="220">
        <f t="shared" si="20"/>
        <v>0</v>
      </c>
      <c r="L82" s="191">
        <f t="shared" si="45"/>
        <v>0</v>
      </c>
      <c r="M82" s="220">
        <f t="shared" si="21"/>
        <v>0</v>
      </c>
      <c r="N82" s="191">
        <f t="shared" si="46"/>
        <v>0</v>
      </c>
      <c r="O82" s="220">
        <f t="shared" si="22"/>
        <v>0</v>
      </c>
      <c r="P82" s="191">
        <f t="shared" si="47"/>
        <v>0</v>
      </c>
      <c r="Q82" s="220">
        <f t="shared" si="23"/>
        <v>0</v>
      </c>
      <c r="R82" s="191">
        <f t="shared" si="48"/>
        <v>0</v>
      </c>
      <c r="S82" s="220">
        <f t="shared" si="24"/>
        <v>0</v>
      </c>
    </row>
    <row r="83" spans="2:19" x14ac:dyDescent="0.3">
      <c r="B83" s="216" t="s">
        <v>331</v>
      </c>
      <c r="C83" s="227">
        <f>SUM(C84:C87)</f>
        <v>0</v>
      </c>
      <c r="D83" s="227">
        <f>SUM(D84:D87)</f>
        <v>0</v>
      </c>
      <c r="E83" s="220">
        <f>IFERROR(IF(AND(ROUND(SUM(C83:C83),0)=0,ROUND(SUM(D83:D83),0)&gt;ROUND(SUM(C83:C83),0)),"INF",(ROUND(SUM(D83:D83),0)-ROUND(SUM(C83:C83),0))/ROUND(SUM(C83:C83),0)),0)</f>
        <v>0</v>
      </c>
      <c r="F83" s="227">
        <f>SUM(F84:F87)</f>
        <v>0</v>
      </c>
      <c r="G83" s="220">
        <f t="shared" si="18"/>
        <v>0</v>
      </c>
      <c r="H83" s="227">
        <f>SUM(H84:H87)</f>
        <v>0</v>
      </c>
      <c r="I83" s="220">
        <f t="shared" si="19"/>
        <v>0</v>
      </c>
      <c r="J83" s="227">
        <f>SUM(J84:J87)</f>
        <v>0</v>
      </c>
      <c r="K83" s="220">
        <f t="shared" si="20"/>
        <v>0</v>
      </c>
      <c r="L83" s="227">
        <f>SUM(L84:L87)</f>
        <v>0</v>
      </c>
      <c r="M83" s="220">
        <f t="shared" si="21"/>
        <v>0</v>
      </c>
      <c r="N83" s="227">
        <f>SUM(N84:N87)</f>
        <v>0</v>
      </c>
      <c r="O83" s="220">
        <f t="shared" si="22"/>
        <v>0</v>
      </c>
      <c r="P83" s="227">
        <f>SUM(P84:P87)</f>
        <v>0</v>
      </c>
      <c r="Q83" s="220">
        <f t="shared" si="23"/>
        <v>0</v>
      </c>
      <c r="R83" s="227">
        <f>SUM(R84:R87)</f>
        <v>0</v>
      </c>
      <c r="S83" s="220">
        <f t="shared" si="24"/>
        <v>0</v>
      </c>
    </row>
    <row r="84" spans="2:19" x14ac:dyDescent="0.3">
      <c r="B84" s="215" t="s">
        <v>333</v>
      </c>
      <c r="C84" s="191">
        <f t="shared" ref="C84:D87" si="49">SUM(C30,C57)</f>
        <v>0</v>
      </c>
      <c r="D84" s="191">
        <f t="shared" si="49"/>
        <v>0</v>
      </c>
      <c r="E84" s="220">
        <f t="shared" ref="E84:E91" si="50">IFERROR(IF(AND(ROUND(SUM(C84:C84),0)=0,ROUND(SUM(D84:D84),0)&gt;ROUND(SUM(C84:C84),0)),"INF",(ROUND(SUM(D84:D84),0)-ROUND(SUM(C84:C84),0))/ROUND(SUM(C84:C84),0)),0)</f>
        <v>0</v>
      </c>
      <c r="F84" s="191">
        <f t="shared" ref="F84:F87" si="51">SUM(F30,F57)</f>
        <v>0</v>
      </c>
      <c r="G84" s="220">
        <f t="shared" si="18"/>
        <v>0</v>
      </c>
      <c r="H84" s="191">
        <f t="shared" ref="H84:H87" si="52">SUM(H30,H57)</f>
        <v>0</v>
      </c>
      <c r="I84" s="220">
        <f t="shared" si="19"/>
        <v>0</v>
      </c>
      <c r="J84" s="191">
        <f t="shared" ref="J84:J87" si="53">SUM(J30,J57)</f>
        <v>0</v>
      </c>
      <c r="K84" s="220">
        <f t="shared" si="20"/>
        <v>0</v>
      </c>
      <c r="L84" s="191">
        <f t="shared" ref="L84:L87" si="54">SUM(L30,L57)</f>
        <v>0</v>
      </c>
      <c r="M84" s="220">
        <f t="shared" si="21"/>
        <v>0</v>
      </c>
      <c r="N84" s="191">
        <f t="shared" ref="N84:N87" si="55">SUM(N30,N57)</f>
        <v>0</v>
      </c>
      <c r="O84" s="220">
        <f t="shared" si="22"/>
        <v>0</v>
      </c>
      <c r="P84" s="191">
        <f t="shared" ref="P84:P87" si="56">SUM(P30,P57)</f>
        <v>0</v>
      </c>
      <c r="Q84" s="220">
        <f t="shared" si="23"/>
        <v>0</v>
      </c>
      <c r="R84" s="191">
        <f t="shared" ref="R84:R87" si="57">SUM(R30,R57)</f>
        <v>0</v>
      </c>
      <c r="S84" s="220">
        <f t="shared" si="24"/>
        <v>0</v>
      </c>
    </row>
    <row r="85" spans="2:19" x14ac:dyDescent="0.3">
      <c r="B85" s="215" t="s">
        <v>330</v>
      </c>
      <c r="C85" s="191">
        <f t="shared" si="49"/>
        <v>0</v>
      </c>
      <c r="D85" s="191">
        <f t="shared" si="49"/>
        <v>0</v>
      </c>
      <c r="E85" s="220">
        <f t="shared" si="50"/>
        <v>0</v>
      </c>
      <c r="F85" s="191">
        <f t="shared" si="51"/>
        <v>0</v>
      </c>
      <c r="G85" s="220">
        <f t="shared" si="18"/>
        <v>0</v>
      </c>
      <c r="H85" s="191">
        <f t="shared" si="52"/>
        <v>0</v>
      </c>
      <c r="I85" s="220">
        <f t="shared" si="19"/>
        <v>0</v>
      </c>
      <c r="J85" s="191">
        <f t="shared" si="53"/>
        <v>0</v>
      </c>
      <c r="K85" s="220">
        <f t="shared" si="20"/>
        <v>0</v>
      </c>
      <c r="L85" s="191">
        <f t="shared" si="54"/>
        <v>0</v>
      </c>
      <c r="M85" s="220">
        <f t="shared" si="21"/>
        <v>0</v>
      </c>
      <c r="N85" s="191">
        <f t="shared" si="55"/>
        <v>0</v>
      </c>
      <c r="O85" s="220">
        <f t="shared" si="22"/>
        <v>0</v>
      </c>
      <c r="P85" s="191">
        <f t="shared" si="56"/>
        <v>0</v>
      </c>
      <c r="Q85" s="220">
        <f t="shared" si="23"/>
        <v>0</v>
      </c>
      <c r="R85" s="191">
        <f t="shared" si="57"/>
        <v>0</v>
      </c>
      <c r="S85" s="220">
        <f t="shared" si="24"/>
        <v>0</v>
      </c>
    </row>
    <row r="86" spans="2:19" x14ac:dyDescent="0.3">
      <c r="B86" s="215" t="s">
        <v>332</v>
      </c>
      <c r="C86" s="191">
        <f t="shared" si="49"/>
        <v>0</v>
      </c>
      <c r="D86" s="191">
        <f t="shared" si="49"/>
        <v>0</v>
      </c>
      <c r="E86" s="220">
        <f t="shared" si="50"/>
        <v>0</v>
      </c>
      <c r="F86" s="191">
        <f t="shared" si="51"/>
        <v>0</v>
      </c>
      <c r="G86" s="220">
        <f t="shared" si="18"/>
        <v>0</v>
      </c>
      <c r="H86" s="191">
        <f t="shared" si="52"/>
        <v>0</v>
      </c>
      <c r="I86" s="220">
        <f t="shared" si="19"/>
        <v>0</v>
      </c>
      <c r="J86" s="191">
        <f t="shared" si="53"/>
        <v>0</v>
      </c>
      <c r="K86" s="220">
        <f t="shared" si="20"/>
        <v>0</v>
      </c>
      <c r="L86" s="191">
        <f t="shared" si="54"/>
        <v>0</v>
      </c>
      <c r="M86" s="220">
        <f t="shared" si="21"/>
        <v>0</v>
      </c>
      <c r="N86" s="191">
        <f t="shared" si="55"/>
        <v>0</v>
      </c>
      <c r="O86" s="220">
        <f t="shared" si="22"/>
        <v>0</v>
      </c>
      <c r="P86" s="191">
        <f t="shared" si="56"/>
        <v>0</v>
      </c>
      <c r="Q86" s="220">
        <f t="shared" si="23"/>
        <v>0</v>
      </c>
      <c r="R86" s="191">
        <f t="shared" si="57"/>
        <v>0</v>
      </c>
      <c r="S86" s="220">
        <f t="shared" si="24"/>
        <v>0</v>
      </c>
    </row>
    <row r="87" spans="2:19" x14ac:dyDescent="0.3">
      <c r="B87" s="215" t="s">
        <v>662</v>
      </c>
      <c r="C87" s="191">
        <f t="shared" si="49"/>
        <v>0</v>
      </c>
      <c r="D87" s="191">
        <f t="shared" si="49"/>
        <v>0</v>
      </c>
      <c r="E87" s="220">
        <f t="shared" si="50"/>
        <v>0</v>
      </c>
      <c r="F87" s="191">
        <f t="shared" si="51"/>
        <v>0</v>
      </c>
      <c r="G87" s="220">
        <f t="shared" si="18"/>
        <v>0</v>
      </c>
      <c r="H87" s="191">
        <f t="shared" si="52"/>
        <v>0</v>
      </c>
      <c r="I87" s="220">
        <f t="shared" si="19"/>
        <v>0</v>
      </c>
      <c r="J87" s="191">
        <f t="shared" si="53"/>
        <v>0</v>
      </c>
      <c r="K87" s="220">
        <f t="shared" si="20"/>
        <v>0</v>
      </c>
      <c r="L87" s="191">
        <f t="shared" si="54"/>
        <v>0</v>
      </c>
      <c r="M87" s="220">
        <f t="shared" si="21"/>
        <v>0</v>
      </c>
      <c r="N87" s="191">
        <f t="shared" si="55"/>
        <v>0</v>
      </c>
      <c r="O87" s="220">
        <f t="shared" si="22"/>
        <v>0</v>
      </c>
      <c r="P87" s="191">
        <f t="shared" si="56"/>
        <v>0</v>
      </c>
      <c r="Q87" s="220">
        <f t="shared" si="23"/>
        <v>0</v>
      </c>
      <c r="R87" s="191">
        <f t="shared" si="57"/>
        <v>0</v>
      </c>
      <c r="S87" s="220">
        <f t="shared" si="24"/>
        <v>0</v>
      </c>
    </row>
    <row r="88" spans="2:19" x14ac:dyDescent="0.3">
      <c r="B88" s="214" t="s">
        <v>658</v>
      </c>
      <c r="C88" s="227">
        <f>SUM(C89:C91)</f>
        <v>0</v>
      </c>
      <c r="D88" s="227">
        <f>SUM(D89:D91)</f>
        <v>0</v>
      </c>
      <c r="E88" s="220">
        <f t="shared" si="50"/>
        <v>0</v>
      </c>
      <c r="F88" s="227">
        <f>SUM(F89:F91)</f>
        <v>0</v>
      </c>
      <c r="G88" s="220">
        <f t="shared" si="18"/>
        <v>0</v>
      </c>
      <c r="H88" s="227">
        <f>SUM(H89:H91)</f>
        <v>0</v>
      </c>
      <c r="I88" s="220">
        <f t="shared" si="19"/>
        <v>0</v>
      </c>
      <c r="J88" s="227">
        <f>SUM(J89:J91)</f>
        <v>0</v>
      </c>
      <c r="K88" s="220">
        <f t="shared" si="20"/>
        <v>0</v>
      </c>
      <c r="L88" s="227">
        <f>SUM(L89:L91)</f>
        <v>0</v>
      </c>
      <c r="M88" s="220">
        <f t="shared" si="21"/>
        <v>0</v>
      </c>
      <c r="N88" s="227">
        <f>SUM(N89:N91)</f>
        <v>0</v>
      </c>
      <c r="O88" s="220">
        <f t="shared" si="22"/>
        <v>0</v>
      </c>
      <c r="P88" s="227">
        <f>SUM(P89:P91)</f>
        <v>0</v>
      </c>
      <c r="Q88" s="220">
        <f t="shared" si="23"/>
        <v>0</v>
      </c>
      <c r="R88" s="227">
        <f>SUM(R89:R91)</f>
        <v>0</v>
      </c>
      <c r="S88" s="220">
        <f t="shared" si="24"/>
        <v>0</v>
      </c>
    </row>
    <row r="89" spans="2:19" ht="12" customHeight="1" x14ac:dyDescent="0.3">
      <c r="B89" s="215" t="s">
        <v>154</v>
      </c>
      <c r="C89" s="191">
        <f t="shared" ref="C89:D91" si="58">SUM(C35,C62)</f>
        <v>0</v>
      </c>
      <c r="D89" s="191">
        <f t="shared" si="58"/>
        <v>0</v>
      </c>
      <c r="E89" s="220">
        <f t="shared" si="50"/>
        <v>0</v>
      </c>
      <c r="F89" s="191">
        <f t="shared" ref="F89:F91" si="59">SUM(F35,F62)</f>
        <v>0</v>
      </c>
      <c r="G89" s="220">
        <f t="shared" si="18"/>
        <v>0</v>
      </c>
      <c r="H89" s="191">
        <f t="shared" ref="H89:H91" si="60">SUM(H35,H62)</f>
        <v>0</v>
      </c>
      <c r="I89" s="220">
        <f t="shared" si="19"/>
        <v>0</v>
      </c>
      <c r="J89" s="191">
        <f t="shared" ref="J89:J91" si="61">SUM(J35,J62)</f>
        <v>0</v>
      </c>
      <c r="K89" s="220">
        <f t="shared" si="20"/>
        <v>0</v>
      </c>
      <c r="L89" s="191">
        <f t="shared" ref="L89:L91" si="62">SUM(L35,L62)</f>
        <v>0</v>
      </c>
      <c r="M89" s="220">
        <f t="shared" si="21"/>
        <v>0</v>
      </c>
      <c r="N89" s="191">
        <f t="shared" ref="N89:N91" si="63">SUM(N35,N62)</f>
        <v>0</v>
      </c>
      <c r="O89" s="220">
        <f t="shared" si="22"/>
        <v>0</v>
      </c>
      <c r="P89" s="191">
        <f t="shared" ref="P89:P91" si="64">SUM(P35,P62)</f>
        <v>0</v>
      </c>
      <c r="Q89" s="220">
        <f t="shared" si="23"/>
        <v>0</v>
      </c>
      <c r="R89" s="191">
        <f t="shared" ref="R89:R91" si="65">SUM(R35,R62)</f>
        <v>0</v>
      </c>
      <c r="S89" s="220">
        <f t="shared" si="24"/>
        <v>0</v>
      </c>
    </row>
    <row r="90" spans="2:19" x14ac:dyDescent="0.3">
      <c r="B90" s="215" t="s">
        <v>155</v>
      </c>
      <c r="C90" s="191">
        <f t="shared" si="58"/>
        <v>0</v>
      </c>
      <c r="D90" s="191">
        <f t="shared" si="58"/>
        <v>0</v>
      </c>
      <c r="E90" s="220">
        <f t="shared" si="50"/>
        <v>0</v>
      </c>
      <c r="F90" s="191">
        <f t="shared" si="59"/>
        <v>0</v>
      </c>
      <c r="G90" s="220">
        <f t="shared" si="18"/>
        <v>0</v>
      </c>
      <c r="H90" s="191">
        <f t="shared" si="60"/>
        <v>0</v>
      </c>
      <c r="I90" s="220">
        <f t="shared" si="19"/>
        <v>0</v>
      </c>
      <c r="J90" s="191">
        <f t="shared" si="61"/>
        <v>0</v>
      </c>
      <c r="K90" s="220">
        <f t="shared" si="20"/>
        <v>0</v>
      </c>
      <c r="L90" s="191">
        <f t="shared" si="62"/>
        <v>0</v>
      </c>
      <c r="M90" s="220">
        <f t="shared" si="21"/>
        <v>0</v>
      </c>
      <c r="N90" s="191">
        <f t="shared" si="63"/>
        <v>0</v>
      </c>
      <c r="O90" s="220">
        <f t="shared" si="22"/>
        <v>0</v>
      </c>
      <c r="P90" s="191">
        <f t="shared" si="64"/>
        <v>0</v>
      </c>
      <c r="Q90" s="220">
        <f t="shared" si="23"/>
        <v>0</v>
      </c>
      <c r="R90" s="191">
        <f t="shared" si="65"/>
        <v>0</v>
      </c>
      <c r="S90" s="220">
        <f t="shared" si="24"/>
        <v>0</v>
      </c>
    </row>
    <row r="91" spans="2:19" x14ac:dyDescent="0.3">
      <c r="B91" s="215" t="s">
        <v>660</v>
      </c>
      <c r="C91" s="191">
        <f t="shared" si="58"/>
        <v>0</v>
      </c>
      <c r="D91" s="191">
        <f t="shared" si="58"/>
        <v>0</v>
      </c>
      <c r="E91" s="220">
        <f t="shared" si="50"/>
        <v>0</v>
      </c>
      <c r="F91" s="191">
        <f t="shared" si="59"/>
        <v>0</v>
      </c>
      <c r="G91" s="220">
        <f t="shared" si="18"/>
        <v>0</v>
      </c>
      <c r="H91" s="191">
        <f t="shared" si="60"/>
        <v>0</v>
      </c>
      <c r="I91" s="220">
        <f t="shared" si="19"/>
        <v>0</v>
      </c>
      <c r="J91" s="191">
        <f t="shared" si="61"/>
        <v>0</v>
      </c>
      <c r="K91" s="220">
        <f t="shared" si="20"/>
        <v>0</v>
      </c>
      <c r="L91" s="191">
        <f t="shared" si="62"/>
        <v>0</v>
      </c>
      <c r="M91" s="220">
        <f t="shared" si="21"/>
        <v>0</v>
      </c>
      <c r="N91" s="191">
        <f t="shared" si="63"/>
        <v>0</v>
      </c>
      <c r="O91" s="220">
        <f t="shared" si="22"/>
        <v>0</v>
      </c>
      <c r="P91" s="191">
        <f t="shared" si="64"/>
        <v>0</v>
      </c>
      <c r="Q91" s="220">
        <f t="shared" si="23"/>
        <v>0</v>
      </c>
      <c r="R91" s="191">
        <f t="shared" si="65"/>
        <v>0</v>
      </c>
      <c r="S91" s="220">
        <f t="shared" si="24"/>
        <v>0</v>
      </c>
    </row>
  </sheetData>
  <mergeCells count="3">
    <mergeCell ref="A13:R13"/>
    <mergeCell ref="A40:R40"/>
    <mergeCell ref="A67:R67"/>
  </mergeCells>
  <conditionalFormatting sqref="J9:J10 H9:H10 F9:F10 C9:D10">
    <cfRule type="containsText" dxfId="1160" priority="2" operator="containsText" text="ntitulé">
      <formula>NOT(ISERROR(SEARCH("ntitulé",C9)))</formula>
    </cfRule>
    <cfRule type="containsBlanks" dxfId="1159" priority="3">
      <formula>LEN(TRIM(C9))=0</formula>
    </cfRule>
  </conditionalFormatting>
  <conditionalFormatting sqref="J9:J10 H9:H10 F9:F10 C9:D10">
    <cfRule type="containsText" dxfId="1158" priority="1" operator="containsText" text="libre">
      <formula>NOT(ISERROR(SEARCH("libre",C9)))</formula>
    </cfRule>
  </conditionalFormatting>
  <hyperlinks>
    <hyperlink ref="A1" location="TAB00!A1" display="Retour page de garde"/>
  </hyperlink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4"/>
  <sheetViews>
    <sheetView zoomScaleNormal="100" workbookViewId="0">
      <pane xSplit="2" ySplit="7" topLeftCell="H8" activePane="bottomRight" state="frozen"/>
      <selection activeCell="H40" sqref="H40"/>
      <selection pane="topRight" activeCell="H40" sqref="H40"/>
      <selection pane="bottomLeft" activeCell="H40" sqref="H40"/>
      <selection pane="bottomRight" activeCell="Q11" sqref="Q11:S11"/>
    </sheetView>
  </sheetViews>
  <sheetFormatPr baseColWidth="10" defaultColWidth="9.1640625" defaultRowHeight="13.5" x14ac:dyDescent="0.3"/>
  <cols>
    <col min="1" max="1" width="9.1640625" style="1"/>
    <col min="2" max="2" width="46" style="1" bestFit="1" customWidth="1"/>
    <col min="3" max="19" width="16.6640625" style="9" customWidth="1"/>
    <col min="20" max="22" width="9.1640625" style="48"/>
    <col min="23" max="36" width="9.1640625" style="9"/>
    <col min="37" max="16384" width="9.1640625" style="1"/>
  </cols>
  <sheetData>
    <row r="1" spans="1:37" ht="15" x14ac:dyDescent="0.3">
      <c r="A1" s="22" t="s">
        <v>160</v>
      </c>
    </row>
    <row r="2" spans="1:37" ht="15" x14ac:dyDescent="0.3">
      <c r="A2" s="44" t="s">
        <v>716</v>
      </c>
    </row>
    <row r="3" spans="1:37" ht="22.15" customHeight="1" x14ac:dyDescent="0.35">
      <c r="A3" s="171" t="str">
        <f>TAB00!B81&amp;" : "&amp;TAB00!C81</f>
        <v>TAB6.1 : Evolution des actifs régulés sur la période 2015-2019</v>
      </c>
      <c r="B3" s="113"/>
      <c r="C3" s="113"/>
      <c r="D3" s="113"/>
      <c r="E3" s="113"/>
      <c r="F3" s="113"/>
      <c r="G3" s="113"/>
      <c r="H3" s="113"/>
      <c r="I3" s="113"/>
      <c r="J3" s="113"/>
      <c r="K3" s="113"/>
      <c r="L3" s="113"/>
      <c r="M3" s="113"/>
      <c r="N3" s="113"/>
      <c r="O3" s="113"/>
      <c r="P3" s="113"/>
      <c r="Q3" s="113"/>
      <c r="R3" s="113"/>
      <c r="S3" s="113"/>
    </row>
    <row r="4" spans="1:37" ht="15" x14ac:dyDescent="0.3">
      <c r="A4" s="44"/>
    </row>
    <row r="5" spans="1:37" s="208" customFormat="1" ht="24" customHeight="1" x14ac:dyDescent="0.3">
      <c r="C5" s="722" t="s">
        <v>654</v>
      </c>
      <c r="D5" s="722"/>
      <c r="E5" s="722"/>
      <c r="F5" s="728" t="s">
        <v>655</v>
      </c>
      <c r="G5" s="775"/>
      <c r="H5" s="775"/>
      <c r="I5" s="729"/>
      <c r="J5" s="722" t="s">
        <v>656</v>
      </c>
      <c r="K5" s="722"/>
      <c r="L5" s="722"/>
      <c r="M5" s="722" t="s">
        <v>657</v>
      </c>
      <c r="N5" s="722"/>
      <c r="O5" s="722"/>
      <c r="P5" s="722"/>
      <c r="Q5" s="722" t="s">
        <v>658</v>
      </c>
      <c r="R5" s="722"/>
      <c r="S5" s="722"/>
      <c r="T5" s="396"/>
      <c r="U5" s="396"/>
      <c r="V5" s="396"/>
      <c r="W5" s="209"/>
      <c r="X5" s="209"/>
      <c r="Y5" s="209"/>
      <c r="Z5" s="209"/>
      <c r="AA5" s="209"/>
      <c r="AB5" s="209"/>
      <c r="AC5" s="209"/>
      <c r="AD5" s="209"/>
      <c r="AE5" s="209"/>
      <c r="AF5" s="209"/>
      <c r="AG5" s="209"/>
      <c r="AH5" s="209"/>
      <c r="AI5" s="209"/>
      <c r="AJ5" s="209"/>
      <c r="AK5" s="209"/>
    </row>
    <row r="6" spans="1:37" s="208" customFormat="1" ht="54" x14ac:dyDescent="0.3">
      <c r="C6" s="124" t="s">
        <v>659</v>
      </c>
      <c r="D6" s="124" t="s">
        <v>155</v>
      </c>
      <c r="E6" s="124" t="s">
        <v>660</v>
      </c>
      <c r="F6" s="124" t="s">
        <v>141</v>
      </c>
      <c r="G6" s="124" t="s">
        <v>142</v>
      </c>
      <c r="H6" s="124" t="s">
        <v>143</v>
      </c>
      <c r="I6" s="124" t="s">
        <v>144</v>
      </c>
      <c r="J6" s="124" t="s">
        <v>661</v>
      </c>
      <c r="K6" s="124" t="s">
        <v>332</v>
      </c>
      <c r="L6" s="124" t="s">
        <v>662</v>
      </c>
      <c r="M6" s="124" t="s">
        <v>661</v>
      </c>
      <c r="N6" s="124" t="s">
        <v>156</v>
      </c>
      <c r="O6" s="124" t="s">
        <v>332</v>
      </c>
      <c r="P6" s="124" t="s">
        <v>662</v>
      </c>
      <c r="Q6" s="124" t="s">
        <v>659</v>
      </c>
      <c r="R6" s="124" t="s">
        <v>155</v>
      </c>
      <c r="S6" s="124" t="s">
        <v>660</v>
      </c>
      <c r="T6" s="396"/>
      <c r="U6" s="396"/>
      <c r="V6" s="396"/>
      <c r="W6" s="209"/>
      <c r="X6" s="209"/>
      <c r="Y6" s="209"/>
      <c r="Z6" s="209"/>
      <c r="AA6" s="209"/>
      <c r="AB6" s="209"/>
      <c r="AC6" s="209"/>
      <c r="AD6" s="209"/>
      <c r="AE6" s="209"/>
      <c r="AF6" s="209"/>
      <c r="AG6" s="209"/>
      <c r="AH6" s="209"/>
      <c r="AI6" s="209"/>
      <c r="AJ6" s="209"/>
      <c r="AK6" s="209"/>
    </row>
    <row r="7" spans="1:37" s="392" customFormat="1" ht="12" customHeight="1" x14ac:dyDescent="0.3">
      <c r="C7" s="393">
        <v>1</v>
      </c>
      <c r="D7" s="393">
        <f>C7+1</f>
        <v>2</v>
      </c>
      <c r="E7" s="393">
        <f t="shared" ref="E7:S7" si="0">D7+1</f>
        <v>3</v>
      </c>
      <c r="F7" s="393">
        <f t="shared" si="0"/>
        <v>4</v>
      </c>
      <c r="G7" s="393">
        <f t="shared" si="0"/>
        <v>5</v>
      </c>
      <c r="H7" s="393">
        <f t="shared" si="0"/>
        <v>6</v>
      </c>
      <c r="I7" s="393">
        <f t="shared" si="0"/>
        <v>7</v>
      </c>
      <c r="J7" s="393">
        <f t="shared" si="0"/>
        <v>8</v>
      </c>
      <c r="K7" s="393">
        <f t="shared" si="0"/>
        <v>9</v>
      </c>
      <c r="L7" s="393">
        <f t="shared" si="0"/>
        <v>10</v>
      </c>
      <c r="M7" s="393">
        <f t="shared" si="0"/>
        <v>11</v>
      </c>
      <c r="N7" s="393">
        <f t="shared" si="0"/>
        <v>12</v>
      </c>
      <c r="O7" s="393">
        <f t="shared" si="0"/>
        <v>13</v>
      </c>
      <c r="P7" s="393">
        <f t="shared" si="0"/>
        <v>14</v>
      </c>
      <c r="Q7" s="393">
        <f t="shared" si="0"/>
        <v>15</v>
      </c>
      <c r="R7" s="393">
        <f t="shared" si="0"/>
        <v>16</v>
      </c>
      <c r="S7" s="393">
        <f t="shared" si="0"/>
        <v>17</v>
      </c>
      <c r="T7" s="393"/>
      <c r="U7" s="394"/>
      <c r="V7" s="395"/>
      <c r="W7" s="393"/>
      <c r="X7" s="393"/>
      <c r="Y7" s="393"/>
      <c r="Z7" s="393"/>
      <c r="AA7" s="393"/>
      <c r="AB7" s="393"/>
      <c r="AC7" s="393"/>
      <c r="AD7" s="393"/>
      <c r="AE7" s="393"/>
      <c r="AF7" s="393"/>
      <c r="AG7" s="393"/>
      <c r="AH7" s="393"/>
      <c r="AI7" s="393"/>
      <c r="AJ7" s="393"/>
      <c r="AK7" s="393"/>
    </row>
    <row r="8" spans="1:37" s="43" customFormat="1" x14ac:dyDescent="0.3">
      <c r="A8" s="774" t="s">
        <v>109</v>
      </c>
      <c r="B8" s="58" t="s">
        <v>407</v>
      </c>
      <c r="C8" s="95"/>
      <c r="D8" s="95"/>
      <c r="E8" s="95"/>
      <c r="F8" s="95"/>
      <c r="G8" s="95"/>
      <c r="H8" s="95"/>
      <c r="I8" s="95"/>
      <c r="J8" s="95"/>
      <c r="K8" s="95"/>
      <c r="L8" s="95"/>
      <c r="M8" s="95"/>
      <c r="N8" s="95"/>
      <c r="O8" s="95"/>
      <c r="P8" s="95"/>
      <c r="Q8" s="59">
        <f t="shared" ref="Q8:Q28" si="1">SUM(C8,F8:J8,M8:N8)</f>
        <v>0</v>
      </c>
      <c r="R8" s="59">
        <f t="shared" ref="R8:R28" si="2">SUM(D8,K8,O8)</f>
        <v>0</v>
      </c>
      <c r="S8" s="59">
        <f t="shared" ref="S8:S28" si="3">SUM(E8,L8,P8)</f>
        <v>0</v>
      </c>
      <c r="T8" s="48"/>
      <c r="U8" s="48"/>
      <c r="V8" s="395">
        <v>1</v>
      </c>
      <c r="W8" s="59"/>
      <c r="X8" s="59"/>
      <c r="Y8" s="59"/>
      <c r="Z8" s="59"/>
      <c r="AA8" s="59"/>
      <c r="AB8" s="59"/>
      <c r="AC8" s="59"/>
      <c r="AD8" s="59"/>
      <c r="AE8" s="59"/>
      <c r="AF8" s="59"/>
      <c r="AG8" s="59"/>
      <c r="AH8" s="59"/>
      <c r="AI8" s="59"/>
      <c r="AJ8" s="59"/>
    </row>
    <row r="9" spans="1:37" s="43" customFormat="1" x14ac:dyDescent="0.3">
      <c r="A9" s="774"/>
      <c r="B9" s="58" t="s">
        <v>408</v>
      </c>
      <c r="C9" s="95"/>
      <c r="D9" s="95"/>
      <c r="E9" s="95"/>
      <c r="F9" s="95"/>
      <c r="G9" s="95"/>
      <c r="H9" s="95"/>
      <c r="I9" s="95"/>
      <c r="J9" s="95"/>
      <c r="K9" s="95"/>
      <c r="L9" s="95"/>
      <c r="M9" s="95"/>
      <c r="N9" s="95"/>
      <c r="O9" s="95"/>
      <c r="P9" s="95"/>
      <c r="Q9" s="59">
        <f t="shared" si="1"/>
        <v>0</v>
      </c>
      <c r="R9" s="59">
        <f t="shared" si="2"/>
        <v>0</v>
      </c>
      <c r="S9" s="59">
        <f t="shared" si="3"/>
        <v>0</v>
      </c>
      <c r="T9" s="48"/>
      <c r="U9" s="48"/>
      <c r="V9" s="395">
        <f>V8+1</f>
        <v>2</v>
      </c>
      <c r="W9" s="59"/>
      <c r="X9" s="59"/>
      <c r="Y9" s="59"/>
      <c r="Z9" s="59"/>
      <c r="AA9" s="59"/>
      <c r="AB9" s="59"/>
      <c r="AC9" s="59"/>
      <c r="AD9" s="59"/>
      <c r="AE9" s="59"/>
      <c r="AF9" s="59"/>
      <c r="AG9" s="59"/>
      <c r="AH9" s="59"/>
      <c r="AI9" s="59"/>
      <c r="AJ9" s="59"/>
    </row>
    <row r="10" spans="1:37" s="43" customFormat="1" x14ac:dyDescent="0.3">
      <c r="A10" s="774"/>
      <c r="B10" s="58" t="s">
        <v>409</v>
      </c>
      <c r="C10" s="95"/>
      <c r="D10" s="95"/>
      <c r="E10" s="95"/>
      <c r="F10" s="95"/>
      <c r="G10" s="95"/>
      <c r="H10" s="95"/>
      <c r="I10" s="95"/>
      <c r="J10" s="95"/>
      <c r="K10" s="95"/>
      <c r="L10" s="95"/>
      <c r="M10" s="95"/>
      <c r="N10" s="95"/>
      <c r="O10" s="95"/>
      <c r="P10" s="95"/>
      <c r="Q10" s="59">
        <f t="shared" si="1"/>
        <v>0</v>
      </c>
      <c r="R10" s="59">
        <f t="shared" si="2"/>
        <v>0</v>
      </c>
      <c r="S10" s="59">
        <f t="shared" si="3"/>
        <v>0</v>
      </c>
      <c r="T10" s="48"/>
      <c r="U10" s="48"/>
      <c r="V10" s="395">
        <f t="shared" ref="V10:V73" si="4">V9+1</f>
        <v>3</v>
      </c>
      <c r="W10" s="59"/>
      <c r="X10" s="59"/>
      <c r="Y10" s="59"/>
      <c r="Z10" s="59"/>
      <c r="AA10" s="59"/>
      <c r="AB10" s="59"/>
      <c r="AC10" s="59"/>
      <c r="AD10" s="59"/>
      <c r="AE10" s="59"/>
      <c r="AF10" s="59"/>
      <c r="AG10" s="59"/>
      <c r="AH10" s="59"/>
      <c r="AI10" s="59"/>
      <c r="AJ10" s="59"/>
    </row>
    <row r="11" spans="1:37" s="43" customFormat="1" x14ac:dyDescent="0.3">
      <c r="A11" s="774"/>
      <c r="B11" s="58" t="s">
        <v>410</v>
      </c>
      <c r="C11" s="95"/>
      <c r="D11" s="95"/>
      <c r="E11" s="95"/>
      <c r="F11" s="95"/>
      <c r="G11" s="95"/>
      <c r="H11" s="95"/>
      <c r="I11" s="95"/>
      <c r="J11" s="95"/>
      <c r="K11" s="95"/>
      <c r="L11" s="95"/>
      <c r="M11" s="95"/>
      <c r="N11" s="95"/>
      <c r="O11" s="95"/>
      <c r="P11" s="95"/>
      <c r="Q11" s="59">
        <f t="shared" si="1"/>
        <v>0</v>
      </c>
      <c r="R11" s="59">
        <f t="shared" si="2"/>
        <v>0</v>
      </c>
      <c r="S11" s="59">
        <f t="shared" si="3"/>
        <v>0</v>
      </c>
      <c r="T11" s="48"/>
      <c r="U11" s="48"/>
      <c r="V11" s="395">
        <f t="shared" si="4"/>
        <v>4</v>
      </c>
      <c r="W11" s="59"/>
      <c r="X11" s="59"/>
      <c r="Y11" s="59"/>
      <c r="Z11" s="59"/>
      <c r="AA11" s="59"/>
      <c r="AB11" s="59"/>
      <c r="AC11" s="59"/>
      <c r="AD11" s="59"/>
      <c r="AE11" s="59"/>
      <c r="AF11" s="59"/>
      <c r="AG11" s="59"/>
      <c r="AH11" s="59"/>
      <c r="AI11" s="59"/>
      <c r="AJ11" s="59"/>
    </row>
    <row r="12" spans="1:37" s="43" customFormat="1" x14ac:dyDescent="0.3">
      <c r="A12" s="774"/>
      <c r="B12" s="58" t="s">
        <v>411</v>
      </c>
      <c r="C12" s="95"/>
      <c r="D12" s="95"/>
      <c r="E12" s="95"/>
      <c r="F12" s="95"/>
      <c r="G12" s="95"/>
      <c r="H12" s="95"/>
      <c r="I12" s="95"/>
      <c r="J12" s="95"/>
      <c r="K12" s="95"/>
      <c r="L12" s="95"/>
      <c r="M12" s="95"/>
      <c r="N12" s="95"/>
      <c r="O12" s="95"/>
      <c r="P12" s="95"/>
      <c r="Q12" s="59">
        <f t="shared" si="1"/>
        <v>0</v>
      </c>
      <c r="R12" s="59">
        <f t="shared" si="2"/>
        <v>0</v>
      </c>
      <c r="S12" s="59">
        <f t="shared" si="3"/>
        <v>0</v>
      </c>
      <c r="T12" s="48"/>
      <c r="U12" s="48"/>
      <c r="V12" s="395">
        <f t="shared" si="4"/>
        <v>5</v>
      </c>
      <c r="W12" s="59"/>
      <c r="X12" s="59"/>
      <c r="Y12" s="59"/>
      <c r="Z12" s="59"/>
      <c r="AA12" s="59"/>
      <c r="AB12" s="59"/>
      <c r="AC12" s="59"/>
      <c r="AD12" s="59"/>
      <c r="AE12" s="59"/>
      <c r="AF12" s="59"/>
      <c r="AG12" s="59"/>
      <c r="AH12" s="59"/>
      <c r="AI12" s="59"/>
      <c r="AJ12" s="59"/>
    </row>
    <row r="13" spans="1:37" s="43" customFormat="1" x14ac:dyDescent="0.3">
      <c r="A13" s="774"/>
      <c r="B13" s="58" t="s">
        <v>412</v>
      </c>
      <c r="C13" s="95"/>
      <c r="D13" s="95"/>
      <c r="E13" s="95"/>
      <c r="F13" s="95"/>
      <c r="G13" s="95"/>
      <c r="H13" s="95"/>
      <c r="I13" s="95"/>
      <c r="J13" s="95"/>
      <c r="K13" s="95"/>
      <c r="L13" s="95"/>
      <c r="M13" s="95"/>
      <c r="N13" s="95"/>
      <c r="O13" s="95"/>
      <c r="P13" s="95"/>
      <c r="Q13" s="59">
        <f t="shared" si="1"/>
        <v>0</v>
      </c>
      <c r="R13" s="59">
        <f t="shared" si="2"/>
        <v>0</v>
      </c>
      <c r="S13" s="59">
        <f t="shared" si="3"/>
        <v>0</v>
      </c>
      <c r="T13" s="48"/>
      <c r="U13" s="48"/>
      <c r="V13" s="395">
        <f t="shared" si="4"/>
        <v>6</v>
      </c>
      <c r="W13" s="59"/>
      <c r="X13" s="59"/>
      <c r="Y13" s="59"/>
      <c r="Z13" s="59"/>
      <c r="AA13" s="59"/>
      <c r="AB13" s="59"/>
      <c r="AC13" s="59"/>
      <c r="AD13" s="59"/>
      <c r="AE13" s="59"/>
      <c r="AF13" s="59"/>
      <c r="AG13" s="59"/>
      <c r="AH13" s="59"/>
      <c r="AI13" s="59"/>
      <c r="AJ13" s="59"/>
    </row>
    <row r="14" spans="1:37" s="43" customFormat="1" x14ac:dyDescent="0.3">
      <c r="A14" s="774"/>
      <c r="B14" s="58" t="s">
        <v>413</v>
      </c>
      <c r="C14" s="95"/>
      <c r="D14" s="95"/>
      <c r="E14" s="95"/>
      <c r="F14" s="95"/>
      <c r="G14" s="95"/>
      <c r="H14" s="95"/>
      <c r="I14" s="95"/>
      <c r="J14" s="95"/>
      <c r="K14" s="95"/>
      <c r="L14" s="95"/>
      <c r="M14" s="95"/>
      <c r="N14" s="95"/>
      <c r="O14" s="95"/>
      <c r="P14" s="95"/>
      <c r="Q14" s="59">
        <f t="shared" si="1"/>
        <v>0</v>
      </c>
      <c r="R14" s="59">
        <f t="shared" si="2"/>
        <v>0</v>
      </c>
      <c r="S14" s="59">
        <f t="shared" si="3"/>
        <v>0</v>
      </c>
      <c r="T14" s="48"/>
      <c r="U14" s="48"/>
      <c r="V14" s="395">
        <f t="shared" si="4"/>
        <v>7</v>
      </c>
      <c r="W14" s="59"/>
      <c r="X14" s="59"/>
      <c r="Y14" s="59"/>
      <c r="Z14" s="59"/>
      <c r="AA14" s="59"/>
      <c r="AB14" s="59"/>
      <c r="AC14" s="59"/>
      <c r="AD14" s="59"/>
      <c r="AE14" s="59"/>
      <c r="AF14" s="59"/>
      <c r="AG14" s="59"/>
      <c r="AH14" s="59"/>
      <c r="AI14" s="59"/>
      <c r="AJ14" s="59"/>
    </row>
    <row r="15" spans="1:37" s="43" customFormat="1" x14ac:dyDescent="0.3">
      <c r="A15" s="774"/>
      <c r="B15" s="58" t="s">
        <v>414</v>
      </c>
      <c r="C15" s="95"/>
      <c r="D15" s="95"/>
      <c r="E15" s="95"/>
      <c r="F15" s="95"/>
      <c r="G15" s="95"/>
      <c r="H15" s="95"/>
      <c r="I15" s="95"/>
      <c r="J15" s="95"/>
      <c r="K15" s="95"/>
      <c r="L15" s="95"/>
      <c r="M15" s="95"/>
      <c r="N15" s="95"/>
      <c r="O15" s="95"/>
      <c r="P15" s="95"/>
      <c r="Q15" s="59">
        <f t="shared" si="1"/>
        <v>0</v>
      </c>
      <c r="R15" s="59">
        <f t="shared" si="2"/>
        <v>0</v>
      </c>
      <c r="S15" s="59">
        <f t="shared" si="3"/>
        <v>0</v>
      </c>
      <c r="T15" s="48"/>
      <c r="U15" s="48"/>
      <c r="V15" s="395">
        <f t="shared" si="4"/>
        <v>8</v>
      </c>
      <c r="W15" s="59"/>
      <c r="X15" s="59"/>
      <c r="Y15" s="59"/>
      <c r="Z15" s="59"/>
      <c r="AA15" s="59"/>
      <c r="AB15" s="59"/>
      <c r="AC15" s="59"/>
      <c r="AD15" s="59"/>
      <c r="AE15" s="59"/>
      <c r="AF15" s="59"/>
      <c r="AG15" s="59"/>
      <c r="AH15" s="59"/>
      <c r="AI15" s="59"/>
      <c r="AJ15" s="59"/>
    </row>
    <row r="16" spans="1:37" s="43" customFormat="1" x14ac:dyDescent="0.3">
      <c r="A16" s="774"/>
      <c r="B16" s="58" t="s">
        <v>415</v>
      </c>
      <c r="C16" s="95"/>
      <c r="D16" s="95"/>
      <c r="E16" s="95"/>
      <c r="F16" s="95"/>
      <c r="G16" s="95"/>
      <c r="H16" s="95"/>
      <c r="I16" s="95"/>
      <c r="J16" s="95"/>
      <c r="K16" s="95"/>
      <c r="L16" s="95"/>
      <c r="M16" s="95"/>
      <c r="N16" s="95"/>
      <c r="O16" s="95"/>
      <c r="P16" s="95"/>
      <c r="Q16" s="59">
        <f t="shared" si="1"/>
        <v>0</v>
      </c>
      <c r="R16" s="59">
        <f t="shared" si="2"/>
        <v>0</v>
      </c>
      <c r="S16" s="59">
        <f t="shared" si="3"/>
        <v>0</v>
      </c>
      <c r="T16" s="48"/>
      <c r="U16" s="48"/>
      <c r="V16" s="395">
        <f t="shared" si="4"/>
        <v>9</v>
      </c>
      <c r="W16" s="59"/>
      <c r="X16" s="59"/>
      <c r="Y16" s="59"/>
      <c r="Z16" s="59"/>
      <c r="AA16" s="59"/>
      <c r="AB16" s="59"/>
      <c r="AC16" s="59"/>
      <c r="AD16" s="59"/>
      <c r="AE16" s="59"/>
      <c r="AF16" s="59"/>
      <c r="AG16" s="59"/>
      <c r="AH16" s="59"/>
      <c r="AI16" s="59"/>
      <c r="AJ16" s="59"/>
    </row>
    <row r="17" spans="1:36" s="43" customFormat="1" x14ac:dyDescent="0.3">
      <c r="A17" s="774"/>
      <c r="B17" s="58" t="s">
        <v>416</v>
      </c>
      <c r="C17" s="95"/>
      <c r="D17" s="95"/>
      <c r="E17" s="95"/>
      <c r="F17" s="95"/>
      <c r="G17" s="95"/>
      <c r="H17" s="95"/>
      <c r="I17" s="95"/>
      <c r="J17" s="95"/>
      <c r="K17" s="95"/>
      <c r="L17" s="95"/>
      <c r="M17" s="95"/>
      <c r="N17" s="95"/>
      <c r="O17" s="95"/>
      <c r="P17" s="95"/>
      <c r="Q17" s="59">
        <f t="shared" si="1"/>
        <v>0</v>
      </c>
      <c r="R17" s="59">
        <f t="shared" si="2"/>
        <v>0</v>
      </c>
      <c r="S17" s="59">
        <f t="shared" si="3"/>
        <v>0</v>
      </c>
      <c r="T17" s="48"/>
      <c r="U17" s="48"/>
      <c r="V17" s="395">
        <f t="shared" si="4"/>
        <v>10</v>
      </c>
      <c r="W17" s="59"/>
      <c r="X17" s="59"/>
      <c r="Y17" s="59"/>
      <c r="Z17" s="59"/>
      <c r="AA17" s="59"/>
      <c r="AB17" s="59"/>
      <c r="AC17" s="59"/>
      <c r="AD17" s="59"/>
      <c r="AE17" s="59"/>
      <c r="AF17" s="59"/>
      <c r="AG17" s="59"/>
      <c r="AH17" s="59"/>
      <c r="AI17" s="59"/>
      <c r="AJ17" s="59"/>
    </row>
    <row r="18" spans="1:36" s="43" customFormat="1" x14ac:dyDescent="0.3">
      <c r="A18" s="774"/>
      <c r="B18" s="58" t="s">
        <v>417</v>
      </c>
      <c r="C18" s="95"/>
      <c r="D18" s="95"/>
      <c r="E18" s="95"/>
      <c r="F18" s="95"/>
      <c r="G18" s="95"/>
      <c r="H18" s="95"/>
      <c r="I18" s="95"/>
      <c r="J18" s="95"/>
      <c r="K18" s="95"/>
      <c r="L18" s="95"/>
      <c r="M18" s="95"/>
      <c r="N18" s="95"/>
      <c r="O18" s="95"/>
      <c r="P18" s="95"/>
      <c r="Q18" s="59">
        <f t="shared" si="1"/>
        <v>0</v>
      </c>
      <c r="R18" s="59">
        <f t="shared" si="2"/>
        <v>0</v>
      </c>
      <c r="S18" s="59">
        <f t="shared" si="3"/>
        <v>0</v>
      </c>
      <c r="T18" s="48"/>
      <c r="U18" s="48"/>
      <c r="V18" s="395">
        <f t="shared" si="4"/>
        <v>11</v>
      </c>
      <c r="W18" s="59"/>
      <c r="X18" s="59"/>
      <c r="Y18" s="59"/>
      <c r="Z18" s="59"/>
      <c r="AA18" s="59"/>
      <c r="AB18" s="59"/>
      <c r="AC18" s="59"/>
      <c r="AD18" s="59"/>
      <c r="AE18" s="59"/>
      <c r="AF18" s="59"/>
      <c r="AG18" s="59"/>
      <c r="AH18" s="59"/>
      <c r="AI18" s="59"/>
      <c r="AJ18" s="59"/>
    </row>
    <row r="19" spans="1:36" s="43" customFormat="1" x14ac:dyDescent="0.3">
      <c r="A19" s="774"/>
      <c r="B19" s="58" t="s">
        <v>418</v>
      </c>
      <c r="C19" s="95"/>
      <c r="D19" s="95"/>
      <c r="E19" s="95"/>
      <c r="F19" s="95"/>
      <c r="G19" s="95"/>
      <c r="H19" s="95"/>
      <c r="I19" s="95"/>
      <c r="J19" s="95"/>
      <c r="K19" s="95"/>
      <c r="L19" s="95"/>
      <c r="M19" s="95"/>
      <c r="N19" s="95"/>
      <c r="O19" s="95"/>
      <c r="P19" s="95"/>
      <c r="Q19" s="59">
        <f t="shared" si="1"/>
        <v>0</v>
      </c>
      <c r="R19" s="59">
        <f t="shared" si="2"/>
        <v>0</v>
      </c>
      <c r="S19" s="59">
        <f t="shared" si="3"/>
        <v>0</v>
      </c>
      <c r="T19" s="48"/>
      <c r="U19" s="48"/>
      <c r="V19" s="395">
        <f t="shared" si="4"/>
        <v>12</v>
      </c>
      <c r="W19" s="59"/>
      <c r="X19" s="59"/>
      <c r="Y19" s="59"/>
      <c r="Z19" s="59"/>
      <c r="AA19" s="59"/>
      <c r="AB19" s="59"/>
      <c r="AC19" s="59"/>
      <c r="AD19" s="59"/>
      <c r="AE19" s="59"/>
      <c r="AF19" s="59"/>
      <c r="AG19" s="59"/>
      <c r="AH19" s="59"/>
      <c r="AI19" s="59"/>
      <c r="AJ19" s="59"/>
    </row>
    <row r="20" spans="1:36" s="43" customFormat="1" x14ac:dyDescent="0.3">
      <c r="A20" s="774"/>
      <c r="B20" s="58" t="s">
        <v>419</v>
      </c>
      <c r="C20" s="95"/>
      <c r="D20" s="95"/>
      <c r="E20" s="95"/>
      <c r="F20" s="95"/>
      <c r="G20" s="95"/>
      <c r="H20" s="95"/>
      <c r="I20" s="95"/>
      <c r="J20" s="95"/>
      <c r="K20" s="95"/>
      <c r="L20" s="95"/>
      <c r="M20" s="95"/>
      <c r="N20" s="95"/>
      <c r="O20" s="95"/>
      <c r="P20" s="95"/>
      <c r="Q20" s="59">
        <f t="shared" si="1"/>
        <v>0</v>
      </c>
      <c r="R20" s="59">
        <f t="shared" si="2"/>
        <v>0</v>
      </c>
      <c r="S20" s="59">
        <f t="shared" si="3"/>
        <v>0</v>
      </c>
      <c r="T20" s="48"/>
      <c r="U20" s="48"/>
      <c r="V20" s="395">
        <f t="shared" si="4"/>
        <v>13</v>
      </c>
      <c r="W20" s="59"/>
      <c r="X20" s="59"/>
      <c r="Y20" s="59"/>
      <c r="Z20" s="59"/>
      <c r="AA20" s="59"/>
      <c r="AB20" s="59"/>
      <c r="AC20" s="59"/>
      <c r="AD20" s="59"/>
      <c r="AE20" s="59"/>
      <c r="AF20" s="59"/>
      <c r="AG20" s="59"/>
      <c r="AH20" s="59"/>
      <c r="AI20" s="59"/>
      <c r="AJ20" s="59"/>
    </row>
    <row r="21" spans="1:36" s="43" customFormat="1" x14ac:dyDescent="0.3">
      <c r="A21" s="774"/>
      <c r="B21" s="58" t="s">
        <v>420</v>
      </c>
      <c r="C21" s="95"/>
      <c r="D21" s="95"/>
      <c r="E21" s="95"/>
      <c r="F21" s="95"/>
      <c r="G21" s="95"/>
      <c r="H21" s="95"/>
      <c r="I21" s="95"/>
      <c r="J21" s="95"/>
      <c r="K21" s="95"/>
      <c r="L21" s="95"/>
      <c r="M21" s="95"/>
      <c r="N21" s="95"/>
      <c r="O21" s="95"/>
      <c r="P21" s="95"/>
      <c r="Q21" s="59">
        <f t="shared" si="1"/>
        <v>0</v>
      </c>
      <c r="R21" s="59">
        <f t="shared" si="2"/>
        <v>0</v>
      </c>
      <c r="S21" s="59">
        <f t="shared" si="3"/>
        <v>0</v>
      </c>
      <c r="T21" s="48"/>
      <c r="U21" s="48"/>
      <c r="V21" s="395">
        <f t="shared" si="4"/>
        <v>14</v>
      </c>
      <c r="W21" s="59"/>
      <c r="X21" s="59"/>
      <c r="Y21" s="59"/>
      <c r="Z21" s="59"/>
      <c r="AA21" s="59"/>
      <c r="AB21" s="59"/>
      <c r="AC21" s="59"/>
      <c r="AD21" s="59"/>
      <c r="AE21" s="59"/>
      <c r="AF21" s="59"/>
      <c r="AG21" s="59"/>
      <c r="AH21" s="59"/>
      <c r="AI21" s="59"/>
      <c r="AJ21" s="59"/>
    </row>
    <row r="22" spans="1:36" s="43" customFormat="1" x14ac:dyDescent="0.3">
      <c r="A22" s="774"/>
      <c r="B22" s="58" t="s">
        <v>146</v>
      </c>
      <c r="C22" s="95"/>
      <c r="D22" s="95"/>
      <c r="E22" s="95"/>
      <c r="F22" s="95"/>
      <c r="G22" s="95"/>
      <c r="H22" s="95"/>
      <c r="I22" s="95"/>
      <c r="J22" s="95"/>
      <c r="K22" s="95"/>
      <c r="L22" s="95"/>
      <c r="M22" s="95"/>
      <c r="N22" s="95"/>
      <c r="O22" s="95"/>
      <c r="P22" s="95"/>
      <c r="Q22" s="59">
        <f t="shared" si="1"/>
        <v>0</v>
      </c>
      <c r="R22" s="59">
        <f t="shared" si="2"/>
        <v>0</v>
      </c>
      <c r="S22" s="59">
        <f t="shared" si="3"/>
        <v>0</v>
      </c>
      <c r="T22" s="48"/>
      <c r="U22" s="48"/>
      <c r="V22" s="395">
        <f t="shared" si="4"/>
        <v>15</v>
      </c>
      <c r="W22" s="59"/>
      <c r="X22" s="59"/>
      <c r="Y22" s="59"/>
      <c r="Z22" s="59"/>
      <c r="AA22" s="59"/>
      <c r="AB22" s="59"/>
      <c r="AC22" s="59"/>
      <c r="AD22" s="59"/>
      <c r="AE22" s="59"/>
      <c r="AF22" s="59"/>
      <c r="AG22" s="59"/>
      <c r="AH22" s="59"/>
      <c r="AI22" s="59"/>
      <c r="AJ22" s="59"/>
    </row>
    <row r="23" spans="1:36" s="43" customFormat="1" x14ac:dyDescent="0.3">
      <c r="A23" s="774"/>
      <c r="B23" s="58" t="s">
        <v>94</v>
      </c>
      <c r="C23" s="95"/>
      <c r="D23" s="95"/>
      <c r="E23" s="95"/>
      <c r="F23" s="95"/>
      <c r="G23" s="95"/>
      <c r="H23" s="95"/>
      <c r="I23" s="95"/>
      <c r="J23" s="95"/>
      <c r="K23" s="95"/>
      <c r="L23" s="95"/>
      <c r="M23" s="95"/>
      <c r="N23" s="95"/>
      <c r="O23" s="95"/>
      <c r="P23" s="95"/>
      <c r="Q23" s="59">
        <f t="shared" si="1"/>
        <v>0</v>
      </c>
      <c r="R23" s="59">
        <f t="shared" si="2"/>
        <v>0</v>
      </c>
      <c r="S23" s="59">
        <f t="shared" si="3"/>
        <v>0</v>
      </c>
      <c r="T23" s="48"/>
      <c r="U23" s="48"/>
      <c r="V23" s="395">
        <f t="shared" si="4"/>
        <v>16</v>
      </c>
      <c r="W23" s="59"/>
      <c r="X23" s="59"/>
      <c r="Y23" s="59"/>
      <c r="Z23" s="59"/>
      <c r="AA23" s="59"/>
      <c r="AB23" s="59"/>
      <c r="AC23" s="59"/>
      <c r="AD23" s="59"/>
      <c r="AE23" s="59"/>
      <c r="AF23" s="59"/>
      <c r="AG23" s="59"/>
      <c r="AH23" s="59"/>
      <c r="AI23" s="59"/>
      <c r="AJ23" s="59"/>
    </row>
    <row r="24" spans="1:36" s="43" customFormat="1" x14ac:dyDescent="0.3">
      <c r="A24" s="774"/>
      <c r="B24" s="233" t="s">
        <v>102</v>
      </c>
      <c r="C24" s="95"/>
      <c r="D24" s="95"/>
      <c r="E24" s="95"/>
      <c r="F24" s="95"/>
      <c r="G24" s="95"/>
      <c r="H24" s="95"/>
      <c r="I24" s="95"/>
      <c r="J24" s="95"/>
      <c r="K24" s="95"/>
      <c r="L24" s="95"/>
      <c r="M24" s="95"/>
      <c r="N24" s="95"/>
      <c r="O24" s="95"/>
      <c r="P24" s="95"/>
      <c r="Q24" s="59">
        <f t="shared" si="1"/>
        <v>0</v>
      </c>
      <c r="R24" s="59">
        <f t="shared" si="2"/>
        <v>0</v>
      </c>
      <c r="S24" s="59">
        <f t="shared" si="3"/>
        <v>0</v>
      </c>
      <c r="T24" s="48"/>
      <c r="U24" s="48"/>
      <c r="V24" s="395">
        <f t="shared" si="4"/>
        <v>17</v>
      </c>
      <c r="W24" s="59"/>
      <c r="X24" s="59"/>
      <c r="Y24" s="59"/>
      <c r="Z24" s="59"/>
      <c r="AA24" s="59"/>
      <c r="AB24" s="59"/>
      <c r="AC24" s="59"/>
      <c r="AD24" s="59"/>
      <c r="AE24" s="59"/>
      <c r="AF24" s="59"/>
      <c r="AG24" s="59"/>
      <c r="AH24" s="59"/>
      <c r="AI24" s="59"/>
      <c r="AJ24" s="59"/>
    </row>
    <row r="25" spans="1:36" s="43" customFormat="1" x14ac:dyDescent="0.3">
      <c r="A25" s="774"/>
      <c r="B25" s="233" t="s">
        <v>103</v>
      </c>
      <c r="C25" s="95"/>
      <c r="D25" s="95"/>
      <c r="E25" s="95"/>
      <c r="F25" s="95"/>
      <c r="G25" s="95"/>
      <c r="H25" s="95"/>
      <c r="I25" s="95"/>
      <c r="J25" s="95"/>
      <c r="K25" s="95"/>
      <c r="L25" s="95"/>
      <c r="M25" s="95"/>
      <c r="N25" s="95"/>
      <c r="O25" s="95"/>
      <c r="P25" s="95"/>
      <c r="Q25" s="59">
        <f t="shared" si="1"/>
        <v>0</v>
      </c>
      <c r="R25" s="59">
        <f t="shared" si="2"/>
        <v>0</v>
      </c>
      <c r="S25" s="59">
        <f t="shared" si="3"/>
        <v>0</v>
      </c>
      <c r="T25" s="48"/>
      <c r="U25" s="48"/>
      <c r="V25" s="395">
        <f t="shared" si="4"/>
        <v>18</v>
      </c>
      <c r="W25" s="59"/>
      <c r="X25" s="59"/>
      <c r="Y25" s="59"/>
      <c r="Z25" s="59"/>
      <c r="AA25" s="59"/>
      <c r="AB25" s="59"/>
      <c r="AC25" s="59"/>
      <c r="AD25" s="59"/>
      <c r="AE25" s="59"/>
      <c r="AF25" s="59"/>
      <c r="AG25" s="59"/>
      <c r="AH25" s="59"/>
      <c r="AI25" s="59"/>
      <c r="AJ25" s="59"/>
    </row>
    <row r="26" spans="1:36" s="43" customFormat="1" x14ac:dyDescent="0.3">
      <c r="A26" s="774"/>
      <c r="B26" s="233" t="s">
        <v>104</v>
      </c>
      <c r="C26" s="95"/>
      <c r="D26" s="95"/>
      <c r="E26" s="95"/>
      <c r="F26" s="95"/>
      <c r="G26" s="95"/>
      <c r="H26" s="95"/>
      <c r="I26" s="95"/>
      <c r="J26" s="95"/>
      <c r="K26" s="95"/>
      <c r="L26" s="95"/>
      <c r="M26" s="95"/>
      <c r="N26" s="95"/>
      <c r="O26" s="95"/>
      <c r="P26" s="95"/>
      <c r="Q26" s="59">
        <f t="shared" si="1"/>
        <v>0</v>
      </c>
      <c r="R26" s="59">
        <f t="shared" si="2"/>
        <v>0</v>
      </c>
      <c r="S26" s="59">
        <f t="shared" si="3"/>
        <v>0</v>
      </c>
      <c r="T26" s="48"/>
      <c r="U26" s="48"/>
      <c r="V26" s="395">
        <f t="shared" si="4"/>
        <v>19</v>
      </c>
      <c r="W26" s="59"/>
      <c r="X26" s="59"/>
      <c r="Y26" s="59"/>
      <c r="Z26" s="59"/>
      <c r="AA26" s="59"/>
      <c r="AB26" s="59"/>
      <c r="AC26" s="59"/>
      <c r="AD26" s="59"/>
      <c r="AE26" s="59"/>
      <c r="AF26" s="59"/>
      <c r="AG26" s="59"/>
      <c r="AH26" s="59"/>
      <c r="AI26" s="59"/>
      <c r="AJ26" s="59"/>
    </row>
    <row r="27" spans="1:36" s="43" customFormat="1" x14ac:dyDescent="0.3">
      <c r="A27" s="774"/>
      <c r="B27" s="233" t="s">
        <v>105</v>
      </c>
      <c r="C27" s="95"/>
      <c r="D27" s="95"/>
      <c r="E27" s="95"/>
      <c r="F27" s="95"/>
      <c r="G27" s="95"/>
      <c r="H27" s="95"/>
      <c r="I27" s="95"/>
      <c r="J27" s="95"/>
      <c r="K27" s="95"/>
      <c r="L27" s="95"/>
      <c r="M27" s="95"/>
      <c r="N27" s="95"/>
      <c r="O27" s="95"/>
      <c r="P27" s="95"/>
      <c r="Q27" s="59">
        <f t="shared" si="1"/>
        <v>0</v>
      </c>
      <c r="R27" s="59">
        <f t="shared" si="2"/>
        <v>0</v>
      </c>
      <c r="S27" s="59">
        <f t="shared" si="3"/>
        <v>0</v>
      </c>
      <c r="T27" s="48"/>
      <c r="U27" s="48"/>
      <c r="V27" s="395">
        <f t="shared" si="4"/>
        <v>20</v>
      </c>
      <c r="W27" s="59"/>
      <c r="X27" s="59"/>
      <c r="Y27" s="59"/>
      <c r="Z27" s="59"/>
      <c r="AA27" s="59"/>
      <c r="AB27" s="59"/>
      <c r="AC27" s="59"/>
      <c r="AD27" s="59"/>
      <c r="AE27" s="59"/>
      <c r="AF27" s="59"/>
      <c r="AG27" s="59"/>
      <c r="AH27" s="59"/>
      <c r="AI27" s="59"/>
      <c r="AJ27" s="59"/>
    </row>
    <row r="28" spans="1:36" s="43" customFormat="1" x14ac:dyDescent="0.3">
      <c r="A28" s="774"/>
      <c r="B28" s="233" t="s">
        <v>106</v>
      </c>
      <c r="C28" s="95"/>
      <c r="D28" s="95"/>
      <c r="E28" s="95"/>
      <c r="F28" s="95"/>
      <c r="G28" s="95"/>
      <c r="H28" s="95"/>
      <c r="I28" s="95"/>
      <c r="J28" s="95"/>
      <c r="K28" s="95"/>
      <c r="L28" s="95"/>
      <c r="M28" s="95"/>
      <c r="N28" s="95"/>
      <c r="O28" s="95"/>
      <c r="P28" s="95"/>
      <c r="Q28" s="59">
        <f t="shared" si="1"/>
        <v>0</v>
      </c>
      <c r="R28" s="59">
        <f t="shared" si="2"/>
        <v>0</v>
      </c>
      <c r="S28" s="59">
        <f t="shared" si="3"/>
        <v>0</v>
      </c>
      <c r="T28" s="48"/>
      <c r="U28" s="48"/>
      <c r="V28" s="395">
        <f t="shared" si="4"/>
        <v>21</v>
      </c>
      <c r="W28" s="59"/>
      <c r="X28" s="59"/>
      <c r="Y28" s="59"/>
      <c r="Z28" s="59"/>
      <c r="AA28" s="59"/>
      <c r="AB28" s="59"/>
      <c r="AC28" s="59"/>
      <c r="AD28" s="59"/>
      <c r="AE28" s="59"/>
      <c r="AF28" s="59"/>
      <c r="AG28" s="59"/>
      <c r="AH28" s="59"/>
      <c r="AI28" s="59"/>
      <c r="AJ28" s="59"/>
    </row>
    <row r="29" spans="1:36" s="43" customFormat="1" ht="14.25" thickBot="1" x14ac:dyDescent="0.35">
      <c r="A29" s="774"/>
      <c r="B29" s="60" t="s">
        <v>148</v>
      </c>
      <c r="C29" s="61">
        <f>SUM(C8:C28)</f>
        <v>0</v>
      </c>
      <c r="D29" s="61">
        <f t="shared" ref="D29:S29" si="5">SUM(D8:D28)</f>
        <v>0</v>
      </c>
      <c r="E29" s="61">
        <f t="shared" si="5"/>
        <v>0</v>
      </c>
      <c r="F29" s="61">
        <f t="shared" si="5"/>
        <v>0</v>
      </c>
      <c r="G29" s="61">
        <f t="shared" si="5"/>
        <v>0</v>
      </c>
      <c r="H29" s="61">
        <f t="shared" si="5"/>
        <v>0</v>
      </c>
      <c r="I29" s="61">
        <f t="shared" si="5"/>
        <v>0</v>
      </c>
      <c r="J29" s="61">
        <f t="shared" si="5"/>
        <v>0</v>
      </c>
      <c r="K29" s="61">
        <f t="shared" si="5"/>
        <v>0</v>
      </c>
      <c r="L29" s="61">
        <f t="shared" si="5"/>
        <v>0</v>
      </c>
      <c r="M29" s="61">
        <f t="shared" si="5"/>
        <v>0</v>
      </c>
      <c r="N29" s="61">
        <f t="shared" si="5"/>
        <v>0</v>
      </c>
      <c r="O29" s="61">
        <f t="shared" si="5"/>
        <v>0</v>
      </c>
      <c r="P29" s="61">
        <f t="shared" si="5"/>
        <v>0</v>
      </c>
      <c r="Q29" s="61">
        <f t="shared" si="5"/>
        <v>0</v>
      </c>
      <c r="R29" s="61">
        <f t="shared" si="5"/>
        <v>0</v>
      </c>
      <c r="S29" s="61">
        <f t="shared" si="5"/>
        <v>0</v>
      </c>
      <c r="T29" s="395"/>
      <c r="U29" s="48" t="str">
        <f>RIGHT(A8,4)&amp;"reseau"</f>
        <v>2015reseau</v>
      </c>
      <c r="V29" s="395">
        <f t="shared" si="4"/>
        <v>22</v>
      </c>
      <c r="W29" s="59"/>
      <c r="X29" s="59"/>
      <c r="Y29" s="59"/>
      <c r="Z29" s="59"/>
      <c r="AA29" s="59"/>
      <c r="AB29" s="59"/>
      <c r="AC29" s="59"/>
      <c r="AD29" s="59"/>
      <c r="AE29" s="59"/>
      <c r="AF29" s="59"/>
      <c r="AG29" s="59"/>
      <c r="AH29" s="59"/>
      <c r="AI29" s="59"/>
      <c r="AJ29" s="59"/>
    </row>
    <row r="30" spans="1:36" s="43" customFormat="1" x14ac:dyDescent="0.3">
      <c r="A30" s="774"/>
      <c r="B30" s="62"/>
      <c r="C30" s="59"/>
      <c r="D30" s="59"/>
      <c r="E30" s="59"/>
      <c r="F30" s="59"/>
      <c r="G30" s="59"/>
      <c r="H30" s="59"/>
      <c r="I30" s="59"/>
      <c r="J30" s="59"/>
      <c r="K30" s="59"/>
      <c r="L30" s="59"/>
      <c r="M30" s="59"/>
      <c r="N30" s="59"/>
      <c r="O30" s="59"/>
      <c r="P30" s="59"/>
      <c r="Q30" s="59"/>
      <c r="R30" s="59"/>
      <c r="S30" s="59"/>
      <c r="T30" s="48"/>
      <c r="U30" s="48"/>
      <c r="V30" s="395">
        <f t="shared" si="4"/>
        <v>23</v>
      </c>
      <c r="W30" s="59"/>
      <c r="X30" s="59"/>
      <c r="Y30" s="59"/>
      <c r="Z30" s="59"/>
      <c r="AA30" s="59"/>
      <c r="AB30" s="59"/>
      <c r="AC30" s="59"/>
      <c r="AD30" s="59"/>
      <c r="AE30" s="59"/>
      <c r="AF30" s="59"/>
      <c r="AG30" s="59"/>
      <c r="AH30" s="59"/>
      <c r="AI30" s="59"/>
      <c r="AJ30" s="59"/>
    </row>
    <row r="31" spans="1:36" s="43" customFormat="1" x14ac:dyDescent="0.3">
      <c r="A31" s="774"/>
      <c r="B31" s="58" t="s">
        <v>407</v>
      </c>
      <c r="C31" s="95"/>
      <c r="D31" s="95"/>
      <c r="E31" s="95"/>
      <c r="F31" s="95"/>
      <c r="G31" s="95"/>
      <c r="H31" s="95"/>
      <c r="I31" s="95"/>
      <c r="J31" s="95"/>
      <c r="K31" s="95"/>
      <c r="L31" s="95"/>
      <c r="M31" s="95"/>
      <c r="N31" s="95"/>
      <c r="O31" s="95"/>
      <c r="P31" s="95"/>
      <c r="Q31" s="59">
        <f t="shared" ref="Q31:Q42" si="6">SUM(C31,F31:J31,M31:N31)</f>
        <v>0</v>
      </c>
      <c r="R31" s="59">
        <f t="shared" ref="R31:R42" si="7">SUM(D31,K31,O31)</f>
        <v>0</v>
      </c>
      <c r="S31" s="59">
        <f t="shared" ref="S31:S42" si="8">SUM(E31,L31,P31)</f>
        <v>0</v>
      </c>
      <c r="T31" s="48"/>
      <c r="U31" s="48"/>
      <c r="V31" s="395">
        <f t="shared" si="4"/>
        <v>24</v>
      </c>
      <c r="W31" s="59"/>
      <c r="X31" s="59"/>
      <c r="Y31" s="59"/>
      <c r="Z31" s="59"/>
      <c r="AA31" s="59"/>
      <c r="AB31" s="59"/>
      <c r="AC31" s="59"/>
      <c r="AD31" s="59"/>
      <c r="AE31" s="59"/>
      <c r="AF31" s="59"/>
      <c r="AG31" s="59"/>
      <c r="AH31" s="59"/>
      <c r="AI31" s="59"/>
      <c r="AJ31" s="59"/>
    </row>
    <row r="32" spans="1:36" s="43" customFormat="1" x14ac:dyDescent="0.3">
      <c r="A32" s="774"/>
      <c r="B32" s="58" t="s">
        <v>149</v>
      </c>
      <c r="C32" s="95"/>
      <c r="D32" s="95"/>
      <c r="E32" s="95"/>
      <c r="F32" s="95"/>
      <c r="G32" s="95"/>
      <c r="H32" s="95"/>
      <c r="I32" s="95"/>
      <c r="J32" s="95"/>
      <c r="K32" s="95"/>
      <c r="L32" s="95"/>
      <c r="M32" s="95"/>
      <c r="N32" s="95"/>
      <c r="O32" s="95"/>
      <c r="P32" s="95"/>
      <c r="Q32" s="59">
        <f t="shared" si="6"/>
        <v>0</v>
      </c>
      <c r="R32" s="59">
        <f t="shared" si="7"/>
        <v>0</v>
      </c>
      <c r="S32" s="59">
        <f t="shared" si="8"/>
        <v>0</v>
      </c>
      <c r="T32" s="48"/>
      <c r="U32" s="48"/>
      <c r="V32" s="395">
        <f t="shared" si="4"/>
        <v>25</v>
      </c>
      <c r="W32" s="59"/>
      <c r="X32" s="59"/>
      <c r="Y32" s="59"/>
      <c r="Z32" s="59"/>
      <c r="AA32" s="59"/>
      <c r="AB32" s="59"/>
      <c r="AC32" s="59"/>
      <c r="AD32" s="59"/>
      <c r="AE32" s="59"/>
      <c r="AF32" s="59"/>
      <c r="AG32" s="59"/>
      <c r="AH32" s="59"/>
      <c r="AI32" s="59"/>
      <c r="AJ32" s="59"/>
    </row>
    <row r="33" spans="1:36" s="43" customFormat="1" x14ac:dyDescent="0.3">
      <c r="A33" s="774"/>
      <c r="B33" s="58" t="s">
        <v>150</v>
      </c>
      <c r="C33" s="95"/>
      <c r="D33" s="95"/>
      <c r="E33" s="95"/>
      <c r="F33" s="95"/>
      <c r="G33" s="95"/>
      <c r="H33" s="95"/>
      <c r="I33" s="95"/>
      <c r="J33" s="95"/>
      <c r="K33" s="95"/>
      <c r="L33" s="95"/>
      <c r="M33" s="95"/>
      <c r="N33" s="95"/>
      <c r="O33" s="95"/>
      <c r="P33" s="95"/>
      <c r="Q33" s="59">
        <f t="shared" si="6"/>
        <v>0</v>
      </c>
      <c r="R33" s="59">
        <f t="shared" si="7"/>
        <v>0</v>
      </c>
      <c r="S33" s="59">
        <f t="shared" si="8"/>
        <v>0</v>
      </c>
      <c r="T33" s="48"/>
      <c r="U33" s="48"/>
      <c r="V33" s="395">
        <f t="shared" si="4"/>
        <v>26</v>
      </c>
      <c r="W33" s="59"/>
      <c r="X33" s="59"/>
      <c r="Y33" s="59"/>
      <c r="Z33" s="59"/>
      <c r="AA33" s="59"/>
      <c r="AB33" s="59"/>
      <c r="AC33" s="59"/>
      <c r="AD33" s="59"/>
      <c r="AE33" s="59"/>
      <c r="AF33" s="59"/>
      <c r="AG33" s="59"/>
      <c r="AH33" s="59"/>
      <c r="AI33" s="59"/>
      <c r="AJ33" s="59"/>
    </row>
    <row r="34" spans="1:36" s="43" customFormat="1" x14ac:dyDescent="0.3">
      <c r="A34" s="774"/>
      <c r="B34" s="58" t="s">
        <v>145</v>
      </c>
      <c r="C34" s="95"/>
      <c r="D34" s="95"/>
      <c r="E34" s="95"/>
      <c r="F34" s="95"/>
      <c r="G34" s="95"/>
      <c r="H34" s="95"/>
      <c r="I34" s="95"/>
      <c r="J34" s="95"/>
      <c r="K34" s="95"/>
      <c r="L34" s="95"/>
      <c r="M34" s="95"/>
      <c r="N34" s="95"/>
      <c r="O34" s="95"/>
      <c r="P34" s="95"/>
      <c r="Q34" s="59">
        <f t="shared" si="6"/>
        <v>0</v>
      </c>
      <c r="R34" s="59">
        <f t="shared" si="7"/>
        <v>0</v>
      </c>
      <c r="S34" s="59">
        <f t="shared" si="8"/>
        <v>0</v>
      </c>
      <c r="T34" s="48"/>
      <c r="U34" s="48"/>
      <c r="V34" s="395">
        <f t="shared" si="4"/>
        <v>27</v>
      </c>
      <c r="W34" s="59"/>
      <c r="X34" s="59"/>
      <c r="Y34" s="59"/>
      <c r="Z34" s="59"/>
      <c r="AA34" s="59"/>
      <c r="AB34" s="59"/>
      <c r="AC34" s="59"/>
      <c r="AD34" s="59"/>
      <c r="AE34" s="59"/>
      <c r="AF34" s="59"/>
      <c r="AG34" s="59"/>
      <c r="AH34" s="59"/>
      <c r="AI34" s="59"/>
      <c r="AJ34" s="59"/>
    </row>
    <row r="35" spans="1:36" s="43" customFormat="1" x14ac:dyDescent="0.3">
      <c r="A35" s="774"/>
      <c r="B35" s="58" t="s">
        <v>151</v>
      </c>
      <c r="C35" s="95"/>
      <c r="D35" s="95"/>
      <c r="E35" s="95"/>
      <c r="F35" s="95"/>
      <c r="G35" s="95"/>
      <c r="H35" s="95"/>
      <c r="I35" s="95"/>
      <c r="J35" s="95"/>
      <c r="K35" s="95"/>
      <c r="L35" s="95"/>
      <c r="M35" s="95"/>
      <c r="N35" s="95"/>
      <c r="O35" s="95"/>
      <c r="P35" s="95"/>
      <c r="Q35" s="59">
        <f t="shared" si="6"/>
        <v>0</v>
      </c>
      <c r="R35" s="59">
        <f t="shared" si="7"/>
        <v>0</v>
      </c>
      <c r="S35" s="59">
        <f t="shared" si="8"/>
        <v>0</v>
      </c>
      <c r="T35" s="48"/>
      <c r="U35" s="48"/>
      <c r="V35" s="395">
        <f t="shared" si="4"/>
        <v>28</v>
      </c>
      <c r="W35" s="59"/>
      <c r="X35" s="59"/>
      <c r="Y35" s="59"/>
      <c r="Z35" s="59"/>
      <c r="AA35" s="59"/>
      <c r="AB35" s="59"/>
      <c r="AC35" s="59"/>
      <c r="AD35" s="59"/>
      <c r="AE35" s="59"/>
      <c r="AF35" s="59"/>
      <c r="AG35" s="59"/>
      <c r="AH35" s="59"/>
      <c r="AI35" s="59"/>
      <c r="AJ35" s="59"/>
    </row>
    <row r="36" spans="1:36" s="43" customFormat="1" x14ac:dyDescent="0.3">
      <c r="A36" s="774"/>
      <c r="B36" s="58" t="s">
        <v>152</v>
      </c>
      <c r="C36" s="95"/>
      <c r="D36" s="95"/>
      <c r="E36" s="95"/>
      <c r="F36" s="95"/>
      <c r="G36" s="95"/>
      <c r="H36" s="95"/>
      <c r="I36" s="95"/>
      <c r="J36" s="95"/>
      <c r="K36" s="95"/>
      <c r="L36" s="95"/>
      <c r="M36" s="95"/>
      <c r="N36" s="95"/>
      <c r="O36" s="95"/>
      <c r="P36" s="95"/>
      <c r="Q36" s="59">
        <f t="shared" si="6"/>
        <v>0</v>
      </c>
      <c r="R36" s="59">
        <f t="shared" si="7"/>
        <v>0</v>
      </c>
      <c r="S36" s="59">
        <f t="shared" si="8"/>
        <v>0</v>
      </c>
      <c r="T36" s="48"/>
      <c r="U36" s="48"/>
      <c r="V36" s="395">
        <f t="shared" si="4"/>
        <v>29</v>
      </c>
      <c r="W36" s="59"/>
      <c r="X36" s="59"/>
      <c r="Y36" s="59"/>
      <c r="Z36" s="59"/>
      <c r="AA36" s="59"/>
      <c r="AB36" s="59"/>
      <c r="AC36" s="59"/>
      <c r="AD36" s="59"/>
      <c r="AE36" s="59"/>
      <c r="AF36" s="59"/>
      <c r="AG36" s="59"/>
      <c r="AH36" s="59"/>
      <c r="AI36" s="59"/>
      <c r="AJ36" s="59"/>
    </row>
    <row r="37" spans="1:36" s="43" customFormat="1" x14ac:dyDescent="0.3">
      <c r="A37" s="774"/>
      <c r="B37" s="58" t="s">
        <v>147</v>
      </c>
      <c r="C37" s="95"/>
      <c r="D37" s="95"/>
      <c r="E37" s="95"/>
      <c r="F37" s="95"/>
      <c r="G37" s="95"/>
      <c r="H37" s="95"/>
      <c r="I37" s="95"/>
      <c r="J37" s="95"/>
      <c r="K37" s="95"/>
      <c r="L37" s="95"/>
      <c r="M37" s="95"/>
      <c r="N37" s="95"/>
      <c r="O37" s="95"/>
      <c r="P37" s="95"/>
      <c r="Q37" s="59">
        <f t="shared" si="6"/>
        <v>0</v>
      </c>
      <c r="R37" s="59">
        <f t="shared" si="7"/>
        <v>0</v>
      </c>
      <c r="S37" s="59">
        <f t="shared" si="8"/>
        <v>0</v>
      </c>
      <c r="T37" s="48"/>
      <c r="U37" s="48"/>
      <c r="V37" s="395">
        <f t="shared" si="4"/>
        <v>30</v>
      </c>
      <c r="W37" s="59"/>
      <c r="X37" s="59"/>
      <c r="Y37" s="59"/>
      <c r="Z37" s="59"/>
      <c r="AA37" s="59"/>
      <c r="AB37" s="59"/>
      <c r="AC37" s="59"/>
      <c r="AD37" s="59"/>
      <c r="AE37" s="59"/>
      <c r="AF37" s="59"/>
      <c r="AG37" s="59"/>
      <c r="AH37" s="59"/>
      <c r="AI37" s="59"/>
      <c r="AJ37" s="59"/>
    </row>
    <row r="38" spans="1:36" s="43" customFormat="1" x14ac:dyDescent="0.3">
      <c r="A38" s="774"/>
      <c r="B38" s="233" t="s">
        <v>102</v>
      </c>
      <c r="C38" s="95"/>
      <c r="D38" s="95"/>
      <c r="E38" s="95"/>
      <c r="F38" s="95"/>
      <c r="G38" s="95"/>
      <c r="H38" s="95"/>
      <c r="I38" s="95"/>
      <c r="J38" s="95"/>
      <c r="K38" s="95"/>
      <c r="L38" s="95"/>
      <c r="M38" s="95"/>
      <c r="N38" s="95"/>
      <c r="O38" s="95"/>
      <c r="P38" s="95"/>
      <c r="Q38" s="59">
        <f t="shared" si="6"/>
        <v>0</v>
      </c>
      <c r="R38" s="59">
        <f t="shared" si="7"/>
        <v>0</v>
      </c>
      <c r="S38" s="59">
        <f t="shared" si="8"/>
        <v>0</v>
      </c>
      <c r="T38" s="48"/>
      <c r="U38" s="48"/>
      <c r="V38" s="395">
        <f t="shared" si="4"/>
        <v>31</v>
      </c>
      <c r="W38" s="59"/>
      <c r="X38" s="59"/>
      <c r="Y38" s="59"/>
      <c r="Z38" s="59"/>
      <c r="AA38" s="59"/>
      <c r="AB38" s="59"/>
      <c r="AC38" s="59"/>
      <c r="AD38" s="59"/>
      <c r="AE38" s="59"/>
      <c r="AF38" s="59"/>
      <c r="AG38" s="59"/>
      <c r="AH38" s="59"/>
      <c r="AI38" s="59"/>
      <c r="AJ38" s="59"/>
    </row>
    <row r="39" spans="1:36" s="43" customFormat="1" x14ac:dyDescent="0.3">
      <c r="A39" s="774"/>
      <c r="B39" s="233" t="s">
        <v>103</v>
      </c>
      <c r="C39" s="95"/>
      <c r="D39" s="95"/>
      <c r="E39" s="95"/>
      <c r="F39" s="95"/>
      <c r="G39" s="95"/>
      <c r="H39" s="95"/>
      <c r="I39" s="95"/>
      <c r="J39" s="95"/>
      <c r="K39" s="95"/>
      <c r="L39" s="95"/>
      <c r="M39" s="95"/>
      <c r="N39" s="95"/>
      <c r="O39" s="95"/>
      <c r="P39" s="95"/>
      <c r="Q39" s="59">
        <f t="shared" si="6"/>
        <v>0</v>
      </c>
      <c r="R39" s="59">
        <f t="shared" si="7"/>
        <v>0</v>
      </c>
      <c r="S39" s="59">
        <f t="shared" si="8"/>
        <v>0</v>
      </c>
      <c r="T39" s="48"/>
      <c r="U39" s="48"/>
      <c r="V39" s="395">
        <f t="shared" si="4"/>
        <v>32</v>
      </c>
      <c r="W39" s="59"/>
      <c r="X39" s="59"/>
      <c r="Y39" s="59"/>
      <c r="Z39" s="59"/>
      <c r="AA39" s="59"/>
      <c r="AB39" s="59"/>
      <c r="AC39" s="59"/>
      <c r="AD39" s="59"/>
      <c r="AE39" s="59"/>
      <c r="AF39" s="59"/>
      <c r="AG39" s="59"/>
      <c r="AH39" s="59"/>
      <c r="AI39" s="59"/>
      <c r="AJ39" s="59"/>
    </row>
    <row r="40" spans="1:36" s="43" customFormat="1" x14ac:dyDescent="0.3">
      <c r="A40" s="774"/>
      <c r="B40" s="233" t="s">
        <v>104</v>
      </c>
      <c r="C40" s="95"/>
      <c r="D40" s="95"/>
      <c r="E40" s="95"/>
      <c r="F40" s="95"/>
      <c r="G40" s="95"/>
      <c r="H40" s="95"/>
      <c r="I40" s="95"/>
      <c r="J40" s="95"/>
      <c r="K40" s="95"/>
      <c r="L40" s="95"/>
      <c r="M40" s="95"/>
      <c r="N40" s="95"/>
      <c r="O40" s="95"/>
      <c r="P40" s="95"/>
      <c r="Q40" s="59">
        <f t="shared" si="6"/>
        <v>0</v>
      </c>
      <c r="R40" s="59">
        <f t="shared" si="7"/>
        <v>0</v>
      </c>
      <c r="S40" s="59">
        <f t="shared" si="8"/>
        <v>0</v>
      </c>
      <c r="T40" s="48"/>
      <c r="U40" s="48"/>
      <c r="V40" s="395">
        <f t="shared" si="4"/>
        <v>33</v>
      </c>
      <c r="W40" s="59"/>
      <c r="X40" s="59"/>
      <c r="Y40" s="59"/>
      <c r="Z40" s="59"/>
      <c r="AA40" s="59"/>
      <c r="AB40" s="59"/>
      <c r="AC40" s="59"/>
      <c r="AD40" s="59"/>
      <c r="AE40" s="59"/>
      <c r="AF40" s="59"/>
      <c r="AG40" s="59"/>
      <c r="AH40" s="59"/>
      <c r="AI40" s="59"/>
      <c r="AJ40" s="59"/>
    </row>
    <row r="41" spans="1:36" s="43" customFormat="1" x14ac:dyDescent="0.3">
      <c r="A41" s="774"/>
      <c r="B41" s="233" t="s">
        <v>105</v>
      </c>
      <c r="C41" s="95"/>
      <c r="D41" s="95"/>
      <c r="E41" s="95"/>
      <c r="F41" s="95"/>
      <c r="G41" s="95"/>
      <c r="H41" s="95"/>
      <c r="I41" s="95"/>
      <c r="J41" s="95"/>
      <c r="K41" s="95"/>
      <c r="L41" s="95"/>
      <c r="M41" s="95"/>
      <c r="N41" s="95"/>
      <c r="O41" s="95"/>
      <c r="P41" s="95"/>
      <c r="Q41" s="59">
        <f t="shared" si="6"/>
        <v>0</v>
      </c>
      <c r="R41" s="59">
        <f t="shared" si="7"/>
        <v>0</v>
      </c>
      <c r="S41" s="59">
        <f t="shared" si="8"/>
        <v>0</v>
      </c>
      <c r="T41" s="48"/>
      <c r="U41" s="48"/>
      <c r="V41" s="395">
        <f t="shared" si="4"/>
        <v>34</v>
      </c>
      <c r="W41" s="59"/>
      <c r="X41" s="59"/>
      <c r="Y41" s="59"/>
      <c r="Z41" s="59"/>
      <c r="AA41" s="59"/>
      <c r="AB41" s="59"/>
      <c r="AC41" s="59"/>
      <c r="AD41" s="59"/>
      <c r="AE41" s="59"/>
      <c r="AF41" s="59"/>
      <c r="AG41" s="59"/>
      <c r="AH41" s="59"/>
      <c r="AI41" s="59"/>
      <c r="AJ41" s="59"/>
    </row>
    <row r="42" spans="1:36" s="43" customFormat="1" x14ac:dyDescent="0.3">
      <c r="A42" s="774"/>
      <c r="B42" s="233" t="s">
        <v>106</v>
      </c>
      <c r="C42" s="95"/>
      <c r="D42" s="95"/>
      <c r="E42" s="95"/>
      <c r="F42" s="95"/>
      <c r="G42" s="95"/>
      <c r="H42" s="95"/>
      <c r="I42" s="95"/>
      <c r="J42" s="95"/>
      <c r="K42" s="95"/>
      <c r="L42" s="95"/>
      <c r="M42" s="95"/>
      <c r="N42" s="95"/>
      <c r="O42" s="95"/>
      <c r="P42" s="95"/>
      <c r="Q42" s="59">
        <f t="shared" si="6"/>
        <v>0</v>
      </c>
      <c r="R42" s="59">
        <f t="shared" si="7"/>
        <v>0</v>
      </c>
      <c r="S42" s="59">
        <f t="shared" si="8"/>
        <v>0</v>
      </c>
      <c r="T42" s="48"/>
      <c r="U42" s="48"/>
      <c r="V42" s="395">
        <f t="shared" si="4"/>
        <v>35</v>
      </c>
      <c r="W42" s="59"/>
      <c r="X42" s="59"/>
      <c r="Y42" s="59"/>
      <c r="Z42" s="59"/>
      <c r="AA42" s="59"/>
      <c r="AB42" s="59"/>
      <c r="AC42" s="59"/>
      <c r="AD42" s="59"/>
      <c r="AE42" s="59"/>
      <c r="AF42" s="59"/>
      <c r="AG42" s="59"/>
      <c r="AH42" s="59"/>
      <c r="AI42" s="59"/>
      <c r="AJ42" s="59"/>
    </row>
    <row r="43" spans="1:36" s="43" customFormat="1" ht="14.25" thickBot="1" x14ac:dyDescent="0.35">
      <c r="A43" s="774"/>
      <c r="B43" s="60" t="s">
        <v>153</v>
      </c>
      <c r="C43" s="61">
        <f>SUM(C31:C42)</f>
        <v>0</v>
      </c>
      <c r="D43" s="61">
        <f t="shared" ref="D43:S43" si="9">SUM(D31:D42)</f>
        <v>0</v>
      </c>
      <c r="E43" s="61">
        <f t="shared" si="9"/>
        <v>0</v>
      </c>
      <c r="F43" s="61">
        <f t="shared" si="9"/>
        <v>0</v>
      </c>
      <c r="G43" s="61">
        <f t="shared" si="9"/>
        <v>0</v>
      </c>
      <c r="H43" s="61">
        <f t="shared" si="9"/>
        <v>0</v>
      </c>
      <c r="I43" s="61">
        <f t="shared" si="9"/>
        <v>0</v>
      </c>
      <c r="J43" s="61">
        <f t="shared" si="9"/>
        <v>0</v>
      </c>
      <c r="K43" s="61">
        <f t="shared" si="9"/>
        <v>0</v>
      </c>
      <c r="L43" s="61">
        <f t="shared" si="9"/>
        <v>0</v>
      </c>
      <c r="M43" s="61">
        <f t="shared" si="9"/>
        <v>0</v>
      </c>
      <c r="N43" s="61">
        <f t="shared" si="9"/>
        <v>0</v>
      </c>
      <c r="O43" s="61">
        <f t="shared" si="9"/>
        <v>0</v>
      </c>
      <c r="P43" s="61">
        <f t="shared" si="9"/>
        <v>0</v>
      </c>
      <c r="Q43" s="61">
        <f t="shared" si="9"/>
        <v>0</v>
      </c>
      <c r="R43" s="61">
        <f t="shared" si="9"/>
        <v>0</v>
      </c>
      <c r="S43" s="61">
        <f t="shared" si="9"/>
        <v>0</v>
      </c>
      <c r="T43" s="48"/>
      <c r="U43" s="48" t="str">
        <f>RIGHT(A8,4)&amp;"hors reseau"</f>
        <v>2015hors reseau</v>
      </c>
      <c r="V43" s="395">
        <f t="shared" si="4"/>
        <v>36</v>
      </c>
      <c r="W43" s="59"/>
      <c r="X43" s="59"/>
      <c r="Y43" s="59"/>
      <c r="Z43" s="59"/>
      <c r="AA43" s="59"/>
      <c r="AB43" s="59"/>
      <c r="AC43" s="59"/>
      <c r="AD43" s="59"/>
      <c r="AE43" s="59"/>
      <c r="AF43" s="59"/>
      <c r="AG43" s="59"/>
      <c r="AH43" s="59"/>
      <c r="AI43" s="59"/>
      <c r="AJ43" s="59"/>
    </row>
    <row r="44" spans="1:36" s="43" customFormat="1" x14ac:dyDescent="0.3">
      <c r="C44" s="59"/>
      <c r="D44" s="59"/>
      <c r="E44" s="59"/>
      <c r="F44" s="59"/>
      <c r="G44" s="59"/>
      <c r="H44" s="59"/>
      <c r="I44" s="59"/>
      <c r="J44" s="59"/>
      <c r="K44" s="59"/>
      <c r="L44" s="59"/>
      <c r="M44" s="59"/>
      <c r="N44" s="59"/>
      <c r="O44" s="59"/>
      <c r="P44" s="59"/>
      <c r="Q44" s="59"/>
      <c r="R44" s="59"/>
      <c r="S44" s="59"/>
      <c r="T44" s="48"/>
      <c r="U44" s="48"/>
      <c r="V44" s="395">
        <f t="shared" si="4"/>
        <v>37</v>
      </c>
      <c r="W44" s="59"/>
      <c r="X44" s="59"/>
      <c r="Y44" s="59"/>
      <c r="Z44" s="59"/>
      <c r="AA44" s="59"/>
      <c r="AB44" s="59"/>
      <c r="AC44" s="59"/>
      <c r="AD44" s="59"/>
      <c r="AE44" s="59"/>
      <c r="AF44" s="59"/>
      <c r="AG44" s="59"/>
      <c r="AH44" s="59"/>
      <c r="AI44" s="59"/>
      <c r="AJ44" s="59"/>
    </row>
    <row r="45" spans="1:36" s="43" customFormat="1" x14ac:dyDescent="0.3">
      <c r="A45" s="774" t="s">
        <v>140</v>
      </c>
      <c r="B45" s="58" t="s">
        <v>407</v>
      </c>
      <c r="C45" s="59">
        <f t="shared" ref="C45:C65" si="10">Q8</f>
        <v>0</v>
      </c>
      <c r="D45" s="59">
        <f t="shared" ref="D45:D65" si="11">R8</f>
        <v>0</v>
      </c>
      <c r="E45" s="59">
        <f t="shared" ref="E45:E65" si="12">S8</f>
        <v>0</v>
      </c>
      <c r="F45" s="95"/>
      <c r="G45" s="95"/>
      <c r="H45" s="95"/>
      <c r="I45" s="95"/>
      <c r="J45" s="95"/>
      <c r="K45" s="95"/>
      <c r="L45" s="95"/>
      <c r="M45" s="95"/>
      <c r="N45" s="95"/>
      <c r="O45" s="95"/>
      <c r="P45" s="95"/>
      <c r="Q45" s="59">
        <f t="shared" ref="Q45:Q65" si="13">SUM(C45,F45:J45,M45:N45)</f>
        <v>0</v>
      </c>
      <c r="R45" s="59">
        <f t="shared" ref="R45:R65" si="14">SUM(D45,K45,O45)</f>
        <v>0</v>
      </c>
      <c r="S45" s="59">
        <f t="shared" ref="S45:S65" si="15">SUM(E45,L45,P45)</f>
        <v>0</v>
      </c>
      <c r="T45" s="48"/>
      <c r="U45" s="48"/>
      <c r="V45" s="395">
        <f t="shared" si="4"/>
        <v>38</v>
      </c>
      <c r="W45" s="59"/>
      <c r="X45" s="59"/>
      <c r="Y45" s="59"/>
      <c r="Z45" s="59"/>
      <c r="AA45" s="59"/>
      <c r="AB45" s="59"/>
      <c r="AC45" s="59"/>
      <c r="AD45" s="59"/>
      <c r="AE45" s="59"/>
      <c r="AF45" s="59"/>
      <c r="AG45" s="59"/>
      <c r="AH45" s="59"/>
      <c r="AI45" s="59"/>
      <c r="AJ45" s="59"/>
    </row>
    <row r="46" spans="1:36" s="43" customFormat="1" x14ac:dyDescent="0.3">
      <c r="A46" s="774"/>
      <c r="B46" s="58" t="s">
        <v>408</v>
      </c>
      <c r="C46" s="59">
        <f t="shared" si="10"/>
        <v>0</v>
      </c>
      <c r="D46" s="59">
        <f t="shared" si="11"/>
        <v>0</v>
      </c>
      <c r="E46" s="59">
        <f t="shared" si="12"/>
        <v>0</v>
      </c>
      <c r="F46" s="95"/>
      <c r="G46" s="95"/>
      <c r="H46" s="95"/>
      <c r="I46" s="95"/>
      <c r="J46" s="95"/>
      <c r="K46" s="95"/>
      <c r="L46" s="95"/>
      <c r="M46" s="95"/>
      <c r="N46" s="95"/>
      <c r="O46" s="95"/>
      <c r="P46" s="95"/>
      <c r="Q46" s="59">
        <f t="shared" si="13"/>
        <v>0</v>
      </c>
      <c r="R46" s="59">
        <f t="shared" si="14"/>
        <v>0</v>
      </c>
      <c r="S46" s="59">
        <f t="shared" si="15"/>
        <v>0</v>
      </c>
      <c r="T46" s="48"/>
      <c r="U46" s="48"/>
      <c r="V46" s="395">
        <f t="shared" si="4"/>
        <v>39</v>
      </c>
      <c r="W46" s="59"/>
      <c r="X46" s="59"/>
      <c r="Y46" s="59"/>
      <c r="Z46" s="59"/>
      <c r="AA46" s="59"/>
      <c r="AB46" s="59"/>
      <c r="AC46" s="59"/>
      <c r="AD46" s="59"/>
      <c r="AE46" s="59"/>
      <c r="AF46" s="59"/>
      <c r="AG46" s="59"/>
      <c r="AH46" s="59"/>
      <c r="AI46" s="59"/>
      <c r="AJ46" s="59"/>
    </row>
    <row r="47" spans="1:36" s="43" customFormat="1" x14ac:dyDescent="0.3">
      <c r="A47" s="774"/>
      <c r="B47" s="58" t="s">
        <v>409</v>
      </c>
      <c r="C47" s="59">
        <f t="shared" si="10"/>
        <v>0</v>
      </c>
      <c r="D47" s="59">
        <f t="shared" si="11"/>
        <v>0</v>
      </c>
      <c r="E47" s="59">
        <f t="shared" si="12"/>
        <v>0</v>
      </c>
      <c r="F47" s="95"/>
      <c r="G47" s="95"/>
      <c r="H47" s="95"/>
      <c r="I47" s="95"/>
      <c r="J47" s="95"/>
      <c r="K47" s="95"/>
      <c r="L47" s="95"/>
      <c r="M47" s="95"/>
      <c r="N47" s="95"/>
      <c r="O47" s="95"/>
      <c r="P47" s="95"/>
      <c r="Q47" s="59">
        <f t="shared" si="13"/>
        <v>0</v>
      </c>
      <c r="R47" s="59">
        <f t="shared" si="14"/>
        <v>0</v>
      </c>
      <c r="S47" s="59">
        <f t="shared" si="15"/>
        <v>0</v>
      </c>
      <c r="T47" s="48"/>
      <c r="U47" s="48"/>
      <c r="V47" s="395">
        <f t="shared" si="4"/>
        <v>40</v>
      </c>
      <c r="W47" s="59"/>
      <c r="X47" s="59"/>
      <c r="Y47" s="59"/>
      <c r="Z47" s="59"/>
      <c r="AA47" s="59"/>
      <c r="AB47" s="59"/>
      <c r="AC47" s="59"/>
      <c r="AD47" s="59"/>
      <c r="AE47" s="59"/>
      <c r="AF47" s="59"/>
      <c r="AG47" s="59"/>
      <c r="AH47" s="59"/>
      <c r="AI47" s="59"/>
      <c r="AJ47" s="59"/>
    </row>
    <row r="48" spans="1:36" s="43" customFormat="1" x14ac:dyDescent="0.3">
      <c r="A48" s="774"/>
      <c r="B48" s="58" t="s">
        <v>410</v>
      </c>
      <c r="C48" s="59">
        <f t="shared" si="10"/>
        <v>0</v>
      </c>
      <c r="D48" s="59">
        <f t="shared" si="11"/>
        <v>0</v>
      </c>
      <c r="E48" s="59">
        <f t="shared" si="12"/>
        <v>0</v>
      </c>
      <c r="F48" s="95"/>
      <c r="G48" s="95"/>
      <c r="H48" s="95"/>
      <c r="I48" s="95"/>
      <c r="J48" s="95"/>
      <c r="K48" s="95"/>
      <c r="L48" s="95"/>
      <c r="M48" s="95"/>
      <c r="N48" s="95"/>
      <c r="O48" s="95"/>
      <c r="P48" s="95"/>
      <c r="Q48" s="59">
        <f t="shared" si="13"/>
        <v>0</v>
      </c>
      <c r="R48" s="59">
        <f t="shared" si="14"/>
        <v>0</v>
      </c>
      <c r="S48" s="59">
        <f t="shared" si="15"/>
        <v>0</v>
      </c>
      <c r="T48" s="48"/>
      <c r="U48" s="48"/>
      <c r="V48" s="395">
        <f t="shared" si="4"/>
        <v>41</v>
      </c>
      <c r="W48" s="59"/>
      <c r="X48" s="59"/>
      <c r="Y48" s="59"/>
      <c r="Z48" s="59"/>
      <c r="AA48" s="59"/>
      <c r="AB48" s="59"/>
      <c r="AC48" s="59"/>
      <c r="AD48" s="59"/>
      <c r="AE48" s="59"/>
      <c r="AF48" s="59"/>
      <c r="AG48" s="59"/>
      <c r="AH48" s="59"/>
      <c r="AI48" s="59"/>
      <c r="AJ48" s="59"/>
    </row>
    <row r="49" spans="1:36" s="43" customFormat="1" x14ac:dyDescent="0.3">
      <c r="A49" s="774"/>
      <c r="B49" s="58" t="s">
        <v>411</v>
      </c>
      <c r="C49" s="59">
        <f t="shared" si="10"/>
        <v>0</v>
      </c>
      <c r="D49" s="59">
        <f t="shared" si="11"/>
        <v>0</v>
      </c>
      <c r="E49" s="59">
        <f t="shared" si="12"/>
        <v>0</v>
      </c>
      <c r="F49" s="95"/>
      <c r="G49" s="95"/>
      <c r="H49" s="95"/>
      <c r="I49" s="95"/>
      <c r="J49" s="95"/>
      <c r="K49" s="95"/>
      <c r="L49" s="95"/>
      <c r="M49" s="95"/>
      <c r="N49" s="95"/>
      <c r="O49" s="95"/>
      <c r="P49" s="95"/>
      <c r="Q49" s="59">
        <f t="shared" si="13"/>
        <v>0</v>
      </c>
      <c r="R49" s="59">
        <f t="shared" si="14"/>
        <v>0</v>
      </c>
      <c r="S49" s="59">
        <f t="shared" si="15"/>
        <v>0</v>
      </c>
      <c r="T49" s="48"/>
      <c r="U49" s="48"/>
      <c r="V49" s="395">
        <f t="shared" si="4"/>
        <v>42</v>
      </c>
      <c r="W49" s="59"/>
      <c r="X49" s="59"/>
      <c r="Y49" s="59"/>
      <c r="Z49" s="59"/>
      <c r="AA49" s="59"/>
      <c r="AB49" s="59"/>
      <c r="AC49" s="59"/>
      <c r="AD49" s="59"/>
      <c r="AE49" s="59"/>
      <c r="AF49" s="59"/>
      <c r="AG49" s="59"/>
      <c r="AH49" s="59"/>
      <c r="AI49" s="59"/>
      <c r="AJ49" s="59"/>
    </row>
    <row r="50" spans="1:36" s="43" customFormat="1" x14ac:dyDescent="0.3">
      <c r="A50" s="774"/>
      <c r="B50" s="58" t="s">
        <v>412</v>
      </c>
      <c r="C50" s="59">
        <f t="shared" si="10"/>
        <v>0</v>
      </c>
      <c r="D50" s="59">
        <f t="shared" si="11"/>
        <v>0</v>
      </c>
      <c r="E50" s="59">
        <f t="shared" si="12"/>
        <v>0</v>
      </c>
      <c r="F50" s="95"/>
      <c r="G50" s="95"/>
      <c r="H50" s="95"/>
      <c r="I50" s="95"/>
      <c r="J50" s="95"/>
      <c r="K50" s="95"/>
      <c r="L50" s="95"/>
      <c r="M50" s="95"/>
      <c r="N50" s="95"/>
      <c r="O50" s="95"/>
      <c r="P50" s="95"/>
      <c r="Q50" s="59">
        <f t="shared" si="13"/>
        <v>0</v>
      </c>
      <c r="R50" s="59">
        <f t="shared" si="14"/>
        <v>0</v>
      </c>
      <c r="S50" s="59">
        <f t="shared" si="15"/>
        <v>0</v>
      </c>
      <c r="T50" s="48"/>
      <c r="U50" s="48"/>
      <c r="V50" s="395">
        <f t="shared" si="4"/>
        <v>43</v>
      </c>
      <c r="W50" s="59"/>
      <c r="X50" s="59"/>
      <c r="Y50" s="59"/>
      <c r="Z50" s="59"/>
      <c r="AA50" s="59"/>
      <c r="AB50" s="59"/>
      <c r="AC50" s="59"/>
      <c r="AD50" s="59"/>
      <c r="AE50" s="59"/>
      <c r="AF50" s="59"/>
      <c r="AG50" s="59"/>
      <c r="AH50" s="59"/>
      <c r="AI50" s="59"/>
      <c r="AJ50" s="59"/>
    </row>
    <row r="51" spans="1:36" s="43" customFormat="1" x14ac:dyDescent="0.3">
      <c r="A51" s="774"/>
      <c r="B51" s="58" t="s">
        <v>413</v>
      </c>
      <c r="C51" s="59">
        <f t="shared" si="10"/>
        <v>0</v>
      </c>
      <c r="D51" s="59">
        <f t="shared" si="11"/>
        <v>0</v>
      </c>
      <c r="E51" s="59">
        <f t="shared" si="12"/>
        <v>0</v>
      </c>
      <c r="F51" s="95"/>
      <c r="G51" s="95"/>
      <c r="H51" s="95"/>
      <c r="I51" s="95"/>
      <c r="J51" s="95"/>
      <c r="K51" s="95"/>
      <c r="L51" s="95"/>
      <c r="M51" s="95"/>
      <c r="N51" s="95"/>
      <c r="O51" s="95"/>
      <c r="P51" s="95"/>
      <c r="Q51" s="59">
        <f t="shared" si="13"/>
        <v>0</v>
      </c>
      <c r="R51" s="59">
        <f t="shared" si="14"/>
        <v>0</v>
      </c>
      <c r="S51" s="59">
        <f t="shared" si="15"/>
        <v>0</v>
      </c>
      <c r="T51" s="48"/>
      <c r="U51" s="48"/>
      <c r="V51" s="395">
        <f t="shared" si="4"/>
        <v>44</v>
      </c>
      <c r="W51" s="59"/>
      <c r="X51" s="59"/>
      <c r="Y51" s="59"/>
      <c r="Z51" s="59"/>
      <c r="AA51" s="59"/>
      <c r="AB51" s="59"/>
      <c r="AC51" s="59"/>
      <c r="AD51" s="59"/>
      <c r="AE51" s="59"/>
      <c r="AF51" s="59"/>
      <c r="AG51" s="59"/>
      <c r="AH51" s="59"/>
      <c r="AI51" s="59"/>
      <c r="AJ51" s="59"/>
    </row>
    <row r="52" spans="1:36" s="43" customFormat="1" x14ac:dyDescent="0.3">
      <c r="A52" s="774"/>
      <c r="B52" s="58" t="s">
        <v>414</v>
      </c>
      <c r="C52" s="59">
        <f t="shared" si="10"/>
        <v>0</v>
      </c>
      <c r="D52" s="59">
        <f t="shared" si="11"/>
        <v>0</v>
      </c>
      <c r="E52" s="59">
        <f t="shared" si="12"/>
        <v>0</v>
      </c>
      <c r="F52" s="95"/>
      <c r="G52" s="95"/>
      <c r="H52" s="95"/>
      <c r="I52" s="95"/>
      <c r="J52" s="95"/>
      <c r="K52" s="95"/>
      <c r="L52" s="95"/>
      <c r="M52" s="95"/>
      <c r="N52" s="95"/>
      <c r="O52" s="95"/>
      <c r="P52" s="95"/>
      <c r="Q52" s="59">
        <f t="shared" si="13"/>
        <v>0</v>
      </c>
      <c r="R52" s="59">
        <f t="shared" si="14"/>
        <v>0</v>
      </c>
      <c r="S52" s="59">
        <f t="shared" si="15"/>
        <v>0</v>
      </c>
      <c r="T52" s="48"/>
      <c r="U52" s="48"/>
      <c r="V52" s="395">
        <f t="shared" si="4"/>
        <v>45</v>
      </c>
      <c r="W52" s="59"/>
      <c r="X52" s="59"/>
      <c r="Y52" s="59"/>
      <c r="Z52" s="59"/>
      <c r="AA52" s="59"/>
      <c r="AB52" s="59"/>
      <c r="AC52" s="59"/>
      <c r="AD52" s="59"/>
      <c r="AE52" s="59"/>
      <c r="AF52" s="59"/>
      <c r="AG52" s="59"/>
      <c r="AH52" s="59"/>
      <c r="AI52" s="59"/>
      <c r="AJ52" s="59"/>
    </row>
    <row r="53" spans="1:36" s="43" customFormat="1" x14ac:dyDescent="0.3">
      <c r="A53" s="774"/>
      <c r="B53" s="58" t="s">
        <v>415</v>
      </c>
      <c r="C53" s="59">
        <f t="shared" si="10"/>
        <v>0</v>
      </c>
      <c r="D53" s="59">
        <f t="shared" si="11"/>
        <v>0</v>
      </c>
      <c r="E53" s="59">
        <f t="shared" si="12"/>
        <v>0</v>
      </c>
      <c r="F53" s="95"/>
      <c r="G53" s="95"/>
      <c r="H53" s="95"/>
      <c r="I53" s="95"/>
      <c r="J53" s="95"/>
      <c r="K53" s="95"/>
      <c r="L53" s="95"/>
      <c r="M53" s="95"/>
      <c r="N53" s="95"/>
      <c r="O53" s="95"/>
      <c r="P53" s="95"/>
      <c r="Q53" s="59">
        <f t="shared" si="13"/>
        <v>0</v>
      </c>
      <c r="R53" s="59">
        <f t="shared" si="14"/>
        <v>0</v>
      </c>
      <c r="S53" s="59">
        <f t="shared" si="15"/>
        <v>0</v>
      </c>
      <c r="T53" s="48"/>
      <c r="U53" s="48"/>
      <c r="V53" s="395">
        <f t="shared" si="4"/>
        <v>46</v>
      </c>
      <c r="W53" s="59"/>
      <c r="X53" s="59"/>
      <c r="Y53" s="59"/>
      <c r="Z53" s="59"/>
      <c r="AA53" s="59"/>
      <c r="AB53" s="59"/>
      <c r="AC53" s="59"/>
      <c r="AD53" s="59"/>
      <c r="AE53" s="59"/>
      <c r="AF53" s="59"/>
      <c r="AG53" s="59"/>
      <c r="AH53" s="59"/>
      <c r="AI53" s="59"/>
      <c r="AJ53" s="59"/>
    </row>
    <row r="54" spans="1:36" s="43" customFormat="1" x14ac:dyDescent="0.3">
      <c r="A54" s="774"/>
      <c r="B54" s="58" t="s">
        <v>416</v>
      </c>
      <c r="C54" s="59">
        <f t="shared" si="10"/>
        <v>0</v>
      </c>
      <c r="D54" s="59">
        <f t="shared" si="11"/>
        <v>0</v>
      </c>
      <c r="E54" s="59">
        <f t="shared" si="12"/>
        <v>0</v>
      </c>
      <c r="F54" s="95"/>
      <c r="G54" s="95"/>
      <c r="H54" s="95"/>
      <c r="I54" s="95"/>
      <c r="J54" s="95"/>
      <c r="K54" s="95"/>
      <c r="L54" s="95"/>
      <c r="M54" s="95"/>
      <c r="N54" s="95"/>
      <c r="O54" s="95"/>
      <c r="P54" s="95"/>
      <c r="Q54" s="59">
        <f t="shared" si="13"/>
        <v>0</v>
      </c>
      <c r="R54" s="59">
        <f t="shared" si="14"/>
        <v>0</v>
      </c>
      <c r="S54" s="59">
        <f t="shared" si="15"/>
        <v>0</v>
      </c>
      <c r="T54" s="48"/>
      <c r="U54" s="48"/>
      <c r="V54" s="395">
        <f t="shared" si="4"/>
        <v>47</v>
      </c>
      <c r="W54" s="59"/>
      <c r="X54" s="59"/>
      <c r="Y54" s="59"/>
      <c r="Z54" s="59"/>
      <c r="AA54" s="59"/>
      <c r="AB54" s="59"/>
      <c r="AC54" s="59"/>
      <c r="AD54" s="59"/>
      <c r="AE54" s="59"/>
      <c r="AF54" s="59"/>
      <c r="AG54" s="59"/>
      <c r="AH54" s="59"/>
      <c r="AI54" s="59"/>
      <c r="AJ54" s="59"/>
    </row>
    <row r="55" spans="1:36" s="43" customFormat="1" x14ac:dyDescent="0.3">
      <c r="A55" s="774"/>
      <c r="B55" s="58" t="s">
        <v>417</v>
      </c>
      <c r="C55" s="59">
        <f t="shared" si="10"/>
        <v>0</v>
      </c>
      <c r="D55" s="59">
        <f t="shared" si="11"/>
        <v>0</v>
      </c>
      <c r="E55" s="59">
        <f t="shared" si="12"/>
        <v>0</v>
      </c>
      <c r="F55" s="95"/>
      <c r="G55" s="95"/>
      <c r="H55" s="95"/>
      <c r="I55" s="95"/>
      <c r="J55" s="95"/>
      <c r="K55" s="95"/>
      <c r="L55" s="95"/>
      <c r="M55" s="95"/>
      <c r="N55" s="95"/>
      <c r="O55" s="95"/>
      <c r="P55" s="95"/>
      <c r="Q55" s="59">
        <f t="shared" si="13"/>
        <v>0</v>
      </c>
      <c r="R55" s="59">
        <f t="shared" si="14"/>
        <v>0</v>
      </c>
      <c r="S55" s="59">
        <f t="shared" si="15"/>
        <v>0</v>
      </c>
      <c r="T55" s="48"/>
      <c r="U55" s="48"/>
      <c r="V55" s="395">
        <f t="shared" si="4"/>
        <v>48</v>
      </c>
      <c r="W55" s="59"/>
      <c r="X55" s="59"/>
      <c r="Y55" s="59"/>
      <c r="Z55" s="59"/>
      <c r="AA55" s="59"/>
      <c r="AB55" s="59"/>
      <c r="AC55" s="59"/>
      <c r="AD55" s="59"/>
      <c r="AE55" s="59"/>
      <c r="AF55" s="59"/>
      <c r="AG55" s="59"/>
      <c r="AH55" s="59"/>
      <c r="AI55" s="59"/>
      <c r="AJ55" s="59"/>
    </row>
    <row r="56" spans="1:36" s="43" customFormat="1" x14ac:dyDescent="0.3">
      <c r="A56" s="774"/>
      <c r="B56" s="58" t="s">
        <v>418</v>
      </c>
      <c r="C56" s="59">
        <f t="shared" si="10"/>
        <v>0</v>
      </c>
      <c r="D56" s="59">
        <f t="shared" si="11"/>
        <v>0</v>
      </c>
      <c r="E56" s="59">
        <f t="shared" si="12"/>
        <v>0</v>
      </c>
      <c r="F56" s="95"/>
      <c r="G56" s="95"/>
      <c r="H56" s="95"/>
      <c r="I56" s="95"/>
      <c r="J56" s="95"/>
      <c r="K56" s="95"/>
      <c r="L56" s="95"/>
      <c r="M56" s="95"/>
      <c r="N56" s="95"/>
      <c r="O56" s="95"/>
      <c r="P56" s="95"/>
      <c r="Q56" s="59">
        <f t="shared" si="13"/>
        <v>0</v>
      </c>
      <c r="R56" s="59">
        <f t="shared" si="14"/>
        <v>0</v>
      </c>
      <c r="S56" s="59">
        <f t="shared" si="15"/>
        <v>0</v>
      </c>
      <c r="T56" s="48"/>
      <c r="U56" s="48"/>
      <c r="V56" s="395">
        <f t="shared" si="4"/>
        <v>49</v>
      </c>
      <c r="W56" s="59"/>
      <c r="X56" s="59"/>
      <c r="Y56" s="59"/>
      <c r="Z56" s="59"/>
      <c r="AA56" s="59"/>
      <c r="AB56" s="59"/>
      <c r="AC56" s="59"/>
      <c r="AD56" s="59"/>
      <c r="AE56" s="59"/>
      <c r="AF56" s="59"/>
      <c r="AG56" s="59"/>
      <c r="AH56" s="59"/>
      <c r="AI56" s="59"/>
      <c r="AJ56" s="59"/>
    </row>
    <row r="57" spans="1:36" s="43" customFormat="1" x14ac:dyDescent="0.3">
      <c r="A57" s="774"/>
      <c r="B57" s="58" t="s">
        <v>419</v>
      </c>
      <c r="C57" s="59">
        <f t="shared" si="10"/>
        <v>0</v>
      </c>
      <c r="D57" s="59">
        <f t="shared" si="11"/>
        <v>0</v>
      </c>
      <c r="E57" s="59">
        <f t="shared" si="12"/>
        <v>0</v>
      </c>
      <c r="F57" s="95"/>
      <c r="G57" s="95"/>
      <c r="H57" s="95"/>
      <c r="I57" s="95"/>
      <c r="J57" s="95"/>
      <c r="K57" s="95"/>
      <c r="L57" s="95"/>
      <c r="M57" s="95"/>
      <c r="N57" s="95"/>
      <c r="O57" s="95"/>
      <c r="P57" s="95"/>
      <c r="Q57" s="59">
        <f t="shared" si="13"/>
        <v>0</v>
      </c>
      <c r="R57" s="59">
        <f t="shared" si="14"/>
        <v>0</v>
      </c>
      <c r="S57" s="59">
        <f t="shared" si="15"/>
        <v>0</v>
      </c>
      <c r="T57" s="48"/>
      <c r="U57" s="48"/>
      <c r="V57" s="395">
        <f t="shared" si="4"/>
        <v>50</v>
      </c>
      <c r="W57" s="59"/>
      <c r="X57" s="59"/>
      <c r="Y57" s="59"/>
      <c r="Z57" s="59"/>
      <c r="AA57" s="59"/>
      <c r="AB57" s="59"/>
      <c r="AC57" s="59"/>
      <c r="AD57" s="59"/>
      <c r="AE57" s="59"/>
      <c r="AF57" s="59"/>
      <c r="AG57" s="59"/>
      <c r="AH57" s="59"/>
      <c r="AI57" s="59"/>
      <c r="AJ57" s="59"/>
    </row>
    <row r="58" spans="1:36" s="43" customFormat="1" x14ac:dyDescent="0.3">
      <c r="A58" s="774"/>
      <c r="B58" s="58" t="s">
        <v>420</v>
      </c>
      <c r="C58" s="59">
        <f t="shared" si="10"/>
        <v>0</v>
      </c>
      <c r="D58" s="59">
        <f t="shared" si="11"/>
        <v>0</v>
      </c>
      <c r="E58" s="59">
        <f t="shared" si="12"/>
        <v>0</v>
      </c>
      <c r="F58" s="95"/>
      <c r="G58" s="95"/>
      <c r="H58" s="95"/>
      <c r="I58" s="95"/>
      <c r="J58" s="95"/>
      <c r="K58" s="95"/>
      <c r="L58" s="95"/>
      <c r="M58" s="95"/>
      <c r="N58" s="95"/>
      <c r="O58" s="95"/>
      <c r="P58" s="95"/>
      <c r="Q58" s="59">
        <f t="shared" si="13"/>
        <v>0</v>
      </c>
      <c r="R58" s="59">
        <f t="shared" si="14"/>
        <v>0</v>
      </c>
      <c r="S58" s="59">
        <f t="shared" si="15"/>
        <v>0</v>
      </c>
      <c r="T58" s="48"/>
      <c r="U58" s="48"/>
      <c r="V58" s="395">
        <f t="shared" si="4"/>
        <v>51</v>
      </c>
      <c r="W58" s="59"/>
      <c r="X58" s="59"/>
      <c r="Y58" s="59"/>
      <c r="Z58" s="59"/>
      <c r="AA58" s="59"/>
      <c r="AB58" s="59"/>
      <c r="AC58" s="59"/>
      <c r="AD58" s="59"/>
      <c r="AE58" s="59"/>
      <c r="AF58" s="59"/>
      <c r="AG58" s="59"/>
      <c r="AH58" s="59"/>
      <c r="AI58" s="59"/>
      <c r="AJ58" s="59"/>
    </row>
    <row r="59" spans="1:36" s="43" customFormat="1" x14ac:dyDescent="0.3">
      <c r="A59" s="774"/>
      <c r="B59" s="58" t="s">
        <v>146</v>
      </c>
      <c r="C59" s="59">
        <f t="shared" si="10"/>
        <v>0</v>
      </c>
      <c r="D59" s="59">
        <f t="shared" si="11"/>
        <v>0</v>
      </c>
      <c r="E59" s="59">
        <f t="shared" si="12"/>
        <v>0</v>
      </c>
      <c r="F59" s="95"/>
      <c r="G59" s="95"/>
      <c r="H59" s="95"/>
      <c r="I59" s="95"/>
      <c r="J59" s="95"/>
      <c r="K59" s="95"/>
      <c r="L59" s="95"/>
      <c r="M59" s="95"/>
      <c r="N59" s="95"/>
      <c r="O59" s="95"/>
      <c r="P59" s="95"/>
      <c r="Q59" s="59">
        <f t="shared" si="13"/>
        <v>0</v>
      </c>
      <c r="R59" s="59">
        <f t="shared" si="14"/>
        <v>0</v>
      </c>
      <c r="S59" s="59">
        <f t="shared" si="15"/>
        <v>0</v>
      </c>
      <c r="T59" s="48"/>
      <c r="U59" s="48"/>
      <c r="V59" s="395">
        <f t="shared" si="4"/>
        <v>52</v>
      </c>
      <c r="W59" s="59"/>
      <c r="X59" s="59"/>
      <c r="Y59" s="59"/>
      <c r="Z59" s="59"/>
      <c r="AA59" s="59"/>
      <c r="AB59" s="59"/>
      <c r="AC59" s="59"/>
      <c r="AD59" s="59"/>
      <c r="AE59" s="59"/>
      <c r="AF59" s="59"/>
      <c r="AG59" s="59"/>
      <c r="AH59" s="59"/>
      <c r="AI59" s="59"/>
      <c r="AJ59" s="59"/>
    </row>
    <row r="60" spans="1:36" s="43" customFormat="1" x14ac:dyDescent="0.3">
      <c r="A60" s="774"/>
      <c r="B60" s="58" t="s">
        <v>94</v>
      </c>
      <c r="C60" s="59">
        <f t="shared" si="10"/>
        <v>0</v>
      </c>
      <c r="D60" s="59">
        <f t="shared" si="11"/>
        <v>0</v>
      </c>
      <c r="E60" s="59">
        <f t="shared" si="12"/>
        <v>0</v>
      </c>
      <c r="F60" s="95"/>
      <c r="G60" s="95"/>
      <c r="H60" s="95"/>
      <c r="I60" s="95"/>
      <c r="J60" s="95"/>
      <c r="K60" s="95"/>
      <c r="L60" s="95"/>
      <c r="M60" s="95"/>
      <c r="N60" s="95"/>
      <c r="O60" s="95"/>
      <c r="P60" s="95"/>
      <c r="Q60" s="59">
        <f t="shared" si="13"/>
        <v>0</v>
      </c>
      <c r="R60" s="59">
        <f t="shared" si="14"/>
        <v>0</v>
      </c>
      <c r="S60" s="59">
        <f t="shared" si="15"/>
        <v>0</v>
      </c>
      <c r="T60" s="48"/>
      <c r="U60" s="48"/>
      <c r="V60" s="395">
        <f t="shared" si="4"/>
        <v>53</v>
      </c>
      <c r="W60" s="59"/>
      <c r="X60" s="59"/>
      <c r="Y60" s="59"/>
      <c r="Z60" s="59"/>
      <c r="AA60" s="59"/>
      <c r="AB60" s="59"/>
      <c r="AC60" s="59"/>
      <c r="AD60" s="59"/>
      <c r="AE60" s="59"/>
      <c r="AF60" s="59"/>
      <c r="AG60" s="59"/>
      <c r="AH60" s="59"/>
      <c r="AI60" s="59"/>
      <c r="AJ60" s="59"/>
    </row>
    <row r="61" spans="1:36" s="43" customFormat="1" x14ac:dyDescent="0.3">
      <c r="A61" s="774"/>
      <c r="B61" s="58" t="s">
        <v>102</v>
      </c>
      <c r="C61" s="59">
        <f t="shared" si="10"/>
        <v>0</v>
      </c>
      <c r="D61" s="59">
        <f t="shared" si="11"/>
        <v>0</v>
      </c>
      <c r="E61" s="59">
        <f t="shared" si="12"/>
        <v>0</v>
      </c>
      <c r="F61" s="95"/>
      <c r="G61" s="95"/>
      <c r="H61" s="95"/>
      <c r="I61" s="95"/>
      <c r="J61" s="95"/>
      <c r="K61" s="95"/>
      <c r="L61" s="95"/>
      <c r="M61" s="95"/>
      <c r="N61" s="95"/>
      <c r="O61" s="95"/>
      <c r="P61" s="95"/>
      <c r="Q61" s="59">
        <f t="shared" si="13"/>
        <v>0</v>
      </c>
      <c r="R61" s="59">
        <f t="shared" si="14"/>
        <v>0</v>
      </c>
      <c r="S61" s="59">
        <f t="shared" si="15"/>
        <v>0</v>
      </c>
      <c r="T61" s="48"/>
      <c r="U61" s="48"/>
      <c r="V61" s="395">
        <f t="shared" si="4"/>
        <v>54</v>
      </c>
      <c r="W61" s="59"/>
      <c r="X61" s="59"/>
      <c r="Y61" s="59"/>
      <c r="Z61" s="59"/>
      <c r="AA61" s="59"/>
      <c r="AB61" s="59"/>
      <c r="AC61" s="59"/>
      <c r="AD61" s="59"/>
      <c r="AE61" s="59"/>
      <c r="AF61" s="59"/>
      <c r="AG61" s="59"/>
      <c r="AH61" s="59"/>
      <c r="AI61" s="59"/>
      <c r="AJ61" s="59"/>
    </row>
    <row r="62" spans="1:36" s="43" customFormat="1" x14ac:dyDescent="0.3">
      <c r="A62" s="774"/>
      <c r="B62" s="58" t="s">
        <v>103</v>
      </c>
      <c r="C62" s="59">
        <f t="shared" si="10"/>
        <v>0</v>
      </c>
      <c r="D62" s="59">
        <f t="shared" si="11"/>
        <v>0</v>
      </c>
      <c r="E62" s="59">
        <f t="shared" si="12"/>
        <v>0</v>
      </c>
      <c r="F62" s="95"/>
      <c r="G62" s="95"/>
      <c r="H62" s="95"/>
      <c r="I62" s="95"/>
      <c r="J62" s="95"/>
      <c r="K62" s="95"/>
      <c r="L62" s="95"/>
      <c r="M62" s="95"/>
      <c r="N62" s="95"/>
      <c r="O62" s="95"/>
      <c r="P62" s="95"/>
      <c r="Q62" s="59">
        <f t="shared" si="13"/>
        <v>0</v>
      </c>
      <c r="R62" s="59">
        <f t="shared" si="14"/>
        <v>0</v>
      </c>
      <c r="S62" s="59">
        <f t="shared" si="15"/>
        <v>0</v>
      </c>
      <c r="T62" s="48"/>
      <c r="U62" s="48"/>
      <c r="V62" s="395">
        <f t="shared" si="4"/>
        <v>55</v>
      </c>
      <c r="W62" s="59"/>
      <c r="X62" s="59"/>
      <c r="Y62" s="59"/>
      <c r="Z62" s="59"/>
      <c r="AA62" s="59"/>
      <c r="AB62" s="59"/>
      <c r="AC62" s="59"/>
      <c r="AD62" s="59"/>
      <c r="AE62" s="59"/>
      <c r="AF62" s="59"/>
      <c r="AG62" s="59"/>
      <c r="AH62" s="59"/>
      <c r="AI62" s="59"/>
      <c r="AJ62" s="59"/>
    </row>
    <row r="63" spans="1:36" s="43" customFormat="1" x14ac:dyDescent="0.3">
      <c r="A63" s="774"/>
      <c r="B63" s="58" t="s">
        <v>104</v>
      </c>
      <c r="C63" s="59">
        <f t="shared" si="10"/>
        <v>0</v>
      </c>
      <c r="D63" s="59">
        <f t="shared" si="11"/>
        <v>0</v>
      </c>
      <c r="E63" s="59">
        <f t="shared" si="12"/>
        <v>0</v>
      </c>
      <c r="F63" s="95"/>
      <c r="G63" s="95"/>
      <c r="H63" s="95"/>
      <c r="I63" s="95"/>
      <c r="J63" s="95"/>
      <c r="K63" s="95"/>
      <c r="L63" s="95"/>
      <c r="M63" s="95"/>
      <c r="N63" s="95"/>
      <c r="O63" s="95"/>
      <c r="P63" s="95"/>
      <c r="Q63" s="59">
        <f t="shared" si="13"/>
        <v>0</v>
      </c>
      <c r="R63" s="59">
        <f t="shared" si="14"/>
        <v>0</v>
      </c>
      <c r="S63" s="59">
        <f t="shared" si="15"/>
        <v>0</v>
      </c>
      <c r="T63" s="48"/>
      <c r="U63" s="48"/>
      <c r="V63" s="395">
        <f t="shared" si="4"/>
        <v>56</v>
      </c>
      <c r="W63" s="59"/>
      <c r="X63" s="59"/>
      <c r="Y63" s="59"/>
      <c r="Z63" s="59"/>
      <c r="AA63" s="59"/>
      <c r="AB63" s="59"/>
      <c r="AC63" s="59"/>
      <c r="AD63" s="59"/>
      <c r="AE63" s="59"/>
      <c r="AF63" s="59"/>
      <c r="AG63" s="59"/>
      <c r="AH63" s="59"/>
      <c r="AI63" s="59"/>
      <c r="AJ63" s="59"/>
    </row>
    <row r="64" spans="1:36" s="43" customFormat="1" x14ac:dyDescent="0.3">
      <c r="A64" s="774"/>
      <c r="B64" s="58" t="s">
        <v>105</v>
      </c>
      <c r="C64" s="59">
        <f t="shared" si="10"/>
        <v>0</v>
      </c>
      <c r="D64" s="59">
        <f t="shared" si="11"/>
        <v>0</v>
      </c>
      <c r="E64" s="59">
        <f t="shared" si="12"/>
        <v>0</v>
      </c>
      <c r="F64" s="95"/>
      <c r="G64" s="95"/>
      <c r="H64" s="95"/>
      <c r="I64" s="95"/>
      <c r="J64" s="95"/>
      <c r="K64" s="95"/>
      <c r="L64" s="95"/>
      <c r="M64" s="95"/>
      <c r="N64" s="95"/>
      <c r="O64" s="95"/>
      <c r="P64" s="95"/>
      <c r="Q64" s="59">
        <f t="shared" si="13"/>
        <v>0</v>
      </c>
      <c r="R64" s="59">
        <f t="shared" si="14"/>
        <v>0</v>
      </c>
      <c r="S64" s="59">
        <f t="shared" si="15"/>
        <v>0</v>
      </c>
      <c r="T64" s="48"/>
      <c r="U64" s="48"/>
      <c r="V64" s="395">
        <f t="shared" si="4"/>
        <v>57</v>
      </c>
      <c r="W64" s="59"/>
      <c r="X64" s="59"/>
      <c r="Y64" s="59"/>
      <c r="Z64" s="59"/>
      <c r="AA64" s="59"/>
      <c r="AB64" s="59"/>
      <c r="AC64" s="59"/>
      <c r="AD64" s="59"/>
      <c r="AE64" s="59"/>
      <c r="AF64" s="59"/>
      <c r="AG64" s="59"/>
      <c r="AH64" s="59"/>
      <c r="AI64" s="59"/>
      <c r="AJ64" s="59"/>
    </row>
    <row r="65" spans="1:36" s="43" customFormat="1" x14ac:dyDescent="0.3">
      <c r="A65" s="774"/>
      <c r="B65" s="58" t="s">
        <v>106</v>
      </c>
      <c r="C65" s="59">
        <f t="shared" si="10"/>
        <v>0</v>
      </c>
      <c r="D65" s="59">
        <f t="shared" si="11"/>
        <v>0</v>
      </c>
      <c r="E65" s="59">
        <f t="shared" si="12"/>
        <v>0</v>
      </c>
      <c r="F65" s="95"/>
      <c r="G65" s="95"/>
      <c r="H65" s="95"/>
      <c r="I65" s="95"/>
      <c r="J65" s="95"/>
      <c r="K65" s="95"/>
      <c r="L65" s="95"/>
      <c r="M65" s="95"/>
      <c r="N65" s="95"/>
      <c r="O65" s="95"/>
      <c r="P65" s="95"/>
      <c r="Q65" s="59">
        <f t="shared" si="13"/>
        <v>0</v>
      </c>
      <c r="R65" s="59">
        <f t="shared" si="14"/>
        <v>0</v>
      </c>
      <c r="S65" s="59">
        <f t="shared" si="15"/>
        <v>0</v>
      </c>
      <c r="T65" s="48"/>
      <c r="U65" s="48"/>
      <c r="V65" s="395">
        <f t="shared" si="4"/>
        <v>58</v>
      </c>
      <c r="W65" s="59"/>
      <c r="X65" s="59"/>
      <c r="Y65" s="59"/>
      <c r="Z65" s="59"/>
      <c r="AA65" s="59"/>
      <c r="AB65" s="59"/>
      <c r="AC65" s="59"/>
      <c r="AD65" s="59"/>
      <c r="AE65" s="59"/>
      <c r="AF65" s="59"/>
      <c r="AG65" s="59"/>
      <c r="AH65" s="59"/>
      <c r="AI65" s="59"/>
      <c r="AJ65" s="59"/>
    </row>
    <row r="66" spans="1:36" s="43" customFormat="1" ht="14.25" thickBot="1" x14ac:dyDescent="0.35">
      <c r="A66" s="774"/>
      <c r="B66" s="60" t="s">
        <v>148</v>
      </c>
      <c r="C66" s="61">
        <f t="shared" ref="C66:S66" si="16">SUM(C45:C65)</f>
        <v>0</v>
      </c>
      <c r="D66" s="61">
        <f t="shared" si="16"/>
        <v>0</v>
      </c>
      <c r="E66" s="61">
        <f t="shared" si="16"/>
        <v>0</v>
      </c>
      <c r="F66" s="61">
        <f t="shared" si="16"/>
        <v>0</v>
      </c>
      <c r="G66" s="61">
        <f t="shared" si="16"/>
        <v>0</v>
      </c>
      <c r="H66" s="61">
        <f t="shared" si="16"/>
        <v>0</v>
      </c>
      <c r="I66" s="61">
        <f t="shared" si="16"/>
        <v>0</v>
      </c>
      <c r="J66" s="61">
        <f t="shared" si="16"/>
        <v>0</v>
      </c>
      <c r="K66" s="61">
        <f t="shared" si="16"/>
        <v>0</v>
      </c>
      <c r="L66" s="61">
        <f t="shared" si="16"/>
        <v>0</v>
      </c>
      <c r="M66" s="61">
        <f t="shared" si="16"/>
        <v>0</v>
      </c>
      <c r="N66" s="61">
        <f t="shared" si="16"/>
        <v>0</v>
      </c>
      <c r="O66" s="61">
        <f t="shared" si="16"/>
        <v>0</v>
      </c>
      <c r="P66" s="61">
        <f t="shared" si="16"/>
        <v>0</v>
      </c>
      <c r="Q66" s="61">
        <f t="shared" si="16"/>
        <v>0</v>
      </c>
      <c r="R66" s="61">
        <f t="shared" si="16"/>
        <v>0</v>
      </c>
      <c r="S66" s="61">
        <f t="shared" si="16"/>
        <v>0</v>
      </c>
      <c r="T66" s="395"/>
      <c r="U66" s="48" t="str">
        <f>RIGHT(A45,4)&amp;"reseau"</f>
        <v>2016reseau</v>
      </c>
      <c r="V66" s="395">
        <f t="shared" si="4"/>
        <v>59</v>
      </c>
      <c r="W66" s="59"/>
      <c r="X66" s="59"/>
      <c r="Y66" s="59"/>
      <c r="Z66" s="59"/>
      <c r="AA66" s="59"/>
      <c r="AB66" s="59"/>
      <c r="AC66" s="59"/>
      <c r="AD66" s="59"/>
      <c r="AE66" s="59"/>
      <c r="AF66" s="59"/>
      <c r="AG66" s="59"/>
      <c r="AH66" s="59"/>
      <c r="AI66" s="59"/>
      <c r="AJ66" s="59"/>
    </row>
    <row r="67" spans="1:36" s="43" customFormat="1" x14ac:dyDescent="0.3">
      <c r="A67" s="774"/>
      <c r="B67" s="62"/>
      <c r="C67" s="59"/>
      <c r="D67" s="59"/>
      <c r="E67" s="59"/>
      <c r="F67" s="59"/>
      <c r="G67" s="59"/>
      <c r="H67" s="59"/>
      <c r="I67" s="59"/>
      <c r="J67" s="59"/>
      <c r="K67" s="59"/>
      <c r="L67" s="59"/>
      <c r="M67" s="59"/>
      <c r="N67" s="59"/>
      <c r="O67" s="59"/>
      <c r="P67" s="59"/>
      <c r="Q67" s="59"/>
      <c r="R67" s="59"/>
      <c r="S67" s="59"/>
      <c r="T67" s="48"/>
      <c r="U67" s="48"/>
      <c r="V67" s="395">
        <f t="shared" si="4"/>
        <v>60</v>
      </c>
      <c r="W67" s="59"/>
      <c r="X67" s="59"/>
      <c r="Y67" s="59"/>
      <c r="Z67" s="59"/>
      <c r="AA67" s="59"/>
      <c r="AB67" s="59"/>
      <c r="AC67" s="59"/>
      <c r="AD67" s="59"/>
      <c r="AE67" s="59"/>
      <c r="AF67" s="59"/>
      <c r="AG67" s="59"/>
      <c r="AH67" s="59"/>
      <c r="AI67" s="59"/>
      <c r="AJ67" s="59"/>
    </row>
    <row r="68" spans="1:36" s="43" customFormat="1" x14ac:dyDescent="0.3">
      <c r="A68" s="774"/>
      <c r="B68" s="58" t="s">
        <v>407</v>
      </c>
      <c r="C68" s="59">
        <f t="shared" ref="C68:C79" si="17">Q31</f>
        <v>0</v>
      </c>
      <c r="D68" s="59">
        <f t="shared" ref="D68:D79" si="18">R31</f>
        <v>0</v>
      </c>
      <c r="E68" s="59">
        <f t="shared" ref="E68:E79" si="19">S31</f>
        <v>0</v>
      </c>
      <c r="F68" s="95"/>
      <c r="G68" s="95"/>
      <c r="H68" s="95"/>
      <c r="I68" s="95"/>
      <c r="J68" s="95"/>
      <c r="K68" s="95"/>
      <c r="L68" s="95"/>
      <c r="M68" s="95"/>
      <c r="N68" s="95"/>
      <c r="O68" s="95"/>
      <c r="P68" s="95"/>
      <c r="Q68" s="59">
        <f t="shared" ref="Q68:Q79" si="20">SUM(C68,F68:J68,M68:N68)</f>
        <v>0</v>
      </c>
      <c r="R68" s="59">
        <f t="shared" ref="R68:R79" si="21">SUM(D68,K68,O68)</f>
        <v>0</v>
      </c>
      <c r="S68" s="59">
        <f t="shared" ref="S68:S79" si="22">SUM(E68,L68,P68)</f>
        <v>0</v>
      </c>
      <c r="T68" s="48"/>
      <c r="U68" s="48"/>
      <c r="V68" s="395">
        <f t="shared" si="4"/>
        <v>61</v>
      </c>
      <c r="W68" s="59"/>
      <c r="X68" s="59"/>
      <c r="Y68" s="59"/>
      <c r="Z68" s="59"/>
      <c r="AA68" s="59"/>
      <c r="AB68" s="59"/>
      <c r="AC68" s="59"/>
      <c r="AD68" s="59"/>
      <c r="AE68" s="59"/>
      <c r="AF68" s="59"/>
      <c r="AG68" s="59"/>
      <c r="AH68" s="59"/>
      <c r="AI68" s="59"/>
      <c r="AJ68" s="59"/>
    </row>
    <row r="69" spans="1:36" s="43" customFormat="1" x14ac:dyDescent="0.3">
      <c r="A69" s="774"/>
      <c r="B69" s="58" t="s">
        <v>149</v>
      </c>
      <c r="C69" s="59">
        <f t="shared" si="17"/>
        <v>0</v>
      </c>
      <c r="D69" s="59">
        <f t="shared" si="18"/>
        <v>0</v>
      </c>
      <c r="E69" s="59">
        <f t="shared" si="19"/>
        <v>0</v>
      </c>
      <c r="F69" s="95"/>
      <c r="G69" s="95"/>
      <c r="H69" s="95"/>
      <c r="I69" s="95"/>
      <c r="J69" s="95"/>
      <c r="K69" s="95"/>
      <c r="L69" s="95"/>
      <c r="M69" s="95"/>
      <c r="N69" s="95"/>
      <c r="O69" s="95"/>
      <c r="P69" s="95"/>
      <c r="Q69" s="59">
        <f t="shared" si="20"/>
        <v>0</v>
      </c>
      <c r="R69" s="59">
        <f t="shared" si="21"/>
        <v>0</v>
      </c>
      <c r="S69" s="59">
        <f t="shared" si="22"/>
        <v>0</v>
      </c>
      <c r="T69" s="48"/>
      <c r="U69" s="48"/>
      <c r="V69" s="395">
        <f t="shared" si="4"/>
        <v>62</v>
      </c>
      <c r="W69" s="59"/>
      <c r="X69" s="59"/>
      <c r="Y69" s="59"/>
      <c r="Z69" s="59"/>
      <c r="AA69" s="59"/>
      <c r="AB69" s="59"/>
      <c r="AC69" s="59"/>
      <c r="AD69" s="59"/>
      <c r="AE69" s="59"/>
      <c r="AF69" s="59"/>
      <c r="AG69" s="59"/>
      <c r="AH69" s="59"/>
      <c r="AI69" s="59"/>
      <c r="AJ69" s="59"/>
    </row>
    <row r="70" spans="1:36" s="43" customFormat="1" x14ac:dyDescent="0.3">
      <c r="A70" s="774"/>
      <c r="B70" s="58" t="s">
        <v>150</v>
      </c>
      <c r="C70" s="59">
        <f t="shared" si="17"/>
        <v>0</v>
      </c>
      <c r="D70" s="59">
        <f t="shared" si="18"/>
        <v>0</v>
      </c>
      <c r="E70" s="59">
        <f t="shared" si="19"/>
        <v>0</v>
      </c>
      <c r="F70" s="95"/>
      <c r="G70" s="95"/>
      <c r="H70" s="95"/>
      <c r="I70" s="95"/>
      <c r="J70" s="95"/>
      <c r="K70" s="95"/>
      <c r="L70" s="95"/>
      <c r="M70" s="95"/>
      <c r="N70" s="95"/>
      <c r="O70" s="95"/>
      <c r="P70" s="95"/>
      <c r="Q70" s="59">
        <f t="shared" si="20"/>
        <v>0</v>
      </c>
      <c r="R70" s="59">
        <f t="shared" si="21"/>
        <v>0</v>
      </c>
      <c r="S70" s="59">
        <f t="shared" si="22"/>
        <v>0</v>
      </c>
      <c r="T70" s="48"/>
      <c r="U70" s="48"/>
      <c r="V70" s="395">
        <f t="shared" si="4"/>
        <v>63</v>
      </c>
      <c r="W70" s="59"/>
      <c r="X70" s="59"/>
      <c r="Y70" s="59"/>
      <c r="Z70" s="59"/>
      <c r="AA70" s="59"/>
      <c r="AB70" s="59"/>
      <c r="AC70" s="59"/>
      <c r="AD70" s="59"/>
      <c r="AE70" s="59"/>
      <c r="AF70" s="59"/>
      <c r="AG70" s="59"/>
      <c r="AH70" s="59"/>
      <c r="AI70" s="59"/>
      <c r="AJ70" s="59"/>
    </row>
    <row r="71" spans="1:36" s="43" customFormat="1" x14ac:dyDescent="0.3">
      <c r="A71" s="774"/>
      <c r="B71" s="58" t="s">
        <v>145</v>
      </c>
      <c r="C71" s="59">
        <f t="shared" si="17"/>
        <v>0</v>
      </c>
      <c r="D71" s="59">
        <f t="shared" si="18"/>
        <v>0</v>
      </c>
      <c r="E71" s="59">
        <f t="shared" si="19"/>
        <v>0</v>
      </c>
      <c r="F71" s="95"/>
      <c r="G71" s="95"/>
      <c r="H71" s="95"/>
      <c r="I71" s="95"/>
      <c r="J71" s="95"/>
      <c r="K71" s="95"/>
      <c r="L71" s="95"/>
      <c r="M71" s="95"/>
      <c r="N71" s="95"/>
      <c r="O71" s="95"/>
      <c r="P71" s="95"/>
      <c r="Q71" s="59">
        <f t="shared" si="20"/>
        <v>0</v>
      </c>
      <c r="R71" s="59">
        <f t="shared" si="21"/>
        <v>0</v>
      </c>
      <c r="S71" s="59">
        <f t="shared" si="22"/>
        <v>0</v>
      </c>
      <c r="T71" s="48"/>
      <c r="U71" s="48"/>
      <c r="V71" s="395">
        <f t="shared" si="4"/>
        <v>64</v>
      </c>
      <c r="W71" s="59"/>
      <c r="X71" s="59"/>
      <c r="Y71" s="59"/>
      <c r="Z71" s="59"/>
      <c r="AA71" s="59"/>
      <c r="AB71" s="59"/>
      <c r="AC71" s="59"/>
      <c r="AD71" s="59"/>
      <c r="AE71" s="59"/>
      <c r="AF71" s="59"/>
      <c r="AG71" s="59"/>
      <c r="AH71" s="59"/>
      <c r="AI71" s="59"/>
      <c r="AJ71" s="59"/>
    </row>
    <row r="72" spans="1:36" s="43" customFormat="1" x14ac:dyDescent="0.3">
      <c r="A72" s="774"/>
      <c r="B72" s="58" t="s">
        <v>151</v>
      </c>
      <c r="C72" s="59">
        <f t="shared" si="17"/>
        <v>0</v>
      </c>
      <c r="D72" s="59">
        <f t="shared" si="18"/>
        <v>0</v>
      </c>
      <c r="E72" s="59">
        <f t="shared" si="19"/>
        <v>0</v>
      </c>
      <c r="F72" s="95"/>
      <c r="G72" s="95"/>
      <c r="H72" s="95"/>
      <c r="I72" s="95"/>
      <c r="J72" s="95"/>
      <c r="K72" s="95"/>
      <c r="L72" s="95"/>
      <c r="M72" s="95"/>
      <c r="N72" s="95"/>
      <c r="O72" s="95"/>
      <c r="P72" s="95"/>
      <c r="Q72" s="59">
        <f t="shared" si="20"/>
        <v>0</v>
      </c>
      <c r="R72" s="59">
        <f t="shared" si="21"/>
        <v>0</v>
      </c>
      <c r="S72" s="59">
        <f t="shared" si="22"/>
        <v>0</v>
      </c>
      <c r="T72" s="48"/>
      <c r="U72" s="48"/>
      <c r="V72" s="395">
        <f t="shared" si="4"/>
        <v>65</v>
      </c>
      <c r="W72" s="59"/>
      <c r="X72" s="59"/>
      <c r="Y72" s="59"/>
      <c r="Z72" s="59"/>
      <c r="AA72" s="59"/>
      <c r="AB72" s="59"/>
      <c r="AC72" s="59"/>
      <c r="AD72" s="59"/>
      <c r="AE72" s="59"/>
      <c r="AF72" s="59"/>
      <c r="AG72" s="59"/>
      <c r="AH72" s="59"/>
      <c r="AI72" s="59"/>
      <c r="AJ72" s="59"/>
    </row>
    <row r="73" spans="1:36" s="43" customFormat="1" x14ac:dyDescent="0.3">
      <c r="A73" s="774"/>
      <c r="B73" s="58" t="s">
        <v>152</v>
      </c>
      <c r="C73" s="59">
        <f t="shared" si="17"/>
        <v>0</v>
      </c>
      <c r="D73" s="59">
        <f t="shared" si="18"/>
        <v>0</v>
      </c>
      <c r="E73" s="59">
        <f t="shared" si="19"/>
        <v>0</v>
      </c>
      <c r="F73" s="95"/>
      <c r="G73" s="95"/>
      <c r="H73" s="95"/>
      <c r="I73" s="95"/>
      <c r="J73" s="95"/>
      <c r="K73" s="95"/>
      <c r="L73" s="95"/>
      <c r="M73" s="95"/>
      <c r="N73" s="95"/>
      <c r="O73" s="95"/>
      <c r="P73" s="95"/>
      <c r="Q73" s="59">
        <f t="shared" si="20"/>
        <v>0</v>
      </c>
      <c r="R73" s="59">
        <f t="shared" si="21"/>
        <v>0</v>
      </c>
      <c r="S73" s="59">
        <f t="shared" si="22"/>
        <v>0</v>
      </c>
      <c r="T73" s="48"/>
      <c r="U73" s="48"/>
      <c r="V73" s="395">
        <f t="shared" si="4"/>
        <v>66</v>
      </c>
      <c r="W73" s="59"/>
      <c r="X73" s="59"/>
      <c r="Y73" s="59"/>
      <c r="Z73" s="59"/>
      <c r="AA73" s="59"/>
      <c r="AB73" s="59"/>
      <c r="AC73" s="59"/>
      <c r="AD73" s="59"/>
      <c r="AE73" s="59"/>
      <c r="AF73" s="59"/>
      <c r="AG73" s="59"/>
      <c r="AH73" s="59"/>
      <c r="AI73" s="59"/>
      <c r="AJ73" s="59"/>
    </row>
    <row r="74" spans="1:36" s="43" customFormat="1" x14ac:dyDescent="0.3">
      <c r="A74" s="774"/>
      <c r="B74" s="58" t="s">
        <v>147</v>
      </c>
      <c r="C74" s="59">
        <f t="shared" si="17"/>
        <v>0</v>
      </c>
      <c r="D74" s="59">
        <f t="shared" si="18"/>
        <v>0</v>
      </c>
      <c r="E74" s="59">
        <f t="shared" si="19"/>
        <v>0</v>
      </c>
      <c r="F74" s="95"/>
      <c r="G74" s="95"/>
      <c r="H74" s="95"/>
      <c r="I74" s="95"/>
      <c r="J74" s="95"/>
      <c r="K74" s="95"/>
      <c r="L74" s="95"/>
      <c r="M74" s="95"/>
      <c r="N74" s="95"/>
      <c r="O74" s="95"/>
      <c r="P74" s="95"/>
      <c r="Q74" s="59">
        <f t="shared" si="20"/>
        <v>0</v>
      </c>
      <c r="R74" s="59">
        <f t="shared" si="21"/>
        <v>0</v>
      </c>
      <c r="S74" s="59">
        <f t="shared" si="22"/>
        <v>0</v>
      </c>
      <c r="T74" s="48"/>
      <c r="U74" s="48"/>
      <c r="V74" s="395">
        <f t="shared" ref="V74:V137" si="23">V73+1</f>
        <v>67</v>
      </c>
      <c r="W74" s="59"/>
      <c r="X74" s="59"/>
      <c r="Y74" s="59"/>
      <c r="Z74" s="59"/>
      <c r="AA74" s="59"/>
      <c r="AB74" s="59"/>
      <c r="AC74" s="59"/>
      <c r="AD74" s="59"/>
      <c r="AE74" s="59"/>
      <c r="AF74" s="59"/>
      <c r="AG74" s="59"/>
      <c r="AH74" s="59"/>
      <c r="AI74" s="59"/>
      <c r="AJ74" s="59"/>
    </row>
    <row r="75" spans="1:36" s="43" customFormat="1" x14ac:dyDescent="0.3">
      <c r="A75" s="774"/>
      <c r="B75" s="58" t="s">
        <v>102</v>
      </c>
      <c r="C75" s="59">
        <f t="shared" si="17"/>
        <v>0</v>
      </c>
      <c r="D75" s="59">
        <f t="shared" si="18"/>
        <v>0</v>
      </c>
      <c r="E75" s="59">
        <f t="shared" si="19"/>
        <v>0</v>
      </c>
      <c r="F75" s="95"/>
      <c r="G75" s="95"/>
      <c r="H75" s="95"/>
      <c r="I75" s="95"/>
      <c r="J75" s="95"/>
      <c r="K75" s="95"/>
      <c r="L75" s="95"/>
      <c r="M75" s="95"/>
      <c r="N75" s="95"/>
      <c r="O75" s="95"/>
      <c r="P75" s="95"/>
      <c r="Q75" s="59">
        <f t="shared" si="20"/>
        <v>0</v>
      </c>
      <c r="R75" s="59">
        <f t="shared" si="21"/>
        <v>0</v>
      </c>
      <c r="S75" s="59">
        <f t="shared" si="22"/>
        <v>0</v>
      </c>
      <c r="T75" s="48"/>
      <c r="U75" s="48"/>
      <c r="V75" s="395">
        <f t="shared" si="23"/>
        <v>68</v>
      </c>
      <c r="W75" s="59"/>
      <c r="X75" s="59"/>
      <c r="Y75" s="59"/>
      <c r="Z75" s="59"/>
      <c r="AA75" s="59"/>
      <c r="AB75" s="59"/>
      <c r="AC75" s="59"/>
      <c r="AD75" s="59"/>
      <c r="AE75" s="59"/>
      <c r="AF75" s="59"/>
      <c r="AG75" s="59"/>
      <c r="AH75" s="59"/>
      <c r="AI75" s="59"/>
      <c r="AJ75" s="59"/>
    </row>
    <row r="76" spans="1:36" s="43" customFormat="1" x14ac:dyDescent="0.3">
      <c r="A76" s="774"/>
      <c r="B76" s="58" t="s">
        <v>103</v>
      </c>
      <c r="C76" s="59">
        <f t="shared" si="17"/>
        <v>0</v>
      </c>
      <c r="D76" s="59">
        <f t="shared" si="18"/>
        <v>0</v>
      </c>
      <c r="E76" s="59">
        <f t="shared" si="19"/>
        <v>0</v>
      </c>
      <c r="F76" s="95"/>
      <c r="G76" s="95"/>
      <c r="H76" s="95"/>
      <c r="I76" s="95"/>
      <c r="J76" s="95"/>
      <c r="K76" s="95"/>
      <c r="L76" s="95"/>
      <c r="M76" s="95"/>
      <c r="N76" s="95"/>
      <c r="O76" s="95"/>
      <c r="P76" s="95"/>
      <c r="Q76" s="59">
        <f t="shared" si="20"/>
        <v>0</v>
      </c>
      <c r="R76" s="59">
        <f t="shared" si="21"/>
        <v>0</v>
      </c>
      <c r="S76" s="59">
        <f t="shared" si="22"/>
        <v>0</v>
      </c>
      <c r="T76" s="48"/>
      <c r="U76" s="48"/>
      <c r="V76" s="395">
        <f t="shared" si="23"/>
        <v>69</v>
      </c>
      <c r="W76" s="59"/>
      <c r="X76" s="59"/>
      <c r="Y76" s="59"/>
      <c r="Z76" s="59"/>
      <c r="AA76" s="59"/>
      <c r="AB76" s="59"/>
      <c r="AC76" s="59"/>
      <c r="AD76" s="59"/>
      <c r="AE76" s="59"/>
      <c r="AF76" s="59"/>
      <c r="AG76" s="59"/>
      <c r="AH76" s="59"/>
      <c r="AI76" s="59"/>
      <c r="AJ76" s="59"/>
    </row>
    <row r="77" spans="1:36" s="43" customFormat="1" x14ac:dyDescent="0.3">
      <c r="A77" s="774"/>
      <c r="B77" s="58" t="s">
        <v>104</v>
      </c>
      <c r="C77" s="59">
        <f t="shared" si="17"/>
        <v>0</v>
      </c>
      <c r="D77" s="59">
        <f t="shared" si="18"/>
        <v>0</v>
      </c>
      <c r="E77" s="59">
        <f t="shared" si="19"/>
        <v>0</v>
      </c>
      <c r="F77" s="95"/>
      <c r="G77" s="95"/>
      <c r="H77" s="95"/>
      <c r="I77" s="95"/>
      <c r="J77" s="95"/>
      <c r="K77" s="95"/>
      <c r="L77" s="95"/>
      <c r="M77" s="95"/>
      <c r="N77" s="95"/>
      <c r="O77" s="95"/>
      <c r="P77" s="95"/>
      <c r="Q77" s="59">
        <f t="shared" si="20"/>
        <v>0</v>
      </c>
      <c r="R77" s="59">
        <f t="shared" si="21"/>
        <v>0</v>
      </c>
      <c r="S77" s="59">
        <f t="shared" si="22"/>
        <v>0</v>
      </c>
      <c r="T77" s="48"/>
      <c r="U77" s="48"/>
      <c r="V77" s="395">
        <f t="shared" si="23"/>
        <v>70</v>
      </c>
      <c r="W77" s="59"/>
      <c r="X77" s="59"/>
      <c r="Y77" s="59"/>
      <c r="Z77" s="59"/>
      <c r="AA77" s="59"/>
      <c r="AB77" s="59"/>
      <c r="AC77" s="59"/>
      <c r="AD77" s="59"/>
      <c r="AE77" s="59"/>
      <c r="AF77" s="59"/>
      <c r="AG77" s="59"/>
      <c r="AH77" s="59"/>
      <c r="AI77" s="59"/>
      <c r="AJ77" s="59"/>
    </row>
    <row r="78" spans="1:36" s="43" customFormat="1" x14ac:dyDescent="0.3">
      <c r="A78" s="774"/>
      <c r="B78" s="58" t="s">
        <v>105</v>
      </c>
      <c r="C78" s="59">
        <f t="shared" si="17"/>
        <v>0</v>
      </c>
      <c r="D78" s="59">
        <f t="shared" si="18"/>
        <v>0</v>
      </c>
      <c r="E78" s="59">
        <f t="shared" si="19"/>
        <v>0</v>
      </c>
      <c r="F78" s="95"/>
      <c r="G78" s="95"/>
      <c r="H78" s="95"/>
      <c r="I78" s="95"/>
      <c r="J78" s="95"/>
      <c r="K78" s="95"/>
      <c r="L78" s="95"/>
      <c r="M78" s="95"/>
      <c r="N78" s="95"/>
      <c r="O78" s="95"/>
      <c r="P78" s="95"/>
      <c r="Q78" s="59">
        <f t="shared" si="20"/>
        <v>0</v>
      </c>
      <c r="R78" s="59">
        <f t="shared" si="21"/>
        <v>0</v>
      </c>
      <c r="S78" s="59">
        <f t="shared" si="22"/>
        <v>0</v>
      </c>
      <c r="T78" s="48"/>
      <c r="U78" s="48"/>
      <c r="V78" s="395">
        <f t="shared" si="23"/>
        <v>71</v>
      </c>
      <c r="W78" s="59"/>
      <c r="X78" s="59"/>
      <c r="Y78" s="59"/>
      <c r="Z78" s="59"/>
      <c r="AA78" s="59"/>
      <c r="AB78" s="59"/>
      <c r="AC78" s="59"/>
      <c r="AD78" s="59"/>
      <c r="AE78" s="59"/>
      <c r="AF78" s="59"/>
      <c r="AG78" s="59"/>
      <c r="AH78" s="59"/>
      <c r="AI78" s="59"/>
      <c r="AJ78" s="59"/>
    </row>
    <row r="79" spans="1:36" s="43" customFormat="1" x14ac:dyDescent="0.3">
      <c r="A79" s="774"/>
      <c r="B79" s="58" t="s">
        <v>106</v>
      </c>
      <c r="C79" s="59">
        <f t="shared" si="17"/>
        <v>0</v>
      </c>
      <c r="D79" s="59">
        <f t="shared" si="18"/>
        <v>0</v>
      </c>
      <c r="E79" s="59">
        <f t="shared" si="19"/>
        <v>0</v>
      </c>
      <c r="F79" s="95"/>
      <c r="G79" s="95"/>
      <c r="H79" s="95"/>
      <c r="I79" s="95"/>
      <c r="J79" s="95"/>
      <c r="K79" s="95"/>
      <c r="L79" s="95"/>
      <c r="M79" s="95"/>
      <c r="N79" s="95"/>
      <c r="O79" s="95"/>
      <c r="P79" s="95"/>
      <c r="Q79" s="59">
        <f t="shared" si="20"/>
        <v>0</v>
      </c>
      <c r="R79" s="59">
        <f t="shared" si="21"/>
        <v>0</v>
      </c>
      <c r="S79" s="59">
        <f t="shared" si="22"/>
        <v>0</v>
      </c>
      <c r="T79" s="48"/>
      <c r="U79" s="48"/>
      <c r="V79" s="395">
        <f t="shared" si="23"/>
        <v>72</v>
      </c>
      <c r="W79" s="59"/>
      <c r="X79" s="59"/>
      <c r="Y79" s="59"/>
      <c r="Z79" s="59"/>
      <c r="AA79" s="59"/>
      <c r="AB79" s="59"/>
      <c r="AC79" s="59"/>
      <c r="AD79" s="59"/>
      <c r="AE79" s="59"/>
      <c r="AF79" s="59"/>
      <c r="AG79" s="59"/>
      <c r="AH79" s="59"/>
      <c r="AI79" s="59"/>
      <c r="AJ79" s="59"/>
    </row>
    <row r="80" spans="1:36" s="43" customFormat="1" ht="14.25" thickBot="1" x14ac:dyDescent="0.35">
      <c r="A80" s="774"/>
      <c r="B80" s="60" t="s">
        <v>153</v>
      </c>
      <c r="C80" s="61">
        <f t="shared" ref="C80:S80" si="24">SUM(C68:C79)</f>
        <v>0</v>
      </c>
      <c r="D80" s="61">
        <f t="shared" si="24"/>
        <v>0</v>
      </c>
      <c r="E80" s="61">
        <f t="shared" si="24"/>
        <v>0</v>
      </c>
      <c r="F80" s="61">
        <f t="shared" si="24"/>
        <v>0</v>
      </c>
      <c r="G80" s="61">
        <f t="shared" si="24"/>
        <v>0</v>
      </c>
      <c r="H80" s="61">
        <f t="shared" si="24"/>
        <v>0</v>
      </c>
      <c r="I80" s="61">
        <f t="shared" si="24"/>
        <v>0</v>
      </c>
      <c r="J80" s="61">
        <f t="shared" si="24"/>
        <v>0</v>
      </c>
      <c r="K80" s="61">
        <f t="shared" si="24"/>
        <v>0</v>
      </c>
      <c r="L80" s="61">
        <f t="shared" si="24"/>
        <v>0</v>
      </c>
      <c r="M80" s="61">
        <f t="shared" si="24"/>
        <v>0</v>
      </c>
      <c r="N80" s="61">
        <f t="shared" si="24"/>
        <v>0</v>
      </c>
      <c r="O80" s="61">
        <f t="shared" si="24"/>
        <v>0</v>
      </c>
      <c r="P80" s="61">
        <f t="shared" si="24"/>
        <v>0</v>
      </c>
      <c r="Q80" s="61">
        <f t="shared" si="24"/>
        <v>0</v>
      </c>
      <c r="R80" s="61">
        <f t="shared" si="24"/>
        <v>0</v>
      </c>
      <c r="S80" s="61">
        <f t="shared" si="24"/>
        <v>0</v>
      </c>
      <c r="T80" s="48"/>
      <c r="U80" s="48" t="str">
        <f>RIGHT(A45,4)&amp;"hors reseau"</f>
        <v>2016hors reseau</v>
      </c>
      <c r="V80" s="395">
        <f t="shared" si="23"/>
        <v>73</v>
      </c>
      <c r="W80" s="59"/>
      <c r="X80" s="59"/>
      <c r="Y80" s="59"/>
      <c r="Z80" s="59"/>
      <c r="AA80" s="59"/>
      <c r="AB80" s="59"/>
      <c r="AC80" s="59"/>
      <c r="AD80" s="59"/>
      <c r="AE80" s="59"/>
      <c r="AF80" s="59"/>
      <c r="AG80" s="59"/>
      <c r="AH80" s="59"/>
      <c r="AI80" s="59"/>
      <c r="AJ80" s="59"/>
    </row>
    <row r="81" spans="1:36" s="43" customFormat="1" x14ac:dyDescent="0.3">
      <c r="C81" s="59"/>
      <c r="D81" s="59"/>
      <c r="E81" s="59"/>
      <c r="F81" s="59"/>
      <c r="G81" s="59"/>
      <c r="H81" s="59"/>
      <c r="I81" s="59"/>
      <c r="J81" s="59"/>
      <c r="K81" s="59"/>
      <c r="L81" s="59"/>
      <c r="M81" s="59"/>
      <c r="N81" s="63"/>
      <c r="O81" s="59"/>
      <c r="P81" s="59"/>
      <c r="Q81" s="59"/>
      <c r="R81" s="59"/>
      <c r="S81" s="59"/>
      <c r="T81" s="48"/>
      <c r="U81" s="48"/>
      <c r="V81" s="395">
        <f t="shared" si="23"/>
        <v>74</v>
      </c>
      <c r="W81" s="59"/>
      <c r="X81" s="59"/>
      <c r="Y81" s="59"/>
      <c r="Z81" s="59"/>
      <c r="AA81" s="59"/>
      <c r="AB81" s="59"/>
      <c r="AC81" s="59"/>
      <c r="AD81" s="59"/>
      <c r="AE81" s="59"/>
      <c r="AF81" s="59"/>
      <c r="AG81" s="59"/>
      <c r="AH81" s="59"/>
      <c r="AI81" s="59"/>
      <c r="AJ81" s="59"/>
    </row>
    <row r="82" spans="1:36" s="43" customFormat="1" x14ac:dyDescent="0.3">
      <c r="A82" s="774" t="s">
        <v>307</v>
      </c>
      <c r="B82" s="58" t="s">
        <v>407</v>
      </c>
      <c r="C82" s="59">
        <f t="shared" ref="C82:C102" si="25">Q45</f>
        <v>0</v>
      </c>
      <c r="D82" s="59">
        <f t="shared" ref="D82:D102" si="26">R45</f>
        <v>0</v>
      </c>
      <c r="E82" s="59">
        <f t="shared" ref="E82:E102" si="27">S45</f>
        <v>0</v>
      </c>
      <c r="F82" s="95"/>
      <c r="G82" s="95"/>
      <c r="H82" s="95"/>
      <c r="I82" s="95"/>
      <c r="J82" s="95"/>
      <c r="K82" s="95"/>
      <c r="L82" s="95"/>
      <c r="M82" s="95"/>
      <c r="N82" s="95"/>
      <c r="O82" s="95"/>
      <c r="P82" s="95"/>
      <c r="Q82" s="232">
        <f t="shared" ref="Q82:Q102" si="28">SUM(C82,F82:J82,M82:N82)</f>
        <v>0</v>
      </c>
      <c r="R82" s="232">
        <f t="shared" ref="R82:R102" si="29">SUM(D82,K82,O82)</f>
        <v>0</v>
      </c>
      <c r="S82" s="232">
        <f t="shared" ref="S82:S102" si="30">SUM(E82,L82,P82)</f>
        <v>0</v>
      </c>
      <c r="T82" s="48"/>
      <c r="U82" s="48"/>
      <c r="V82" s="395">
        <f t="shared" si="23"/>
        <v>75</v>
      </c>
      <c r="W82" s="59"/>
      <c r="X82" s="59"/>
      <c r="Y82" s="59"/>
      <c r="Z82" s="59"/>
      <c r="AA82" s="59"/>
      <c r="AB82" s="59"/>
      <c r="AC82" s="59"/>
      <c r="AD82" s="59"/>
      <c r="AE82" s="59"/>
      <c r="AF82" s="59"/>
      <c r="AG82" s="59"/>
      <c r="AH82" s="59"/>
      <c r="AI82" s="59"/>
      <c r="AJ82" s="59"/>
    </row>
    <row r="83" spans="1:36" s="43" customFormat="1" x14ac:dyDescent="0.3">
      <c r="A83" s="774"/>
      <c r="B83" s="58" t="s">
        <v>408</v>
      </c>
      <c r="C83" s="59">
        <f t="shared" si="25"/>
        <v>0</v>
      </c>
      <c r="D83" s="59">
        <f t="shared" si="26"/>
        <v>0</v>
      </c>
      <c r="E83" s="59">
        <f t="shared" si="27"/>
        <v>0</v>
      </c>
      <c r="F83" s="95"/>
      <c r="G83" s="95"/>
      <c r="H83" s="95"/>
      <c r="I83" s="95"/>
      <c r="J83" s="95"/>
      <c r="K83" s="95"/>
      <c r="L83" s="95"/>
      <c r="M83" s="95"/>
      <c r="N83" s="95"/>
      <c r="O83" s="95"/>
      <c r="P83" s="95"/>
      <c r="Q83" s="232">
        <f t="shared" si="28"/>
        <v>0</v>
      </c>
      <c r="R83" s="232">
        <f t="shared" si="29"/>
        <v>0</v>
      </c>
      <c r="S83" s="232">
        <f t="shared" si="30"/>
        <v>0</v>
      </c>
      <c r="T83" s="48"/>
      <c r="U83" s="48"/>
      <c r="V83" s="395">
        <f t="shared" si="23"/>
        <v>76</v>
      </c>
      <c r="W83" s="59"/>
      <c r="X83" s="59"/>
      <c r="Y83" s="59"/>
      <c r="Z83" s="59"/>
      <c r="AA83" s="59"/>
      <c r="AB83" s="59"/>
      <c r="AC83" s="59"/>
      <c r="AD83" s="59"/>
      <c r="AE83" s="59"/>
      <c r="AF83" s="59"/>
      <c r="AG83" s="59"/>
      <c r="AH83" s="59"/>
      <c r="AI83" s="59"/>
      <c r="AJ83" s="59"/>
    </row>
    <row r="84" spans="1:36" s="43" customFormat="1" x14ac:dyDescent="0.3">
      <c r="A84" s="774"/>
      <c r="B84" s="58" t="s">
        <v>409</v>
      </c>
      <c r="C84" s="59">
        <f t="shared" si="25"/>
        <v>0</v>
      </c>
      <c r="D84" s="59">
        <f t="shared" si="26"/>
        <v>0</v>
      </c>
      <c r="E84" s="59">
        <f t="shared" si="27"/>
        <v>0</v>
      </c>
      <c r="F84" s="95"/>
      <c r="G84" s="95"/>
      <c r="H84" s="95"/>
      <c r="I84" s="95"/>
      <c r="J84" s="95"/>
      <c r="K84" s="95"/>
      <c r="L84" s="95"/>
      <c r="M84" s="95"/>
      <c r="N84" s="95"/>
      <c r="O84" s="95"/>
      <c r="P84" s="95"/>
      <c r="Q84" s="232">
        <f t="shared" si="28"/>
        <v>0</v>
      </c>
      <c r="R84" s="232">
        <f t="shared" si="29"/>
        <v>0</v>
      </c>
      <c r="S84" s="232">
        <f t="shared" si="30"/>
        <v>0</v>
      </c>
      <c r="T84" s="48"/>
      <c r="U84" s="48"/>
      <c r="V84" s="395">
        <f t="shared" si="23"/>
        <v>77</v>
      </c>
      <c r="W84" s="59"/>
      <c r="X84" s="59"/>
      <c r="Y84" s="59"/>
      <c r="Z84" s="59"/>
      <c r="AA84" s="59"/>
      <c r="AB84" s="59"/>
      <c r="AC84" s="59"/>
      <c r="AD84" s="59"/>
      <c r="AE84" s="59"/>
      <c r="AF84" s="59"/>
      <c r="AG84" s="59"/>
      <c r="AH84" s="59"/>
      <c r="AI84" s="59"/>
      <c r="AJ84" s="59"/>
    </row>
    <row r="85" spans="1:36" s="43" customFormat="1" x14ac:dyDescent="0.3">
      <c r="A85" s="774"/>
      <c r="B85" s="58" t="s">
        <v>410</v>
      </c>
      <c r="C85" s="59">
        <f t="shared" si="25"/>
        <v>0</v>
      </c>
      <c r="D85" s="59">
        <f t="shared" si="26"/>
        <v>0</v>
      </c>
      <c r="E85" s="59">
        <f t="shared" si="27"/>
        <v>0</v>
      </c>
      <c r="F85" s="95"/>
      <c r="G85" s="95"/>
      <c r="H85" s="95"/>
      <c r="I85" s="95"/>
      <c r="J85" s="95"/>
      <c r="K85" s="95"/>
      <c r="L85" s="95"/>
      <c r="M85" s="95"/>
      <c r="N85" s="95"/>
      <c r="O85" s="95"/>
      <c r="P85" s="95"/>
      <c r="Q85" s="232">
        <f t="shared" si="28"/>
        <v>0</v>
      </c>
      <c r="R85" s="232">
        <f t="shared" si="29"/>
        <v>0</v>
      </c>
      <c r="S85" s="232">
        <f t="shared" si="30"/>
        <v>0</v>
      </c>
      <c r="T85" s="48"/>
      <c r="U85" s="48"/>
      <c r="V85" s="395">
        <f t="shared" si="23"/>
        <v>78</v>
      </c>
      <c r="W85" s="59"/>
      <c r="X85" s="59"/>
      <c r="Y85" s="59"/>
      <c r="Z85" s="59"/>
      <c r="AA85" s="59"/>
      <c r="AB85" s="59"/>
      <c r="AC85" s="59"/>
      <c r="AD85" s="59"/>
      <c r="AE85" s="59"/>
      <c r="AF85" s="59"/>
      <c r="AG85" s="59"/>
      <c r="AH85" s="59"/>
      <c r="AI85" s="59"/>
      <c r="AJ85" s="59"/>
    </row>
    <row r="86" spans="1:36" s="43" customFormat="1" x14ac:dyDescent="0.3">
      <c r="A86" s="774"/>
      <c r="B86" s="58" t="s">
        <v>411</v>
      </c>
      <c r="C86" s="59">
        <f t="shared" si="25"/>
        <v>0</v>
      </c>
      <c r="D86" s="59">
        <f t="shared" si="26"/>
        <v>0</v>
      </c>
      <c r="E86" s="59">
        <f t="shared" si="27"/>
        <v>0</v>
      </c>
      <c r="F86" s="95"/>
      <c r="G86" s="95"/>
      <c r="H86" s="95"/>
      <c r="I86" s="95"/>
      <c r="J86" s="95"/>
      <c r="K86" s="95"/>
      <c r="L86" s="95"/>
      <c r="M86" s="95"/>
      <c r="N86" s="95"/>
      <c r="O86" s="95"/>
      <c r="P86" s="95"/>
      <c r="Q86" s="232">
        <f t="shared" si="28"/>
        <v>0</v>
      </c>
      <c r="R86" s="232">
        <f t="shared" si="29"/>
        <v>0</v>
      </c>
      <c r="S86" s="232">
        <f t="shared" si="30"/>
        <v>0</v>
      </c>
      <c r="T86" s="48"/>
      <c r="U86" s="48"/>
      <c r="V86" s="395">
        <f t="shared" si="23"/>
        <v>79</v>
      </c>
      <c r="W86" s="59"/>
      <c r="X86" s="59"/>
      <c r="Y86" s="59"/>
      <c r="Z86" s="59"/>
      <c r="AA86" s="59"/>
      <c r="AB86" s="59"/>
      <c r="AC86" s="59"/>
      <c r="AD86" s="59"/>
      <c r="AE86" s="59"/>
      <c r="AF86" s="59"/>
      <c r="AG86" s="59"/>
      <c r="AH86" s="59"/>
      <c r="AI86" s="59"/>
      <c r="AJ86" s="59"/>
    </row>
    <row r="87" spans="1:36" s="43" customFormat="1" x14ac:dyDescent="0.3">
      <c r="A87" s="774"/>
      <c r="B87" s="58" t="s">
        <v>412</v>
      </c>
      <c r="C87" s="59">
        <f t="shared" si="25"/>
        <v>0</v>
      </c>
      <c r="D87" s="59">
        <f t="shared" si="26"/>
        <v>0</v>
      </c>
      <c r="E87" s="59">
        <f t="shared" si="27"/>
        <v>0</v>
      </c>
      <c r="F87" s="95"/>
      <c r="G87" s="95"/>
      <c r="H87" s="95"/>
      <c r="I87" s="95"/>
      <c r="J87" s="95"/>
      <c r="K87" s="95"/>
      <c r="L87" s="95"/>
      <c r="M87" s="95"/>
      <c r="N87" s="95"/>
      <c r="O87" s="95"/>
      <c r="P87" s="95"/>
      <c r="Q87" s="232">
        <f t="shared" si="28"/>
        <v>0</v>
      </c>
      <c r="R87" s="232">
        <f t="shared" si="29"/>
        <v>0</v>
      </c>
      <c r="S87" s="232">
        <f t="shared" si="30"/>
        <v>0</v>
      </c>
      <c r="T87" s="48"/>
      <c r="U87" s="48"/>
      <c r="V87" s="395">
        <f t="shared" si="23"/>
        <v>80</v>
      </c>
      <c r="W87" s="59"/>
      <c r="X87" s="59"/>
      <c r="Y87" s="59"/>
      <c r="Z87" s="59"/>
      <c r="AA87" s="59"/>
      <c r="AB87" s="59"/>
      <c r="AC87" s="59"/>
      <c r="AD87" s="59"/>
      <c r="AE87" s="59"/>
      <c r="AF87" s="59"/>
      <c r="AG87" s="59"/>
      <c r="AH87" s="59"/>
      <c r="AI87" s="59"/>
      <c r="AJ87" s="59"/>
    </row>
    <row r="88" spans="1:36" s="43" customFormat="1" x14ac:dyDescent="0.3">
      <c r="A88" s="774"/>
      <c r="B88" s="58" t="s">
        <v>413</v>
      </c>
      <c r="C88" s="59">
        <f t="shared" si="25"/>
        <v>0</v>
      </c>
      <c r="D88" s="59">
        <f t="shared" si="26"/>
        <v>0</v>
      </c>
      <c r="E88" s="59">
        <f t="shared" si="27"/>
        <v>0</v>
      </c>
      <c r="F88" s="95"/>
      <c r="G88" s="95"/>
      <c r="H88" s="95"/>
      <c r="I88" s="95"/>
      <c r="J88" s="95"/>
      <c r="K88" s="95"/>
      <c r="L88" s="95"/>
      <c r="M88" s="95"/>
      <c r="N88" s="95"/>
      <c r="O88" s="95"/>
      <c r="P88" s="95"/>
      <c r="Q88" s="232">
        <f t="shared" si="28"/>
        <v>0</v>
      </c>
      <c r="R88" s="232">
        <f t="shared" si="29"/>
        <v>0</v>
      </c>
      <c r="S88" s="232">
        <f t="shared" si="30"/>
        <v>0</v>
      </c>
      <c r="T88" s="48"/>
      <c r="U88" s="48"/>
      <c r="V88" s="395">
        <f t="shared" si="23"/>
        <v>81</v>
      </c>
      <c r="W88" s="59"/>
      <c r="X88" s="59"/>
      <c r="Y88" s="59"/>
      <c r="Z88" s="59"/>
      <c r="AA88" s="59"/>
      <c r="AB88" s="59"/>
      <c r="AC88" s="59"/>
      <c r="AD88" s="59"/>
      <c r="AE88" s="59"/>
      <c r="AF88" s="59"/>
      <c r="AG88" s="59"/>
      <c r="AH88" s="59"/>
      <c r="AI88" s="59"/>
      <c r="AJ88" s="59"/>
    </row>
    <row r="89" spans="1:36" s="43" customFormat="1" x14ac:dyDescent="0.3">
      <c r="A89" s="774"/>
      <c r="B89" s="58" t="s">
        <v>414</v>
      </c>
      <c r="C89" s="59">
        <f t="shared" si="25"/>
        <v>0</v>
      </c>
      <c r="D89" s="59">
        <f t="shared" si="26"/>
        <v>0</v>
      </c>
      <c r="E89" s="59">
        <f t="shared" si="27"/>
        <v>0</v>
      </c>
      <c r="F89" s="95"/>
      <c r="G89" s="95"/>
      <c r="H89" s="95"/>
      <c r="I89" s="95"/>
      <c r="J89" s="95"/>
      <c r="K89" s="95"/>
      <c r="L89" s="95"/>
      <c r="M89" s="95"/>
      <c r="N89" s="95"/>
      <c r="O89" s="95"/>
      <c r="P89" s="95"/>
      <c r="Q89" s="232">
        <f t="shared" si="28"/>
        <v>0</v>
      </c>
      <c r="R89" s="232">
        <f t="shared" si="29"/>
        <v>0</v>
      </c>
      <c r="S89" s="232">
        <f t="shared" si="30"/>
        <v>0</v>
      </c>
      <c r="T89" s="48"/>
      <c r="U89" s="48"/>
      <c r="V89" s="395">
        <f t="shared" si="23"/>
        <v>82</v>
      </c>
      <c r="W89" s="59"/>
      <c r="X89" s="59"/>
      <c r="Y89" s="59"/>
      <c r="Z89" s="59"/>
      <c r="AA89" s="59"/>
      <c r="AB89" s="59"/>
      <c r="AC89" s="59"/>
      <c r="AD89" s="59"/>
      <c r="AE89" s="59"/>
      <c r="AF89" s="59"/>
      <c r="AG89" s="59"/>
      <c r="AH89" s="59"/>
      <c r="AI89" s="59"/>
      <c r="AJ89" s="59"/>
    </row>
    <row r="90" spans="1:36" s="43" customFormat="1" x14ac:dyDescent="0.3">
      <c r="A90" s="774"/>
      <c r="B90" s="58" t="s">
        <v>415</v>
      </c>
      <c r="C90" s="59">
        <f t="shared" si="25"/>
        <v>0</v>
      </c>
      <c r="D90" s="59">
        <f t="shared" si="26"/>
        <v>0</v>
      </c>
      <c r="E90" s="59">
        <f t="shared" si="27"/>
        <v>0</v>
      </c>
      <c r="F90" s="95"/>
      <c r="G90" s="95"/>
      <c r="H90" s="95"/>
      <c r="I90" s="95"/>
      <c r="J90" s="95"/>
      <c r="K90" s="95"/>
      <c r="L90" s="95"/>
      <c r="M90" s="95"/>
      <c r="N90" s="95"/>
      <c r="O90" s="95"/>
      <c r="P90" s="95"/>
      <c r="Q90" s="232">
        <f t="shared" si="28"/>
        <v>0</v>
      </c>
      <c r="R90" s="232">
        <f t="shared" si="29"/>
        <v>0</v>
      </c>
      <c r="S90" s="232">
        <f t="shared" si="30"/>
        <v>0</v>
      </c>
      <c r="T90" s="48"/>
      <c r="U90" s="48"/>
      <c r="V90" s="395">
        <f t="shared" si="23"/>
        <v>83</v>
      </c>
      <c r="W90" s="59"/>
      <c r="X90" s="59"/>
      <c r="Y90" s="59"/>
      <c r="Z90" s="59"/>
      <c r="AA90" s="59"/>
      <c r="AB90" s="59"/>
      <c r="AC90" s="59"/>
      <c r="AD90" s="59"/>
      <c r="AE90" s="59"/>
      <c r="AF90" s="59"/>
      <c r="AG90" s="59"/>
      <c r="AH90" s="59"/>
      <c r="AI90" s="59"/>
      <c r="AJ90" s="59"/>
    </row>
    <row r="91" spans="1:36" s="43" customFormat="1" x14ac:dyDescent="0.3">
      <c r="A91" s="774"/>
      <c r="B91" s="58" t="s">
        <v>416</v>
      </c>
      <c r="C91" s="59">
        <f t="shared" si="25"/>
        <v>0</v>
      </c>
      <c r="D91" s="59">
        <f t="shared" si="26"/>
        <v>0</v>
      </c>
      <c r="E91" s="59">
        <f t="shared" si="27"/>
        <v>0</v>
      </c>
      <c r="F91" s="95"/>
      <c r="G91" s="95"/>
      <c r="H91" s="95"/>
      <c r="I91" s="95"/>
      <c r="J91" s="95"/>
      <c r="K91" s="95"/>
      <c r="L91" s="95"/>
      <c r="M91" s="95"/>
      <c r="N91" s="95"/>
      <c r="O91" s="95"/>
      <c r="P91" s="95"/>
      <c r="Q91" s="232">
        <f t="shared" si="28"/>
        <v>0</v>
      </c>
      <c r="R91" s="232">
        <f t="shared" si="29"/>
        <v>0</v>
      </c>
      <c r="S91" s="232">
        <f t="shared" si="30"/>
        <v>0</v>
      </c>
      <c r="T91" s="48"/>
      <c r="U91" s="48"/>
      <c r="V91" s="395">
        <f t="shared" si="23"/>
        <v>84</v>
      </c>
      <c r="W91" s="59"/>
      <c r="X91" s="59"/>
      <c r="Y91" s="59"/>
      <c r="Z91" s="59"/>
      <c r="AA91" s="59"/>
      <c r="AB91" s="59"/>
      <c r="AC91" s="59"/>
      <c r="AD91" s="59"/>
      <c r="AE91" s="59"/>
      <c r="AF91" s="59"/>
      <c r="AG91" s="59"/>
      <c r="AH91" s="59"/>
      <c r="AI91" s="59"/>
      <c r="AJ91" s="59"/>
    </row>
    <row r="92" spans="1:36" s="43" customFormat="1" x14ac:dyDescent="0.3">
      <c r="A92" s="774"/>
      <c r="B92" s="58" t="s">
        <v>417</v>
      </c>
      <c r="C92" s="59">
        <f t="shared" si="25"/>
        <v>0</v>
      </c>
      <c r="D92" s="59">
        <f t="shared" si="26"/>
        <v>0</v>
      </c>
      <c r="E92" s="59">
        <f t="shared" si="27"/>
        <v>0</v>
      </c>
      <c r="F92" s="95"/>
      <c r="G92" s="95"/>
      <c r="H92" s="95"/>
      <c r="I92" s="95"/>
      <c r="J92" s="95"/>
      <c r="K92" s="95"/>
      <c r="L92" s="95"/>
      <c r="M92" s="95"/>
      <c r="N92" s="95"/>
      <c r="O92" s="95"/>
      <c r="P92" s="95"/>
      <c r="Q92" s="232">
        <f t="shared" si="28"/>
        <v>0</v>
      </c>
      <c r="R92" s="232">
        <f t="shared" si="29"/>
        <v>0</v>
      </c>
      <c r="S92" s="232">
        <f t="shared" si="30"/>
        <v>0</v>
      </c>
      <c r="T92" s="48"/>
      <c r="U92" s="48"/>
      <c r="V92" s="395">
        <f t="shared" si="23"/>
        <v>85</v>
      </c>
      <c r="W92" s="59"/>
      <c r="X92" s="59"/>
      <c r="Y92" s="59"/>
      <c r="Z92" s="59"/>
      <c r="AA92" s="59"/>
      <c r="AB92" s="59"/>
      <c r="AC92" s="59"/>
      <c r="AD92" s="59"/>
      <c r="AE92" s="59"/>
      <c r="AF92" s="59"/>
      <c r="AG92" s="59"/>
      <c r="AH92" s="59"/>
      <c r="AI92" s="59"/>
      <c r="AJ92" s="59"/>
    </row>
    <row r="93" spans="1:36" s="43" customFormat="1" x14ac:dyDescent="0.3">
      <c r="A93" s="774"/>
      <c r="B93" s="58" t="s">
        <v>418</v>
      </c>
      <c r="C93" s="59">
        <f t="shared" si="25"/>
        <v>0</v>
      </c>
      <c r="D93" s="59">
        <f t="shared" si="26"/>
        <v>0</v>
      </c>
      <c r="E93" s="59">
        <f t="shared" si="27"/>
        <v>0</v>
      </c>
      <c r="F93" s="95"/>
      <c r="G93" s="95"/>
      <c r="H93" s="95"/>
      <c r="I93" s="95"/>
      <c r="J93" s="95"/>
      <c r="K93" s="95"/>
      <c r="L93" s="95"/>
      <c r="M93" s="95"/>
      <c r="N93" s="95"/>
      <c r="O93" s="95"/>
      <c r="P93" s="95"/>
      <c r="Q93" s="232">
        <f t="shared" si="28"/>
        <v>0</v>
      </c>
      <c r="R93" s="232">
        <f t="shared" si="29"/>
        <v>0</v>
      </c>
      <c r="S93" s="232">
        <f t="shared" si="30"/>
        <v>0</v>
      </c>
      <c r="T93" s="48"/>
      <c r="U93" s="48"/>
      <c r="V93" s="395">
        <f t="shared" si="23"/>
        <v>86</v>
      </c>
      <c r="W93" s="59"/>
      <c r="X93" s="59"/>
      <c r="Y93" s="59"/>
      <c r="Z93" s="59"/>
      <c r="AA93" s="59"/>
      <c r="AB93" s="59"/>
      <c r="AC93" s="59"/>
      <c r="AD93" s="59"/>
      <c r="AE93" s="59"/>
      <c r="AF93" s="59"/>
      <c r="AG93" s="59"/>
      <c r="AH93" s="59"/>
      <c r="AI93" s="59"/>
      <c r="AJ93" s="59"/>
    </row>
    <row r="94" spans="1:36" s="43" customFormat="1" x14ac:dyDescent="0.3">
      <c r="A94" s="774"/>
      <c r="B94" s="58" t="s">
        <v>419</v>
      </c>
      <c r="C94" s="59">
        <f t="shared" si="25"/>
        <v>0</v>
      </c>
      <c r="D94" s="59">
        <f t="shared" si="26"/>
        <v>0</v>
      </c>
      <c r="E94" s="59">
        <f t="shared" si="27"/>
        <v>0</v>
      </c>
      <c r="F94" s="95"/>
      <c r="G94" s="95"/>
      <c r="H94" s="95"/>
      <c r="I94" s="95"/>
      <c r="J94" s="95"/>
      <c r="K94" s="95"/>
      <c r="L94" s="95"/>
      <c r="M94" s="95"/>
      <c r="N94" s="95"/>
      <c r="O94" s="95"/>
      <c r="P94" s="95"/>
      <c r="Q94" s="232">
        <f t="shared" si="28"/>
        <v>0</v>
      </c>
      <c r="R94" s="232">
        <f t="shared" si="29"/>
        <v>0</v>
      </c>
      <c r="S94" s="232">
        <f t="shared" si="30"/>
        <v>0</v>
      </c>
      <c r="T94" s="48"/>
      <c r="U94" s="48"/>
      <c r="V94" s="395">
        <f t="shared" si="23"/>
        <v>87</v>
      </c>
      <c r="W94" s="59"/>
      <c r="X94" s="59"/>
      <c r="Y94" s="59"/>
      <c r="Z94" s="59"/>
      <c r="AA94" s="59"/>
      <c r="AB94" s="59"/>
      <c r="AC94" s="59"/>
      <c r="AD94" s="59"/>
      <c r="AE94" s="59"/>
      <c r="AF94" s="59"/>
      <c r="AG94" s="59"/>
      <c r="AH94" s="59"/>
      <c r="AI94" s="59"/>
      <c r="AJ94" s="59"/>
    </row>
    <row r="95" spans="1:36" s="43" customFormat="1" x14ac:dyDescent="0.3">
      <c r="A95" s="774"/>
      <c r="B95" s="58" t="s">
        <v>420</v>
      </c>
      <c r="C95" s="59">
        <f t="shared" si="25"/>
        <v>0</v>
      </c>
      <c r="D95" s="59">
        <f t="shared" si="26"/>
        <v>0</v>
      </c>
      <c r="E95" s="59">
        <f t="shared" si="27"/>
        <v>0</v>
      </c>
      <c r="F95" s="95"/>
      <c r="G95" s="95"/>
      <c r="H95" s="95"/>
      <c r="I95" s="95"/>
      <c r="J95" s="95"/>
      <c r="K95" s="95"/>
      <c r="L95" s="95"/>
      <c r="M95" s="95"/>
      <c r="N95" s="95"/>
      <c r="O95" s="95"/>
      <c r="P95" s="95"/>
      <c r="Q95" s="232">
        <f t="shared" si="28"/>
        <v>0</v>
      </c>
      <c r="R95" s="232">
        <f t="shared" si="29"/>
        <v>0</v>
      </c>
      <c r="S95" s="232">
        <f t="shared" si="30"/>
        <v>0</v>
      </c>
      <c r="T95" s="48"/>
      <c r="U95" s="48"/>
      <c r="V95" s="395">
        <f t="shared" si="23"/>
        <v>88</v>
      </c>
      <c r="W95" s="59"/>
      <c r="X95" s="59"/>
      <c r="Y95" s="59"/>
      <c r="Z95" s="59"/>
      <c r="AA95" s="59"/>
      <c r="AB95" s="59"/>
      <c r="AC95" s="59"/>
      <c r="AD95" s="59"/>
      <c r="AE95" s="59"/>
      <c r="AF95" s="59"/>
      <c r="AG95" s="59"/>
      <c r="AH95" s="59"/>
      <c r="AI95" s="59"/>
      <c r="AJ95" s="59"/>
    </row>
    <row r="96" spans="1:36" s="43" customFormat="1" x14ac:dyDescent="0.3">
      <c r="A96" s="774"/>
      <c r="B96" s="58" t="s">
        <v>146</v>
      </c>
      <c r="C96" s="59">
        <f t="shared" si="25"/>
        <v>0</v>
      </c>
      <c r="D96" s="59">
        <f t="shared" si="26"/>
        <v>0</v>
      </c>
      <c r="E96" s="59">
        <f t="shared" si="27"/>
        <v>0</v>
      </c>
      <c r="F96" s="95"/>
      <c r="G96" s="95"/>
      <c r="H96" s="95"/>
      <c r="I96" s="95"/>
      <c r="J96" s="95"/>
      <c r="K96" s="95"/>
      <c r="L96" s="95"/>
      <c r="M96" s="95"/>
      <c r="N96" s="95"/>
      <c r="O96" s="95"/>
      <c r="P96" s="95"/>
      <c r="Q96" s="232">
        <f t="shared" si="28"/>
        <v>0</v>
      </c>
      <c r="R96" s="232">
        <f t="shared" si="29"/>
        <v>0</v>
      </c>
      <c r="S96" s="232">
        <f t="shared" si="30"/>
        <v>0</v>
      </c>
      <c r="T96" s="48"/>
      <c r="U96" s="48"/>
      <c r="V96" s="395">
        <f t="shared" si="23"/>
        <v>89</v>
      </c>
      <c r="W96" s="59"/>
      <c r="X96" s="59"/>
      <c r="Y96" s="59"/>
      <c r="Z96" s="59"/>
      <c r="AA96" s="59"/>
      <c r="AB96" s="59"/>
      <c r="AC96" s="59"/>
      <c r="AD96" s="59"/>
      <c r="AE96" s="59"/>
      <c r="AF96" s="59"/>
      <c r="AG96" s="59"/>
      <c r="AH96" s="59"/>
      <c r="AI96" s="59"/>
      <c r="AJ96" s="59"/>
    </row>
    <row r="97" spans="1:36" s="43" customFormat="1" x14ac:dyDescent="0.3">
      <c r="A97" s="774"/>
      <c r="B97" s="58" t="s">
        <v>94</v>
      </c>
      <c r="C97" s="59">
        <f t="shared" si="25"/>
        <v>0</v>
      </c>
      <c r="D97" s="59">
        <f t="shared" si="26"/>
        <v>0</v>
      </c>
      <c r="E97" s="59">
        <f t="shared" si="27"/>
        <v>0</v>
      </c>
      <c r="F97" s="95"/>
      <c r="G97" s="95"/>
      <c r="H97" s="95"/>
      <c r="I97" s="95"/>
      <c r="J97" s="95"/>
      <c r="K97" s="95"/>
      <c r="L97" s="95"/>
      <c r="M97" s="95"/>
      <c r="N97" s="95"/>
      <c r="O97" s="95"/>
      <c r="P97" s="95"/>
      <c r="Q97" s="232">
        <f t="shared" si="28"/>
        <v>0</v>
      </c>
      <c r="R97" s="232">
        <f t="shared" si="29"/>
        <v>0</v>
      </c>
      <c r="S97" s="232">
        <f t="shared" si="30"/>
        <v>0</v>
      </c>
      <c r="T97" s="48"/>
      <c r="U97" s="48"/>
      <c r="V97" s="395">
        <f t="shared" si="23"/>
        <v>90</v>
      </c>
      <c r="W97" s="59"/>
      <c r="X97" s="59"/>
      <c r="Y97" s="59"/>
      <c r="Z97" s="59"/>
      <c r="AA97" s="59"/>
      <c r="AB97" s="59"/>
      <c r="AC97" s="59"/>
      <c r="AD97" s="59"/>
      <c r="AE97" s="59"/>
      <c r="AF97" s="59"/>
      <c r="AG97" s="59"/>
      <c r="AH97" s="59"/>
      <c r="AI97" s="59"/>
      <c r="AJ97" s="59"/>
    </row>
    <row r="98" spans="1:36" s="43" customFormat="1" x14ac:dyDescent="0.3">
      <c r="A98" s="774"/>
      <c r="B98" s="58" t="str">
        <f>B61</f>
        <v>Intitulé libre 1</v>
      </c>
      <c r="C98" s="59">
        <f t="shared" si="25"/>
        <v>0</v>
      </c>
      <c r="D98" s="59">
        <f t="shared" si="26"/>
        <v>0</v>
      </c>
      <c r="E98" s="59">
        <f t="shared" si="27"/>
        <v>0</v>
      </c>
      <c r="F98" s="95"/>
      <c r="G98" s="95"/>
      <c r="H98" s="95"/>
      <c r="I98" s="95"/>
      <c r="J98" s="95"/>
      <c r="K98" s="95"/>
      <c r="L98" s="95"/>
      <c r="M98" s="95"/>
      <c r="N98" s="95"/>
      <c r="O98" s="95"/>
      <c r="P98" s="95"/>
      <c r="Q98" s="232">
        <f t="shared" si="28"/>
        <v>0</v>
      </c>
      <c r="R98" s="232">
        <f t="shared" si="29"/>
        <v>0</v>
      </c>
      <c r="S98" s="232">
        <f t="shared" si="30"/>
        <v>0</v>
      </c>
      <c r="T98" s="48"/>
      <c r="U98" s="48"/>
      <c r="V98" s="395">
        <f t="shared" si="23"/>
        <v>91</v>
      </c>
      <c r="W98" s="59"/>
      <c r="X98" s="59"/>
      <c r="Y98" s="59"/>
      <c r="Z98" s="59"/>
      <c r="AA98" s="59"/>
      <c r="AB98" s="59"/>
      <c r="AC98" s="59"/>
      <c r="AD98" s="59"/>
      <c r="AE98" s="59"/>
      <c r="AF98" s="59"/>
      <c r="AG98" s="59"/>
      <c r="AH98" s="59"/>
      <c r="AI98" s="59"/>
      <c r="AJ98" s="59"/>
    </row>
    <row r="99" spans="1:36" s="43" customFormat="1" x14ac:dyDescent="0.3">
      <c r="A99" s="774"/>
      <c r="B99" s="58" t="str">
        <f>B62</f>
        <v>Intitulé libre 2</v>
      </c>
      <c r="C99" s="59">
        <f t="shared" si="25"/>
        <v>0</v>
      </c>
      <c r="D99" s="59">
        <f t="shared" si="26"/>
        <v>0</v>
      </c>
      <c r="E99" s="59">
        <f t="shared" si="27"/>
        <v>0</v>
      </c>
      <c r="F99" s="95"/>
      <c r="G99" s="95"/>
      <c r="H99" s="95"/>
      <c r="I99" s="95"/>
      <c r="J99" s="95"/>
      <c r="K99" s="95"/>
      <c r="L99" s="95"/>
      <c r="M99" s="95"/>
      <c r="N99" s="95"/>
      <c r="O99" s="95"/>
      <c r="P99" s="95"/>
      <c r="Q99" s="232">
        <f t="shared" si="28"/>
        <v>0</v>
      </c>
      <c r="R99" s="232">
        <f t="shared" si="29"/>
        <v>0</v>
      </c>
      <c r="S99" s="232">
        <f t="shared" si="30"/>
        <v>0</v>
      </c>
      <c r="T99" s="48"/>
      <c r="U99" s="48"/>
      <c r="V99" s="395">
        <f t="shared" si="23"/>
        <v>92</v>
      </c>
      <c r="W99" s="59"/>
      <c r="X99" s="59"/>
      <c r="Y99" s="59"/>
      <c r="Z99" s="59"/>
      <c r="AA99" s="59"/>
      <c r="AB99" s="59"/>
      <c r="AC99" s="59"/>
      <c r="AD99" s="59"/>
      <c r="AE99" s="59"/>
      <c r="AF99" s="59"/>
      <c r="AG99" s="59"/>
      <c r="AH99" s="59"/>
      <c r="AI99" s="59"/>
      <c r="AJ99" s="59"/>
    </row>
    <row r="100" spans="1:36" s="43" customFormat="1" x14ac:dyDescent="0.3">
      <c r="A100" s="774"/>
      <c r="B100" s="58" t="str">
        <f>B63</f>
        <v>Intitulé libre 3</v>
      </c>
      <c r="C100" s="59">
        <f t="shared" si="25"/>
        <v>0</v>
      </c>
      <c r="D100" s="59">
        <f t="shared" si="26"/>
        <v>0</v>
      </c>
      <c r="E100" s="59">
        <f t="shared" si="27"/>
        <v>0</v>
      </c>
      <c r="F100" s="95"/>
      <c r="G100" s="95"/>
      <c r="H100" s="95"/>
      <c r="I100" s="95"/>
      <c r="J100" s="95"/>
      <c r="K100" s="95"/>
      <c r="L100" s="95"/>
      <c r="M100" s="95"/>
      <c r="N100" s="95"/>
      <c r="O100" s="95"/>
      <c r="P100" s="95"/>
      <c r="Q100" s="232">
        <f t="shared" si="28"/>
        <v>0</v>
      </c>
      <c r="R100" s="232">
        <f t="shared" si="29"/>
        <v>0</v>
      </c>
      <c r="S100" s="232">
        <f t="shared" si="30"/>
        <v>0</v>
      </c>
      <c r="T100" s="48"/>
      <c r="U100" s="48"/>
      <c r="V100" s="395">
        <f t="shared" si="23"/>
        <v>93</v>
      </c>
      <c r="W100" s="59"/>
      <c r="X100" s="59"/>
      <c r="Y100" s="59"/>
      <c r="Z100" s="59"/>
      <c r="AA100" s="59"/>
      <c r="AB100" s="59"/>
      <c r="AC100" s="59"/>
      <c r="AD100" s="59"/>
      <c r="AE100" s="59"/>
      <c r="AF100" s="59"/>
      <c r="AG100" s="59"/>
      <c r="AH100" s="59"/>
      <c r="AI100" s="59"/>
      <c r="AJ100" s="59"/>
    </row>
    <row r="101" spans="1:36" s="43" customFormat="1" x14ac:dyDescent="0.3">
      <c r="A101" s="774"/>
      <c r="B101" s="58" t="str">
        <f>B64</f>
        <v>Intitulé libre 4</v>
      </c>
      <c r="C101" s="59">
        <f t="shared" si="25"/>
        <v>0</v>
      </c>
      <c r="D101" s="59">
        <f t="shared" si="26"/>
        <v>0</v>
      </c>
      <c r="E101" s="59">
        <f t="shared" si="27"/>
        <v>0</v>
      </c>
      <c r="F101" s="95"/>
      <c r="G101" s="95"/>
      <c r="H101" s="95"/>
      <c r="I101" s="95"/>
      <c r="J101" s="95"/>
      <c r="K101" s="95"/>
      <c r="L101" s="95"/>
      <c r="M101" s="95"/>
      <c r="N101" s="95"/>
      <c r="O101" s="95"/>
      <c r="P101" s="95"/>
      <c r="Q101" s="232">
        <f t="shared" si="28"/>
        <v>0</v>
      </c>
      <c r="R101" s="232">
        <f t="shared" si="29"/>
        <v>0</v>
      </c>
      <c r="S101" s="232">
        <f t="shared" si="30"/>
        <v>0</v>
      </c>
      <c r="T101" s="48"/>
      <c r="U101" s="48"/>
      <c r="V101" s="395">
        <f t="shared" si="23"/>
        <v>94</v>
      </c>
      <c r="W101" s="59"/>
      <c r="X101" s="59"/>
      <c r="Y101" s="59"/>
      <c r="Z101" s="59"/>
      <c r="AA101" s="59"/>
      <c r="AB101" s="59"/>
      <c r="AC101" s="59"/>
      <c r="AD101" s="59"/>
      <c r="AE101" s="59"/>
      <c r="AF101" s="59"/>
      <c r="AG101" s="59"/>
      <c r="AH101" s="59"/>
      <c r="AI101" s="59"/>
      <c r="AJ101" s="59"/>
    </row>
    <row r="102" spans="1:36" s="43" customFormat="1" x14ac:dyDescent="0.3">
      <c r="A102" s="774"/>
      <c r="B102" s="58" t="str">
        <f>B65</f>
        <v>Intitulé libre 5</v>
      </c>
      <c r="C102" s="59">
        <f t="shared" si="25"/>
        <v>0</v>
      </c>
      <c r="D102" s="59">
        <f t="shared" si="26"/>
        <v>0</v>
      </c>
      <c r="E102" s="59">
        <f t="shared" si="27"/>
        <v>0</v>
      </c>
      <c r="F102" s="95"/>
      <c r="G102" s="95"/>
      <c r="H102" s="95"/>
      <c r="I102" s="95"/>
      <c r="J102" s="95"/>
      <c r="K102" s="95"/>
      <c r="L102" s="95"/>
      <c r="M102" s="95"/>
      <c r="N102" s="95"/>
      <c r="O102" s="95"/>
      <c r="P102" s="95"/>
      <c r="Q102" s="232">
        <f t="shared" si="28"/>
        <v>0</v>
      </c>
      <c r="R102" s="232">
        <f t="shared" si="29"/>
        <v>0</v>
      </c>
      <c r="S102" s="232">
        <f t="shared" si="30"/>
        <v>0</v>
      </c>
      <c r="T102" s="48"/>
      <c r="U102" s="48"/>
      <c r="V102" s="395">
        <f t="shared" si="23"/>
        <v>95</v>
      </c>
      <c r="W102" s="59"/>
      <c r="X102" s="59"/>
      <c r="Y102" s="59"/>
      <c r="Z102" s="59"/>
      <c r="AA102" s="59"/>
      <c r="AB102" s="59"/>
      <c r="AC102" s="59"/>
      <c r="AD102" s="59"/>
      <c r="AE102" s="59"/>
      <c r="AF102" s="59"/>
      <c r="AG102" s="59"/>
      <c r="AH102" s="59"/>
      <c r="AI102" s="59"/>
      <c r="AJ102" s="59"/>
    </row>
    <row r="103" spans="1:36" s="43" customFormat="1" ht="14.25" thickBot="1" x14ac:dyDescent="0.35">
      <c r="A103" s="774"/>
      <c r="B103" s="60" t="s">
        <v>148</v>
      </c>
      <c r="C103" s="61">
        <f>SUM(C82:C102)</f>
        <v>0</v>
      </c>
      <c r="D103" s="61">
        <f>SUM(D82:D102)</f>
        <v>0</v>
      </c>
      <c r="E103" s="61">
        <f>SUM(E82:E102)</f>
        <v>0</v>
      </c>
      <c r="F103" s="61">
        <f t="shared" ref="F103:P103" si="31">SUM(F82:F102)</f>
        <v>0</v>
      </c>
      <c r="G103" s="61">
        <f t="shared" si="31"/>
        <v>0</v>
      </c>
      <c r="H103" s="61">
        <f t="shared" si="31"/>
        <v>0</v>
      </c>
      <c r="I103" s="61">
        <f t="shared" si="31"/>
        <v>0</v>
      </c>
      <c r="J103" s="61">
        <f t="shared" si="31"/>
        <v>0</v>
      </c>
      <c r="K103" s="61">
        <f t="shared" si="31"/>
        <v>0</v>
      </c>
      <c r="L103" s="61">
        <f t="shared" si="31"/>
        <v>0</v>
      </c>
      <c r="M103" s="61">
        <f t="shared" si="31"/>
        <v>0</v>
      </c>
      <c r="N103" s="61">
        <f t="shared" si="31"/>
        <v>0</v>
      </c>
      <c r="O103" s="61">
        <f t="shared" si="31"/>
        <v>0</v>
      </c>
      <c r="P103" s="61">
        <f t="shared" si="31"/>
        <v>0</v>
      </c>
      <c r="Q103" s="61">
        <f>SUM(Q82:Q102)</f>
        <v>0</v>
      </c>
      <c r="R103" s="61">
        <f>SUM(R82:R102)</f>
        <v>0</v>
      </c>
      <c r="S103" s="61">
        <f>SUM(S82:S102)</f>
        <v>0</v>
      </c>
      <c r="T103" s="395"/>
      <c r="U103" s="48" t="str">
        <f>RIGHT(A82,4)&amp;"reseau"</f>
        <v>2017reseau</v>
      </c>
      <c r="V103" s="395">
        <f t="shared" si="23"/>
        <v>96</v>
      </c>
      <c r="W103" s="59"/>
      <c r="X103" s="59"/>
      <c r="Y103" s="59"/>
      <c r="Z103" s="59"/>
      <c r="AA103" s="59"/>
      <c r="AB103" s="59"/>
      <c r="AC103" s="59"/>
      <c r="AD103" s="59"/>
      <c r="AE103" s="59"/>
      <c r="AF103" s="59"/>
      <c r="AG103" s="59"/>
      <c r="AH103" s="59"/>
      <c r="AI103" s="59"/>
      <c r="AJ103" s="59"/>
    </row>
    <row r="104" spans="1:36" s="43" customFormat="1" x14ac:dyDescent="0.3">
      <c r="A104" s="774"/>
      <c r="B104" s="62"/>
      <c r="C104" s="59"/>
      <c r="D104" s="59"/>
      <c r="E104" s="59"/>
      <c r="F104" s="59"/>
      <c r="G104" s="59"/>
      <c r="H104" s="59"/>
      <c r="I104" s="59"/>
      <c r="J104" s="59"/>
      <c r="K104" s="59"/>
      <c r="L104" s="59"/>
      <c r="M104" s="59"/>
      <c r="N104" s="59"/>
      <c r="O104" s="59"/>
      <c r="P104" s="59"/>
      <c r="Q104" s="59"/>
      <c r="R104" s="59"/>
      <c r="S104" s="59"/>
      <c r="T104" s="48"/>
      <c r="U104" s="48"/>
      <c r="V104" s="395">
        <f t="shared" si="23"/>
        <v>97</v>
      </c>
      <c r="W104" s="59"/>
      <c r="X104" s="59"/>
      <c r="Y104" s="59"/>
      <c r="Z104" s="59"/>
      <c r="AA104" s="59"/>
      <c r="AB104" s="59"/>
      <c r="AC104" s="59"/>
      <c r="AD104" s="59"/>
      <c r="AE104" s="59"/>
      <c r="AF104" s="59"/>
      <c r="AG104" s="59"/>
      <c r="AH104" s="59"/>
      <c r="AI104" s="59"/>
      <c r="AJ104" s="59"/>
    </row>
    <row r="105" spans="1:36" s="43" customFormat="1" x14ac:dyDescent="0.3">
      <c r="A105" s="774"/>
      <c r="B105" s="58" t="s">
        <v>407</v>
      </c>
      <c r="C105" s="59">
        <f>Q68</f>
        <v>0</v>
      </c>
      <c r="D105" s="59">
        <f t="shared" ref="D105:D116" si="32">R68</f>
        <v>0</v>
      </c>
      <c r="E105" s="59">
        <f t="shared" ref="E105:E116" si="33">S68</f>
        <v>0</v>
      </c>
      <c r="F105" s="95"/>
      <c r="G105" s="95"/>
      <c r="H105" s="95"/>
      <c r="I105" s="95"/>
      <c r="J105" s="95"/>
      <c r="K105" s="95"/>
      <c r="L105" s="95"/>
      <c r="M105" s="95"/>
      <c r="N105" s="95"/>
      <c r="O105" s="95"/>
      <c r="P105" s="95"/>
      <c r="Q105" s="59">
        <f t="shared" ref="Q105:Q113" si="34">SUM(C105,F105:J105,M105:N105)</f>
        <v>0</v>
      </c>
      <c r="R105" s="59">
        <f t="shared" ref="R105:R113" si="35">SUM(D105,K105,O105)</f>
        <v>0</v>
      </c>
      <c r="S105" s="59">
        <f t="shared" ref="S105:S113" si="36">SUM(E105,L105,P105)</f>
        <v>0</v>
      </c>
      <c r="T105" s="48"/>
      <c r="U105" s="48"/>
      <c r="V105" s="395">
        <f t="shared" si="23"/>
        <v>98</v>
      </c>
      <c r="W105" s="59"/>
      <c r="X105" s="59"/>
      <c r="Y105" s="59"/>
      <c r="Z105" s="59"/>
      <c r="AA105" s="59"/>
      <c r="AB105" s="59"/>
      <c r="AC105" s="59"/>
      <c r="AD105" s="59"/>
      <c r="AE105" s="59"/>
      <c r="AF105" s="59"/>
      <c r="AG105" s="59"/>
      <c r="AH105" s="59"/>
      <c r="AI105" s="59"/>
      <c r="AJ105" s="59"/>
    </row>
    <row r="106" spans="1:36" s="43" customFormat="1" x14ac:dyDescent="0.3">
      <c r="A106" s="774"/>
      <c r="B106" s="58" t="s">
        <v>149</v>
      </c>
      <c r="C106" s="59">
        <f t="shared" ref="C106:C116" si="37">Q69</f>
        <v>0</v>
      </c>
      <c r="D106" s="59">
        <f t="shared" si="32"/>
        <v>0</v>
      </c>
      <c r="E106" s="59">
        <f t="shared" si="33"/>
        <v>0</v>
      </c>
      <c r="F106" s="95"/>
      <c r="G106" s="95"/>
      <c r="H106" s="95"/>
      <c r="I106" s="95"/>
      <c r="J106" s="95"/>
      <c r="K106" s="95"/>
      <c r="L106" s="95"/>
      <c r="M106" s="95"/>
      <c r="N106" s="95"/>
      <c r="O106" s="95"/>
      <c r="P106" s="95"/>
      <c r="Q106" s="59">
        <f t="shared" si="34"/>
        <v>0</v>
      </c>
      <c r="R106" s="59">
        <f t="shared" si="35"/>
        <v>0</v>
      </c>
      <c r="S106" s="59">
        <f t="shared" si="36"/>
        <v>0</v>
      </c>
      <c r="T106" s="48"/>
      <c r="U106" s="48"/>
      <c r="V106" s="395">
        <f t="shared" si="23"/>
        <v>99</v>
      </c>
      <c r="W106" s="59"/>
      <c r="X106" s="59"/>
      <c r="Y106" s="59"/>
      <c r="Z106" s="59"/>
      <c r="AA106" s="59"/>
      <c r="AB106" s="59"/>
      <c r="AC106" s="59"/>
      <c r="AD106" s="59"/>
      <c r="AE106" s="59"/>
      <c r="AF106" s="59"/>
      <c r="AG106" s="59"/>
      <c r="AH106" s="59"/>
      <c r="AI106" s="59"/>
      <c r="AJ106" s="59"/>
    </row>
    <row r="107" spans="1:36" s="43" customFormat="1" x14ac:dyDescent="0.3">
      <c r="A107" s="774"/>
      <c r="B107" s="58" t="s">
        <v>150</v>
      </c>
      <c r="C107" s="59">
        <f t="shared" si="37"/>
        <v>0</v>
      </c>
      <c r="D107" s="59">
        <f t="shared" si="32"/>
        <v>0</v>
      </c>
      <c r="E107" s="59">
        <f t="shared" si="33"/>
        <v>0</v>
      </c>
      <c r="F107" s="95"/>
      <c r="G107" s="95"/>
      <c r="H107" s="95"/>
      <c r="I107" s="95"/>
      <c r="J107" s="95"/>
      <c r="K107" s="95"/>
      <c r="L107" s="95"/>
      <c r="M107" s="95"/>
      <c r="N107" s="95"/>
      <c r="O107" s="95"/>
      <c r="P107" s="95"/>
      <c r="Q107" s="59">
        <f t="shared" si="34"/>
        <v>0</v>
      </c>
      <c r="R107" s="59">
        <f t="shared" si="35"/>
        <v>0</v>
      </c>
      <c r="S107" s="59">
        <f t="shared" si="36"/>
        <v>0</v>
      </c>
      <c r="T107" s="48"/>
      <c r="U107" s="48"/>
      <c r="V107" s="395">
        <f t="shared" si="23"/>
        <v>100</v>
      </c>
      <c r="W107" s="59"/>
      <c r="X107" s="59"/>
      <c r="Y107" s="59"/>
      <c r="Z107" s="59"/>
      <c r="AA107" s="59"/>
      <c r="AB107" s="59"/>
      <c r="AC107" s="59"/>
      <c r="AD107" s="59"/>
      <c r="AE107" s="59"/>
      <c r="AF107" s="59"/>
      <c r="AG107" s="59"/>
      <c r="AH107" s="59"/>
      <c r="AI107" s="59"/>
      <c r="AJ107" s="59"/>
    </row>
    <row r="108" spans="1:36" s="43" customFormat="1" x14ac:dyDescent="0.3">
      <c r="A108" s="774"/>
      <c r="B108" s="58" t="s">
        <v>145</v>
      </c>
      <c r="C108" s="59">
        <f t="shared" si="37"/>
        <v>0</v>
      </c>
      <c r="D108" s="59">
        <f t="shared" si="32"/>
        <v>0</v>
      </c>
      <c r="E108" s="59">
        <f t="shared" si="33"/>
        <v>0</v>
      </c>
      <c r="F108" s="95"/>
      <c r="G108" s="95"/>
      <c r="H108" s="95"/>
      <c r="I108" s="95"/>
      <c r="J108" s="95"/>
      <c r="K108" s="95"/>
      <c r="L108" s="95"/>
      <c r="M108" s="95"/>
      <c r="N108" s="95"/>
      <c r="O108" s="95"/>
      <c r="P108" s="95"/>
      <c r="Q108" s="59">
        <f t="shared" si="34"/>
        <v>0</v>
      </c>
      <c r="R108" s="59">
        <f t="shared" si="35"/>
        <v>0</v>
      </c>
      <c r="S108" s="59">
        <f t="shared" si="36"/>
        <v>0</v>
      </c>
      <c r="T108" s="48"/>
      <c r="U108" s="48"/>
      <c r="V108" s="395">
        <f t="shared" si="23"/>
        <v>101</v>
      </c>
      <c r="W108" s="59"/>
      <c r="X108" s="59"/>
      <c r="Y108" s="59"/>
      <c r="Z108" s="59"/>
      <c r="AA108" s="59"/>
      <c r="AB108" s="59"/>
      <c r="AC108" s="59"/>
      <c r="AD108" s="59"/>
      <c r="AE108" s="59"/>
      <c r="AF108" s="59"/>
      <c r="AG108" s="59"/>
      <c r="AH108" s="59"/>
      <c r="AI108" s="59"/>
      <c r="AJ108" s="59"/>
    </row>
    <row r="109" spans="1:36" s="43" customFormat="1" x14ac:dyDescent="0.3">
      <c r="A109" s="774"/>
      <c r="B109" s="58" t="s">
        <v>151</v>
      </c>
      <c r="C109" s="59">
        <f t="shared" si="37"/>
        <v>0</v>
      </c>
      <c r="D109" s="59">
        <f t="shared" si="32"/>
        <v>0</v>
      </c>
      <c r="E109" s="59">
        <f t="shared" si="33"/>
        <v>0</v>
      </c>
      <c r="F109" s="95"/>
      <c r="G109" s="95"/>
      <c r="H109" s="95"/>
      <c r="I109" s="95"/>
      <c r="J109" s="95"/>
      <c r="K109" s="95"/>
      <c r="L109" s="95"/>
      <c r="M109" s="95"/>
      <c r="N109" s="95"/>
      <c r="O109" s="95"/>
      <c r="P109" s="95"/>
      <c r="Q109" s="59">
        <f t="shared" si="34"/>
        <v>0</v>
      </c>
      <c r="R109" s="59">
        <f t="shared" si="35"/>
        <v>0</v>
      </c>
      <c r="S109" s="59">
        <f t="shared" si="36"/>
        <v>0</v>
      </c>
      <c r="T109" s="48"/>
      <c r="U109" s="48"/>
      <c r="V109" s="395">
        <f t="shared" si="23"/>
        <v>102</v>
      </c>
      <c r="W109" s="59"/>
      <c r="X109" s="59"/>
      <c r="Y109" s="59"/>
      <c r="Z109" s="59"/>
      <c r="AA109" s="59"/>
      <c r="AB109" s="59"/>
      <c r="AC109" s="59"/>
      <c r="AD109" s="59"/>
      <c r="AE109" s="59"/>
      <c r="AF109" s="59"/>
      <c r="AG109" s="59"/>
      <c r="AH109" s="59"/>
      <c r="AI109" s="59"/>
      <c r="AJ109" s="59"/>
    </row>
    <row r="110" spans="1:36" s="43" customFormat="1" x14ac:dyDescent="0.3">
      <c r="A110" s="774"/>
      <c r="B110" s="58" t="s">
        <v>152</v>
      </c>
      <c r="C110" s="59">
        <f t="shared" si="37"/>
        <v>0</v>
      </c>
      <c r="D110" s="59">
        <f t="shared" si="32"/>
        <v>0</v>
      </c>
      <c r="E110" s="59">
        <f t="shared" si="33"/>
        <v>0</v>
      </c>
      <c r="F110" s="95"/>
      <c r="G110" s="95"/>
      <c r="H110" s="95"/>
      <c r="I110" s="95"/>
      <c r="J110" s="95"/>
      <c r="K110" s="95"/>
      <c r="L110" s="95"/>
      <c r="M110" s="95"/>
      <c r="N110" s="95"/>
      <c r="O110" s="95"/>
      <c r="P110" s="95"/>
      <c r="Q110" s="59">
        <f t="shared" si="34"/>
        <v>0</v>
      </c>
      <c r="R110" s="59">
        <f t="shared" si="35"/>
        <v>0</v>
      </c>
      <c r="S110" s="59">
        <f t="shared" si="36"/>
        <v>0</v>
      </c>
      <c r="T110" s="48"/>
      <c r="U110" s="48"/>
      <c r="V110" s="395">
        <f t="shared" si="23"/>
        <v>103</v>
      </c>
      <c r="W110" s="59"/>
      <c r="X110" s="59"/>
      <c r="Y110" s="59"/>
      <c r="Z110" s="59"/>
      <c r="AA110" s="59"/>
      <c r="AB110" s="59"/>
      <c r="AC110" s="59"/>
      <c r="AD110" s="59"/>
      <c r="AE110" s="59"/>
      <c r="AF110" s="59"/>
      <c r="AG110" s="59"/>
      <c r="AH110" s="59"/>
      <c r="AI110" s="59"/>
      <c r="AJ110" s="59"/>
    </row>
    <row r="111" spans="1:36" s="43" customFormat="1" x14ac:dyDescent="0.3">
      <c r="A111" s="774"/>
      <c r="B111" s="58" t="s">
        <v>147</v>
      </c>
      <c r="C111" s="59">
        <f t="shared" si="37"/>
        <v>0</v>
      </c>
      <c r="D111" s="59">
        <f t="shared" si="32"/>
        <v>0</v>
      </c>
      <c r="E111" s="59">
        <f t="shared" si="33"/>
        <v>0</v>
      </c>
      <c r="F111" s="95"/>
      <c r="G111" s="95"/>
      <c r="H111" s="95"/>
      <c r="I111" s="95"/>
      <c r="J111" s="95"/>
      <c r="K111" s="95"/>
      <c r="L111" s="95"/>
      <c r="M111" s="95"/>
      <c r="N111" s="95"/>
      <c r="O111" s="95"/>
      <c r="P111" s="95"/>
      <c r="Q111" s="59">
        <f t="shared" si="34"/>
        <v>0</v>
      </c>
      <c r="R111" s="59">
        <f t="shared" si="35"/>
        <v>0</v>
      </c>
      <c r="S111" s="59">
        <f t="shared" si="36"/>
        <v>0</v>
      </c>
      <c r="T111" s="48"/>
      <c r="U111" s="48"/>
      <c r="V111" s="395">
        <f t="shared" si="23"/>
        <v>104</v>
      </c>
      <c r="W111" s="59"/>
      <c r="X111" s="59"/>
      <c r="Y111" s="59"/>
      <c r="Z111" s="59"/>
      <c r="AA111" s="59"/>
      <c r="AB111" s="59"/>
      <c r="AC111" s="59"/>
      <c r="AD111" s="59"/>
      <c r="AE111" s="59"/>
      <c r="AF111" s="59"/>
      <c r="AG111" s="59"/>
      <c r="AH111" s="59"/>
      <c r="AI111" s="59"/>
      <c r="AJ111" s="59"/>
    </row>
    <row r="112" spans="1:36" s="43" customFormat="1" x14ac:dyDescent="0.3">
      <c r="A112" s="774"/>
      <c r="B112" s="58" t="str">
        <f>B75</f>
        <v>Intitulé libre 1</v>
      </c>
      <c r="C112" s="59">
        <f t="shared" si="37"/>
        <v>0</v>
      </c>
      <c r="D112" s="59">
        <f t="shared" si="32"/>
        <v>0</v>
      </c>
      <c r="E112" s="59">
        <f t="shared" si="33"/>
        <v>0</v>
      </c>
      <c r="F112" s="95"/>
      <c r="G112" s="95"/>
      <c r="H112" s="95"/>
      <c r="I112" s="95"/>
      <c r="J112" s="95"/>
      <c r="K112" s="95"/>
      <c r="L112" s="95"/>
      <c r="M112" s="95"/>
      <c r="N112" s="95"/>
      <c r="O112" s="95"/>
      <c r="P112" s="95"/>
      <c r="Q112" s="59">
        <f t="shared" si="34"/>
        <v>0</v>
      </c>
      <c r="R112" s="59">
        <f t="shared" si="35"/>
        <v>0</v>
      </c>
      <c r="S112" s="59">
        <f t="shared" si="36"/>
        <v>0</v>
      </c>
      <c r="T112" s="48"/>
      <c r="U112" s="48"/>
      <c r="V112" s="395">
        <f t="shared" si="23"/>
        <v>105</v>
      </c>
      <c r="W112" s="59"/>
      <c r="X112" s="59"/>
      <c r="Y112" s="59"/>
      <c r="Z112" s="59"/>
      <c r="AA112" s="59"/>
      <c r="AB112" s="59"/>
      <c r="AC112" s="59"/>
      <c r="AD112" s="59"/>
      <c r="AE112" s="59"/>
      <c r="AF112" s="59"/>
      <c r="AG112" s="59"/>
      <c r="AH112" s="59"/>
      <c r="AI112" s="59"/>
      <c r="AJ112" s="59"/>
    </row>
    <row r="113" spans="1:36" s="43" customFormat="1" x14ac:dyDescent="0.3">
      <c r="A113" s="774"/>
      <c r="B113" s="58" t="str">
        <f>B76</f>
        <v>Intitulé libre 2</v>
      </c>
      <c r="C113" s="59">
        <f t="shared" si="37"/>
        <v>0</v>
      </c>
      <c r="D113" s="59">
        <f t="shared" si="32"/>
        <v>0</v>
      </c>
      <c r="E113" s="59">
        <f t="shared" si="33"/>
        <v>0</v>
      </c>
      <c r="F113" s="95"/>
      <c r="G113" s="95"/>
      <c r="H113" s="95"/>
      <c r="I113" s="95"/>
      <c r="J113" s="95"/>
      <c r="K113" s="95"/>
      <c r="L113" s="95"/>
      <c r="M113" s="95"/>
      <c r="N113" s="95"/>
      <c r="O113" s="95"/>
      <c r="P113" s="95"/>
      <c r="Q113" s="59">
        <f t="shared" si="34"/>
        <v>0</v>
      </c>
      <c r="R113" s="59">
        <f t="shared" si="35"/>
        <v>0</v>
      </c>
      <c r="S113" s="59">
        <f t="shared" si="36"/>
        <v>0</v>
      </c>
      <c r="T113" s="48"/>
      <c r="U113" s="48"/>
      <c r="V113" s="395">
        <f t="shared" si="23"/>
        <v>106</v>
      </c>
      <c r="W113" s="59"/>
      <c r="X113" s="59"/>
      <c r="Y113" s="59"/>
      <c r="Z113" s="59"/>
      <c r="AA113" s="59"/>
      <c r="AB113" s="59"/>
      <c r="AC113" s="59"/>
      <c r="AD113" s="59"/>
      <c r="AE113" s="59"/>
      <c r="AF113" s="59"/>
      <c r="AG113" s="59"/>
      <c r="AH113" s="59"/>
      <c r="AI113" s="59"/>
      <c r="AJ113" s="59"/>
    </row>
    <row r="114" spans="1:36" s="43" customFormat="1" x14ac:dyDescent="0.3">
      <c r="A114" s="774"/>
      <c r="B114" s="58" t="str">
        <f>B77</f>
        <v>Intitulé libre 3</v>
      </c>
      <c r="C114" s="59">
        <f t="shared" si="37"/>
        <v>0</v>
      </c>
      <c r="D114" s="59">
        <f t="shared" si="32"/>
        <v>0</v>
      </c>
      <c r="E114" s="59">
        <f t="shared" si="33"/>
        <v>0</v>
      </c>
      <c r="F114" s="95"/>
      <c r="G114" s="95"/>
      <c r="H114" s="95"/>
      <c r="I114" s="95"/>
      <c r="J114" s="95"/>
      <c r="K114" s="95"/>
      <c r="L114" s="95"/>
      <c r="M114" s="95"/>
      <c r="N114" s="95"/>
      <c r="O114" s="95"/>
      <c r="P114" s="95"/>
      <c r="Q114" s="59">
        <f t="shared" ref="Q114" si="38">SUM(C114,F114:J114,M114:N114)</f>
        <v>0</v>
      </c>
      <c r="R114" s="59">
        <f t="shared" ref="R114" si="39">SUM(D114,K114,O114)</f>
        <v>0</v>
      </c>
      <c r="S114" s="59">
        <f t="shared" ref="S114" si="40">SUM(E114,L114,P114)</f>
        <v>0</v>
      </c>
      <c r="T114" s="48"/>
      <c r="U114" s="48"/>
      <c r="V114" s="395">
        <f t="shared" si="23"/>
        <v>107</v>
      </c>
      <c r="W114" s="59"/>
      <c r="X114" s="59"/>
      <c r="Y114" s="59"/>
      <c r="Z114" s="59"/>
      <c r="AA114" s="59"/>
      <c r="AB114" s="59"/>
      <c r="AC114" s="59"/>
      <c r="AD114" s="59"/>
      <c r="AE114" s="59"/>
      <c r="AF114" s="59"/>
      <c r="AG114" s="59"/>
      <c r="AH114" s="59"/>
      <c r="AI114" s="59"/>
      <c r="AJ114" s="59"/>
    </row>
    <row r="115" spans="1:36" s="43" customFormat="1" x14ac:dyDescent="0.3">
      <c r="A115" s="774"/>
      <c r="B115" s="58" t="str">
        <f>B78</f>
        <v>Intitulé libre 4</v>
      </c>
      <c r="C115" s="59">
        <f t="shared" si="37"/>
        <v>0</v>
      </c>
      <c r="D115" s="59">
        <f t="shared" si="32"/>
        <v>0</v>
      </c>
      <c r="E115" s="59">
        <f t="shared" si="33"/>
        <v>0</v>
      </c>
      <c r="F115" s="95"/>
      <c r="G115" s="95"/>
      <c r="H115" s="95"/>
      <c r="I115" s="95"/>
      <c r="J115" s="95"/>
      <c r="K115" s="95"/>
      <c r="L115" s="95"/>
      <c r="M115" s="95"/>
      <c r="N115" s="95"/>
      <c r="O115" s="95"/>
      <c r="P115" s="95"/>
      <c r="Q115" s="59">
        <f t="shared" ref="Q115:Q116" si="41">SUM(C115,F115:J115,M115:N115)</f>
        <v>0</v>
      </c>
      <c r="R115" s="59">
        <f t="shared" ref="R115:R116" si="42">SUM(D115,K115,O115)</f>
        <v>0</v>
      </c>
      <c r="S115" s="59">
        <f t="shared" ref="S115:S116" si="43">SUM(E115,L115,P115)</f>
        <v>0</v>
      </c>
      <c r="T115" s="48"/>
      <c r="U115" s="48"/>
      <c r="V115" s="395">
        <f t="shared" si="23"/>
        <v>108</v>
      </c>
      <c r="W115" s="59"/>
      <c r="X115" s="59"/>
      <c r="Y115" s="59"/>
      <c r="Z115" s="59"/>
      <c r="AA115" s="59"/>
      <c r="AB115" s="59"/>
      <c r="AC115" s="59"/>
      <c r="AD115" s="59"/>
      <c r="AE115" s="59"/>
      <c r="AF115" s="59"/>
      <c r="AG115" s="59"/>
      <c r="AH115" s="59"/>
      <c r="AI115" s="59"/>
      <c r="AJ115" s="59"/>
    </row>
    <row r="116" spans="1:36" s="43" customFormat="1" x14ac:dyDescent="0.3">
      <c r="A116" s="774"/>
      <c r="B116" s="58" t="str">
        <f>B79</f>
        <v>Intitulé libre 5</v>
      </c>
      <c r="C116" s="59">
        <f t="shared" si="37"/>
        <v>0</v>
      </c>
      <c r="D116" s="59">
        <f t="shared" si="32"/>
        <v>0</v>
      </c>
      <c r="E116" s="59">
        <f t="shared" si="33"/>
        <v>0</v>
      </c>
      <c r="F116" s="95"/>
      <c r="G116" s="95"/>
      <c r="H116" s="95"/>
      <c r="I116" s="95"/>
      <c r="J116" s="95"/>
      <c r="K116" s="95"/>
      <c r="L116" s="95"/>
      <c r="M116" s="95"/>
      <c r="N116" s="95"/>
      <c r="O116" s="95"/>
      <c r="P116" s="95"/>
      <c r="Q116" s="59">
        <f t="shared" si="41"/>
        <v>0</v>
      </c>
      <c r="R116" s="59">
        <f t="shared" si="42"/>
        <v>0</v>
      </c>
      <c r="S116" s="59">
        <f t="shared" si="43"/>
        <v>0</v>
      </c>
      <c r="T116" s="48"/>
      <c r="U116" s="48"/>
      <c r="V116" s="395">
        <f t="shared" si="23"/>
        <v>109</v>
      </c>
      <c r="W116" s="59"/>
      <c r="X116" s="59"/>
      <c r="Y116" s="59"/>
      <c r="Z116" s="59"/>
      <c r="AA116" s="59"/>
      <c r="AB116" s="59"/>
      <c r="AC116" s="59"/>
      <c r="AD116" s="59"/>
      <c r="AE116" s="59"/>
      <c r="AF116" s="59"/>
      <c r="AG116" s="59"/>
      <c r="AH116" s="59"/>
      <c r="AI116" s="59"/>
      <c r="AJ116" s="59"/>
    </row>
    <row r="117" spans="1:36" s="43" customFormat="1" ht="14.25" thickBot="1" x14ac:dyDescent="0.35">
      <c r="A117" s="774"/>
      <c r="B117" s="60" t="s">
        <v>153</v>
      </c>
      <c r="C117" s="61">
        <f>SUM(C105:C116)</f>
        <v>0</v>
      </c>
      <c r="D117" s="61">
        <f>SUM(D105:D116)</f>
        <v>0</v>
      </c>
      <c r="E117" s="61">
        <f>SUM(E105:E116)</f>
        <v>0</v>
      </c>
      <c r="F117" s="61">
        <f t="shared" ref="F117:P117" si="44">SUM(F105:F116)</f>
        <v>0</v>
      </c>
      <c r="G117" s="61">
        <f t="shared" si="44"/>
        <v>0</v>
      </c>
      <c r="H117" s="61">
        <f t="shared" si="44"/>
        <v>0</v>
      </c>
      <c r="I117" s="61">
        <f t="shared" si="44"/>
        <v>0</v>
      </c>
      <c r="J117" s="61">
        <f t="shared" si="44"/>
        <v>0</v>
      </c>
      <c r="K117" s="61">
        <f t="shared" si="44"/>
        <v>0</v>
      </c>
      <c r="L117" s="61">
        <f t="shared" si="44"/>
        <v>0</v>
      </c>
      <c r="M117" s="61">
        <f t="shared" si="44"/>
        <v>0</v>
      </c>
      <c r="N117" s="61">
        <f t="shared" si="44"/>
        <v>0</v>
      </c>
      <c r="O117" s="61">
        <f t="shared" si="44"/>
        <v>0</v>
      </c>
      <c r="P117" s="61">
        <f t="shared" si="44"/>
        <v>0</v>
      </c>
      <c r="Q117" s="61">
        <f>SUM(Q105:Q116)</f>
        <v>0</v>
      </c>
      <c r="R117" s="61">
        <f>SUM(R105:R116)</f>
        <v>0</v>
      </c>
      <c r="S117" s="61">
        <f>SUM(S105:S116)</f>
        <v>0</v>
      </c>
      <c r="T117" s="48"/>
      <c r="U117" s="48" t="str">
        <f>RIGHT(A82,4)&amp;"hors reseau"</f>
        <v>2017hors reseau</v>
      </c>
      <c r="V117" s="395">
        <f t="shared" si="23"/>
        <v>110</v>
      </c>
      <c r="W117" s="59"/>
      <c r="X117" s="59"/>
      <c r="Y117" s="59"/>
      <c r="Z117" s="59"/>
      <c r="AA117" s="59"/>
      <c r="AB117" s="59"/>
      <c r="AC117" s="59"/>
      <c r="AD117" s="59"/>
      <c r="AE117" s="59"/>
      <c r="AF117" s="59"/>
      <c r="AG117" s="59"/>
      <c r="AH117" s="59"/>
      <c r="AI117" s="59"/>
      <c r="AJ117" s="59"/>
    </row>
    <row r="118" spans="1:36" s="43" customFormat="1" x14ac:dyDescent="0.3">
      <c r="C118" s="59"/>
      <c r="D118" s="59"/>
      <c r="E118" s="59"/>
      <c r="F118" s="59"/>
      <c r="G118" s="59"/>
      <c r="H118" s="59"/>
      <c r="I118" s="59"/>
      <c r="J118" s="59"/>
      <c r="K118" s="59"/>
      <c r="L118" s="59"/>
      <c r="M118" s="59"/>
      <c r="N118" s="63"/>
      <c r="O118" s="59"/>
      <c r="P118" s="59"/>
      <c r="Q118" s="59"/>
      <c r="R118" s="59"/>
      <c r="S118" s="59"/>
      <c r="T118" s="48"/>
      <c r="U118" s="48"/>
      <c r="V118" s="395">
        <f t="shared" si="23"/>
        <v>111</v>
      </c>
      <c r="W118" s="59"/>
      <c r="X118" s="59"/>
      <c r="Y118" s="59"/>
      <c r="Z118" s="59"/>
      <c r="AA118" s="59"/>
      <c r="AB118" s="59"/>
      <c r="AC118" s="59"/>
      <c r="AD118" s="59"/>
      <c r="AE118" s="59"/>
      <c r="AF118" s="59"/>
      <c r="AG118" s="59"/>
      <c r="AH118" s="59"/>
      <c r="AI118" s="59"/>
      <c r="AJ118" s="59"/>
    </row>
    <row r="119" spans="1:36" s="43" customFormat="1" x14ac:dyDescent="0.3">
      <c r="A119" s="774" t="s">
        <v>327</v>
      </c>
      <c r="B119" s="58" t="s">
        <v>407</v>
      </c>
      <c r="C119" s="59">
        <f>Q82</f>
        <v>0</v>
      </c>
      <c r="D119" s="59">
        <f>R82</f>
        <v>0</v>
      </c>
      <c r="E119" s="59">
        <f>S82</f>
        <v>0</v>
      </c>
      <c r="F119" s="95"/>
      <c r="G119" s="95"/>
      <c r="H119" s="95"/>
      <c r="I119" s="95"/>
      <c r="J119" s="95"/>
      <c r="K119" s="95"/>
      <c r="L119" s="95"/>
      <c r="M119" s="95"/>
      <c r="N119" s="95"/>
      <c r="O119" s="95"/>
      <c r="P119" s="95"/>
      <c r="Q119" s="59">
        <f t="shared" ref="Q119:Q139" si="45">SUM(C119,F119:J119,M119:N119)</f>
        <v>0</v>
      </c>
      <c r="R119" s="59">
        <f t="shared" ref="R119:R139" si="46">SUM(D119,K119,O119)</f>
        <v>0</v>
      </c>
      <c r="S119" s="59">
        <f t="shared" ref="S119:S139" si="47">SUM(E119,L119,P119)</f>
        <v>0</v>
      </c>
      <c r="T119" s="48"/>
      <c r="U119" s="48"/>
      <c r="V119" s="395">
        <f t="shared" si="23"/>
        <v>112</v>
      </c>
      <c r="W119" s="59"/>
      <c r="X119" s="59"/>
      <c r="Y119" s="59"/>
      <c r="Z119" s="59"/>
      <c r="AA119" s="59"/>
      <c r="AB119" s="59"/>
      <c r="AC119" s="59"/>
      <c r="AD119" s="59"/>
      <c r="AE119" s="59"/>
      <c r="AF119" s="59"/>
      <c r="AG119" s="59"/>
      <c r="AH119" s="59"/>
      <c r="AI119" s="59"/>
      <c r="AJ119" s="59"/>
    </row>
    <row r="120" spans="1:36" s="43" customFormat="1" x14ac:dyDescent="0.3">
      <c r="A120" s="774"/>
      <c r="B120" s="58" t="s">
        <v>408</v>
      </c>
      <c r="C120" s="59">
        <f t="shared" ref="C120:C139" si="48">Q83</f>
        <v>0</v>
      </c>
      <c r="D120" s="59">
        <f t="shared" ref="D120:D139" si="49">R83</f>
        <v>0</v>
      </c>
      <c r="E120" s="59">
        <f t="shared" ref="E120:E139" si="50">S83</f>
        <v>0</v>
      </c>
      <c r="F120" s="95"/>
      <c r="G120" s="95"/>
      <c r="H120" s="95"/>
      <c r="I120" s="95"/>
      <c r="J120" s="95"/>
      <c r="K120" s="95"/>
      <c r="L120" s="95"/>
      <c r="M120" s="95"/>
      <c r="N120" s="95"/>
      <c r="O120" s="95"/>
      <c r="P120" s="95"/>
      <c r="Q120" s="59">
        <f t="shared" si="45"/>
        <v>0</v>
      </c>
      <c r="R120" s="59">
        <f t="shared" si="46"/>
        <v>0</v>
      </c>
      <c r="S120" s="59">
        <f t="shared" si="47"/>
        <v>0</v>
      </c>
      <c r="T120" s="48"/>
      <c r="U120" s="48"/>
      <c r="V120" s="395">
        <f t="shared" si="23"/>
        <v>113</v>
      </c>
      <c r="W120" s="59"/>
      <c r="X120" s="59"/>
      <c r="Y120" s="59"/>
      <c r="Z120" s="59"/>
      <c r="AA120" s="59"/>
      <c r="AB120" s="59"/>
      <c r="AC120" s="59"/>
      <c r="AD120" s="59"/>
      <c r="AE120" s="59"/>
      <c r="AF120" s="59"/>
      <c r="AG120" s="59"/>
      <c r="AH120" s="59"/>
      <c r="AI120" s="59"/>
      <c r="AJ120" s="59"/>
    </row>
    <row r="121" spans="1:36" s="43" customFormat="1" x14ac:dyDescent="0.3">
      <c r="A121" s="774"/>
      <c r="B121" s="58" t="s">
        <v>409</v>
      </c>
      <c r="C121" s="59">
        <f t="shared" si="48"/>
        <v>0</v>
      </c>
      <c r="D121" s="59">
        <f t="shared" si="49"/>
        <v>0</v>
      </c>
      <c r="E121" s="59">
        <f t="shared" si="50"/>
        <v>0</v>
      </c>
      <c r="F121" s="95"/>
      <c r="G121" s="95"/>
      <c r="H121" s="95"/>
      <c r="I121" s="95"/>
      <c r="J121" s="95"/>
      <c r="K121" s="95"/>
      <c r="L121" s="95"/>
      <c r="M121" s="95"/>
      <c r="N121" s="95"/>
      <c r="O121" s="95"/>
      <c r="P121" s="95"/>
      <c r="Q121" s="59">
        <f t="shared" si="45"/>
        <v>0</v>
      </c>
      <c r="R121" s="59">
        <f t="shared" si="46"/>
        <v>0</v>
      </c>
      <c r="S121" s="59">
        <f t="shared" si="47"/>
        <v>0</v>
      </c>
      <c r="T121" s="48"/>
      <c r="U121" s="48"/>
      <c r="V121" s="395">
        <f t="shared" si="23"/>
        <v>114</v>
      </c>
      <c r="W121" s="59"/>
      <c r="X121" s="59"/>
      <c r="Y121" s="59"/>
      <c r="Z121" s="59"/>
      <c r="AA121" s="59"/>
      <c r="AB121" s="59"/>
      <c r="AC121" s="59"/>
      <c r="AD121" s="59"/>
      <c r="AE121" s="59"/>
      <c r="AF121" s="59"/>
      <c r="AG121" s="59"/>
      <c r="AH121" s="59"/>
      <c r="AI121" s="59"/>
      <c r="AJ121" s="59"/>
    </row>
    <row r="122" spans="1:36" s="43" customFormat="1" x14ac:dyDescent="0.3">
      <c r="A122" s="774"/>
      <c r="B122" s="58" t="s">
        <v>410</v>
      </c>
      <c r="C122" s="59">
        <f t="shared" si="48"/>
        <v>0</v>
      </c>
      <c r="D122" s="59">
        <f t="shared" si="49"/>
        <v>0</v>
      </c>
      <c r="E122" s="59">
        <f t="shared" si="50"/>
        <v>0</v>
      </c>
      <c r="F122" s="95"/>
      <c r="G122" s="95"/>
      <c r="H122" s="95"/>
      <c r="I122" s="95"/>
      <c r="J122" s="95"/>
      <c r="K122" s="95"/>
      <c r="L122" s="95"/>
      <c r="M122" s="95"/>
      <c r="N122" s="95"/>
      <c r="O122" s="95"/>
      <c r="P122" s="95"/>
      <c r="Q122" s="59">
        <f t="shared" si="45"/>
        <v>0</v>
      </c>
      <c r="R122" s="59">
        <f t="shared" si="46"/>
        <v>0</v>
      </c>
      <c r="S122" s="59">
        <f t="shared" si="47"/>
        <v>0</v>
      </c>
      <c r="T122" s="48"/>
      <c r="U122" s="48"/>
      <c r="V122" s="395">
        <f t="shared" si="23"/>
        <v>115</v>
      </c>
      <c r="W122" s="59"/>
      <c r="X122" s="59"/>
      <c r="Y122" s="59"/>
      <c r="Z122" s="59"/>
      <c r="AA122" s="59"/>
      <c r="AB122" s="59"/>
      <c r="AC122" s="59"/>
      <c r="AD122" s="59"/>
      <c r="AE122" s="59"/>
      <c r="AF122" s="59"/>
      <c r="AG122" s="59"/>
      <c r="AH122" s="59"/>
      <c r="AI122" s="59"/>
      <c r="AJ122" s="59"/>
    </row>
    <row r="123" spans="1:36" s="43" customFormat="1" x14ac:dyDescent="0.3">
      <c r="A123" s="774"/>
      <c r="B123" s="58" t="s">
        <v>411</v>
      </c>
      <c r="C123" s="59">
        <f t="shared" si="48"/>
        <v>0</v>
      </c>
      <c r="D123" s="59">
        <f t="shared" si="49"/>
        <v>0</v>
      </c>
      <c r="E123" s="59">
        <f t="shared" si="50"/>
        <v>0</v>
      </c>
      <c r="F123" s="95"/>
      <c r="G123" s="95"/>
      <c r="H123" s="95"/>
      <c r="I123" s="95"/>
      <c r="J123" s="95"/>
      <c r="K123" s="95"/>
      <c r="L123" s="95"/>
      <c r="M123" s="95"/>
      <c r="N123" s="95"/>
      <c r="O123" s="95"/>
      <c r="P123" s="95"/>
      <c r="Q123" s="59">
        <f t="shared" si="45"/>
        <v>0</v>
      </c>
      <c r="R123" s="59">
        <f t="shared" si="46"/>
        <v>0</v>
      </c>
      <c r="S123" s="59">
        <f t="shared" si="47"/>
        <v>0</v>
      </c>
      <c r="T123" s="48"/>
      <c r="U123" s="48"/>
      <c r="V123" s="395">
        <f t="shared" si="23"/>
        <v>116</v>
      </c>
      <c r="W123" s="59"/>
      <c r="X123" s="59"/>
      <c r="Y123" s="59"/>
      <c r="Z123" s="59"/>
      <c r="AA123" s="59"/>
      <c r="AB123" s="59"/>
      <c r="AC123" s="59"/>
      <c r="AD123" s="59"/>
      <c r="AE123" s="59"/>
      <c r="AF123" s="59"/>
      <c r="AG123" s="59"/>
      <c r="AH123" s="59"/>
      <c r="AI123" s="59"/>
      <c r="AJ123" s="59"/>
    </row>
    <row r="124" spans="1:36" s="43" customFormat="1" x14ac:dyDescent="0.3">
      <c r="A124" s="774"/>
      <c r="B124" s="58" t="s">
        <v>412</v>
      </c>
      <c r="C124" s="59">
        <f t="shared" si="48"/>
        <v>0</v>
      </c>
      <c r="D124" s="59">
        <f t="shared" si="49"/>
        <v>0</v>
      </c>
      <c r="E124" s="59">
        <f t="shared" si="50"/>
        <v>0</v>
      </c>
      <c r="F124" s="95"/>
      <c r="G124" s="95"/>
      <c r="H124" s="95"/>
      <c r="I124" s="95"/>
      <c r="J124" s="95"/>
      <c r="K124" s="95"/>
      <c r="L124" s="95"/>
      <c r="M124" s="95"/>
      <c r="N124" s="95"/>
      <c r="O124" s="95"/>
      <c r="P124" s="95"/>
      <c r="Q124" s="59">
        <f t="shared" si="45"/>
        <v>0</v>
      </c>
      <c r="R124" s="59">
        <f t="shared" si="46"/>
        <v>0</v>
      </c>
      <c r="S124" s="59">
        <f t="shared" si="47"/>
        <v>0</v>
      </c>
      <c r="T124" s="48"/>
      <c r="U124" s="48"/>
      <c r="V124" s="395">
        <f t="shared" si="23"/>
        <v>117</v>
      </c>
      <c r="W124" s="59"/>
      <c r="X124" s="59"/>
      <c r="Y124" s="59"/>
      <c r="Z124" s="59"/>
      <c r="AA124" s="59"/>
      <c r="AB124" s="59"/>
      <c r="AC124" s="59"/>
      <c r="AD124" s="59"/>
      <c r="AE124" s="59"/>
      <c r="AF124" s="59"/>
      <c r="AG124" s="59"/>
      <c r="AH124" s="59"/>
      <c r="AI124" s="59"/>
      <c r="AJ124" s="59"/>
    </row>
    <row r="125" spans="1:36" s="43" customFormat="1" x14ac:dyDescent="0.3">
      <c r="A125" s="774"/>
      <c r="B125" s="58" t="s">
        <v>413</v>
      </c>
      <c r="C125" s="59">
        <f t="shared" si="48"/>
        <v>0</v>
      </c>
      <c r="D125" s="59">
        <f t="shared" si="49"/>
        <v>0</v>
      </c>
      <c r="E125" s="59">
        <f t="shared" si="50"/>
        <v>0</v>
      </c>
      <c r="F125" s="95"/>
      <c r="G125" s="95"/>
      <c r="H125" s="95"/>
      <c r="I125" s="95"/>
      <c r="J125" s="95"/>
      <c r="K125" s="95"/>
      <c r="L125" s="95"/>
      <c r="M125" s="95"/>
      <c r="N125" s="95"/>
      <c r="O125" s="95"/>
      <c r="P125" s="95"/>
      <c r="Q125" s="59">
        <f t="shared" si="45"/>
        <v>0</v>
      </c>
      <c r="R125" s="59">
        <f t="shared" si="46"/>
        <v>0</v>
      </c>
      <c r="S125" s="59">
        <f t="shared" si="47"/>
        <v>0</v>
      </c>
      <c r="T125" s="48"/>
      <c r="U125" s="48"/>
      <c r="V125" s="395">
        <f t="shared" si="23"/>
        <v>118</v>
      </c>
      <c r="W125" s="59"/>
      <c r="X125" s="59"/>
      <c r="Y125" s="59"/>
      <c r="Z125" s="59"/>
      <c r="AA125" s="59"/>
      <c r="AB125" s="59"/>
      <c r="AC125" s="59"/>
      <c r="AD125" s="59"/>
      <c r="AE125" s="59"/>
      <c r="AF125" s="59"/>
      <c r="AG125" s="59"/>
      <c r="AH125" s="59"/>
      <c r="AI125" s="59"/>
      <c r="AJ125" s="59"/>
    </row>
    <row r="126" spans="1:36" s="43" customFormat="1" x14ac:dyDescent="0.3">
      <c r="A126" s="774"/>
      <c r="B126" s="58" t="s">
        <v>414</v>
      </c>
      <c r="C126" s="59">
        <f t="shared" si="48"/>
        <v>0</v>
      </c>
      <c r="D126" s="59">
        <f t="shared" si="49"/>
        <v>0</v>
      </c>
      <c r="E126" s="59">
        <f t="shared" si="50"/>
        <v>0</v>
      </c>
      <c r="F126" s="95"/>
      <c r="G126" s="95"/>
      <c r="H126" s="95"/>
      <c r="I126" s="95"/>
      <c r="J126" s="95"/>
      <c r="K126" s="95"/>
      <c r="L126" s="95"/>
      <c r="M126" s="95"/>
      <c r="N126" s="95"/>
      <c r="O126" s="95"/>
      <c r="P126" s="95"/>
      <c r="Q126" s="59">
        <f t="shared" si="45"/>
        <v>0</v>
      </c>
      <c r="R126" s="59">
        <f t="shared" si="46"/>
        <v>0</v>
      </c>
      <c r="S126" s="59">
        <f t="shared" si="47"/>
        <v>0</v>
      </c>
      <c r="T126" s="48"/>
      <c r="U126" s="48"/>
      <c r="V126" s="395">
        <f t="shared" si="23"/>
        <v>119</v>
      </c>
      <c r="W126" s="59"/>
      <c r="X126" s="59"/>
      <c r="Y126" s="59"/>
      <c r="Z126" s="59"/>
      <c r="AA126" s="59"/>
      <c r="AB126" s="59"/>
      <c r="AC126" s="59"/>
      <c r="AD126" s="59"/>
      <c r="AE126" s="59"/>
      <c r="AF126" s="59"/>
      <c r="AG126" s="59"/>
      <c r="AH126" s="59"/>
      <c r="AI126" s="59"/>
      <c r="AJ126" s="59"/>
    </row>
    <row r="127" spans="1:36" s="43" customFormat="1" x14ac:dyDescent="0.3">
      <c r="A127" s="774"/>
      <c r="B127" s="58" t="s">
        <v>415</v>
      </c>
      <c r="C127" s="59">
        <f t="shared" si="48"/>
        <v>0</v>
      </c>
      <c r="D127" s="59">
        <f t="shared" si="49"/>
        <v>0</v>
      </c>
      <c r="E127" s="59">
        <f t="shared" si="50"/>
        <v>0</v>
      </c>
      <c r="F127" s="95"/>
      <c r="G127" s="95"/>
      <c r="H127" s="95"/>
      <c r="I127" s="95"/>
      <c r="J127" s="95"/>
      <c r="K127" s="95"/>
      <c r="L127" s="95"/>
      <c r="M127" s="95"/>
      <c r="N127" s="95"/>
      <c r="O127" s="95"/>
      <c r="P127" s="95"/>
      <c r="Q127" s="59">
        <f t="shared" si="45"/>
        <v>0</v>
      </c>
      <c r="R127" s="59">
        <f t="shared" si="46"/>
        <v>0</v>
      </c>
      <c r="S127" s="59">
        <f t="shared" si="47"/>
        <v>0</v>
      </c>
      <c r="T127" s="48"/>
      <c r="U127" s="48"/>
      <c r="V127" s="395">
        <f t="shared" si="23"/>
        <v>120</v>
      </c>
      <c r="W127" s="59"/>
      <c r="X127" s="59"/>
      <c r="Y127" s="59"/>
      <c r="Z127" s="59"/>
      <c r="AA127" s="59"/>
      <c r="AB127" s="59"/>
      <c r="AC127" s="59"/>
      <c r="AD127" s="59"/>
      <c r="AE127" s="59"/>
      <c r="AF127" s="59"/>
      <c r="AG127" s="59"/>
      <c r="AH127" s="59"/>
      <c r="AI127" s="59"/>
      <c r="AJ127" s="59"/>
    </row>
    <row r="128" spans="1:36" s="43" customFormat="1" x14ac:dyDescent="0.3">
      <c r="A128" s="774"/>
      <c r="B128" s="58" t="s">
        <v>416</v>
      </c>
      <c r="C128" s="59">
        <f t="shared" si="48"/>
        <v>0</v>
      </c>
      <c r="D128" s="59">
        <f t="shared" si="49"/>
        <v>0</v>
      </c>
      <c r="E128" s="59">
        <f t="shared" si="50"/>
        <v>0</v>
      </c>
      <c r="F128" s="95"/>
      <c r="G128" s="95"/>
      <c r="H128" s="95"/>
      <c r="I128" s="95"/>
      <c r="J128" s="95"/>
      <c r="K128" s="95"/>
      <c r="L128" s="95"/>
      <c r="M128" s="95"/>
      <c r="N128" s="95"/>
      <c r="O128" s="95"/>
      <c r="P128" s="95"/>
      <c r="Q128" s="59">
        <f t="shared" si="45"/>
        <v>0</v>
      </c>
      <c r="R128" s="59">
        <f t="shared" si="46"/>
        <v>0</v>
      </c>
      <c r="S128" s="59">
        <f t="shared" si="47"/>
        <v>0</v>
      </c>
      <c r="T128" s="48"/>
      <c r="U128" s="48"/>
      <c r="V128" s="395">
        <f t="shared" si="23"/>
        <v>121</v>
      </c>
      <c r="W128" s="59"/>
      <c r="X128" s="59"/>
      <c r="Y128" s="59"/>
      <c r="Z128" s="59"/>
      <c r="AA128" s="59"/>
      <c r="AB128" s="59"/>
      <c r="AC128" s="59"/>
      <c r="AD128" s="59"/>
      <c r="AE128" s="59"/>
      <c r="AF128" s="59"/>
      <c r="AG128" s="59"/>
      <c r="AH128" s="59"/>
      <c r="AI128" s="59"/>
      <c r="AJ128" s="59"/>
    </row>
    <row r="129" spans="1:36" s="43" customFormat="1" x14ac:dyDescent="0.3">
      <c r="A129" s="774"/>
      <c r="B129" s="58" t="s">
        <v>417</v>
      </c>
      <c r="C129" s="59">
        <f t="shared" si="48"/>
        <v>0</v>
      </c>
      <c r="D129" s="59">
        <f t="shared" si="49"/>
        <v>0</v>
      </c>
      <c r="E129" s="59">
        <f t="shared" si="50"/>
        <v>0</v>
      </c>
      <c r="F129" s="95"/>
      <c r="G129" s="95"/>
      <c r="H129" s="95"/>
      <c r="I129" s="95"/>
      <c r="J129" s="95"/>
      <c r="K129" s="95"/>
      <c r="L129" s="95"/>
      <c r="M129" s="95"/>
      <c r="N129" s="95"/>
      <c r="O129" s="95"/>
      <c r="P129" s="95"/>
      <c r="Q129" s="59">
        <f t="shared" si="45"/>
        <v>0</v>
      </c>
      <c r="R129" s="59">
        <f t="shared" si="46"/>
        <v>0</v>
      </c>
      <c r="S129" s="59">
        <f t="shared" si="47"/>
        <v>0</v>
      </c>
      <c r="T129" s="48"/>
      <c r="U129" s="48"/>
      <c r="V129" s="395">
        <f t="shared" si="23"/>
        <v>122</v>
      </c>
      <c r="W129" s="59"/>
      <c r="X129" s="59"/>
      <c r="Y129" s="59"/>
      <c r="Z129" s="59"/>
      <c r="AA129" s="59"/>
      <c r="AB129" s="59"/>
      <c r="AC129" s="59"/>
      <c r="AD129" s="59"/>
      <c r="AE129" s="59"/>
      <c r="AF129" s="59"/>
      <c r="AG129" s="59"/>
      <c r="AH129" s="59"/>
      <c r="AI129" s="59"/>
      <c r="AJ129" s="59"/>
    </row>
    <row r="130" spans="1:36" s="43" customFormat="1" x14ac:dyDescent="0.3">
      <c r="A130" s="774"/>
      <c r="B130" s="58" t="s">
        <v>418</v>
      </c>
      <c r="C130" s="59">
        <f t="shared" si="48"/>
        <v>0</v>
      </c>
      <c r="D130" s="59">
        <f t="shared" si="49"/>
        <v>0</v>
      </c>
      <c r="E130" s="59">
        <f t="shared" si="50"/>
        <v>0</v>
      </c>
      <c r="F130" s="95"/>
      <c r="G130" s="95"/>
      <c r="H130" s="95"/>
      <c r="I130" s="95"/>
      <c r="J130" s="95"/>
      <c r="K130" s="95"/>
      <c r="L130" s="95"/>
      <c r="M130" s="95"/>
      <c r="N130" s="95"/>
      <c r="O130" s="95"/>
      <c r="P130" s="95"/>
      <c r="Q130" s="59">
        <f t="shared" si="45"/>
        <v>0</v>
      </c>
      <c r="R130" s="59">
        <f t="shared" si="46"/>
        <v>0</v>
      </c>
      <c r="S130" s="59">
        <f t="shared" si="47"/>
        <v>0</v>
      </c>
      <c r="T130" s="48"/>
      <c r="U130" s="48"/>
      <c r="V130" s="395">
        <f t="shared" si="23"/>
        <v>123</v>
      </c>
      <c r="W130" s="59"/>
      <c r="X130" s="59"/>
      <c r="Y130" s="59"/>
      <c r="Z130" s="59"/>
      <c r="AA130" s="59"/>
      <c r="AB130" s="59"/>
      <c r="AC130" s="59"/>
      <c r="AD130" s="59"/>
      <c r="AE130" s="59"/>
      <c r="AF130" s="59"/>
      <c r="AG130" s="59"/>
      <c r="AH130" s="59"/>
      <c r="AI130" s="59"/>
      <c r="AJ130" s="59"/>
    </row>
    <row r="131" spans="1:36" s="43" customFormat="1" x14ac:dyDescent="0.3">
      <c r="A131" s="774"/>
      <c r="B131" s="58" t="s">
        <v>419</v>
      </c>
      <c r="C131" s="59">
        <f t="shared" si="48"/>
        <v>0</v>
      </c>
      <c r="D131" s="59">
        <f t="shared" si="49"/>
        <v>0</v>
      </c>
      <c r="E131" s="59">
        <f t="shared" si="50"/>
        <v>0</v>
      </c>
      <c r="F131" s="95"/>
      <c r="G131" s="95"/>
      <c r="H131" s="95"/>
      <c r="I131" s="95"/>
      <c r="J131" s="95"/>
      <c r="K131" s="95"/>
      <c r="L131" s="95"/>
      <c r="M131" s="95"/>
      <c r="N131" s="95"/>
      <c r="O131" s="95"/>
      <c r="P131" s="95"/>
      <c r="Q131" s="59">
        <f t="shared" si="45"/>
        <v>0</v>
      </c>
      <c r="R131" s="59">
        <f t="shared" si="46"/>
        <v>0</v>
      </c>
      <c r="S131" s="59">
        <f t="shared" si="47"/>
        <v>0</v>
      </c>
      <c r="T131" s="48"/>
      <c r="U131" s="48"/>
      <c r="V131" s="395">
        <f t="shared" si="23"/>
        <v>124</v>
      </c>
      <c r="W131" s="59"/>
      <c r="X131" s="59"/>
      <c r="Y131" s="59"/>
      <c r="Z131" s="59"/>
      <c r="AA131" s="59"/>
      <c r="AB131" s="59"/>
      <c r="AC131" s="59"/>
      <c r="AD131" s="59"/>
      <c r="AE131" s="59"/>
      <c r="AF131" s="59"/>
      <c r="AG131" s="59"/>
      <c r="AH131" s="59"/>
      <c r="AI131" s="59"/>
      <c r="AJ131" s="59"/>
    </row>
    <row r="132" spans="1:36" s="43" customFormat="1" x14ac:dyDescent="0.3">
      <c r="A132" s="774"/>
      <c r="B132" s="58" t="s">
        <v>420</v>
      </c>
      <c r="C132" s="59">
        <f t="shared" si="48"/>
        <v>0</v>
      </c>
      <c r="D132" s="59">
        <f t="shared" si="49"/>
        <v>0</v>
      </c>
      <c r="E132" s="59">
        <f t="shared" si="50"/>
        <v>0</v>
      </c>
      <c r="F132" s="95"/>
      <c r="G132" s="95"/>
      <c r="H132" s="95"/>
      <c r="I132" s="95"/>
      <c r="J132" s="95"/>
      <c r="K132" s="95"/>
      <c r="L132" s="95"/>
      <c r="M132" s="95"/>
      <c r="N132" s="95"/>
      <c r="O132" s="95"/>
      <c r="P132" s="95"/>
      <c r="Q132" s="59">
        <f t="shared" si="45"/>
        <v>0</v>
      </c>
      <c r="R132" s="59">
        <f t="shared" si="46"/>
        <v>0</v>
      </c>
      <c r="S132" s="59">
        <f t="shared" si="47"/>
        <v>0</v>
      </c>
      <c r="T132" s="48"/>
      <c r="U132" s="48"/>
      <c r="V132" s="395">
        <f t="shared" si="23"/>
        <v>125</v>
      </c>
      <c r="W132" s="59"/>
      <c r="X132" s="59"/>
      <c r="Y132" s="59"/>
      <c r="Z132" s="59"/>
      <c r="AA132" s="59"/>
      <c r="AB132" s="59"/>
      <c r="AC132" s="59"/>
      <c r="AD132" s="59"/>
      <c r="AE132" s="59"/>
      <c r="AF132" s="59"/>
      <c r="AG132" s="59"/>
      <c r="AH132" s="59"/>
      <c r="AI132" s="59"/>
      <c r="AJ132" s="59"/>
    </row>
    <row r="133" spans="1:36" s="43" customFormat="1" x14ac:dyDescent="0.3">
      <c r="A133" s="774"/>
      <c r="B133" s="58" t="s">
        <v>146</v>
      </c>
      <c r="C133" s="59">
        <f t="shared" si="48"/>
        <v>0</v>
      </c>
      <c r="D133" s="59">
        <f t="shared" si="49"/>
        <v>0</v>
      </c>
      <c r="E133" s="59">
        <f t="shared" si="50"/>
        <v>0</v>
      </c>
      <c r="F133" s="95"/>
      <c r="G133" s="95"/>
      <c r="H133" s="95"/>
      <c r="I133" s="95"/>
      <c r="J133" s="95"/>
      <c r="K133" s="95"/>
      <c r="L133" s="95"/>
      <c r="M133" s="95"/>
      <c r="N133" s="95"/>
      <c r="O133" s="95"/>
      <c r="P133" s="95"/>
      <c r="Q133" s="59">
        <f t="shared" si="45"/>
        <v>0</v>
      </c>
      <c r="R133" s="59">
        <f t="shared" si="46"/>
        <v>0</v>
      </c>
      <c r="S133" s="59">
        <f t="shared" si="47"/>
        <v>0</v>
      </c>
      <c r="T133" s="48"/>
      <c r="U133" s="48"/>
      <c r="V133" s="395">
        <f t="shared" si="23"/>
        <v>126</v>
      </c>
      <c r="W133" s="59"/>
      <c r="X133" s="59"/>
      <c r="Y133" s="59"/>
      <c r="Z133" s="59"/>
      <c r="AA133" s="59"/>
      <c r="AB133" s="59"/>
      <c r="AC133" s="59"/>
      <c r="AD133" s="59"/>
      <c r="AE133" s="59"/>
      <c r="AF133" s="59"/>
      <c r="AG133" s="59"/>
      <c r="AH133" s="59"/>
      <c r="AI133" s="59"/>
      <c r="AJ133" s="59"/>
    </row>
    <row r="134" spans="1:36" s="43" customFormat="1" x14ac:dyDescent="0.3">
      <c r="A134" s="774"/>
      <c r="B134" s="58" t="s">
        <v>94</v>
      </c>
      <c r="C134" s="59">
        <f t="shared" si="48"/>
        <v>0</v>
      </c>
      <c r="D134" s="59">
        <f t="shared" si="49"/>
        <v>0</v>
      </c>
      <c r="E134" s="59">
        <f t="shared" si="50"/>
        <v>0</v>
      </c>
      <c r="F134" s="95"/>
      <c r="G134" s="95"/>
      <c r="H134" s="95"/>
      <c r="I134" s="95"/>
      <c r="J134" s="95"/>
      <c r="K134" s="95"/>
      <c r="L134" s="95"/>
      <c r="M134" s="95"/>
      <c r="N134" s="95"/>
      <c r="O134" s="95"/>
      <c r="P134" s="95"/>
      <c r="Q134" s="59">
        <f t="shared" si="45"/>
        <v>0</v>
      </c>
      <c r="R134" s="59">
        <f t="shared" si="46"/>
        <v>0</v>
      </c>
      <c r="S134" s="59">
        <f t="shared" si="47"/>
        <v>0</v>
      </c>
      <c r="T134" s="48"/>
      <c r="U134" s="48"/>
      <c r="V134" s="395">
        <f t="shared" si="23"/>
        <v>127</v>
      </c>
      <c r="W134" s="59"/>
      <c r="X134" s="59"/>
      <c r="Y134" s="59"/>
      <c r="Z134" s="59"/>
      <c r="AA134" s="59"/>
      <c r="AB134" s="59"/>
      <c r="AC134" s="59"/>
      <c r="AD134" s="59"/>
      <c r="AE134" s="59"/>
      <c r="AF134" s="59"/>
      <c r="AG134" s="59"/>
      <c r="AH134" s="59"/>
      <c r="AI134" s="59"/>
      <c r="AJ134" s="59"/>
    </row>
    <row r="135" spans="1:36" s="43" customFormat="1" x14ac:dyDescent="0.3">
      <c r="A135" s="774"/>
      <c r="B135" s="58" t="str">
        <f>B98</f>
        <v>Intitulé libre 1</v>
      </c>
      <c r="C135" s="59">
        <f t="shared" si="48"/>
        <v>0</v>
      </c>
      <c r="D135" s="59">
        <f t="shared" si="49"/>
        <v>0</v>
      </c>
      <c r="E135" s="59">
        <f t="shared" si="50"/>
        <v>0</v>
      </c>
      <c r="F135" s="95"/>
      <c r="G135" s="95"/>
      <c r="H135" s="95"/>
      <c r="I135" s="95"/>
      <c r="J135" s="95"/>
      <c r="K135" s="95"/>
      <c r="L135" s="95"/>
      <c r="M135" s="95"/>
      <c r="N135" s="95"/>
      <c r="O135" s="95"/>
      <c r="P135" s="95"/>
      <c r="Q135" s="59">
        <f t="shared" si="45"/>
        <v>0</v>
      </c>
      <c r="R135" s="59">
        <f t="shared" si="46"/>
        <v>0</v>
      </c>
      <c r="S135" s="59">
        <f t="shared" si="47"/>
        <v>0</v>
      </c>
      <c r="T135" s="48"/>
      <c r="U135" s="48"/>
      <c r="V135" s="395">
        <f t="shared" si="23"/>
        <v>128</v>
      </c>
      <c r="W135" s="59"/>
      <c r="X135" s="59"/>
      <c r="Y135" s="59"/>
      <c r="Z135" s="59"/>
      <c r="AA135" s="59"/>
      <c r="AB135" s="59"/>
      <c r="AC135" s="59"/>
      <c r="AD135" s="59"/>
      <c r="AE135" s="59"/>
      <c r="AF135" s="59"/>
      <c r="AG135" s="59"/>
      <c r="AH135" s="59"/>
      <c r="AI135" s="59"/>
      <c r="AJ135" s="59"/>
    </row>
    <row r="136" spans="1:36" s="43" customFormat="1" x14ac:dyDescent="0.3">
      <c r="A136" s="774"/>
      <c r="B136" s="58" t="str">
        <f>B99</f>
        <v>Intitulé libre 2</v>
      </c>
      <c r="C136" s="59">
        <f t="shared" si="48"/>
        <v>0</v>
      </c>
      <c r="D136" s="59">
        <f t="shared" si="49"/>
        <v>0</v>
      </c>
      <c r="E136" s="59">
        <f t="shared" si="50"/>
        <v>0</v>
      </c>
      <c r="F136" s="95"/>
      <c r="G136" s="95"/>
      <c r="H136" s="95"/>
      <c r="I136" s="95"/>
      <c r="J136" s="95"/>
      <c r="K136" s="95"/>
      <c r="L136" s="95"/>
      <c r="M136" s="95"/>
      <c r="N136" s="95"/>
      <c r="O136" s="95"/>
      <c r="P136" s="95"/>
      <c r="Q136" s="59">
        <f t="shared" si="45"/>
        <v>0</v>
      </c>
      <c r="R136" s="59">
        <f t="shared" si="46"/>
        <v>0</v>
      </c>
      <c r="S136" s="59">
        <f t="shared" si="47"/>
        <v>0</v>
      </c>
      <c r="T136" s="48"/>
      <c r="U136" s="48"/>
      <c r="V136" s="395">
        <f t="shared" si="23"/>
        <v>129</v>
      </c>
      <c r="W136" s="59"/>
      <c r="X136" s="59"/>
      <c r="Y136" s="59"/>
      <c r="Z136" s="59"/>
      <c r="AA136" s="59"/>
      <c r="AB136" s="59"/>
      <c r="AC136" s="59"/>
      <c r="AD136" s="59"/>
      <c r="AE136" s="59"/>
      <c r="AF136" s="59"/>
      <c r="AG136" s="59"/>
      <c r="AH136" s="59"/>
      <c r="AI136" s="59"/>
      <c r="AJ136" s="59"/>
    </row>
    <row r="137" spans="1:36" s="43" customFormat="1" x14ac:dyDescent="0.3">
      <c r="A137" s="774"/>
      <c r="B137" s="58" t="str">
        <f>B100</f>
        <v>Intitulé libre 3</v>
      </c>
      <c r="C137" s="59">
        <f t="shared" si="48"/>
        <v>0</v>
      </c>
      <c r="D137" s="59">
        <f t="shared" si="49"/>
        <v>0</v>
      </c>
      <c r="E137" s="59">
        <f t="shared" si="50"/>
        <v>0</v>
      </c>
      <c r="F137" s="95"/>
      <c r="G137" s="95"/>
      <c r="H137" s="95"/>
      <c r="I137" s="95"/>
      <c r="J137" s="95"/>
      <c r="K137" s="95"/>
      <c r="L137" s="95"/>
      <c r="M137" s="95"/>
      <c r="N137" s="95"/>
      <c r="O137" s="95"/>
      <c r="P137" s="95"/>
      <c r="Q137" s="59">
        <f t="shared" si="45"/>
        <v>0</v>
      </c>
      <c r="R137" s="59">
        <f t="shared" si="46"/>
        <v>0</v>
      </c>
      <c r="S137" s="59">
        <f t="shared" si="47"/>
        <v>0</v>
      </c>
      <c r="T137" s="48"/>
      <c r="U137" s="48"/>
      <c r="V137" s="395">
        <f t="shared" si="23"/>
        <v>130</v>
      </c>
      <c r="W137" s="59"/>
      <c r="X137" s="59"/>
      <c r="Y137" s="59"/>
      <c r="Z137" s="59"/>
      <c r="AA137" s="59"/>
      <c r="AB137" s="59"/>
      <c r="AC137" s="59"/>
      <c r="AD137" s="59"/>
      <c r="AE137" s="59"/>
      <c r="AF137" s="59"/>
      <c r="AG137" s="59"/>
      <c r="AH137" s="59"/>
      <c r="AI137" s="59"/>
      <c r="AJ137" s="59"/>
    </row>
    <row r="138" spans="1:36" s="43" customFormat="1" x14ac:dyDescent="0.3">
      <c r="A138" s="774"/>
      <c r="B138" s="58" t="str">
        <f>B101</f>
        <v>Intitulé libre 4</v>
      </c>
      <c r="C138" s="59">
        <f t="shared" si="48"/>
        <v>0</v>
      </c>
      <c r="D138" s="59">
        <f t="shared" si="49"/>
        <v>0</v>
      </c>
      <c r="E138" s="59">
        <f t="shared" si="50"/>
        <v>0</v>
      </c>
      <c r="F138" s="95"/>
      <c r="G138" s="95"/>
      <c r="H138" s="95"/>
      <c r="I138" s="95"/>
      <c r="J138" s="95"/>
      <c r="K138" s="95"/>
      <c r="L138" s="95"/>
      <c r="M138" s="95"/>
      <c r="N138" s="95"/>
      <c r="O138" s="95"/>
      <c r="P138" s="95"/>
      <c r="Q138" s="59">
        <f t="shared" si="45"/>
        <v>0</v>
      </c>
      <c r="R138" s="59">
        <f t="shared" si="46"/>
        <v>0</v>
      </c>
      <c r="S138" s="59">
        <f t="shared" si="47"/>
        <v>0</v>
      </c>
      <c r="T138" s="48"/>
      <c r="U138" s="48"/>
      <c r="V138" s="395">
        <f t="shared" ref="V138:V192" si="51">V137+1</f>
        <v>131</v>
      </c>
      <c r="W138" s="59"/>
      <c r="X138" s="59"/>
      <c r="Y138" s="59"/>
      <c r="Z138" s="59"/>
      <c r="AA138" s="59"/>
      <c r="AB138" s="59"/>
      <c r="AC138" s="59"/>
      <c r="AD138" s="59"/>
      <c r="AE138" s="59"/>
      <c r="AF138" s="59"/>
      <c r="AG138" s="59"/>
      <c r="AH138" s="59"/>
      <c r="AI138" s="59"/>
      <c r="AJ138" s="59"/>
    </row>
    <row r="139" spans="1:36" s="43" customFormat="1" x14ac:dyDescent="0.3">
      <c r="A139" s="774"/>
      <c r="B139" s="58" t="str">
        <f>B102</f>
        <v>Intitulé libre 5</v>
      </c>
      <c r="C139" s="59">
        <f t="shared" si="48"/>
        <v>0</v>
      </c>
      <c r="D139" s="59">
        <f t="shared" si="49"/>
        <v>0</v>
      </c>
      <c r="E139" s="59">
        <f t="shared" si="50"/>
        <v>0</v>
      </c>
      <c r="F139" s="95"/>
      <c r="G139" s="95"/>
      <c r="H139" s="95"/>
      <c r="I139" s="95"/>
      <c r="J139" s="95"/>
      <c r="K139" s="95"/>
      <c r="L139" s="95"/>
      <c r="M139" s="95"/>
      <c r="N139" s="95"/>
      <c r="O139" s="95"/>
      <c r="P139" s="95"/>
      <c r="Q139" s="59">
        <f t="shared" si="45"/>
        <v>0</v>
      </c>
      <c r="R139" s="59">
        <f t="shared" si="46"/>
        <v>0</v>
      </c>
      <c r="S139" s="59">
        <f t="shared" si="47"/>
        <v>0</v>
      </c>
      <c r="T139" s="48"/>
      <c r="U139" s="48"/>
      <c r="V139" s="395">
        <f t="shared" si="51"/>
        <v>132</v>
      </c>
      <c r="W139" s="59"/>
      <c r="X139" s="59"/>
      <c r="Y139" s="59"/>
      <c r="Z139" s="59"/>
      <c r="AA139" s="59"/>
      <c r="AB139" s="59"/>
      <c r="AC139" s="59"/>
      <c r="AD139" s="59"/>
      <c r="AE139" s="59"/>
      <c r="AF139" s="59"/>
      <c r="AG139" s="59"/>
      <c r="AH139" s="59"/>
      <c r="AI139" s="59"/>
      <c r="AJ139" s="59"/>
    </row>
    <row r="140" spans="1:36" s="43" customFormat="1" ht="14.25" thickBot="1" x14ac:dyDescent="0.35">
      <c r="A140" s="774"/>
      <c r="B140" s="60" t="s">
        <v>148</v>
      </c>
      <c r="C140" s="61">
        <f>SUM(C119:C139)</f>
        <v>0</v>
      </c>
      <c r="D140" s="61">
        <f>SUM(D119:D139)</f>
        <v>0</v>
      </c>
      <c r="E140" s="61">
        <f>SUM(E119:E139)</f>
        <v>0</v>
      </c>
      <c r="F140" s="61">
        <f t="shared" ref="F140:S140" si="52">SUM(F119:F139)</f>
        <v>0</v>
      </c>
      <c r="G140" s="61">
        <f t="shared" si="52"/>
        <v>0</v>
      </c>
      <c r="H140" s="61">
        <f t="shared" si="52"/>
        <v>0</v>
      </c>
      <c r="I140" s="61">
        <f t="shared" si="52"/>
        <v>0</v>
      </c>
      <c r="J140" s="61">
        <f t="shared" si="52"/>
        <v>0</v>
      </c>
      <c r="K140" s="61">
        <f t="shared" si="52"/>
        <v>0</v>
      </c>
      <c r="L140" s="61">
        <f t="shared" si="52"/>
        <v>0</v>
      </c>
      <c r="M140" s="61">
        <f t="shared" si="52"/>
        <v>0</v>
      </c>
      <c r="N140" s="61">
        <f t="shared" si="52"/>
        <v>0</v>
      </c>
      <c r="O140" s="61">
        <f t="shared" si="52"/>
        <v>0</v>
      </c>
      <c r="P140" s="61">
        <f t="shared" si="52"/>
        <v>0</v>
      </c>
      <c r="Q140" s="61">
        <f t="shared" si="52"/>
        <v>0</v>
      </c>
      <c r="R140" s="61">
        <f t="shared" si="52"/>
        <v>0</v>
      </c>
      <c r="S140" s="61">
        <f t="shared" si="52"/>
        <v>0</v>
      </c>
      <c r="T140" s="395"/>
      <c r="U140" s="48" t="str">
        <f>RIGHT(A119,4)&amp;"reseau"</f>
        <v>2018reseau</v>
      </c>
      <c r="V140" s="395">
        <f t="shared" si="51"/>
        <v>133</v>
      </c>
      <c r="W140" s="59"/>
      <c r="X140" s="59"/>
      <c r="Y140" s="59"/>
      <c r="Z140" s="59"/>
      <c r="AA140" s="59"/>
      <c r="AB140" s="59"/>
      <c r="AC140" s="59"/>
      <c r="AD140" s="59"/>
      <c r="AE140" s="59"/>
      <c r="AF140" s="59"/>
      <c r="AG140" s="59"/>
      <c r="AH140" s="59"/>
      <c r="AI140" s="59"/>
      <c r="AJ140" s="59"/>
    </row>
    <row r="141" spans="1:36" s="43" customFormat="1" x14ac:dyDescent="0.3">
      <c r="A141" s="774"/>
      <c r="B141" s="62"/>
      <c r="C141" s="59"/>
      <c r="D141" s="59"/>
      <c r="E141" s="59"/>
      <c r="F141" s="59"/>
      <c r="G141" s="59"/>
      <c r="H141" s="59"/>
      <c r="I141" s="59"/>
      <c r="J141" s="59"/>
      <c r="K141" s="59"/>
      <c r="L141" s="59"/>
      <c r="M141" s="59"/>
      <c r="N141" s="59"/>
      <c r="O141" s="59"/>
      <c r="P141" s="59"/>
      <c r="Q141" s="59"/>
      <c r="R141" s="59"/>
      <c r="S141" s="59"/>
      <c r="T141" s="48"/>
      <c r="U141" s="48"/>
      <c r="V141" s="395">
        <f t="shared" si="51"/>
        <v>134</v>
      </c>
      <c r="W141" s="59"/>
      <c r="X141" s="59"/>
      <c r="Y141" s="59"/>
      <c r="Z141" s="59"/>
      <c r="AA141" s="59"/>
      <c r="AB141" s="59"/>
      <c r="AC141" s="59"/>
      <c r="AD141" s="59"/>
      <c r="AE141" s="59"/>
      <c r="AF141" s="59"/>
      <c r="AG141" s="59"/>
      <c r="AH141" s="59"/>
      <c r="AI141" s="59"/>
      <c r="AJ141" s="59"/>
    </row>
    <row r="142" spans="1:36" s="43" customFormat="1" x14ac:dyDescent="0.3">
      <c r="A142" s="774"/>
      <c r="B142" s="58" t="s">
        <v>407</v>
      </c>
      <c r="C142" s="59">
        <f>Q105</f>
        <v>0</v>
      </c>
      <c r="D142" s="59">
        <f t="shared" ref="D142:D153" si="53">R105</f>
        <v>0</v>
      </c>
      <c r="E142" s="59">
        <f t="shared" ref="E142:E153" si="54">S105</f>
        <v>0</v>
      </c>
      <c r="F142" s="95"/>
      <c r="G142" s="95"/>
      <c r="H142" s="95"/>
      <c r="I142" s="95"/>
      <c r="J142" s="95"/>
      <c r="K142" s="95"/>
      <c r="L142" s="95"/>
      <c r="M142" s="95"/>
      <c r="N142" s="95"/>
      <c r="O142" s="95"/>
      <c r="P142" s="95"/>
      <c r="Q142" s="59">
        <f t="shared" ref="Q142:Q153" si="55">SUM(C142,F142:J142,M142:N142)</f>
        <v>0</v>
      </c>
      <c r="R142" s="59">
        <f t="shared" ref="R142:R153" si="56">SUM(D142,K142,O142)</f>
        <v>0</v>
      </c>
      <c r="S142" s="59">
        <f t="shared" ref="S142:S153" si="57">SUM(E142,L142,P142)</f>
        <v>0</v>
      </c>
      <c r="T142" s="48"/>
      <c r="U142" s="48"/>
      <c r="V142" s="395">
        <f t="shared" si="51"/>
        <v>135</v>
      </c>
      <c r="W142" s="59"/>
      <c r="X142" s="59"/>
      <c r="Y142" s="59"/>
      <c r="Z142" s="59"/>
      <c r="AA142" s="59"/>
      <c r="AB142" s="59"/>
      <c r="AC142" s="59"/>
      <c r="AD142" s="59"/>
      <c r="AE142" s="59"/>
      <c r="AF142" s="59"/>
      <c r="AG142" s="59"/>
      <c r="AH142" s="59"/>
      <c r="AI142" s="59"/>
      <c r="AJ142" s="59"/>
    </row>
    <row r="143" spans="1:36" s="43" customFormat="1" x14ac:dyDescent="0.3">
      <c r="A143" s="774"/>
      <c r="B143" s="58" t="s">
        <v>149</v>
      </c>
      <c r="C143" s="59">
        <f t="shared" ref="C143:C153" si="58">Q106</f>
        <v>0</v>
      </c>
      <c r="D143" s="59">
        <f t="shared" si="53"/>
        <v>0</v>
      </c>
      <c r="E143" s="59">
        <f t="shared" si="54"/>
        <v>0</v>
      </c>
      <c r="F143" s="95"/>
      <c r="G143" s="95"/>
      <c r="H143" s="95"/>
      <c r="I143" s="95"/>
      <c r="J143" s="95"/>
      <c r="K143" s="95"/>
      <c r="L143" s="95"/>
      <c r="M143" s="95"/>
      <c r="N143" s="95"/>
      <c r="O143" s="95"/>
      <c r="P143" s="95"/>
      <c r="Q143" s="59">
        <f t="shared" si="55"/>
        <v>0</v>
      </c>
      <c r="R143" s="59">
        <f t="shared" si="56"/>
        <v>0</v>
      </c>
      <c r="S143" s="59">
        <f t="shared" si="57"/>
        <v>0</v>
      </c>
      <c r="T143" s="48"/>
      <c r="U143" s="48"/>
      <c r="V143" s="395">
        <f t="shared" si="51"/>
        <v>136</v>
      </c>
      <c r="W143" s="59"/>
      <c r="X143" s="59"/>
      <c r="Y143" s="59"/>
      <c r="Z143" s="59"/>
      <c r="AA143" s="59"/>
      <c r="AB143" s="59"/>
      <c r="AC143" s="59"/>
      <c r="AD143" s="59"/>
      <c r="AE143" s="59"/>
      <c r="AF143" s="59"/>
      <c r="AG143" s="59"/>
      <c r="AH143" s="59"/>
      <c r="AI143" s="59"/>
      <c r="AJ143" s="59"/>
    </row>
    <row r="144" spans="1:36" s="43" customFormat="1" x14ac:dyDescent="0.3">
      <c r="A144" s="774"/>
      <c r="B144" s="58" t="s">
        <v>150</v>
      </c>
      <c r="C144" s="59">
        <f t="shared" si="58"/>
        <v>0</v>
      </c>
      <c r="D144" s="59">
        <f t="shared" si="53"/>
        <v>0</v>
      </c>
      <c r="E144" s="59">
        <f t="shared" si="54"/>
        <v>0</v>
      </c>
      <c r="F144" s="95"/>
      <c r="G144" s="95"/>
      <c r="H144" s="95"/>
      <c r="I144" s="95"/>
      <c r="J144" s="95"/>
      <c r="K144" s="95"/>
      <c r="L144" s="95"/>
      <c r="M144" s="95"/>
      <c r="N144" s="95"/>
      <c r="O144" s="95"/>
      <c r="P144" s="95"/>
      <c r="Q144" s="59">
        <f t="shared" si="55"/>
        <v>0</v>
      </c>
      <c r="R144" s="59">
        <f t="shared" si="56"/>
        <v>0</v>
      </c>
      <c r="S144" s="59">
        <f t="shared" si="57"/>
        <v>0</v>
      </c>
      <c r="T144" s="48"/>
      <c r="U144" s="48"/>
      <c r="V144" s="395">
        <f t="shared" si="51"/>
        <v>137</v>
      </c>
      <c r="W144" s="59"/>
      <c r="X144" s="59"/>
      <c r="Y144" s="59"/>
      <c r="Z144" s="59"/>
      <c r="AA144" s="59"/>
      <c r="AB144" s="59"/>
      <c r="AC144" s="59"/>
      <c r="AD144" s="59"/>
      <c r="AE144" s="59"/>
      <c r="AF144" s="59"/>
      <c r="AG144" s="59"/>
      <c r="AH144" s="59"/>
      <c r="AI144" s="59"/>
      <c r="AJ144" s="59"/>
    </row>
    <row r="145" spans="1:36" s="43" customFormat="1" x14ac:dyDescent="0.3">
      <c r="A145" s="774"/>
      <c r="B145" s="58" t="s">
        <v>145</v>
      </c>
      <c r="C145" s="59">
        <f t="shared" si="58"/>
        <v>0</v>
      </c>
      <c r="D145" s="59">
        <f t="shared" si="53"/>
        <v>0</v>
      </c>
      <c r="E145" s="59">
        <f t="shared" si="54"/>
        <v>0</v>
      </c>
      <c r="F145" s="95"/>
      <c r="G145" s="95"/>
      <c r="H145" s="95"/>
      <c r="I145" s="95"/>
      <c r="J145" s="95"/>
      <c r="K145" s="95"/>
      <c r="L145" s="95"/>
      <c r="M145" s="95"/>
      <c r="N145" s="95"/>
      <c r="O145" s="95"/>
      <c r="P145" s="95"/>
      <c r="Q145" s="59">
        <f t="shared" si="55"/>
        <v>0</v>
      </c>
      <c r="R145" s="59">
        <f t="shared" si="56"/>
        <v>0</v>
      </c>
      <c r="S145" s="59">
        <f t="shared" si="57"/>
        <v>0</v>
      </c>
      <c r="T145" s="48"/>
      <c r="U145" s="48"/>
      <c r="V145" s="395">
        <f t="shared" si="51"/>
        <v>138</v>
      </c>
      <c r="W145" s="59"/>
      <c r="X145" s="59"/>
      <c r="Y145" s="59"/>
      <c r="Z145" s="59"/>
      <c r="AA145" s="59"/>
      <c r="AB145" s="59"/>
      <c r="AC145" s="59"/>
      <c r="AD145" s="59"/>
      <c r="AE145" s="59"/>
      <c r="AF145" s="59"/>
      <c r="AG145" s="59"/>
      <c r="AH145" s="59"/>
      <c r="AI145" s="59"/>
      <c r="AJ145" s="59"/>
    </row>
    <row r="146" spans="1:36" s="43" customFormat="1" x14ac:dyDescent="0.3">
      <c r="A146" s="774"/>
      <c r="B146" s="58" t="s">
        <v>151</v>
      </c>
      <c r="C146" s="59">
        <f t="shared" si="58"/>
        <v>0</v>
      </c>
      <c r="D146" s="59">
        <f t="shared" si="53"/>
        <v>0</v>
      </c>
      <c r="E146" s="59">
        <f t="shared" si="54"/>
        <v>0</v>
      </c>
      <c r="F146" s="95"/>
      <c r="G146" s="95"/>
      <c r="H146" s="95"/>
      <c r="I146" s="95"/>
      <c r="J146" s="95"/>
      <c r="K146" s="95"/>
      <c r="L146" s="95"/>
      <c r="M146" s="95"/>
      <c r="N146" s="95"/>
      <c r="O146" s="95"/>
      <c r="P146" s="95"/>
      <c r="Q146" s="59">
        <f t="shared" si="55"/>
        <v>0</v>
      </c>
      <c r="R146" s="59">
        <f t="shared" si="56"/>
        <v>0</v>
      </c>
      <c r="S146" s="59">
        <f t="shared" si="57"/>
        <v>0</v>
      </c>
      <c r="T146" s="48"/>
      <c r="U146" s="48"/>
      <c r="V146" s="395">
        <f t="shared" si="51"/>
        <v>139</v>
      </c>
      <c r="W146" s="59"/>
      <c r="X146" s="59"/>
      <c r="Y146" s="59"/>
      <c r="Z146" s="59"/>
      <c r="AA146" s="59"/>
      <c r="AB146" s="59"/>
      <c r="AC146" s="59"/>
      <c r="AD146" s="59"/>
      <c r="AE146" s="59"/>
      <c r="AF146" s="59"/>
      <c r="AG146" s="59"/>
      <c r="AH146" s="59"/>
      <c r="AI146" s="59"/>
      <c r="AJ146" s="59"/>
    </row>
    <row r="147" spans="1:36" s="43" customFormat="1" x14ac:dyDescent="0.3">
      <c r="A147" s="774"/>
      <c r="B147" s="58" t="s">
        <v>152</v>
      </c>
      <c r="C147" s="59">
        <f t="shared" si="58"/>
        <v>0</v>
      </c>
      <c r="D147" s="59">
        <f t="shared" si="53"/>
        <v>0</v>
      </c>
      <c r="E147" s="59">
        <f t="shared" si="54"/>
        <v>0</v>
      </c>
      <c r="F147" s="95"/>
      <c r="G147" s="95"/>
      <c r="H147" s="95"/>
      <c r="I147" s="95"/>
      <c r="J147" s="95"/>
      <c r="K147" s="95"/>
      <c r="L147" s="95"/>
      <c r="M147" s="95"/>
      <c r="N147" s="95"/>
      <c r="O147" s="95"/>
      <c r="P147" s="95"/>
      <c r="Q147" s="59">
        <f t="shared" si="55"/>
        <v>0</v>
      </c>
      <c r="R147" s="59">
        <f t="shared" si="56"/>
        <v>0</v>
      </c>
      <c r="S147" s="59">
        <f t="shared" si="57"/>
        <v>0</v>
      </c>
      <c r="T147" s="48"/>
      <c r="U147" s="48"/>
      <c r="V147" s="395">
        <f t="shared" si="51"/>
        <v>140</v>
      </c>
      <c r="W147" s="59"/>
      <c r="X147" s="59"/>
      <c r="Y147" s="59"/>
      <c r="Z147" s="59"/>
      <c r="AA147" s="59"/>
      <c r="AB147" s="59"/>
      <c r="AC147" s="59"/>
      <c r="AD147" s="59"/>
      <c r="AE147" s="59"/>
      <c r="AF147" s="59"/>
      <c r="AG147" s="59"/>
      <c r="AH147" s="59"/>
      <c r="AI147" s="59"/>
      <c r="AJ147" s="59"/>
    </row>
    <row r="148" spans="1:36" s="43" customFormat="1" x14ac:dyDescent="0.3">
      <c r="A148" s="774"/>
      <c r="B148" s="58" t="s">
        <v>147</v>
      </c>
      <c r="C148" s="59">
        <f t="shared" si="58"/>
        <v>0</v>
      </c>
      <c r="D148" s="59">
        <f t="shared" si="53"/>
        <v>0</v>
      </c>
      <c r="E148" s="59">
        <f t="shared" si="54"/>
        <v>0</v>
      </c>
      <c r="F148" s="95"/>
      <c r="G148" s="95"/>
      <c r="H148" s="95"/>
      <c r="I148" s="95"/>
      <c r="J148" s="95"/>
      <c r="K148" s="95"/>
      <c r="L148" s="95"/>
      <c r="M148" s="95"/>
      <c r="N148" s="95"/>
      <c r="O148" s="95"/>
      <c r="P148" s="95"/>
      <c r="Q148" s="59">
        <f t="shared" si="55"/>
        <v>0</v>
      </c>
      <c r="R148" s="59">
        <f t="shared" si="56"/>
        <v>0</v>
      </c>
      <c r="S148" s="59">
        <f t="shared" si="57"/>
        <v>0</v>
      </c>
      <c r="T148" s="48"/>
      <c r="U148" s="48"/>
      <c r="V148" s="395">
        <f t="shared" si="51"/>
        <v>141</v>
      </c>
      <c r="W148" s="59"/>
      <c r="X148" s="59"/>
      <c r="Y148" s="59"/>
      <c r="Z148" s="59"/>
      <c r="AA148" s="59"/>
      <c r="AB148" s="59"/>
      <c r="AC148" s="59"/>
      <c r="AD148" s="59"/>
      <c r="AE148" s="59"/>
      <c r="AF148" s="59"/>
      <c r="AG148" s="59"/>
      <c r="AH148" s="59"/>
      <c r="AI148" s="59"/>
      <c r="AJ148" s="59"/>
    </row>
    <row r="149" spans="1:36" s="43" customFormat="1" x14ac:dyDescent="0.3">
      <c r="A149" s="774"/>
      <c r="B149" s="58" t="str">
        <f>B112</f>
        <v>Intitulé libre 1</v>
      </c>
      <c r="C149" s="59">
        <f t="shared" si="58"/>
        <v>0</v>
      </c>
      <c r="D149" s="59">
        <f t="shared" si="53"/>
        <v>0</v>
      </c>
      <c r="E149" s="59">
        <f t="shared" si="54"/>
        <v>0</v>
      </c>
      <c r="F149" s="95"/>
      <c r="G149" s="95"/>
      <c r="H149" s="95"/>
      <c r="I149" s="95"/>
      <c r="J149" s="95"/>
      <c r="K149" s="95"/>
      <c r="L149" s="95"/>
      <c r="M149" s="95"/>
      <c r="N149" s="95"/>
      <c r="O149" s="95"/>
      <c r="P149" s="95"/>
      <c r="Q149" s="59">
        <f t="shared" si="55"/>
        <v>0</v>
      </c>
      <c r="R149" s="59">
        <f t="shared" si="56"/>
        <v>0</v>
      </c>
      <c r="S149" s="59">
        <f t="shared" si="57"/>
        <v>0</v>
      </c>
      <c r="T149" s="48"/>
      <c r="U149" s="48"/>
      <c r="V149" s="395">
        <f t="shared" si="51"/>
        <v>142</v>
      </c>
      <c r="W149" s="59"/>
      <c r="X149" s="59"/>
      <c r="Y149" s="59"/>
      <c r="Z149" s="59"/>
      <c r="AA149" s="59"/>
      <c r="AB149" s="59"/>
      <c r="AC149" s="59"/>
      <c r="AD149" s="59"/>
      <c r="AE149" s="59"/>
      <c r="AF149" s="59"/>
      <c r="AG149" s="59"/>
      <c r="AH149" s="59"/>
      <c r="AI149" s="59"/>
      <c r="AJ149" s="59"/>
    </row>
    <row r="150" spans="1:36" s="43" customFormat="1" x14ac:dyDescent="0.3">
      <c r="A150" s="774"/>
      <c r="B150" s="58" t="str">
        <f>B113</f>
        <v>Intitulé libre 2</v>
      </c>
      <c r="C150" s="59">
        <f t="shared" si="58"/>
        <v>0</v>
      </c>
      <c r="D150" s="59">
        <f t="shared" si="53"/>
        <v>0</v>
      </c>
      <c r="E150" s="59">
        <f t="shared" si="54"/>
        <v>0</v>
      </c>
      <c r="F150" s="95"/>
      <c r="G150" s="95"/>
      <c r="H150" s="95"/>
      <c r="I150" s="95"/>
      <c r="J150" s="95"/>
      <c r="K150" s="95"/>
      <c r="L150" s="95"/>
      <c r="M150" s="95"/>
      <c r="N150" s="95"/>
      <c r="O150" s="95"/>
      <c r="P150" s="95"/>
      <c r="Q150" s="59">
        <f t="shared" si="55"/>
        <v>0</v>
      </c>
      <c r="R150" s="59">
        <f t="shared" si="56"/>
        <v>0</v>
      </c>
      <c r="S150" s="59">
        <f t="shared" si="57"/>
        <v>0</v>
      </c>
      <c r="T150" s="48"/>
      <c r="U150" s="48"/>
      <c r="V150" s="395">
        <f t="shared" si="51"/>
        <v>143</v>
      </c>
      <c r="W150" s="59"/>
      <c r="X150" s="59"/>
      <c r="Y150" s="59"/>
      <c r="Z150" s="59"/>
      <c r="AA150" s="59"/>
      <c r="AB150" s="59"/>
      <c r="AC150" s="59"/>
      <c r="AD150" s="59"/>
      <c r="AE150" s="59"/>
      <c r="AF150" s="59"/>
      <c r="AG150" s="59"/>
      <c r="AH150" s="59"/>
      <c r="AI150" s="59"/>
      <c r="AJ150" s="59"/>
    </row>
    <row r="151" spans="1:36" s="43" customFormat="1" x14ac:dyDescent="0.3">
      <c r="A151" s="774"/>
      <c r="B151" s="58" t="str">
        <f>B114</f>
        <v>Intitulé libre 3</v>
      </c>
      <c r="C151" s="59">
        <f t="shared" si="58"/>
        <v>0</v>
      </c>
      <c r="D151" s="59">
        <f t="shared" si="53"/>
        <v>0</v>
      </c>
      <c r="E151" s="59">
        <f t="shared" si="54"/>
        <v>0</v>
      </c>
      <c r="F151" s="95"/>
      <c r="G151" s="95"/>
      <c r="H151" s="95"/>
      <c r="I151" s="95"/>
      <c r="J151" s="95"/>
      <c r="K151" s="95"/>
      <c r="L151" s="95"/>
      <c r="M151" s="95"/>
      <c r="N151" s="95"/>
      <c r="O151" s="95"/>
      <c r="P151" s="95"/>
      <c r="Q151" s="59">
        <f t="shared" si="55"/>
        <v>0</v>
      </c>
      <c r="R151" s="59">
        <f t="shared" si="56"/>
        <v>0</v>
      </c>
      <c r="S151" s="59">
        <f t="shared" si="57"/>
        <v>0</v>
      </c>
      <c r="T151" s="48"/>
      <c r="U151" s="48"/>
      <c r="V151" s="395">
        <f t="shared" si="51"/>
        <v>144</v>
      </c>
      <c r="W151" s="59"/>
      <c r="X151" s="59"/>
      <c r="Y151" s="59"/>
      <c r="Z151" s="59"/>
      <c r="AA151" s="59"/>
      <c r="AB151" s="59"/>
      <c r="AC151" s="59"/>
      <c r="AD151" s="59"/>
      <c r="AE151" s="59"/>
      <c r="AF151" s="59"/>
      <c r="AG151" s="59"/>
      <c r="AH151" s="59"/>
      <c r="AI151" s="59"/>
      <c r="AJ151" s="59"/>
    </row>
    <row r="152" spans="1:36" s="43" customFormat="1" x14ac:dyDescent="0.3">
      <c r="A152" s="774"/>
      <c r="B152" s="58" t="str">
        <f>B115</f>
        <v>Intitulé libre 4</v>
      </c>
      <c r="C152" s="59">
        <f t="shared" si="58"/>
        <v>0</v>
      </c>
      <c r="D152" s="59">
        <f t="shared" si="53"/>
        <v>0</v>
      </c>
      <c r="E152" s="59">
        <f t="shared" si="54"/>
        <v>0</v>
      </c>
      <c r="F152" s="95"/>
      <c r="G152" s="95"/>
      <c r="H152" s="95"/>
      <c r="I152" s="95"/>
      <c r="J152" s="95"/>
      <c r="K152" s="95"/>
      <c r="L152" s="95"/>
      <c r="M152" s="95"/>
      <c r="N152" s="95"/>
      <c r="O152" s="95"/>
      <c r="P152" s="95"/>
      <c r="Q152" s="59">
        <f t="shared" si="55"/>
        <v>0</v>
      </c>
      <c r="R152" s="59">
        <f t="shared" si="56"/>
        <v>0</v>
      </c>
      <c r="S152" s="59">
        <f t="shared" si="57"/>
        <v>0</v>
      </c>
      <c r="T152" s="48"/>
      <c r="U152" s="48"/>
      <c r="V152" s="395">
        <f t="shared" si="51"/>
        <v>145</v>
      </c>
      <c r="W152" s="59"/>
      <c r="X152" s="59"/>
      <c r="Y152" s="59"/>
      <c r="Z152" s="59"/>
      <c r="AA152" s="59"/>
      <c r="AB152" s="59"/>
      <c r="AC152" s="59"/>
      <c r="AD152" s="59"/>
      <c r="AE152" s="59"/>
      <c r="AF152" s="59"/>
      <c r="AG152" s="59"/>
      <c r="AH152" s="59"/>
      <c r="AI152" s="59"/>
      <c r="AJ152" s="59"/>
    </row>
    <row r="153" spans="1:36" s="43" customFormat="1" x14ac:dyDescent="0.3">
      <c r="A153" s="774"/>
      <c r="B153" s="58" t="str">
        <f>B116</f>
        <v>Intitulé libre 5</v>
      </c>
      <c r="C153" s="59">
        <f t="shared" si="58"/>
        <v>0</v>
      </c>
      <c r="D153" s="59">
        <f t="shared" si="53"/>
        <v>0</v>
      </c>
      <c r="E153" s="59">
        <f t="shared" si="54"/>
        <v>0</v>
      </c>
      <c r="F153" s="95"/>
      <c r="G153" s="95"/>
      <c r="H153" s="95"/>
      <c r="I153" s="95"/>
      <c r="J153" s="95"/>
      <c r="K153" s="95"/>
      <c r="L153" s="95"/>
      <c r="M153" s="95"/>
      <c r="N153" s="95"/>
      <c r="O153" s="95"/>
      <c r="P153" s="95"/>
      <c r="Q153" s="59">
        <f t="shared" si="55"/>
        <v>0</v>
      </c>
      <c r="R153" s="59">
        <f t="shared" si="56"/>
        <v>0</v>
      </c>
      <c r="S153" s="59">
        <f t="shared" si="57"/>
        <v>0</v>
      </c>
      <c r="T153" s="48"/>
      <c r="U153" s="48"/>
      <c r="V153" s="395">
        <f t="shared" si="51"/>
        <v>146</v>
      </c>
      <c r="W153" s="59"/>
      <c r="X153" s="59"/>
      <c r="Y153" s="59"/>
      <c r="Z153" s="59"/>
      <c r="AA153" s="59"/>
      <c r="AB153" s="59"/>
      <c r="AC153" s="59"/>
      <c r="AD153" s="59"/>
      <c r="AE153" s="59"/>
      <c r="AF153" s="59"/>
      <c r="AG153" s="59"/>
      <c r="AH153" s="59"/>
      <c r="AI153" s="59"/>
      <c r="AJ153" s="59"/>
    </row>
    <row r="154" spans="1:36" s="43" customFormat="1" ht="14.25" thickBot="1" x14ac:dyDescent="0.35">
      <c r="A154" s="774"/>
      <c r="B154" s="60" t="s">
        <v>153</v>
      </c>
      <c r="C154" s="61">
        <f>SUM(C142:C153)</f>
        <v>0</v>
      </c>
      <c r="D154" s="61">
        <f>SUM(D142:D153)</f>
        <v>0</v>
      </c>
      <c r="E154" s="61">
        <f>SUM(E142:E153)</f>
        <v>0</v>
      </c>
      <c r="F154" s="61">
        <f t="shared" ref="F154:S154" si="59">SUM(F142:F153)</f>
        <v>0</v>
      </c>
      <c r="G154" s="61">
        <f t="shared" si="59"/>
        <v>0</v>
      </c>
      <c r="H154" s="61">
        <f t="shared" si="59"/>
        <v>0</v>
      </c>
      <c r="I154" s="61">
        <f t="shared" si="59"/>
        <v>0</v>
      </c>
      <c r="J154" s="61">
        <f t="shared" si="59"/>
        <v>0</v>
      </c>
      <c r="K154" s="61">
        <f t="shared" si="59"/>
        <v>0</v>
      </c>
      <c r="L154" s="61">
        <f t="shared" si="59"/>
        <v>0</v>
      </c>
      <c r="M154" s="61">
        <f t="shared" si="59"/>
        <v>0</v>
      </c>
      <c r="N154" s="61">
        <f t="shared" si="59"/>
        <v>0</v>
      </c>
      <c r="O154" s="61">
        <f t="shared" si="59"/>
        <v>0</v>
      </c>
      <c r="P154" s="61">
        <f t="shared" si="59"/>
        <v>0</v>
      </c>
      <c r="Q154" s="61">
        <f t="shared" si="59"/>
        <v>0</v>
      </c>
      <c r="R154" s="61">
        <f t="shared" si="59"/>
        <v>0</v>
      </c>
      <c r="S154" s="61">
        <f t="shared" si="59"/>
        <v>0</v>
      </c>
      <c r="T154" s="48"/>
      <c r="U154" s="48" t="str">
        <f>RIGHT(A119,4)&amp;"hors reseau"</f>
        <v>2018hors reseau</v>
      </c>
      <c r="V154" s="395">
        <f t="shared" si="51"/>
        <v>147</v>
      </c>
      <c r="W154" s="59"/>
      <c r="X154" s="59"/>
      <c r="Y154" s="59"/>
      <c r="Z154" s="59"/>
      <c r="AA154" s="59"/>
      <c r="AB154" s="59"/>
      <c r="AC154" s="59"/>
      <c r="AD154" s="59"/>
      <c r="AE154" s="59"/>
      <c r="AF154" s="59"/>
      <c r="AG154" s="59"/>
      <c r="AH154" s="59"/>
      <c r="AI154" s="59"/>
      <c r="AJ154" s="59"/>
    </row>
    <row r="155" spans="1:36" s="43" customFormat="1" x14ac:dyDescent="0.3">
      <c r="C155" s="59"/>
      <c r="D155" s="59"/>
      <c r="E155" s="59"/>
      <c r="F155" s="59"/>
      <c r="G155" s="59"/>
      <c r="H155" s="59"/>
      <c r="I155" s="59"/>
      <c r="J155" s="59"/>
      <c r="K155" s="59"/>
      <c r="L155" s="59"/>
      <c r="M155" s="59"/>
      <c r="N155" s="63"/>
      <c r="O155" s="59"/>
      <c r="P155" s="59"/>
      <c r="Q155" s="59"/>
      <c r="R155" s="59"/>
      <c r="S155" s="59"/>
      <c r="T155" s="48"/>
      <c r="U155" s="48"/>
      <c r="V155" s="395">
        <f t="shared" si="51"/>
        <v>148</v>
      </c>
      <c r="W155" s="59"/>
      <c r="X155" s="59"/>
      <c r="Y155" s="59"/>
      <c r="Z155" s="59"/>
      <c r="AA155" s="59"/>
      <c r="AB155" s="59"/>
      <c r="AC155" s="59"/>
      <c r="AD155" s="59"/>
      <c r="AE155" s="59"/>
      <c r="AF155" s="59"/>
      <c r="AG155" s="59"/>
      <c r="AH155" s="59"/>
      <c r="AI155" s="59"/>
      <c r="AJ155" s="59"/>
    </row>
    <row r="156" spans="1:36" s="43" customFormat="1" x14ac:dyDescent="0.3">
      <c r="A156" s="774" t="s">
        <v>306</v>
      </c>
      <c r="B156" s="58" t="s">
        <v>407</v>
      </c>
      <c r="C156" s="59">
        <f>Q119</f>
        <v>0</v>
      </c>
      <c r="D156" s="59">
        <f>R119</f>
        <v>0</v>
      </c>
      <c r="E156" s="59">
        <f>S119</f>
        <v>0</v>
      </c>
      <c r="F156" s="95"/>
      <c r="G156" s="95"/>
      <c r="H156" s="95"/>
      <c r="I156" s="95"/>
      <c r="J156" s="95"/>
      <c r="K156" s="95"/>
      <c r="L156" s="95"/>
      <c r="M156" s="95"/>
      <c r="N156" s="95"/>
      <c r="O156" s="95"/>
      <c r="P156" s="95"/>
      <c r="Q156" s="59">
        <f t="shared" ref="Q156:Q176" si="60">SUM(C156,F156:J156,M156:N156)</f>
        <v>0</v>
      </c>
      <c r="R156" s="59">
        <f t="shared" ref="R156:R176" si="61">SUM(D156,K156,O156)</f>
        <v>0</v>
      </c>
      <c r="S156" s="59">
        <f t="shared" ref="S156:S176" si="62">SUM(E156,L156,P156)</f>
        <v>0</v>
      </c>
      <c r="T156" s="48"/>
      <c r="U156" s="48"/>
      <c r="V156" s="395">
        <f t="shared" si="51"/>
        <v>149</v>
      </c>
      <c r="W156" s="59"/>
      <c r="X156" s="59"/>
      <c r="Y156" s="59"/>
      <c r="Z156" s="59"/>
      <c r="AA156" s="59"/>
      <c r="AB156" s="59"/>
      <c r="AC156" s="59"/>
      <c r="AD156" s="59"/>
      <c r="AE156" s="59"/>
      <c r="AF156" s="59"/>
      <c r="AG156" s="59"/>
      <c r="AH156" s="59"/>
      <c r="AI156" s="59"/>
      <c r="AJ156" s="59"/>
    </row>
    <row r="157" spans="1:36" s="43" customFormat="1" x14ac:dyDescent="0.3">
      <c r="A157" s="774"/>
      <c r="B157" s="58" t="s">
        <v>408</v>
      </c>
      <c r="C157" s="59">
        <f t="shared" ref="C157:C176" si="63">Q120</f>
        <v>0</v>
      </c>
      <c r="D157" s="59">
        <f t="shared" ref="D157:D176" si="64">R120</f>
        <v>0</v>
      </c>
      <c r="E157" s="59">
        <f t="shared" ref="E157:E176" si="65">S120</f>
        <v>0</v>
      </c>
      <c r="F157" s="95"/>
      <c r="G157" s="95"/>
      <c r="H157" s="95"/>
      <c r="I157" s="95"/>
      <c r="J157" s="95"/>
      <c r="K157" s="95"/>
      <c r="L157" s="95"/>
      <c r="M157" s="95"/>
      <c r="N157" s="95"/>
      <c r="O157" s="95"/>
      <c r="P157" s="95"/>
      <c r="Q157" s="59">
        <f t="shared" si="60"/>
        <v>0</v>
      </c>
      <c r="R157" s="59">
        <f t="shared" si="61"/>
        <v>0</v>
      </c>
      <c r="S157" s="59">
        <f t="shared" si="62"/>
        <v>0</v>
      </c>
      <c r="T157" s="48"/>
      <c r="U157" s="48"/>
      <c r="V157" s="395">
        <f t="shared" si="51"/>
        <v>150</v>
      </c>
      <c r="W157" s="59"/>
      <c r="X157" s="59"/>
      <c r="Y157" s="59"/>
      <c r="Z157" s="59"/>
      <c r="AA157" s="59"/>
      <c r="AB157" s="59"/>
      <c r="AC157" s="59"/>
      <c r="AD157" s="59"/>
      <c r="AE157" s="59"/>
      <c r="AF157" s="59"/>
      <c r="AG157" s="59"/>
      <c r="AH157" s="59"/>
      <c r="AI157" s="59"/>
      <c r="AJ157" s="59"/>
    </row>
    <row r="158" spans="1:36" s="43" customFormat="1" x14ac:dyDescent="0.3">
      <c r="A158" s="774"/>
      <c r="B158" s="58" t="s">
        <v>409</v>
      </c>
      <c r="C158" s="59">
        <f t="shared" si="63"/>
        <v>0</v>
      </c>
      <c r="D158" s="59">
        <f t="shared" si="64"/>
        <v>0</v>
      </c>
      <c r="E158" s="59">
        <f t="shared" si="65"/>
        <v>0</v>
      </c>
      <c r="F158" s="95"/>
      <c r="G158" s="95"/>
      <c r="H158" s="95"/>
      <c r="I158" s="95"/>
      <c r="J158" s="95"/>
      <c r="K158" s="95"/>
      <c r="L158" s="95"/>
      <c r="M158" s="95"/>
      <c r="N158" s="95"/>
      <c r="O158" s="95"/>
      <c r="P158" s="95"/>
      <c r="Q158" s="59">
        <f t="shared" si="60"/>
        <v>0</v>
      </c>
      <c r="R158" s="59">
        <f t="shared" si="61"/>
        <v>0</v>
      </c>
      <c r="S158" s="59">
        <f t="shared" si="62"/>
        <v>0</v>
      </c>
      <c r="T158" s="48"/>
      <c r="U158" s="48"/>
      <c r="V158" s="395">
        <f t="shared" si="51"/>
        <v>151</v>
      </c>
      <c r="W158" s="59"/>
      <c r="X158" s="59"/>
      <c r="Y158" s="59"/>
      <c r="Z158" s="59"/>
      <c r="AA158" s="59"/>
      <c r="AB158" s="59"/>
      <c r="AC158" s="59"/>
      <c r="AD158" s="59"/>
      <c r="AE158" s="59"/>
      <c r="AF158" s="59"/>
      <c r="AG158" s="59"/>
      <c r="AH158" s="59"/>
      <c r="AI158" s="59"/>
      <c r="AJ158" s="59"/>
    </row>
    <row r="159" spans="1:36" s="43" customFormat="1" x14ac:dyDescent="0.3">
      <c r="A159" s="774"/>
      <c r="B159" s="58" t="s">
        <v>410</v>
      </c>
      <c r="C159" s="59">
        <f t="shared" si="63"/>
        <v>0</v>
      </c>
      <c r="D159" s="59">
        <f t="shared" si="64"/>
        <v>0</v>
      </c>
      <c r="E159" s="59">
        <f t="shared" si="65"/>
        <v>0</v>
      </c>
      <c r="F159" s="95"/>
      <c r="G159" s="95"/>
      <c r="H159" s="95"/>
      <c r="I159" s="95"/>
      <c r="J159" s="95"/>
      <c r="K159" s="95"/>
      <c r="L159" s="95"/>
      <c r="M159" s="95"/>
      <c r="N159" s="95"/>
      <c r="O159" s="95"/>
      <c r="P159" s="95"/>
      <c r="Q159" s="59">
        <f t="shared" si="60"/>
        <v>0</v>
      </c>
      <c r="R159" s="59">
        <f t="shared" si="61"/>
        <v>0</v>
      </c>
      <c r="S159" s="59">
        <f t="shared" si="62"/>
        <v>0</v>
      </c>
      <c r="T159" s="48"/>
      <c r="U159" s="48"/>
      <c r="V159" s="395">
        <f t="shared" si="51"/>
        <v>152</v>
      </c>
      <c r="W159" s="59"/>
      <c r="X159" s="59"/>
      <c r="Y159" s="59"/>
      <c r="Z159" s="59"/>
      <c r="AA159" s="59"/>
      <c r="AB159" s="59"/>
      <c r="AC159" s="59"/>
      <c r="AD159" s="59"/>
      <c r="AE159" s="59"/>
      <c r="AF159" s="59"/>
      <c r="AG159" s="59"/>
      <c r="AH159" s="59"/>
      <c r="AI159" s="59"/>
      <c r="AJ159" s="59"/>
    </row>
    <row r="160" spans="1:36" s="43" customFormat="1" x14ac:dyDescent="0.3">
      <c r="A160" s="774"/>
      <c r="B160" s="58" t="s">
        <v>411</v>
      </c>
      <c r="C160" s="59">
        <f t="shared" si="63"/>
        <v>0</v>
      </c>
      <c r="D160" s="59">
        <f t="shared" si="64"/>
        <v>0</v>
      </c>
      <c r="E160" s="59">
        <f t="shared" si="65"/>
        <v>0</v>
      </c>
      <c r="F160" s="95"/>
      <c r="G160" s="95"/>
      <c r="H160" s="95"/>
      <c r="I160" s="95"/>
      <c r="J160" s="95"/>
      <c r="K160" s="95"/>
      <c r="L160" s="95"/>
      <c r="M160" s="95"/>
      <c r="N160" s="95"/>
      <c r="O160" s="95"/>
      <c r="P160" s="95"/>
      <c r="Q160" s="59">
        <f t="shared" si="60"/>
        <v>0</v>
      </c>
      <c r="R160" s="59">
        <f t="shared" si="61"/>
        <v>0</v>
      </c>
      <c r="S160" s="59">
        <f t="shared" si="62"/>
        <v>0</v>
      </c>
      <c r="T160" s="48"/>
      <c r="U160" s="48"/>
      <c r="V160" s="395">
        <f t="shared" si="51"/>
        <v>153</v>
      </c>
      <c r="W160" s="59"/>
      <c r="X160" s="59"/>
      <c r="Y160" s="59"/>
      <c r="Z160" s="59"/>
      <c r="AA160" s="59"/>
      <c r="AB160" s="59"/>
      <c r="AC160" s="59"/>
      <c r="AD160" s="59"/>
      <c r="AE160" s="59"/>
      <c r="AF160" s="59"/>
      <c r="AG160" s="59"/>
      <c r="AH160" s="59"/>
      <c r="AI160" s="59"/>
      <c r="AJ160" s="59"/>
    </row>
    <row r="161" spans="1:36" s="43" customFormat="1" x14ac:dyDescent="0.3">
      <c r="A161" s="774"/>
      <c r="B161" s="58" t="s">
        <v>412</v>
      </c>
      <c r="C161" s="59">
        <f t="shared" si="63"/>
        <v>0</v>
      </c>
      <c r="D161" s="59">
        <f t="shared" si="64"/>
        <v>0</v>
      </c>
      <c r="E161" s="59">
        <f t="shared" si="65"/>
        <v>0</v>
      </c>
      <c r="F161" s="95"/>
      <c r="G161" s="95"/>
      <c r="H161" s="95"/>
      <c r="I161" s="95"/>
      <c r="J161" s="95"/>
      <c r="K161" s="95"/>
      <c r="L161" s="95"/>
      <c r="M161" s="95"/>
      <c r="N161" s="95"/>
      <c r="O161" s="95"/>
      <c r="P161" s="95"/>
      <c r="Q161" s="59">
        <f t="shared" si="60"/>
        <v>0</v>
      </c>
      <c r="R161" s="59">
        <f t="shared" si="61"/>
        <v>0</v>
      </c>
      <c r="S161" s="59">
        <f t="shared" si="62"/>
        <v>0</v>
      </c>
      <c r="T161" s="48"/>
      <c r="U161" s="48"/>
      <c r="V161" s="395">
        <f t="shared" si="51"/>
        <v>154</v>
      </c>
      <c r="W161" s="59"/>
      <c r="X161" s="59"/>
      <c r="Y161" s="59"/>
      <c r="Z161" s="59"/>
      <c r="AA161" s="59"/>
      <c r="AB161" s="59"/>
      <c r="AC161" s="59"/>
      <c r="AD161" s="59"/>
      <c r="AE161" s="59"/>
      <c r="AF161" s="59"/>
      <c r="AG161" s="59"/>
      <c r="AH161" s="59"/>
      <c r="AI161" s="59"/>
      <c r="AJ161" s="59"/>
    </row>
    <row r="162" spans="1:36" s="43" customFormat="1" x14ac:dyDescent="0.3">
      <c r="A162" s="774"/>
      <c r="B162" s="58" t="s">
        <v>413</v>
      </c>
      <c r="C162" s="59">
        <f t="shared" si="63"/>
        <v>0</v>
      </c>
      <c r="D162" s="59">
        <f t="shared" si="64"/>
        <v>0</v>
      </c>
      <c r="E162" s="59">
        <f t="shared" si="65"/>
        <v>0</v>
      </c>
      <c r="F162" s="95"/>
      <c r="G162" s="95"/>
      <c r="H162" s="95"/>
      <c r="I162" s="95"/>
      <c r="J162" s="95"/>
      <c r="K162" s="95"/>
      <c r="L162" s="95"/>
      <c r="M162" s="95"/>
      <c r="N162" s="95"/>
      <c r="O162" s="95"/>
      <c r="P162" s="95"/>
      <c r="Q162" s="59">
        <f t="shared" si="60"/>
        <v>0</v>
      </c>
      <c r="R162" s="59">
        <f t="shared" si="61"/>
        <v>0</v>
      </c>
      <c r="S162" s="59">
        <f t="shared" si="62"/>
        <v>0</v>
      </c>
      <c r="T162" s="48"/>
      <c r="U162" s="48"/>
      <c r="V162" s="395">
        <f t="shared" si="51"/>
        <v>155</v>
      </c>
      <c r="W162" s="59"/>
      <c r="X162" s="59"/>
      <c r="Y162" s="59"/>
      <c r="Z162" s="59"/>
      <c r="AA162" s="59"/>
      <c r="AB162" s="59"/>
      <c r="AC162" s="59"/>
      <c r="AD162" s="59"/>
      <c r="AE162" s="59"/>
      <c r="AF162" s="59"/>
      <c r="AG162" s="59"/>
      <c r="AH162" s="59"/>
      <c r="AI162" s="59"/>
      <c r="AJ162" s="59"/>
    </row>
    <row r="163" spans="1:36" s="43" customFormat="1" x14ac:dyDescent="0.3">
      <c r="A163" s="774"/>
      <c r="B163" s="58" t="s">
        <v>414</v>
      </c>
      <c r="C163" s="59">
        <f t="shared" si="63"/>
        <v>0</v>
      </c>
      <c r="D163" s="59">
        <f t="shared" si="64"/>
        <v>0</v>
      </c>
      <c r="E163" s="59">
        <f t="shared" si="65"/>
        <v>0</v>
      </c>
      <c r="F163" s="95"/>
      <c r="G163" s="95"/>
      <c r="H163" s="95"/>
      <c r="I163" s="95"/>
      <c r="J163" s="95"/>
      <c r="K163" s="95"/>
      <c r="L163" s="95"/>
      <c r="M163" s="95"/>
      <c r="N163" s="95"/>
      <c r="O163" s="95"/>
      <c r="P163" s="95"/>
      <c r="Q163" s="59">
        <f t="shared" si="60"/>
        <v>0</v>
      </c>
      <c r="R163" s="59">
        <f t="shared" si="61"/>
        <v>0</v>
      </c>
      <c r="S163" s="59">
        <f t="shared" si="62"/>
        <v>0</v>
      </c>
      <c r="T163" s="48"/>
      <c r="U163" s="48"/>
      <c r="V163" s="395">
        <f t="shared" si="51"/>
        <v>156</v>
      </c>
      <c r="W163" s="59"/>
      <c r="X163" s="59"/>
      <c r="Y163" s="59"/>
      <c r="Z163" s="59"/>
      <c r="AA163" s="59"/>
      <c r="AB163" s="59"/>
      <c r="AC163" s="59"/>
      <c r="AD163" s="59"/>
      <c r="AE163" s="59"/>
      <c r="AF163" s="59"/>
      <c r="AG163" s="59"/>
      <c r="AH163" s="59"/>
      <c r="AI163" s="59"/>
      <c r="AJ163" s="59"/>
    </row>
    <row r="164" spans="1:36" s="43" customFormat="1" x14ac:dyDescent="0.3">
      <c r="A164" s="774"/>
      <c r="B164" s="58" t="s">
        <v>415</v>
      </c>
      <c r="C164" s="59">
        <f t="shared" si="63"/>
        <v>0</v>
      </c>
      <c r="D164" s="59">
        <f t="shared" si="64"/>
        <v>0</v>
      </c>
      <c r="E164" s="59">
        <f t="shared" si="65"/>
        <v>0</v>
      </c>
      <c r="F164" s="95"/>
      <c r="G164" s="95"/>
      <c r="H164" s="95"/>
      <c r="I164" s="95"/>
      <c r="J164" s="95"/>
      <c r="K164" s="95"/>
      <c r="L164" s="95"/>
      <c r="M164" s="95"/>
      <c r="N164" s="95"/>
      <c r="O164" s="95"/>
      <c r="P164" s="95"/>
      <c r="Q164" s="59">
        <f t="shared" si="60"/>
        <v>0</v>
      </c>
      <c r="R164" s="59">
        <f t="shared" si="61"/>
        <v>0</v>
      </c>
      <c r="S164" s="59">
        <f t="shared" si="62"/>
        <v>0</v>
      </c>
      <c r="T164" s="48"/>
      <c r="U164" s="48"/>
      <c r="V164" s="395">
        <f t="shared" si="51"/>
        <v>157</v>
      </c>
      <c r="W164" s="59"/>
      <c r="X164" s="59"/>
      <c r="Y164" s="59"/>
      <c r="Z164" s="59"/>
      <c r="AA164" s="59"/>
      <c r="AB164" s="59"/>
      <c r="AC164" s="59"/>
      <c r="AD164" s="59"/>
      <c r="AE164" s="59"/>
      <c r="AF164" s="59"/>
      <c r="AG164" s="59"/>
      <c r="AH164" s="59"/>
      <c r="AI164" s="59"/>
      <c r="AJ164" s="59"/>
    </row>
    <row r="165" spans="1:36" s="43" customFormat="1" x14ac:dyDescent="0.3">
      <c r="A165" s="774"/>
      <c r="B165" s="58" t="s">
        <v>416</v>
      </c>
      <c r="C165" s="59">
        <f t="shared" si="63"/>
        <v>0</v>
      </c>
      <c r="D165" s="59">
        <f t="shared" si="64"/>
        <v>0</v>
      </c>
      <c r="E165" s="59">
        <f t="shared" si="65"/>
        <v>0</v>
      </c>
      <c r="F165" s="95"/>
      <c r="G165" s="95"/>
      <c r="H165" s="95"/>
      <c r="I165" s="95"/>
      <c r="J165" s="95"/>
      <c r="K165" s="95"/>
      <c r="L165" s="95"/>
      <c r="M165" s="95"/>
      <c r="N165" s="95"/>
      <c r="O165" s="95"/>
      <c r="P165" s="95"/>
      <c r="Q165" s="59">
        <f t="shared" si="60"/>
        <v>0</v>
      </c>
      <c r="R165" s="59">
        <f t="shared" si="61"/>
        <v>0</v>
      </c>
      <c r="S165" s="59">
        <f t="shared" si="62"/>
        <v>0</v>
      </c>
      <c r="T165" s="48"/>
      <c r="U165" s="48"/>
      <c r="V165" s="395">
        <f t="shared" si="51"/>
        <v>158</v>
      </c>
      <c r="W165" s="59"/>
      <c r="X165" s="59"/>
      <c r="Y165" s="59"/>
      <c r="Z165" s="59"/>
      <c r="AA165" s="59"/>
      <c r="AB165" s="59"/>
      <c r="AC165" s="59"/>
      <c r="AD165" s="59"/>
      <c r="AE165" s="59"/>
      <c r="AF165" s="59"/>
      <c r="AG165" s="59"/>
      <c r="AH165" s="59"/>
      <c r="AI165" s="59"/>
      <c r="AJ165" s="59"/>
    </row>
    <row r="166" spans="1:36" s="43" customFormat="1" x14ac:dyDescent="0.3">
      <c r="A166" s="774"/>
      <c r="B166" s="58" t="s">
        <v>417</v>
      </c>
      <c r="C166" s="59">
        <f t="shared" si="63"/>
        <v>0</v>
      </c>
      <c r="D166" s="59">
        <f t="shared" si="64"/>
        <v>0</v>
      </c>
      <c r="E166" s="59">
        <f t="shared" si="65"/>
        <v>0</v>
      </c>
      <c r="F166" s="95"/>
      <c r="G166" s="95"/>
      <c r="H166" s="95"/>
      <c r="I166" s="95"/>
      <c r="J166" s="95"/>
      <c r="K166" s="95"/>
      <c r="L166" s="95"/>
      <c r="M166" s="95"/>
      <c r="N166" s="95"/>
      <c r="O166" s="95"/>
      <c r="P166" s="95"/>
      <c r="Q166" s="59">
        <f t="shared" si="60"/>
        <v>0</v>
      </c>
      <c r="R166" s="59">
        <f t="shared" si="61"/>
        <v>0</v>
      </c>
      <c r="S166" s="59">
        <f t="shared" si="62"/>
        <v>0</v>
      </c>
      <c r="T166" s="48"/>
      <c r="U166" s="48"/>
      <c r="V166" s="395">
        <f t="shared" si="51"/>
        <v>159</v>
      </c>
      <c r="W166" s="59"/>
      <c r="X166" s="59"/>
      <c r="Y166" s="59"/>
      <c r="Z166" s="59"/>
      <c r="AA166" s="59"/>
      <c r="AB166" s="59"/>
      <c r="AC166" s="59"/>
      <c r="AD166" s="59"/>
      <c r="AE166" s="59"/>
      <c r="AF166" s="59"/>
      <c r="AG166" s="59"/>
      <c r="AH166" s="59"/>
      <c r="AI166" s="59"/>
      <c r="AJ166" s="59"/>
    </row>
    <row r="167" spans="1:36" s="43" customFormat="1" x14ac:dyDescent="0.3">
      <c r="A167" s="774"/>
      <c r="B167" s="58" t="s">
        <v>418</v>
      </c>
      <c r="C167" s="59">
        <f t="shared" si="63"/>
        <v>0</v>
      </c>
      <c r="D167" s="59">
        <f t="shared" si="64"/>
        <v>0</v>
      </c>
      <c r="E167" s="59">
        <f t="shared" si="65"/>
        <v>0</v>
      </c>
      <c r="F167" s="95"/>
      <c r="G167" s="95"/>
      <c r="H167" s="95"/>
      <c r="I167" s="95"/>
      <c r="J167" s="95"/>
      <c r="K167" s="95"/>
      <c r="L167" s="95"/>
      <c r="M167" s="95"/>
      <c r="N167" s="95"/>
      <c r="O167" s="95"/>
      <c r="P167" s="95"/>
      <c r="Q167" s="59">
        <f t="shared" si="60"/>
        <v>0</v>
      </c>
      <c r="R167" s="59">
        <f t="shared" si="61"/>
        <v>0</v>
      </c>
      <c r="S167" s="59">
        <f t="shared" si="62"/>
        <v>0</v>
      </c>
      <c r="T167" s="48"/>
      <c r="U167" s="48"/>
      <c r="V167" s="395">
        <f t="shared" si="51"/>
        <v>160</v>
      </c>
      <c r="W167" s="59"/>
      <c r="X167" s="59"/>
      <c r="Y167" s="59"/>
      <c r="Z167" s="59"/>
      <c r="AA167" s="59"/>
      <c r="AB167" s="59"/>
      <c r="AC167" s="59"/>
      <c r="AD167" s="59"/>
      <c r="AE167" s="59"/>
      <c r="AF167" s="59"/>
      <c r="AG167" s="59"/>
      <c r="AH167" s="59"/>
      <c r="AI167" s="59"/>
      <c r="AJ167" s="59"/>
    </row>
    <row r="168" spans="1:36" s="43" customFormat="1" x14ac:dyDescent="0.3">
      <c r="A168" s="774"/>
      <c r="B168" s="58" t="s">
        <v>419</v>
      </c>
      <c r="C168" s="59">
        <f t="shared" si="63"/>
        <v>0</v>
      </c>
      <c r="D168" s="59">
        <f t="shared" si="64"/>
        <v>0</v>
      </c>
      <c r="E168" s="59">
        <f t="shared" si="65"/>
        <v>0</v>
      </c>
      <c r="F168" s="95"/>
      <c r="G168" s="95"/>
      <c r="H168" s="95"/>
      <c r="I168" s="95"/>
      <c r="J168" s="95"/>
      <c r="K168" s="95"/>
      <c r="L168" s="95"/>
      <c r="M168" s="95"/>
      <c r="N168" s="95"/>
      <c r="O168" s="95"/>
      <c r="P168" s="95"/>
      <c r="Q168" s="59">
        <f t="shared" si="60"/>
        <v>0</v>
      </c>
      <c r="R168" s="59">
        <f t="shared" si="61"/>
        <v>0</v>
      </c>
      <c r="S168" s="59">
        <f t="shared" si="62"/>
        <v>0</v>
      </c>
      <c r="T168" s="48"/>
      <c r="U168" s="48"/>
      <c r="V168" s="395">
        <f t="shared" si="51"/>
        <v>161</v>
      </c>
      <c r="W168" s="59"/>
      <c r="X168" s="59"/>
      <c r="Y168" s="59"/>
      <c r="Z168" s="59"/>
      <c r="AA168" s="59"/>
      <c r="AB168" s="59"/>
      <c r="AC168" s="59"/>
      <c r="AD168" s="59"/>
      <c r="AE168" s="59"/>
      <c r="AF168" s="59"/>
      <c r="AG168" s="59"/>
      <c r="AH168" s="59"/>
      <c r="AI168" s="59"/>
      <c r="AJ168" s="59"/>
    </row>
    <row r="169" spans="1:36" s="43" customFormat="1" x14ac:dyDescent="0.3">
      <c r="A169" s="774"/>
      <c r="B169" s="58" t="s">
        <v>420</v>
      </c>
      <c r="C169" s="59">
        <f t="shared" si="63"/>
        <v>0</v>
      </c>
      <c r="D169" s="59">
        <f t="shared" si="64"/>
        <v>0</v>
      </c>
      <c r="E169" s="59">
        <f t="shared" si="65"/>
        <v>0</v>
      </c>
      <c r="F169" s="95"/>
      <c r="G169" s="95"/>
      <c r="H169" s="95"/>
      <c r="I169" s="95"/>
      <c r="J169" s="95"/>
      <c r="K169" s="95"/>
      <c r="L169" s="95"/>
      <c r="M169" s="95"/>
      <c r="N169" s="95"/>
      <c r="O169" s="95"/>
      <c r="P169" s="95"/>
      <c r="Q169" s="59">
        <f t="shared" si="60"/>
        <v>0</v>
      </c>
      <c r="R169" s="59">
        <f t="shared" si="61"/>
        <v>0</v>
      </c>
      <c r="S169" s="59">
        <f t="shared" si="62"/>
        <v>0</v>
      </c>
      <c r="T169" s="48"/>
      <c r="U169" s="48"/>
      <c r="V169" s="395">
        <f t="shared" si="51"/>
        <v>162</v>
      </c>
      <c r="W169" s="59"/>
      <c r="X169" s="59"/>
      <c r="Y169" s="59"/>
      <c r="Z169" s="59"/>
      <c r="AA169" s="59"/>
      <c r="AB169" s="59"/>
      <c r="AC169" s="59"/>
      <c r="AD169" s="59"/>
      <c r="AE169" s="59"/>
      <c r="AF169" s="59"/>
      <c r="AG169" s="59"/>
      <c r="AH169" s="59"/>
      <c r="AI169" s="59"/>
      <c r="AJ169" s="59"/>
    </row>
    <row r="170" spans="1:36" s="43" customFormat="1" x14ac:dyDescent="0.3">
      <c r="A170" s="774"/>
      <c r="B170" s="58" t="s">
        <v>146</v>
      </c>
      <c r="C170" s="59">
        <f t="shared" si="63"/>
        <v>0</v>
      </c>
      <c r="D170" s="59">
        <f t="shared" si="64"/>
        <v>0</v>
      </c>
      <c r="E170" s="59">
        <f t="shared" si="65"/>
        <v>0</v>
      </c>
      <c r="F170" s="95"/>
      <c r="G170" s="95"/>
      <c r="H170" s="95"/>
      <c r="I170" s="95"/>
      <c r="J170" s="95"/>
      <c r="K170" s="95"/>
      <c r="L170" s="95"/>
      <c r="M170" s="95"/>
      <c r="N170" s="95"/>
      <c r="O170" s="95"/>
      <c r="P170" s="95"/>
      <c r="Q170" s="59">
        <f t="shared" si="60"/>
        <v>0</v>
      </c>
      <c r="R170" s="59">
        <f t="shared" si="61"/>
        <v>0</v>
      </c>
      <c r="S170" s="59">
        <f t="shared" si="62"/>
        <v>0</v>
      </c>
      <c r="T170" s="48"/>
      <c r="U170" s="48"/>
      <c r="V170" s="395">
        <f t="shared" si="51"/>
        <v>163</v>
      </c>
      <c r="W170" s="59"/>
      <c r="X170" s="59"/>
      <c r="Y170" s="59"/>
      <c r="Z170" s="59"/>
      <c r="AA170" s="59"/>
      <c r="AB170" s="59"/>
      <c r="AC170" s="59"/>
      <c r="AD170" s="59"/>
      <c r="AE170" s="59"/>
      <c r="AF170" s="59"/>
      <c r="AG170" s="59"/>
      <c r="AH170" s="59"/>
      <c r="AI170" s="59"/>
      <c r="AJ170" s="59"/>
    </row>
    <row r="171" spans="1:36" s="43" customFormat="1" x14ac:dyDescent="0.3">
      <c r="A171" s="774"/>
      <c r="B171" s="58" t="s">
        <v>94</v>
      </c>
      <c r="C171" s="59">
        <f t="shared" si="63"/>
        <v>0</v>
      </c>
      <c r="D171" s="59">
        <f t="shared" si="64"/>
        <v>0</v>
      </c>
      <c r="E171" s="59">
        <f t="shared" si="65"/>
        <v>0</v>
      </c>
      <c r="F171" s="95"/>
      <c r="G171" s="95"/>
      <c r="H171" s="95"/>
      <c r="I171" s="95"/>
      <c r="J171" s="95"/>
      <c r="K171" s="95"/>
      <c r="L171" s="95"/>
      <c r="M171" s="95"/>
      <c r="N171" s="95"/>
      <c r="O171" s="95"/>
      <c r="P171" s="95"/>
      <c r="Q171" s="59">
        <f t="shared" si="60"/>
        <v>0</v>
      </c>
      <c r="R171" s="59">
        <f t="shared" si="61"/>
        <v>0</v>
      </c>
      <c r="S171" s="59">
        <f t="shared" si="62"/>
        <v>0</v>
      </c>
      <c r="T171" s="48"/>
      <c r="U171" s="48"/>
      <c r="V171" s="395">
        <f t="shared" si="51"/>
        <v>164</v>
      </c>
      <c r="W171" s="59"/>
      <c r="X171" s="59"/>
      <c r="Y171" s="59"/>
      <c r="Z171" s="59"/>
      <c r="AA171" s="59"/>
      <c r="AB171" s="59"/>
      <c r="AC171" s="59"/>
      <c r="AD171" s="59"/>
      <c r="AE171" s="59"/>
      <c r="AF171" s="59"/>
      <c r="AG171" s="59"/>
      <c r="AH171" s="59"/>
      <c r="AI171" s="59"/>
      <c r="AJ171" s="59"/>
    </row>
    <row r="172" spans="1:36" s="43" customFormat="1" x14ac:dyDescent="0.3">
      <c r="A172" s="774"/>
      <c r="B172" s="58" t="str">
        <f>B135</f>
        <v>Intitulé libre 1</v>
      </c>
      <c r="C172" s="59">
        <f t="shared" si="63"/>
        <v>0</v>
      </c>
      <c r="D172" s="59">
        <f t="shared" si="64"/>
        <v>0</v>
      </c>
      <c r="E172" s="59">
        <f t="shared" si="65"/>
        <v>0</v>
      </c>
      <c r="F172" s="95"/>
      <c r="G172" s="95"/>
      <c r="H172" s="95"/>
      <c r="I172" s="95"/>
      <c r="J172" s="95"/>
      <c r="K172" s="95"/>
      <c r="L172" s="95"/>
      <c r="M172" s="95"/>
      <c r="N172" s="95"/>
      <c r="O172" s="95"/>
      <c r="P172" s="95"/>
      <c r="Q172" s="59">
        <f t="shared" si="60"/>
        <v>0</v>
      </c>
      <c r="R172" s="59">
        <f t="shared" si="61"/>
        <v>0</v>
      </c>
      <c r="S172" s="59">
        <f t="shared" si="62"/>
        <v>0</v>
      </c>
      <c r="T172" s="48"/>
      <c r="U172" s="48"/>
      <c r="V172" s="395">
        <f t="shared" si="51"/>
        <v>165</v>
      </c>
      <c r="W172" s="59"/>
      <c r="X172" s="59"/>
      <c r="Y172" s="59"/>
      <c r="Z172" s="59"/>
      <c r="AA172" s="59"/>
      <c r="AB172" s="59"/>
      <c r="AC172" s="59"/>
      <c r="AD172" s="59"/>
      <c r="AE172" s="59"/>
      <c r="AF172" s="59"/>
      <c r="AG172" s="59"/>
      <c r="AH172" s="59"/>
      <c r="AI172" s="59"/>
      <c r="AJ172" s="59"/>
    </row>
    <row r="173" spans="1:36" s="43" customFormat="1" x14ac:dyDescent="0.3">
      <c r="A173" s="774"/>
      <c r="B173" s="58" t="str">
        <f>B136</f>
        <v>Intitulé libre 2</v>
      </c>
      <c r="C173" s="59">
        <f t="shared" si="63"/>
        <v>0</v>
      </c>
      <c r="D173" s="59">
        <f t="shared" si="64"/>
        <v>0</v>
      </c>
      <c r="E173" s="59">
        <f t="shared" si="65"/>
        <v>0</v>
      </c>
      <c r="F173" s="95"/>
      <c r="G173" s="95"/>
      <c r="H173" s="95"/>
      <c r="I173" s="95"/>
      <c r="J173" s="95"/>
      <c r="K173" s="95"/>
      <c r="L173" s="95"/>
      <c r="M173" s="95"/>
      <c r="N173" s="95"/>
      <c r="O173" s="95"/>
      <c r="P173" s="95"/>
      <c r="Q173" s="59">
        <f t="shared" si="60"/>
        <v>0</v>
      </c>
      <c r="R173" s="59">
        <f t="shared" si="61"/>
        <v>0</v>
      </c>
      <c r="S173" s="59">
        <f t="shared" si="62"/>
        <v>0</v>
      </c>
      <c r="T173" s="48"/>
      <c r="U173" s="48"/>
      <c r="V173" s="395">
        <f t="shared" si="51"/>
        <v>166</v>
      </c>
      <c r="W173" s="59"/>
      <c r="X173" s="59"/>
      <c r="Y173" s="59"/>
      <c r="Z173" s="59"/>
      <c r="AA173" s="59"/>
      <c r="AB173" s="59"/>
      <c r="AC173" s="59"/>
      <c r="AD173" s="59"/>
      <c r="AE173" s="59"/>
      <c r="AF173" s="59"/>
      <c r="AG173" s="59"/>
      <c r="AH173" s="59"/>
      <c r="AI173" s="59"/>
      <c r="AJ173" s="59"/>
    </row>
    <row r="174" spans="1:36" s="43" customFormat="1" x14ac:dyDescent="0.3">
      <c r="A174" s="774"/>
      <c r="B174" s="58" t="str">
        <f>B137</f>
        <v>Intitulé libre 3</v>
      </c>
      <c r="C174" s="59">
        <f t="shared" si="63"/>
        <v>0</v>
      </c>
      <c r="D174" s="59">
        <f t="shared" si="64"/>
        <v>0</v>
      </c>
      <c r="E174" s="59">
        <f t="shared" si="65"/>
        <v>0</v>
      </c>
      <c r="F174" s="95"/>
      <c r="G174" s="95"/>
      <c r="H174" s="95"/>
      <c r="I174" s="95"/>
      <c r="J174" s="95"/>
      <c r="K174" s="95"/>
      <c r="L174" s="95"/>
      <c r="M174" s="95"/>
      <c r="N174" s="95"/>
      <c r="O174" s="95"/>
      <c r="P174" s="95"/>
      <c r="Q174" s="59">
        <f t="shared" si="60"/>
        <v>0</v>
      </c>
      <c r="R174" s="59">
        <f t="shared" si="61"/>
        <v>0</v>
      </c>
      <c r="S174" s="59">
        <f t="shared" si="62"/>
        <v>0</v>
      </c>
      <c r="T174" s="48"/>
      <c r="U174" s="48"/>
      <c r="V174" s="395">
        <f t="shared" si="51"/>
        <v>167</v>
      </c>
      <c r="W174" s="59"/>
      <c r="X174" s="59"/>
      <c r="Y174" s="59"/>
      <c r="Z174" s="59"/>
      <c r="AA174" s="59"/>
      <c r="AB174" s="59"/>
      <c r="AC174" s="59"/>
      <c r="AD174" s="59"/>
      <c r="AE174" s="59"/>
      <c r="AF174" s="59"/>
      <c r="AG174" s="59"/>
      <c r="AH174" s="59"/>
      <c r="AI174" s="59"/>
      <c r="AJ174" s="59"/>
    </row>
    <row r="175" spans="1:36" s="43" customFormat="1" x14ac:dyDescent="0.3">
      <c r="A175" s="774"/>
      <c r="B175" s="58" t="str">
        <f>B138</f>
        <v>Intitulé libre 4</v>
      </c>
      <c r="C175" s="59">
        <f t="shared" si="63"/>
        <v>0</v>
      </c>
      <c r="D175" s="59">
        <f t="shared" si="64"/>
        <v>0</v>
      </c>
      <c r="E175" s="59">
        <f t="shared" si="65"/>
        <v>0</v>
      </c>
      <c r="F175" s="95"/>
      <c r="G175" s="95"/>
      <c r="H175" s="95"/>
      <c r="I175" s="95"/>
      <c r="J175" s="95"/>
      <c r="K175" s="95"/>
      <c r="L175" s="95"/>
      <c r="M175" s="95"/>
      <c r="N175" s="95"/>
      <c r="O175" s="95"/>
      <c r="P175" s="95"/>
      <c r="Q175" s="59">
        <f t="shared" si="60"/>
        <v>0</v>
      </c>
      <c r="R175" s="59">
        <f t="shared" si="61"/>
        <v>0</v>
      </c>
      <c r="S175" s="59">
        <f t="shared" si="62"/>
        <v>0</v>
      </c>
      <c r="T175" s="48"/>
      <c r="U175" s="48"/>
      <c r="V175" s="395">
        <f t="shared" si="51"/>
        <v>168</v>
      </c>
      <c r="W175" s="59"/>
      <c r="X175" s="59"/>
      <c r="Y175" s="59"/>
      <c r="Z175" s="59"/>
      <c r="AA175" s="59"/>
      <c r="AB175" s="59"/>
      <c r="AC175" s="59"/>
      <c r="AD175" s="59"/>
      <c r="AE175" s="59"/>
      <c r="AF175" s="59"/>
      <c r="AG175" s="59"/>
      <c r="AH175" s="59"/>
      <c r="AI175" s="59"/>
      <c r="AJ175" s="59"/>
    </row>
    <row r="176" spans="1:36" s="43" customFormat="1" x14ac:dyDescent="0.3">
      <c r="A176" s="774"/>
      <c r="B176" s="58" t="str">
        <f>B139</f>
        <v>Intitulé libre 5</v>
      </c>
      <c r="C176" s="59">
        <f t="shared" si="63"/>
        <v>0</v>
      </c>
      <c r="D176" s="59">
        <f t="shared" si="64"/>
        <v>0</v>
      </c>
      <c r="E176" s="59">
        <f t="shared" si="65"/>
        <v>0</v>
      </c>
      <c r="F176" s="95"/>
      <c r="G176" s="95"/>
      <c r="H176" s="95"/>
      <c r="I176" s="95"/>
      <c r="J176" s="95"/>
      <c r="K176" s="95"/>
      <c r="L176" s="95"/>
      <c r="M176" s="95"/>
      <c r="N176" s="95"/>
      <c r="O176" s="95"/>
      <c r="P176" s="95"/>
      <c r="Q176" s="59">
        <f t="shared" si="60"/>
        <v>0</v>
      </c>
      <c r="R176" s="59">
        <f t="shared" si="61"/>
        <v>0</v>
      </c>
      <c r="S176" s="59">
        <f t="shared" si="62"/>
        <v>0</v>
      </c>
      <c r="T176" s="48"/>
      <c r="U176" s="48"/>
      <c r="V176" s="395">
        <f t="shared" si="51"/>
        <v>169</v>
      </c>
      <c r="W176" s="59"/>
      <c r="X176" s="59"/>
      <c r="Y176" s="59"/>
      <c r="Z176" s="59"/>
      <c r="AA176" s="59"/>
      <c r="AB176" s="59"/>
      <c r="AC176" s="59"/>
      <c r="AD176" s="59"/>
      <c r="AE176" s="59"/>
      <c r="AF176" s="59"/>
      <c r="AG176" s="59"/>
      <c r="AH176" s="59"/>
      <c r="AI176" s="59"/>
      <c r="AJ176" s="59"/>
    </row>
    <row r="177" spans="1:36" s="43" customFormat="1" ht="14.25" thickBot="1" x14ac:dyDescent="0.35">
      <c r="A177" s="774"/>
      <c r="B177" s="60" t="s">
        <v>148</v>
      </c>
      <c r="C177" s="61">
        <f>SUM(C156:C176)</f>
        <v>0</v>
      </c>
      <c r="D177" s="61">
        <f>SUM(D156:D176)</f>
        <v>0</v>
      </c>
      <c r="E177" s="61">
        <f>SUM(E156:E176)</f>
        <v>0</v>
      </c>
      <c r="F177" s="61">
        <f t="shared" ref="F177:S177" si="66">SUM(F156:F176)</f>
        <v>0</v>
      </c>
      <c r="G177" s="61">
        <f t="shared" si="66"/>
        <v>0</v>
      </c>
      <c r="H177" s="61">
        <f t="shared" si="66"/>
        <v>0</v>
      </c>
      <c r="I177" s="61">
        <f t="shared" si="66"/>
        <v>0</v>
      </c>
      <c r="J177" s="61">
        <f t="shared" si="66"/>
        <v>0</v>
      </c>
      <c r="K177" s="61">
        <f t="shared" si="66"/>
        <v>0</v>
      </c>
      <c r="L177" s="61">
        <f t="shared" si="66"/>
        <v>0</v>
      </c>
      <c r="M177" s="61">
        <f t="shared" si="66"/>
        <v>0</v>
      </c>
      <c r="N177" s="61">
        <f t="shared" si="66"/>
        <v>0</v>
      </c>
      <c r="O177" s="61">
        <f t="shared" si="66"/>
        <v>0</v>
      </c>
      <c r="P177" s="61">
        <f t="shared" si="66"/>
        <v>0</v>
      </c>
      <c r="Q177" s="61">
        <f t="shared" si="66"/>
        <v>0</v>
      </c>
      <c r="R177" s="61">
        <f t="shared" si="66"/>
        <v>0</v>
      </c>
      <c r="S177" s="61">
        <f t="shared" si="66"/>
        <v>0</v>
      </c>
      <c r="T177" s="395"/>
      <c r="U177" s="48" t="str">
        <f>RIGHT(A156,4)&amp;"reseau"</f>
        <v>2019reseau</v>
      </c>
      <c r="V177" s="395">
        <f t="shared" si="51"/>
        <v>170</v>
      </c>
      <c r="W177" s="59"/>
      <c r="X177" s="59"/>
      <c r="Y177" s="59"/>
      <c r="Z177" s="59"/>
      <c r="AA177" s="59"/>
      <c r="AB177" s="59"/>
      <c r="AC177" s="59"/>
      <c r="AD177" s="59"/>
      <c r="AE177" s="59"/>
      <c r="AF177" s="59"/>
      <c r="AG177" s="59"/>
      <c r="AH177" s="59"/>
      <c r="AI177" s="59"/>
      <c r="AJ177" s="59"/>
    </row>
    <row r="178" spans="1:36" s="43" customFormat="1" x14ac:dyDescent="0.3">
      <c r="A178" s="774"/>
      <c r="B178" s="62"/>
      <c r="C178" s="59"/>
      <c r="D178" s="59"/>
      <c r="E178" s="59"/>
      <c r="F178" s="59"/>
      <c r="G178" s="59"/>
      <c r="H178" s="59"/>
      <c r="I178" s="59"/>
      <c r="J178" s="59"/>
      <c r="K178" s="59"/>
      <c r="L178" s="59"/>
      <c r="M178" s="59"/>
      <c r="N178" s="59"/>
      <c r="O178" s="59"/>
      <c r="P178" s="59"/>
      <c r="Q178" s="59"/>
      <c r="R178" s="59"/>
      <c r="S178" s="59"/>
      <c r="T178" s="48"/>
      <c r="U178" s="48"/>
      <c r="V178" s="395">
        <f t="shared" si="51"/>
        <v>171</v>
      </c>
      <c r="W178" s="59"/>
      <c r="X178" s="59"/>
      <c r="Y178" s="59"/>
      <c r="Z178" s="59"/>
      <c r="AA178" s="59"/>
      <c r="AB178" s="59"/>
      <c r="AC178" s="59"/>
      <c r="AD178" s="59"/>
      <c r="AE178" s="59"/>
      <c r="AF178" s="59"/>
      <c r="AG178" s="59"/>
      <c r="AH178" s="59"/>
      <c r="AI178" s="59"/>
      <c r="AJ178" s="59"/>
    </row>
    <row r="179" spans="1:36" s="43" customFormat="1" x14ac:dyDescent="0.3">
      <c r="A179" s="774"/>
      <c r="B179" s="58" t="s">
        <v>407</v>
      </c>
      <c r="C179" s="59">
        <f>Q142</f>
        <v>0</v>
      </c>
      <c r="D179" s="59">
        <f t="shared" ref="D179:D190" si="67">R142</f>
        <v>0</v>
      </c>
      <c r="E179" s="59">
        <f t="shared" ref="E179:E190" si="68">S142</f>
        <v>0</v>
      </c>
      <c r="F179" s="95"/>
      <c r="G179" s="95"/>
      <c r="H179" s="95"/>
      <c r="I179" s="95"/>
      <c r="J179" s="95"/>
      <c r="K179" s="95"/>
      <c r="L179" s="95"/>
      <c r="M179" s="95"/>
      <c r="N179" s="95"/>
      <c r="O179" s="95"/>
      <c r="P179" s="95"/>
      <c r="Q179" s="59">
        <f t="shared" ref="Q179:Q190" si="69">SUM(C179,F179:J179,M179:N179)</f>
        <v>0</v>
      </c>
      <c r="R179" s="59">
        <f t="shared" ref="R179:R190" si="70">SUM(D179,K179,O179)</f>
        <v>0</v>
      </c>
      <c r="S179" s="59">
        <f t="shared" ref="S179:S190" si="71">SUM(E179,L179,P179)</f>
        <v>0</v>
      </c>
      <c r="T179" s="48"/>
      <c r="U179" s="48"/>
      <c r="V179" s="395">
        <f t="shared" si="51"/>
        <v>172</v>
      </c>
      <c r="W179" s="59"/>
      <c r="X179" s="59"/>
      <c r="Y179" s="59"/>
      <c r="Z179" s="59"/>
      <c r="AA179" s="59"/>
      <c r="AB179" s="59"/>
      <c r="AC179" s="59"/>
      <c r="AD179" s="59"/>
      <c r="AE179" s="59"/>
      <c r="AF179" s="59"/>
      <c r="AG179" s="59"/>
      <c r="AH179" s="59"/>
      <c r="AI179" s="59"/>
      <c r="AJ179" s="59"/>
    </row>
    <row r="180" spans="1:36" s="43" customFormat="1" x14ac:dyDescent="0.3">
      <c r="A180" s="774"/>
      <c r="B180" s="58" t="s">
        <v>149</v>
      </c>
      <c r="C180" s="59">
        <f t="shared" ref="C180:C190" si="72">Q143</f>
        <v>0</v>
      </c>
      <c r="D180" s="59">
        <f t="shared" si="67"/>
        <v>0</v>
      </c>
      <c r="E180" s="59">
        <f t="shared" si="68"/>
        <v>0</v>
      </c>
      <c r="F180" s="95"/>
      <c r="G180" s="95"/>
      <c r="H180" s="95"/>
      <c r="I180" s="95"/>
      <c r="J180" s="95"/>
      <c r="K180" s="95"/>
      <c r="L180" s="95"/>
      <c r="M180" s="95"/>
      <c r="N180" s="95"/>
      <c r="O180" s="95"/>
      <c r="P180" s="95"/>
      <c r="Q180" s="59">
        <f t="shared" si="69"/>
        <v>0</v>
      </c>
      <c r="R180" s="59">
        <f t="shared" si="70"/>
        <v>0</v>
      </c>
      <c r="S180" s="59">
        <f t="shared" si="71"/>
        <v>0</v>
      </c>
      <c r="T180" s="48"/>
      <c r="U180" s="48"/>
      <c r="V180" s="395">
        <f t="shared" si="51"/>
        <v>173</v>
      </c>
      <c r="W180" s="59"/>
      <c r="X180" s="59"/>
      <c r="Y180" s="59"/>
      <c r="Z180" s="59"/>
      <c r="AA180" s="59"/>
      <c r="AB180" s="59"/>
      <c r="AC180" s="59"/>
      <c r="AD180" s="59"/>
      <c r="AE180" s="59"/>
      <c r="AF180" s="59"/>
      <c r="AG180" s="59"/>
      <c r="AH180" s="59"/>
      <c r="AI180" s="59"/>
      <c r="AJ180" s="59"/>
    </row>
    <row r="181" spans="1:36" s="43" customFormat="1" x14ac:dyDescent="0.3">
      <c r="A181" s="774"/>
      <c r="B181" s="58" t="s">
        <v>150</v>
      </c>
      <c r="C181" s="59">
        <f t="shared" si="72"/>
        <v>0</v>
      </c>
      <c r="D181" s="59">
        <f t="shared" si="67"/>
        <v>0</v>
      </c>
      <c r="E181" s="59">
        <f t="shared" si="68"/>
        <v>0</v>
      </c>
      <c r="F181" s="95"/>
      <c r="G181" s="95"/>
      <c r="H181" s="95"/>
      <c r="I181" s="95"/>
      <c r="J181" s="95"/>
      <c r="K181" s="95"/>
      <c r="L181" s="95"/>
      <c r="M181" s="95"/>
      <c r="N181" s="95"/>
      <c r="O181" s="95"/>
      <c r="P181" s="95"/>
      <c r="Q181" s="59">
        <f t="shared" si="69"/>
        <v>0</v>
      </c>
      <c r="R181" s="59">
        <f t="shared" si="70"/>
        <v>0</v>
      </c>
      <c r="S181" s="59">
        <f t="shared" si="71"/>
        <v>0</v>
      </c>
      <c r="T181" s="48"/>
      <c r="U181" s="48"/>
      <c r="V181" s="395">
        <f t="shared" si="51"/>
        <v>174</v>
      </c>
      <c r="W181" s="59"/>
      <c r="X181" s="59"/>
      <c r="Y181" s="59"/>
      <c r="Z181" s="59"/>
      <c r="AA181" s="59"/>
      <c r="AB181" s="59"/>
      <c r="AC181" s="59"/>
      <c r="AD181" s="59"/>
      <c r="AE181" s="59"/>
      <c r="AF181" s="59"/>
      <c r="AG181" s="59"/>
      <c r="AH181" s="59"/>
      <c r="AI181" s="59"/>
      <c r="AJ181" s="59"/>
    </row>
    <row r="182" spans="1:36" s="43" customFormat="1" x14ac:dyDescent="0.3">
      <c r="A182" s="774"/>
      <c r="B182" s="58" t="s">
        <v>145</v>
      </c>
      <c r="C182" s="59">
        <f t="shared" si="72"/>
        <v>0</v>
      </c>
      <c r="D182" s="59">
        <f t="shared" si="67"/>
        <v>0</v>
      </c>
      <c r="E182" s="59">
        <f t="shared" si="68"/>
        <v>0</v>
      </c>
      <c r="F182" s="95"/>
      <c r="G182" s="95"/>
      <c r="H182" s="95"/>
      <c r="I182" s="95"/>
      <c r="J182" s="95"/>
      <c r="K182" s="95"/>
      <c r="L182" s="95"/>
      <c r="M182" s="95"/>
      <c r="N182" s="95"/>
      <c r="O182" s="95"/>
      <c r="P182" s="95"/>
      <c r="Q182" s="59">
        <f t="shared" si="69"/>
        <v>0</v>
      </c>
      <c r="R182" s="59">
        <f t="shared" si="70"/>
        <v>0</v>
      </c>
      <c r="S182" s="59">
        <f t="shared" si="71"/>
        <v>0</v>
      </c>
      <c r="T182" s="48"/>
      <c r="U182" s="48"/>
      <c r="V182" s="395">
        <f t="shared" si="51"/>
        <v>175</v>
      </c>
      <c r="W182" s="59"/>
      <c r="X182" s="59"/>
      <c r="Y182" s="59"/>
      <c r="Z182" s="59"/>
      <c r="AA182" s="59"/>
      <c r="AB182" s="59"/>
      <c r="AC182" s="59"/>
      <c r="AD182" s="59"/>
      <c r="AE182" s="59"/>
      <c r="AF182" s="59"/>
      <c r="AG182" s="59"/>
      <c r="AH182" s="59"/>
      <c r="AI182" s="59"/>
      <c r="AJ182" s="59"/>
    </row>
    <row r="183" spans="1:36" s="43" customFormat="1" x14ac:dyDescent="0.3">
      <c r="A183" s="774"/>
      <c r="B183" s="58" t="s">
        <v>151</v>
      </c>
      <c r="C183" s="59">
        <f t="shared" si="72"/>
        <v>0</v>
      </c>
      <c r="D183" s="59">
        <f t="shared" si="67"/>
        <v>0</v>
      </c>
      <c r="E183" s="59">
        <f t="shared" si="68"/>
        <v>0</v>
      </c>
      <c r="F183" s="95"/>
      <c r="G183" s="95"/>
      <c r="H183" s="95"/>
      <c r="I183" s="95"/>
      <c r="J183" s="95"/>
      <c r="K183" s="95"/>
      <c r="L183" s="95"/>
      <c r="M183" s="95"/>
      <c r="N183" s="95"/>
      <c r="O183" s="95"/>
      <c r="P183" s="95"/>
      <c r="Q183" s="59">
        <f t="shared" si="69"/>
        <v>0</v>
      </c>
      <c r="R183" s="59">
        <f t="shared" si="70"/>
        <v>0</v>
      </c>
      <c r="S183" s="59">
        <f t="shared" si="71"/>
        <v>0</v>
      </c>
      <c r="T183" s="48"/>
      <c r="U183" s="48"/>
      <c r="V183" s="395">
        <f t="shared" si="51"/>
        <v>176</v>
      </c>
      <c r="W183" s="59"/>
      <c r="X183" s="59"/>
      <c r="Y183" s="59"/>
      <c r="Z183" s="59"/>
      <c r="AA183" s="59"/>
      <c r="AB183" s="59"/>
      <c r="AC183" s="59"/>
      <c r="AD183" s="59"/>
      <c r="AE183" s="59"/>
      <c r="AF183" s="59"/>
      <c r="AG183" s="59"/>
      <c r="AH183" s="59"/>
      <c r="AI183" s="59"/>
      <c r="AJ183" s="59"/>
    </row>
    <row r="184" spans="1:36" s="43" customFormat="1" x14ac:dyDescent="0.3">
      <c r="A184" s="774"/>
      <c r="B184" s="58" t="s">
        <v>152</v>
      </c>
      <c r="C184" s="59">
        <f t="shared" si="72"/>
        <v>0</v>
      </c>
      <c r="D184" s="59">
        <f t="shared" si="67"/>
        <v>0</v>
      </c>
      <c r="E184" s="59">
        <f t="shared" si="68"/>
        <v>0</v>
      </c>
      <c r="F184" s="95"/>
      <c r="G184" s="95"/>
      <c r="H184" s="95"/>
      <c r="I184" s="95"/>
      <c r="J184" s="95"/>
      <c r="K184" s="95"/>
      <c r="L184" s="95"/>
      <c r="M184" s="95"/>
      <c r="N184" s="95"/>
      <c r="O184" s="95"/>
      <c r="P184" s="95"/>
      <c r="Q184" s="59">
        <f t="shared" si="69"/>
        <v>0</v>
      </c>
      <c r="R184" s="59">
        <f t="shared" si="70"/>
        <v>0</v>
      </c>
      <c r="S184" s="59">
        <f t="shared" si="71"/>
        <v>0</v>
      </c>
      <c r="T184" s="48"/>
      <c r="U184" s="48"/>
      <c r="V184" s="395">
        <f t="shared" si="51"/>
        <v>177</v>
      </c>
      <c r="W184" s="59"/>
      <c r="X184" s="59"/>
      <c r="Y184" s="59"/>
      <c r="Z184" s="59"/>
      <c r="AA184" s="59"/>
      <c r="AB184" s="59"/>
      <c r="AC184" s="59"/>
      <c r="AD184" s="59"/>
      <c r="AE184" s="59"/>
      <c r="AF184" s="59"/>
      <c r="AG184" s="59"/>
      <c r="AH184" s="59"/>
      <c r="AI184" s="59"/>
      <c r="AJ184" s="59"/>
    </row>
    <row r="185" spans="1:36" s="43" customFormat="1" x14ac:dyDescent="0.3">
      <c r="A185" s="774"/>
      <c r="B185" s="58" t="s">
        <v>147</v>
      </c>
      <c r="C185" s="59">
        <f t="shared" si="72"/>
        <v>0</v>
      </c>
      <c r="D185" s="59">
        <f t="shared" si="67"/>
        <v>0</v>
      </c>
      <c r="E185" s="59">
        <f t="shared" si="68"/>
        <v>0</v>
      </c>
      <c r="F185" s="95"/>
      <c r="G185" s="95"/>
      <c r="H185" s="95"/>
      <c r="I185" s="95"/>
      <c r="J185" s="95"/>
      <c r="K185" s="95"/>
      <c r="L185" s="95"/>
      <c r="M185" s="95"/>
      <c r="N185" s="95"/>
      <c r="O185" s="95"/>
      <c r="P185" s="95"/>
      <c r="Q185" s="59">
        <f t="shared" si="69"/>
        <v>0</v>
      </c>
      <c r="R185" s="59">
        <f t="shared" si="70"/>
        <v>0</v>
      </c>
      <c r="S185" s="59">
        <f t="shared" si="71"/>
        <v>0</v>
      </c>
      <c r="T185" s="48"/>
      <c r="U185" s="48"/>
      <c r="V185" s="395">
        <f t="shared" si="51"/>
        <v>178</v>
      </c>
      <c r="W185" s="59"/>
      <c r="X185" s="59"/>
      <c r="Y185" s="59"/>
      <c r="Z185" s="59"/>
      <c r="AA185" s="59"/>
      <c r="AB185" s="59"/>
      <c r="AC185" s="59"/>
      <c r="AD185" s="59"/>
      <c r="AE185" s="59"/>
      <c r="AF185" s="59"/>
      <c r="AG185" s="59"/>
      <c r="AH185" s="59"/>
      <c r="AI185" s="59"/>
      <c r="AJ185" s="59"/>
    </row>
    <row r="186" spans="1:36" s="43" customFormat="1" x14ac:dyDescent="0.3">
      <c r="A186" s="774"/>
      <c r="B186" s="58" t="str">
        <f>B149</f>
        <v>Intitulé libre 1</v>
      </c>
      <c r="C186" s="59">
        <f t="shared" si="72"/>
        <v>0</v>
      </c>
      <c r="D186" s="59">
        <f t="shared" si="67"/>
        <v>0</v>
      </c>
      <c r="E186" s="59">
        <f t="shared" si="68"/>
        <v>0</v>
      </c>
      <c r="F186" s="95"/>
      <c r="G186" s="95"/>
      <c r="H186" s="95"/>
      <c r="I186" s="95"/>
      <c r="J186" s="95"/>
      <c r="K186" s="95"/>
      <c r="L186" s="95"/>
      <c r="M186" s="95"/>
      <c r="N186" s="95"/>
      <c r="O186" s="95"/>
      <c r="P186" s="95"/>
      <c r="Q186" s="59">
        <f t="shared" si="69"/>
        <v>0</v>
      </c>
      <c r="R186" s="59">
        <f t="shared" si="70"/>
        <v>0</v>
      </c>
      <c r="S186" s="59">
        <f t="shared" si="71"/>
        <v>0</v>
      </c>
      <c r="T186" s="48"/>
      <c r="U186" s="48"/>
      <c r="V186" s="395">
        <f t="shared" si="51"/>
        <v>179</v>
      </c>
      <c r="W186" s="59"/>
      <c r="X186" s="59"/>
      <c r="Y186" s="59"/>
      <c r="Z186" s="59"/>
      <c r="AA186" s="59"/>
      <c r="AB186" s="59"/>
      <c r="AC186" s="59"/>
      <c r="AD186" s="59"/>
      <c r="AE186" s="59"/>
      <c r="AF186" s="59"/>
      <c r="AG186" s="59"/>
      <c r="AH186" s="59"/>
      <c r="AI186" s="59"/>
      <c r="AJ186" s="59"/>
    </row>
    <row r="187" spans="1:36" s="43" customFormat="1" x14ac:dyDescent="0.3">
      <c r="A187" s="774"/>
      <c r="B187" s="58" t="str">
        <f>B150</f>
        <v>Intitulé libre 2</v>
      </c>
      <c r="C187" s="59">
        <f t="shared" si="72"/>
        <v>0</v>
      </c>
      <c r="D187" s="59">
        <f t="shared" si="67"/>
        <v>0</v>
      </c>
      <c r="E187" s="59">
        <f t="shared" si="68"/>
        <v>0</v>
      </c>
      <c r="F187" s="95"/>
      <c r="G187" s="95"/>
      <c r="H187" s="95"/>
      <c r="I187" s="95"/>
      <c r="J187" s="95"/>
      <c r="K187" s="95"/>
      <c r="L187" s="95"/>
      <c r="M187" s="95"/>
      <c r="N187" s="95"/>
      <c r="O187" s="95"/>
      <c r="P187" s="95"/>
      <c r="Q187" s="59">
        <f t="shared" si="69"/>
        <v>0</v>
      </c>
      <c r="R187" s="59">
        <f t="shared" si="70"/>
        <v>0</v>
      </c>
      <c r="S187" s="59">
        <f t="shared" si="71"/>
        <v>0</v>
      </c>
      <c r="T187" s="48"/>
      <c r="U187" s="48"/>
      <c r="V187" s="395">
        <f t="shared" si="51"/>
        <v>180</v>
      </c>
      <c r="W187" s="59"/>
      <c r="X187" s="59"/>
      <c r="Y187" s="59"/>
      <c r="Z187" s="59"/>
      <c r="AA187" s="59"/>
      <c r="AB187" s="59"/>
      <c r="AC187" s="59"/>
      <c r="AD187" s="59"/>
      <c r="AE187" s="59"/>
      <c r="AF187" s="59"/>
      <c r="AG187" s="59"/>
      <c r="AH187" s="59"/>
      <c r="AI187" s="59"/>
      <c r="AJ187" s="59"/>
    </row>
    <row r="188" spans="1:36" s="43" customFormat="1" x14ac:dyDescent="0.3">
      <c r="A188" s="774"/>
      <c r="B188" s="58" t="str">
        <f>B151</f>
        <v>Intitulé libre 3</v>
      </c>
      <c r="C188" s="59">
        <f t="shared" si="72"/>
        <v>0</v>
      </c>
      <c r="D188" s="59">
        <f t="shared" si="67"/>
        <v>0</v>
      </c>
      <c r="E188" s="59">
        <f t="shared" si="68"/>
        <v>0</v>
      </c>
      <c r="F188" s="95"/>
      <c r="G188" s="95"/>
      <c r="H188" s="95"/>
      <c r="I188" s="95"/>
      <c r="J188" s="95"/>
      <c r="K188" s="95"/>
      <c r="L188" s="95"/>
      <c r="M188" s="95"/>
      <c r="N188" s="95"/>
      <c r="O188" s="95"/>
      <c r="P188" s="95"/>
      <c r="Q188" s="59">
        <f t="shared" si="69"/>
        <v>0</v>
      </c>
      <c r="R188" s="59">
        <f t="shared" si="70"/>
        <v>0</v>
      </c>
      <c r="S188" s="59">
        <f t="shared" si="71"/>
        <v>0</v>
      </c>
      <c r="T188" s="48"/>
      <c r="U188" s="48"/>
      <c r="V188" s="395">
        <f t="shared" si="51"/>
        <v>181</v>
      </c>
      <c r="W188" s="59"/>
      <c r="X188" s="59"/>
      <c r="Y188" s="59"/>
      <c r="Z188" s="59"/>
      <c r="AA188" s="59"/>
      <c r="AB188" s="59"/>
      <c r="AC188" s="59"/>
      <c r="AD188" s="59"/>
      <c r="AE188" s="59"/>
      <c r="AF188" s="59"/>
      <c r="AG188" s="59"/>
      <c r="AH188" s="59"/>
      <c r="AI188" s="59"/>
      <c r="AJ188" s="59"/>
    </row>
    <row r="189" spans="1:36" s="43" customFormat="1" x14ac:dyDescent="0.3">
      <c r="A189" s="774"/>
      <c r="B189" s="58" t="str">
        <f>B152</f>
        <v>Intitulé libre 4</v>
      </c>
      <c r="C189" s="59">
        <f t="shared" si="72"/>
        <v>0</v>
      </c>
      <c r="D189" s="59">
        <f t="shared" si="67"/>
        <v>0</v>
      </c>
      <c r="E189" s="59">
        <f t="shared" si="68"/>
        <v>0</v>
      </c>
      <c r="F189" s="95"/>
      <c r="G189" s="95"/>
      <c r="H189" s="95"/>
      <c r="I189" s="95"/>
      <c r="J189" s="95"/>
      <c r="K189" s="95"/>
      <c r="L189" s="95"/>
      <c r="M189" s="95"/>
      <c r="N189" s="95"/>
      <c r="O189" s="95"/>
      <c r="P189" s="95"/>
      <c r="Q189" s="59">
        <f t="shared" si="69"/>
        <v>0</v>
      </c>
      <c r="R189" s="59">
        <f t="shared" si="70"/>
        <v>0</v>
      </c>
      <c r="S189" s="59">
        <f t="shared" si="71"/>
        <v>0</v>
      </c>
      <c r="T189" s="48"/>
      <c r="U189" s="48"/>
      <c r="V189" s="395">
        <f t="shared" si="51"/>
        <v>182</v>
      </c>
      <c r="W189" s="59"/>
      <c r="X189" s="59"/>
      <c r="Y189" s="59"/>
      <c r="Z189" s="59"/>
      <c r="AA189" s="59"/>
      <c r="AB189" s="59"/>
      <c r="AC189" s="59"/>
      <c r="AD189" s="59"/>
      <c r="AE189" s="59"/>
      <c r="AF189" s="59"/>
      <c r="AG189" s="59"/>
      <c r="AH189" s="59"/>
      <c r="AI189" s="59"/>
      <c r="AJ189" s="59"/>
    </row>
    <row r="190" spans="1:36" s="43" customFormat="1" x14ac:dyDescent="0.3">
      <c r="A190" s="774"/>
      <c r="B190" s="58" t="str">
        <f>B153</f>
        <v>Intitulé libre 5</v>
      </c>
      <c r="C190" s="59">
        <f t="shared" si="72"/>
        <v>0</v>
      </c>
      <c r="D190" s="59">
        <f t="shared" si="67"/>
        <v>0</v>
      </c>
      <c r="E190" s="59">
        <f t="shared" si="68"/>
        <v>0</v>
      </c>
      <c r="F190" s="95"/>
      <c r="G190" s="95"/>
      <c r="H190" s="95"/>
      <c r="I190" s="95"/>
      <c r="J190" s="95"/>
      <c r="K190" s="95"/>
      <c r="L190" s="95"/>
      <c r="M190" s="95"/>
      <c r="N190" s="95"/>
      <c r="O190" s="95"/>
      <c r="P190" s="95"/>
      <c r="Q190" s="59">
        <f t="shared" si="69"/>
        <v>0</v>
      </c>
      <c r="R190" s="59">
        <f t="shared" si="70"/>
        <v>0</v>
      </c>
      <c r="S190" s="59">
        <f t="shared" si="71"/>
        <v>0</v>
      </c>
      <c r="T190" s="48"/>
      <c r="U190" s="48"/>
      <c r="V190" s="395">
        <f t="shared" si="51"/>
        <v>183</v>
      </c>
      <c r="W190" s="59"/>
      <c r="X190" s="59"/>
      <c r="Y190" s="59"/>
      <c r="Z190" s="59"/>
      <c r="AA190" s="59"/>
      <c r="AB190" s="59"/>
      <c r="AC190" s="59"/>
      <c r="AD190" s="59"/>
      <c r="AE190" s="59"/>
      <c r="AF190" s="59"/>
      <c r="AG190" s="59"/>
      <c r="AH190" s="59"/>
      <c r="AI190" s="59"/>
      <c r="AJ190" s="59"/>
    </row>
    <row r="191" spans="1:36" s="43" customFormat="1" ht="14.25" thickBot="1" x14ac:dyDescent="0.35">
      <c r="A191" s="774"/>
      <c r="B191" s="60" t="s">
        <v>153</v>
      </c>
      <c r="C191" s="61">
        <f>SUM(C179:C190)</f>
        <v>0</v>
      </c>
      <c r="D191" s="61">
        <f>SUM(D179:D190)</f>
        <v>0</v>
      </c>
      <c r="E191" s="61">
        <f>SUM(E179:E190)</f>
        <v>0</v>
      </c>
      <c r="F191" s="61">
        <f t="shared" ref="F191:S191" si="73">SUM(F179:F190)</f>
        <v>0</v>
      </c>
      <c r="G191" s="61">
        <f t="shared" si="73"/>
        <v>0</v>
      </c>
      <c r="H191" s="61">
        <f t="shared" si="73"/>
        <v>0</v>
      </c>
      <c r="I191" s="61">
        <f t="shared" si="73"/>
        <v>0</v>
      </c>
      <c r="J191" s="61">
        <f t="shared" si="73"/>
        <v>0</v>
      </c>
      <c r="K191" s="61">
        <f t="shared" si="73"/>
        <v>0</v>
      </c>
      <c r="L191" s="61">
        <f t="shared" si="73"/>
        <v>0</v>
      </c>
      <c r="M191" s="61">
        <f t="shared" si="73"/>
        <v>0</v>
      </c>
      <c r="N191" s="61">
        <f t="shared" si="73"/>
        <v>0</v>
      </c>
      <c r="O191" s="61">
        <f t="shared" si="73"/>
        <v>0</v>
      </c>
      <c r="P191" s="61">
        <f t="shared" si="73"/>
        <v>0</v>
      </c>
      <c r="Q191" s="61">
        <f t="shared" si="73"/>
        <v>0</v>
      </c>
      <c r="R191" s="61">
        <f t="shared" si="73"/>
        <v>0</v>
      </c>
      <c r="S191" s="61">
        <f t="shared" si="73"/>
        <v>0</v>
      </c>
      <c r="T191" s="48"/>
      <c r="U191" s="48" t="str">
        <f>RIGHT(A156,4)&amp;"hors reseau"</f>
        <v>2019hors reseau</v>
      </c>
      <c r="V191" s="395">
        <f t="shared" si="51"/>
        <v>184</v>
      </c>
      <c r="W191" s="59"/>
      <c r="X191" s="59"/>
      <c r="Y191" s="59"/>
      <c r="Z191" s="59"/>
      <c r="AA191" s="59"/>
      <c r="AB191" s="59"/>
      <c r="AC191" s="59"/>
      <c r="AD191" s="59"/>
      <c r="AE191" s="59"/>
      <c r="AF191" s="59"/>
      <c r="AG191" s="59"/>
      <c r="AH191" s="59"/>
      <c r="AI191" s="59"/>
      <c r="AJ191" s="59"/>
    </row>
    <row r="192" spans="1:36" s="43" customFormat="1" x14ac:dyDescent="0.3">
      <c r="C192" s="59"/>
      <c r="D192" s="59"/>
      <c r="E192" s="59"/>
      <c r="F192" s="59"/>
      <c r="G192" s="59"/>
      <c r="H192" s="59"/>
      <c r="I192" s="59"/>
      <c r="J192" s="59"/>
      <c r="K192" s="59"/>
      <c r="L192" s="59"/>
      <c r="M192" s="59"/>
      <c r="N192" s="59"/>
      <c r="O192" s="59"/>
      <c r="P192" s="59"/>
      <c r="Q192" s="59"/>
      <c r="R192" s="59"/>
      <c r="S192" s="59"/>
      <c r="T192" s="48"/>
      <c r="U192" s="48"/>
      <c r="V192" s="395">
        <f t="shared" si="51"/>
        <v>185</v>
      </c>
      <c r="W192" s="59"/>
      <c r="X192" s="59"/>
      <c r="Y192" s="59"/>
      <c r="Z192" s="59"/>
      <c r="AA192" s="59"/>
      <c r="AB192" s="59"/>
      <c r="AC192" s="59"/>
      <c r="AD192" s="59"/>
      <c r="AE192" s="59"/>
      <c r="AF192" s="59"/>
      <c r="AG192" s="59"/>
      <c r="AH192" s="59"/>
      <c r="AI192" s="59"/>
      <c r="AJ192" s="59"/>
    </row>
    <row r="193" spans="3:36" s="43" customFormat="1" x14ac:dyDescent="0.3">
      <c r="C193" s="59"/>
      <c r="D193" s="59"/>
      <c r="E193" s="59"/>
      <c r="F193" s="59"/>
      <c r="G193" s="59"/>
      <c r="H193" s="59"/>
      <c r="I193" s="59"/>
      <c r="J193" s="59"/>
      <c r="K193" s="59"/>
      <c r="L193" s="59"/>
      <c r="M193" s="59"/>
      <c r="N193" s="59"/>
      <c r="O193" s="59"/>
      <c r="P193" s="59"/>
      <c r="Q193" s="59"/>
      <c r="R193" s="59"/>
      <c r="S193" s="59"/>
      <c r="T193" s="48"/>
      <c r="U193" s="48"/>
      <c r="V193" s="48"/>
      <c r="W193" s="59"/>
      <c r="X193" s="59"/>
      <c r="Y193" s="59"/>
      <c r="Z193" s="59"/>
      <c r="AA193" s="59"/>
      <c r="AB193" s="59"/>
      <c r="AC193" s="59"/>
      <c r="AD193" s="59"/>
      <c r="AE193" s="59"/>
      <c r="AF193" s="59"/>
      <c r="AG193" s="59"/>
      <c r="AH193" s="59"/>
      <c r="AI193" s="59"/>
      <c r="AJ193" s="59"/>
    </row>
    <row r="194" spans="3:36" s="43" customFormat="1" x14ac:dyDescent="0.3">
      <c r="C194" s="59"/>
      <c r="D194" s="59"/>
      <c r="E194" s="59"/>
      <c r="F194" s="59"/>
      <c r="G194" s="59"/>
      <c r="H194" s="59"/>
      <c r="I194" s="59"/>
      <c r="J194" s="59"/>
      <c r="K194" s="59"/>
      <c r="L194" s="59"/>
      <c r="M194" s="59"/>
      <c r="N194" s="59"/>
      <c r="O194" s="59"/>
      <c r="P194" s="59"/>
      <c r="Q194" s="59"/>
      <c r="R194" s="59"/>
      <c r="S194" s="59"/>
      <c r="T194" s="48"/>
      <c r="U194" s="48"/>
      <c r="V194" s="48"/>
      <c r="W194" s="59"/>
      <c r="X194" s="59"/>
      <c r="Y194" s="59"/>
      <c r="Z194" s="59"/>
      <c r="AA194" s="59"/>
      <c r="AB194" s="59"/>
      <c r="AC194" s="59"/>
      <c r="AD194" s="59"/>
      <c r="AE194" s="59"/>
      <c r="AF194" s="59"/>
      <c r="AG194" s="59"/>
      <c r="AH194" s="59"/>
      <c r="AI194" s="59"/>
      <c r="AJ194" s="59"/>
    </row>
  </sheetData>
  <mergeCells count="10">
    <mergeCell ref="A119:A154"/>
    <mergeCell ref="A156:A191"/>
    <mergeCell ref="C5:E5"/>
    <mergeCell ref="Q5:S5"/>
    <mergeCell ref="A45:A80"/>
    <mergeCell ref="A82:A117"/>
    <mergeCell ref="A8:A43"/>
    <mergeCell ref="J5:L5"/>
    <mergeCell ref="M5:P5"/>
    <mergeCell ref="F5:I5"/>
  </mergeCells>
  <conditionalFormatting sqref="C27:P28">
    <cfRule type="containsText" dxfId="1157" priority="43" operator="containsText" text="ntitulé">
      <formula>NOT(ISERROR(SEARCH("ntitulé",C27)))</formula>
    </cfRule>
    <cfRule type="containsBlanks" dxfId="1156" priority="44">
      <formula>LEN(TRIM(C27))=0</formula>
    </cfRule>
  </conditionalFormatting>
  <conditionalFormatting sqref="C27:P28">
    <cfRule type="containsText" dxfId="1155" priority="42" operator="containsText" text="libre">
      <formula>NOT(ISERROR(SEARCH("libre",C27)))</formula>
    </cfRule>
  </conditionalFormatting>
  <conditionalFormatting sqref="B24">
    <cfRule type="containsText" dxfId="1154" priority="40" operator="containsText" text="ntitulé">
      <formula>NOT(ISERROR(SEARCH("ntitulé",B24)))</formula>
    </cfRule>
    <cfRule type="containsBlanks" dxfId="1153" priority="41">
      <formula>LEN(TRIM(B24))=0</formula>
    </cfRule>
  </conditionalFormatting>
  <conditionalFormatting sqref="B25:B28">
    <cfRule type="containsText" dxfId="1152" priority="38" operator="containsText" text="ntitulé">
      <formula>NOT(ISERROR(SEARCH("ntitulé",B25)))</formula>
    </cfRule>
    <cfRule type="containsBlanks" dxfId="1151" priority="39">
      <formula>LEN(TRIM(B25))=0</formula>
    </cfRule>
  </conditionalFormatting>
  <conditionalFormatting sqref="C31:P42">
    <cfRule type="containsText" dxfId="1150" priority="36" operator="containsText" text="ntitulé">
      <formula>NOT(ISERROR(SEARCH("ntitulé",C31)))</formula>
    </cfRule>
    <cfRule type="containsBlanks" dxfId="1149" priority="37">
      <formula>LEN(TRIM(C31))=0</formula>
    </cfRule>
  </conditionalFormatting>
  <conditionalFormatting sqref="C31:P42">
    <cfRule type="containsText" dxfId="1148" priority="35" operator="containsText" text="libre">
      <formula>NOT(ISERROR(SEARCH("libre",C31)))</formula>
    </cfRule>
  </conditionalFormatting>
  <conditionalFormatting sqref="B38">
    <cfRule type="containsText" dxfId="1147" priority="33" operator="containsText" text="ntitulé">
      <formula>NOT(ISERROR(SEARCH("ntitulé",B38)))</formula>
    </cfRule>
    <cfRule type="containsBlanks" dxfId="1146" priority="34">
      <formula>LEN(TRIM(B38))=0</formula>
    </cfRule>
  </conditionalFormatting>
  <conditionalFormatting sqref="B39:B42">
    <cfRule type="containsText" dxfId="1145" priority="31" operator="containsText" text="ntitulé">
      <formula>NOT(ISERROR(SEARCH("ntitulé",B39)))</formula>
    </cfRule>
    <cfRule type="containsBlanks" dxfId="1144" priority="32">
      <formula>LEN(TRIM(B39))=0</formula>
    </cfRule>
  </conditionalFormatting>
  <conditionalFormatting sqref="C8:P26">
    <cfRule type="containsText" dxfId="1143" priority="29" operator="containsText" text="ntitulé">
      <formula>NOT(ISERROR(SEARCH("ntitulé",C8)))</formula>
    </cfRule>
    <cfRule type="containsBlanks" dxfId="1142" priority="30">
      <formula>LEN(TRIM(C8))=0</formula>
    </cfRule>
  </conditionalFormatting>
  <conditionalFormatting sqref="C8:P26">
    <cfRule type="containsText" dxfId="1141" priority="28" operator="containsText" text="libre">
      <formula>NOT(ISERROR(SEARCH("libre",C8)))</formula>
    </cfRule>
  </conditionalFormatting>
  <conditionalFormatting sqref="F45:P65">
    <cfRule type="containsText" dxfId="1140" priority="26" operator="containsText" text="ntitulé">
      <formula>NOT(ISERROR(SEARCH("ntitulé",F45)))</formula>
    </cfRule>
    <cfRule type="containsBlanks" dxfId="1139" priority="27">
      <formula>LEN(TRIM(F45))=0</formula>
    </cfRule>
  </conditionalFormatting>
  <conditionalFormatting sqref="F45:P65">
    <cfRule type="containsText" dxfId="1138" priority="25" operator="containsText" text="libre">
      <formula>NOT(ISERROR(SEARCH("libre",F45)))</formula>
    </cfRule>
  </conditionalFormatting>
  <conditionalFormatting sqref="F68:P79">
    <cfRule type="containsText" dxfId="1137" priority="23" operator="containsText" text="ntitulé">
      <formula>NOT(ISERROR(SEARCH("ntitulé",F68)))</formula>
    </cfRule>
    <cfRule type="containsBlanks" dxfId="1136" priority="24">
      <formula>LEN(TRIM(F68))=0</formula>
    </cfRule>
  </conditionalFormatting>
  <conditionalFormatting sqref="F68:P79">
    <cfRule type="containsText" dxfId="1135" priority="22" operator="containsText" text="libre">
      <formula>NOT(ISERROR(SEARCH("libre",F68)))</formula>
    </cfRule>
  </conditionalFormatting>
  <conditionalFormatting sqref="F82:P102">
    <cfRule type="containsText" dxfId="1134" priority="20" operator="containsText" text="ntitulé">
      <formula>NOT(ISERROR(SEARCH("ntitulé",F82)))</formula>
    </cfRule>
    <cfRule type="containsBlanks" dxfId="1133" priority="21">
      <formula>LEN(TRIM(F82))=0</formula>
    </cfRule>
  </conditionalFormatting>
  <conditionalFormatting sqref="F82:P102">
    <cfRule type="containsText" dxfId="1132" priority="19" operator="containsText" text="libre">
      <formula>NOT(ISERROR(SEARCH("libre",F82)))</formula>
    </cfRule>
  </conditionalFormatting>
  <conditionalFormatting sqref="F105:P116">
    <cfRule type="containsText" dxfId="1131" priority="17" operator="containsText" text="ntitulé">
      <formula>NOT(ISERROR(SEARCH("ntitulé",F105)))</formula>
    </cfRule>
    <cfRule type="containsBlanks" dxfId="1130" priority="18">
      <formula>LEN(TRIM(F105))=0</formula>
    </cfRule>
  </conditionalFormatting>
  <conditionalFormatting sqref="F105:P116">
    <cfRule type="containsText" dxfId="1129" priority="16" operator="containsText" text="libre">
      <formula>NOT(ISERROR(SEARCH("libre",F105)))</formula>
    </cfRule>
  </conditionalFormatting>
  <conditionalFormatting sqref="F119:P139">
    <cfRule type="containsText" dxfId="1128" priority="14" operator="containsText" text="ntitulé">
      <formula>NOT(ISERROR(SEARCH("ntitulé",F119)))</formula>
    </cfRule>
    <cfRule type="containsBlanks" dxfId="1127" priority="15">
      <formula>LEN(TRIM(F119))=0</formula>
    </cfRule>
  </conditionalFormatting>
  <conditionalFormatting sqref="F119:P139">
    <cfRule type="containsText" dxfId="1126" priority="13" operator="containsText" text="libre">
      <formula>NOT(ISERROR(SEARCH("libre",F119)))</formula>
    </cfRule>
  </conditionalFormatting>
  <conditionalFormatting sqref="F142:P153">
    <cfRule type="containsText" dxfId="1125" priority="11" operator="containsText" text="ntitulé">
      <formula>NOT(ISERROR(SEARCH("ntitulé",F142)))</formula>
    </cfRule>
    <cfRule type="containsBlanks" dxfId="1124" priority="12">
      <formula>LEN(TRIM(F142))=0</formula>
    </cfRule>
  </conditionalFormatting>
  <conditionalFormatting sqref="F142:P153">
    <cfRule type="containsText" dxfId="1123" priority="10" operator="containsText" text="libre">
      <formula>NOT(ISERROR(SEARCH("libre",F142)))</formula>
    </cfRule>
  </conditionalFormatting>
  <conditionalFormatting sqref="F156:P176">
    <cfRule type="containsText" dxfId="1122" priority="8" operator="containsText" text="ntitulé">
      <formula>NOT(ISERROR(SEARCH("ntitulé",F156)))</formula>
    </cfRule>
    <cfRule type="containsBlanks" dxfId="1121" priority="9">
      <formula>LEN(TRIM(F156))=0</formula>
    </cfRule>
  </conditionalFormatting>
  <conditionalFormatting sqref="F156:P176">
    <cfRule type="containsText" dxfId="1120" priority="7" operator="containsText" text="libre">
      <formula>NOT(ISERROR(SEARCH("libre",F156)))</formula>
    </cfRule>
  </conditionalFormatting>
  <conditionalFormatting sqref="F179:P179">
    <cfRule type="containsText" dxfId="1119" priority="5" operator="containsText" text="ntitulé">
      <formula>NOT(ISERROR(SEARCH("ntitulé",F179)))</formula>
    </cfRule>
    <cfRule type="containsBlanks" dxfId="1118" priority="6">
      <formula>LEN(TRIM(F179))=0</formula>
    </cfRule>
  </conditionalFormatting>
  <conditionalFormatting sqref="F179:P179">
    <cfRule type="containsText" dxfId="1117" priority="4" operator="containsText" text="libre">
      <formula>NOT(ISERROR(SEARCH("libre",F179)))</formula>
    </cfRule>
  </conditionalFormatting>
  <conditionalFormatting sqref="F180:P190">
    <cfRule type="containsText" dxfId="1116" priority="2" operator="containsText" text="ntitulé">
      <formula>NOT(ISERROR(SEARCH("ntitulé",F180)))</formula>
    </cfRule>
    <cfRule type="containsBlanks" dxfId="1115" priority="3">
      <formula>LEN(TRIM(F180))=0</formula>
    </cfRule>
  </conditionalFormatting>
  <conditionalFormatting sqref="F180:P190">
    <cfRule type="containsText" dxfId="1114" priority="1" operator="containsText" text="libre">
      <formula>NOT(ISERROR(SEARCH("libre",F180)))</formula>
    </cfRule>
  </conditionalFormatting>
  <hyperlinks>
    <hyperlink ref="A1" location="TAB00!A1" display="Retour page de garde"/>
    <hyperlink ref="A2" location="'TAB6'!A1" display="Retour TAB6"/>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7"/>
  <sheetViews>
    <sheetView zoomScaleNormal="100" workbookViewId="0">
      <pane xSplit="2" ySplit="7" topLeftCell="C8" activePane="bottomRight" state="frozen"/>
      <selection pane="topRight" activeCell="C1" sqref="C1"/>
      <selection pane="bottomLeft" activeCell="A8" sqref="A8"/>
      <selection pane="bottomRight" activeCell="A3" sqref="A3"/>
    </sheetView>
  </sheetViews>
  <sheetFormatPr baseColWidth="10" defaultColWidth="9.1640625" defaultRowHeight="13.5" x14ac:dyDescent="0.3"/>
  <cols>
    <col min="1" max="1" width="9.1640625" style="1"/>
    <col min="2" max="2" width="46" style="1" bestFit="1" customWidth="1"/>
    <col min="3" max="19" width="16.6640625" style="9" customWidth="1"/>
    <col min="20" max="20" width="9.1640625" style="9"/>
    <col min="21" max="22" width="9.1640625" style="48"/>
    <col min="23" max="36" width="9.1640625" style="9"/>
    <col min="37" max="16384" width="9.1640625" style="1"/>
  </cols>
  <sheetData>
    <row r="1" spans="1:37" ht="15" x14ac:dyDescent="0.3">
      <c r="A1" s="22" t="s">
        <v>160</v>
      </c>
    </row>
    <row r="2" spans="1:37" ht="15" x14ac:dyDescent="0.3">
      <c r="A2" s="44" t="s">
        <v>716</v>
      </c>
    </row>
    <row r="3" spans="1:37" ht="22.15" customHeight="1" x14ac:dyDescent="0.35">
      <c r="A3" s="171" t="str">
        <f>TAB00!B82&amp;" : "&amp;TAB00!C82</f>
        <v>TAB6.2 : Evolution des actifs régulés sur la période 2019-2023</v>
      </c>
      <c r="B3" s="113"/>
      <c r="C3" s="113"/>
      <c r="D3" s="113"/>
      <c r="E3" s="113"/>
      <c r="F3" s="113"/>
      <c r="G3" s="113"/>
      <c r="H3" s="113"/>
      <c r="I3" s="113"/>
      <c r="J3" s="113"/>
      <c r="K3" s="113"/>
      <c r="L3" s="113"/>
      <c r="M3" s="113"/>
      <c r="N3" s="113"/>
      <c r="O3" s="113"/>
      <c r="P3" s="113"/>
      <c r="Q3" s="113"/>
      <c r="R3" s="113"/>
      <c r="S3" s="113"/>
    </row>
    <row r="4" spans="1:37" ht="15" x14ac:dyDescent="0.3">
      <c r="A4" s="44"/>
    </row>
    <row r="5" spans="1:37" s="208" customFormat="1" ht="24" customHeight="1" x14ac:dyDescent="0.3">
      <c r="C5" s="722" t="s">
        <v>654</v>
      </c>
      <c r="D5" s="722"/>
      <c r="E5" s="722"/>
      <c r="F5" s="728" t="s">
        <v>655</v>
      </c>
      <c r="G5" s="775"/>
      <c r="H5" s="775"/>
      <c r="I5" s="729"/>
      <c r="J5" s="722" t="s">
        <v>656</v>
      </c>
      <c r="K5" s="722"/>
      <c r="L5" s="722"/>
      <c r="M5" s="722" t="s">
        <v>657</v>
      </c>
      <c r="N5" s="722"/>
      <c r="O5" s="722"/>
      <c r="P5" s="722"/>
      <c r="Q5" s="722" t="s">
        <v>658</v>
      </c>
      <c r="R5" s="722"/>
      <c r="S5" s="722"/>
      <c r="T5" s="209"/>
      <c r="U5" s="396"/>
      <c r="V5" s="396"/>
      <c r="W5" s="209"/>
      <c r="X5" s="209"/>
      <c r="Y5" s="209"/>
      <c r="Z5" s="209"/>
      <c r="AA5" s="209"/>
      <c r="AB5" s="209"/>
      <c r="AC5" s="209"/>
      <c r="AD5" s="209"/>
      <c r="AE5" s="209"/>
      <c r="AF5" s="209"/>
      <c r="AG5" s="209"/>
      <c r="AH5" s="209"/>
      <c r="AI5" s="209"/>
      <c r="AJ5" s="209"/>
      <c r="AK5" s="209"/>
    </row>
    <row r="6" spans="1:37" s="208" customFormat="1" ht="54" x14ac:dyDescent="0.3">
      <c r="C6" s="124" t="s">
        <v>659</v>
      </c>
      <c r="D6" s="124" t="s">
        <v>155</v>
      </c>
      <c r="E6" s="124" t="s">
        <v>660</v>
      </c>
      <c r="F6" s="124" t="s">
        <v>141</v>
      </c>
      <c r="G6" s="124" t="s">
        <v>142</v>
      </c>
      <c r="H6" s="124" t="s">
        <v>143</v>
      </c>
      <c r="I6" s="124" t="s">
        <v>144</v>
      </c>
      <c r="J6" s="124" t="s">
        <v>661</v>
      </c>
      <c r="K6" s="124" t="s">
        <v>332</v>
      </c>
      <c r="L6" s="124" t="s">
        <v>662</v>
      </c>
      <c r="M6" s="124" t="s">
        <v>661</v>
      </c>
      <c r="N6" s="124" t="s">
        <v>156</v>
      </c>
      <c r="O6" s="124" t="s">
        <v>332</v>
      </c>
      <c r="P6" s="124" t="s">
        <v>662</v>
      </c>
      <c r="Q6" s="124" t="s">
        <v>659</v>
      </c>
      <c r="R6" s="124" t="s">
        <v>155</v>
      </c>
      <c r="S6" s="124" t="s">
        <v>660</v>
      </c>
      <c r="T6" s="209"/>
      <c r="U6" s="396"/>
      <c r="V6" s="396"/>
      <c r="W6" s="209"/>
      <c r="X6" s="209"/>
      <c r="Y6" s="209"/>
      <c r="Z6" s="209"/>
      <c r="AA6" s="209"/>
      <c r="AB6" s="209"/>
      <c r="AC6" s="209"/>
      <c r="AD6" s="209"/>
      <c r="AE6" s="209"/>
      <c r="AF6" s="209"/>
      <c r="AG6" s="209"/>
      <c r="AH6" s="209"/>
      <c r="AI6" s="209"/>
      <c r="AJ6" s="209"/>
      <c r="AK6" s="209"/>
    </row>
    <row r="7" spans="1:37" s="392" customFormat="1" ht="12" customHeight="1" x14ac:dyDescent="0.3">
      <c r="C7" s="393">
        <v>1</v>
      </c>
      <c r="D7" s="393">
        <f>C7+1</f>
        <v>2</v>
      </c>
      <c r="E7" s="393">
        <f t="shared" ref="E7:S7" si="0">D7+1</f>
        <v>3</v>
      </c>
      <c r="F7" s="393">
        <f t="shared" si="0"/>
        <v>4</v>
      </c>
      <c r="G7" s="393">
        <f t="shared" si="0"/>
        <v>5</v>
      </c>
      <c r="H7" s="393">
        <f t="shared" si="0"/>
        <v>6</v>
      </c>
      <c r="I7" s="393">
        <f t="shared" si="0"/>
        <v>7</v>
      </c>
      <c r="J7" s="393">
        <f t="shared" si="0"/>
        <v>8</v>
      </c>
      <c r="K7" s="393">
        <f t="shared" si="0"/>
        <v>9</v>
      </c>
      <c r="L7" s="393">
        <f t="shared" si="0"/>
        <v>10</v>
      </c>
      <c r="M7" s="393">
        <f t="shared" si="0"/>
        <v>11</v>
      </c>
      <c r="N7" s="393">
        <f t="shared" si="0"/>
        <v>12</v>
      </c>
      <c r="O7" s="393">
        <f t="shared" si="0"/>
        <v>13</v>
      </c>
      <c r="P7" s="393">
        <f t="shared" si="0"/>
        <v>14</v>
      </c>
      <c r="Q7" s="393">
        <f t="shared" si="0"/>
        <v>15</v>
      </c>
      <c r="R7" s="393">
        <f t="shared" si="0"/>
        <v>16</v>
      </c>
      <c r="S7" s="393">
        <f t="shared" si="0"/>
        <v>17</v>
      </c>
      <c r="T7" s="393"/>
      <c r="U7" s="394"/>
      <c r="V7" s="395"/>
      <c r="W7" s="393"/>
      <c r="X7" s="393"/>
      <c r="Y7" s="393"/>
      <c r="Z7" s="393"/>
      <c r="AA7" s="393"/>
      <c r="AB7" s="393"/>
      <c r="AC7" s="393"/>
      <c r="AD7" s="393"/>
      <c r="AE7" s="393"/>
      <c r="AF7" s="393"/>
      <c r="AG7" s="393"/>
      <c r="AH7" s="393"/>
      <c r="AI7" s="393"/>
      <c r="AJ7" s="393"/>
      <c r="AK7" s="393"/>
    </row>
    <row r="8" spans="1:37" x14ac:dyDescent="0.3">
      <c r="A8" s="776" t="s">
        <v>363</v>
      </c>
      <c r="B8" s="58" t="s">
        <v>407</v>
      </c>
      <c r="C8" s="59">
        <f>TAB6.1!C156</f>
        <v>0</v>
      </c>
      <c r="D8" s="59">
        <f>TAB6.1!D156</f>
        <v>0</v>
      </c>
      <c r="E8" s="59">
        <f>TAB6.1!E156</f>
        <v>0</v>
      </c>
      <c r="F8" s="59">
        <f>TAB6.1!F156</f>
        <v>0</v>
      </c>
      <c r="G8" s="59">
        <f>TAB6.1!G156</f>
        <v>0</v>
      </c>
      <c r="H8" s="59">
        <f>TAB6.1!H156</f>
        <v>0</v>
      </c>
      <c r="I8" s="59">
        <f>TAB6.1!I156</f>
        <v>0</v>
      </c>
      <c r="J8" s="59">
        <f>TAB6.1!J156</f>
        <v>0</v>
      </c>
      <c r="K8" s="59">
        <f>TAB6.1!K156</f>
        <v>0</v>
      </c>
      <c r="L8" s="59">
        <f>TAB6.1!L156</f>
        <v>0</v>
      </c>
      <c r="M8" s="59">
        <f>TAB6.1!M156</f>
        <v>0</v>
      </c>
      <c r="N8" s="59">
        <f>TAB6.1!N156</f>
        <v>0</v>
      </c>
      <c r="O8" s="59">
        <f>TAB6.1!O156</f>
        <v>0</v>
      </c>
      <c r="P8" s="59">
        <f>TAB6.1!P156</f>
        <v>0</v>
      </c>
      <c r="Q8" s="59">
        <f>TAB6.1!Q156</f>
        <v>0</v>
      </c>
      <c r="R8" s="59">
        <f>TAB6.1!R156</f>
        <v>0</v>
      </c>
      <c r="S8" s="59">
        <f>TAB6.1!S156</f>
        <v>0</v>
      </c>
      <c r="V8" s="395">
        <f>V7+1</f>
        <v>1</v>
      </c>
    </row>
    <row r="9" spans="1:37" x14ac:dyDescent="0.3">
      <c r="A9" s="776"/>
      <c r="B9" s="58" t="s">
        <v>408</v>
      </c>
      <c r="C9" s="59">
        <f>TAB6.1!C157</f>
        <v>0</v>
      </c>
      <c r="D9" s="59">
        <f>TAB6.1!D157</f>
        <v>0</v>
      </c>
      <c r="E9" s="59">
        <f>TAB6.1!E157</f>
        <v>0</v>
      </c>
      <c r="F9" s="59">
        <f>TAB6.1!F157</f>
        <v>0</v>
      </c>
      <c r="G9" s="59">
        <f>TAB6.1!G157</f>
        <v>0</v>
      </c>
      <c r="H9" s="59">
        <f>TAB6.1!H157</f>
        <v>0</v>
      </c>
      <c r="I9" s="59">
        <f>TAB6.1!I157</f>
        <v>0</v>
      </c>
      <c r="J9" s="59">
        <f>TAB6.1!J157</f>
        <v>0</v>
      </c>
      <c r="K9" s="59">
        <f>TAB6.1!K157</f>
        <v>0</v>
      </c>
      <c r="L9" s="59">
        <f>TAB6.1!L157</f>
        <v>0</v>
      </c>
      <c r="M9" s="59">
        <f>TAB6.1!M157</f>
        <v>0</v>
      </c>
      <c r="N9" s="59">
        <f>TAB6.1!N157</f>
        <v>0</v>
      </c>
      <c r="O9" s="59">
        <f>TAB6.1!O157</f>
        <v>0</v>
      </c>
      <c r="P9" s="59">
        <f>TAB6.1!P157</f>
        <v>0</v>
      </c>
      <c r="Q9" s="59">
        <f>TAB6.1!Q157</f>
        <v>0</v>
      </c>
      <c r="R9" s="59">
        <f>TAB6.1!R157</f>
        <v>0</v>
      </c>
      <c r="S9" s="59">
        <f>TAB6.1!S157</f>
        <v>0</v>
      </c>
      <c r="V9" s="395">
        <f t="shared" ref="V9:V72" si="1">V8+1</f>
        <v>2</v>
      </c>
    </row>
    <row r="10" spans="1:37" x14ac:dyDescent="0.3">
      <c r="A10" s="776"/>
      <c r="B10" s="58" t="s">
        <v>409</v>
      </c>
      <c r="C10" s="59">
        <f>TAB6.1!C158</f>
        <v>0</v>
      </c>
      <c r="D10" s="59">
        <f>TAB6.1!D158</f>
        <v>0</v>
      </c>
      <c r="E10" s="59">
        <f>TAB6.1!E158</f>
        <v>0</v>
      </c>
      <c r="F10" s="59">
        <f>TAB6.1!F158</f>
        <v>0</v>
      </c>
      <c r="G10" s="59">
        <f>TAB6.1!G158</f>
        <v>0</v>
      </c>
      <c r="H10" s="59">
        <f>TAB6.1!H158</f>
        <v>0</v>
      </c>
      <c r="I10" s="59">
        <f>TAB6.1!I158</f>
        <v>0</v>
      </c>
      <c r="J10" s="59">
        <f>TAB6.1!J158</f>
        <v>0</v>
      </c>
      <c r="K10" s="59">
        <f>TAB6.1!K158</f>
        <v>0</v>
      </c>
      <c r="L10" s="59">
        <f>TAB6.1!L158</f>
        <v>0</v>
      </c>
      <c r="M10" s="59">
        <f>TAB6.1!M158</f>
        <v>0</v>
      </c>
      <c r="N10" s="59">
        <f>TAB6.1!N158</f>
        <v>0</v>
      </c>
      <c r="O10" s="59">
        <f>TAB6.1!O158</f>
        <v>0</v>
      </c>
      <c r="P10" s="59">
        <f>TAB6.1!P158</f>
        <v>0</v>
      </c>
      <c r="Q10" s="59">
        <f>TAB6.1!Q158</f>
        <v>0</v>
      </c>
      <c r="R10" s="59">
        <f>TAB6.1!R158</f>
        <v>0</v>
      </c>
      <c r="S10" s="59">
        <f>TAB6.1!S158</f>
        <v>0</v>
      </c>
      <c r="V10" s="395">
        <f t="shared" si="1"/>
        <v>3</v>
      </c>
    </row>
    <row r="11" spans="1:37" x14ac:dyDescent="0.3">
      <c r="A11" s="776"/>
      <c r="B11" s="58" t="s">
        <v>410</v>
      </c>
      <c r="C11" s="59">
        <f>TAB6.1!C159</f>
        <v>0</v>
      </c>
      <c r="D11" s="59">
        <f>TAB6.1!D159</f>
        <v>0</v>
      </c>
      <c r="E11" s="59">
        <f>TAB6.1!E159</f>
        <v>0</v>
      </c>
      <c r="F11" s="59">
        <f>TAB6.1!F159</f>
        <v>0</v>
      </c>
      <c r="G11" s="59">
        <f>TAB6.1!G159</f>
        <v>0</v>
      </c>
      <c r="H11" s="59">
        <f>TAB6.1!H159</f>
        <v>0</v>
      </c>
      <c r="I11" s="59">
        <f>TAB6.1!I159</f>
        <v>0</v>
      </c>
      <c r="J11" s="59">
        <f>TAB6.1!J159</f>
        <v>0</v>
      </c>
      <c r="K11" s="59">
        <f>TAB6.1!K159</f>
        <v>0</v>
      </c>
      <c r="L11" s="59">
        <f>TAB6.1!L159</f>
        <v>0</v>
      </c>
      <c r="M11" s="59">
        <f>TAB6.1!M159</f>
        <v>0</v>
      </c>
      <c r="N11" s="59">
        <f>TAB6.1!N159</f>
        <v>0</v>
      </c>
      <c r="O11" s="59">
        <f>TAB6.1!O159</f>
        <v>0</v>
      </c>
      <c r="P11" s="59">
        <f>TAB6.1!P159</f>
        <v>0</v>
      </c>
      <c r="Q11" s="59">
        <f>TAB6.1!Q159</f>
        <v>0</v>
      </c>
      <c r="R11" s="59">
        <f>TAB6.1!R159</f>
        <v>0</v>
      </c>
      <c r="S11" s="59">
        <f>TAB6.1!S159</f>
        <v>0</v>
      </c>
      <c r="V11" s="395">
        <f t="shared" si="1"/>
        <v>4</v>
      </c>
    </row>
    <row r="12" spans="1:37" x14ac:dyDescent="0.3">
      <c r="A12" s="776"/>
      <c r="B12" s="58" t="s">
        <v>411</v>
      </c>
      <c r="C12" s="59">
        <f>TAB6.1!C160</f>
        <v>0</v>
      </c>
      <c r="D12" s="59">
        <f>TAB6.1!D160</f>
        <v>0</v>
      </c>
      <c r="E12" s="59">
        <f>TAB6.1!E160</f>
        <v>0</v>
      </c>
      <c r="F12" s="59">
        <f>TAB6.1!F160</f>
        <v>0</v>
      </c>
      <c r="G12" s="59">
        <f>TAB6.1!G160</f>
        <v>0</v>
      </c>
      <c r="H12" s="59">
        <f>TAB6.1!H160</f>
        <v>0</v>
      </c>
      <c r="I12" s="59">
        <f>TAB6.1!I160</f>
        <v>0</v>
      </c>
      <c r="J12" s="59">
        <f>TAB6.1!J160</f>
        <v>0</v>
      </c>
      <c r="K12" s="59">
        <f>TAB6.1!K160</f>
        <v>0</v>
      </c>
      <c r="L12" s="59">
        <f>TAB6.1!L160</f>
        <v>0</v>
      </c>
      <c r="M12" s="59">
        <f>TAB6.1!M160</f>
        <v>0</v>
      </c>
      <c r="N12" s="59">
        <f>TAB6.1!N160</f>
        <v>0</v>
      </c>
      <c r="O12" s="59">
        <f>TAB6.1!O160</f>
        <v>0</v>
      </c>
      <c r="P12" s="59">
        <f>TAB6.1!P160</f>
        <v>0</v>
      </c>
      <c r="Q12" s="59">
        <f>TAB6.1!Q160</f>
        <v>0</v>
      </c>
      <c r="R12" s="59">
        <f>TAB6.1!R160</f>
        <v>0</v>
      </c>
      <c r="S12" s="59">
        <f>TAB6.1!S160</f>
        <v>0</v>
      </c>
      <c r="V12" s="395">
        <f t="shared" si="1"/>
        <v>5</v>
      </c>
    </row>
    <row r="13" spans="1:37" x14ac:dyDescent="0.3">
      <c r="A13" s="776"/>
      <c r="B13" s="58" t="s">
        <v>412</v>
      </c>
      <c r="C13" s="59">
        <f>TAB6.1!C161</f>
        <v>0</v>
      </c>
      <c r="D13" s="59">
        <f>TAB6.1!D161</f>
        <v>0</v>
      </c>
      <c r="E13" s="59">
        <f>TAB6.1!E161</f>
        <v>0</v>
      </c>
      <c r="F13" s="59">
        <f>TAB6.1!F161</f>
        <v>0</v>
      </c>
      <c r="G13" s="59">
        <f>TAB6.1!G161</f>
        <v>0</v>
      </c>
      <c r="H13" s="59">
        <f>TAB6.1!H161</f>
        <v>0</v>
      </c>
      <c r="I13" s="59">
        <f>TAB6.1!I161</f>
        <v>0</v>
      </c>
      <c r="J13" s="59">
        <f>TAB6.1!J161</f>
        <v>0</v>
      </c>
      <c r="K13" s="59">
        <f>TAB6.1!K161</f>
        <v>0</v>
      </c>
      <c r="L13" s="59">
        <f>TAB6.1!L161</f>
        <v>0</v>
      </c>
      <c r="M13" s="59">
        <f>TAB6.1!M161</f>
        <v>0</v>
      </c>
      <c r="N13" s="59">
        <f>TAB6.1!N161</f>
        <v>0</v>
      </c>
      <c r="O13" s="59">
        <f>TAB6.1!O161</f>
        <v>0</v>
      </c>
      <c r="P13" s="59">
        <f>TAB6.1!P161</f>
        <v>0</v>
      </c>
      <c r="Q13" s="59">
        <f>TAB6.1!Q161</f>
        <v>0</v>
      </c>
      <c r="R13" s="59">
        <f>TAB6.1!R161</f>
        <v>0</v>
      </c>
      <c r="S13" s="59">
        <f>TAB6.1!S161</f>
        <v>0</v>
      </c>
      <c r="V13" s="395">
        <f t="shared" si="1"/>
        <v>6</v>
      </c>
    </row>
    <row r="14" spans="1:37" x14ac:dyDescent="0.3">
      <c r="A14" s="776"/>
      <c r="B14" s="58" t="s">
        <v>413</v>
      </c>
      <c r="C14" s="59">
        <f>TAB6.1!C162</f>
        <v>0</v>
      </c>
      <c r="D14" s="59">
        <f>TAB6.1!D162</f>
        <v>0</v>
      </c>
      <c r="E14" s="59">
        <f>TAB6.1!E162</f>
        <v>0</v>
      </c>
      <c r="F14" s="59">
        <f>TAB6.1!F162</f>
        <v>0</v>
      </c>
      <c r="G14" s="59">
        <f>TAB6.1!G162</f>
        <v>0</v>
      </c>
      <c r="H14" s="59">
        <f>TAB6.1!H162</f>
        <v>0</v>
      </c>
      <c r="I14" s="59">
        <f>TAB6.1!I162</f>
        <v>0</v>
      </c>
      <c r="J14" s="59">
        <f>TAB6.1!J162</f>
        <v>0</v>
      </c>
      <c r="K14" s="59">
        <f>TAB6.1!K162</f>
        <v>0</v>
      </c>
      <c r="L14" s="59">
        <f>TAB6.1!L162</f>
        <v>0</v>
      </c>
      <c r="M14" s="59">
        <f>TAB6.1!M162</f>
        <v>0</v>
      </c>
      <c r="N14" s="59">
        <f>TAB6.1!N162</f>
        <v>0</v>
      </c>
      <c r="O14" s="59">
        <f>TAB6.1!O162</f>
        <v>0</v>
      </c>
      <c r="P14" s="59">
        <f>TAB6.1!P162</f>
        <v>0</v>
      </c>
      <c r="Q14" s="59">
        <f>TAB6.1!Q162</f>
        <v>0</v>
      </c>
      <c r="R14" s="59">
        <f>TAB6.1!R162</f>
        <v>0</v>
      </c>
      <c r="S14" s="59">
        <f>TAB6.1!S162</f>
        <v>0</v>
      </c>
      <c r="V14" s="395">
        <f t="shared" si="1"/>
        <v>7</v>
      </c>
    </row>
    <row r="15" spans="1:37" x14ac:dyDescent="0.3">
      <c r="A15" s="776"/>
      <c r="B15" s="58" t="s">
        <v>414</v>
      </c>
      <c r="C15" s="59">
        <f>TAB6.1!C163</f>
        <v>0</v>
      </c>
      <c r="D15" s="59">
        <f>TAB6.1!D163</f>
        <v>0</v>
      </c>
      <c r="E15" s="59">
        <f>TAB6.1!E163</f>
        <v>0</v>
      </c>
      <c r="F15" s="59">
        <f>TAB6.1!F163</f>
        <v>0</v>
      </c>
      <c r="G15" s="59">
        <f>TAB6.1!G163</f>
        <v>0</v>
      </c>
      <c r="H15" s="59">
        <f>TAB6.1!H163</f>
        <v>0</v>
      </c>
      <c r="I15" s="59">
        <f>TAB6.1!I163</f>
        <v>0</v>
      </c>
      <c r="J15" s="59">
        <f>TAB6.1!J163</f>
        <v>0</v>
      </c>
      <c r="K15" s="59">
        <f>TAB6.1!K163</f>
        <v>0</v>
      </c>
      <c r="L15" s="59">
        <f>TAB6.1!L163</f>
        <v>0</v>
      </c>
      <c r="M15" s="59">
        <f>TAB6.1!M163</f>
        <v>0</v>
      </c>
      <c r="N15" s="59">
        <f>TAB6.1!N163</f>
        <v>0</v>
      </c>
      <c r="O15" s="59">
        <f>TAB6.1!O163</f>
        <v>0</v>
      </c>
      <c r="P15" s="59">
        <f>TAB6.1!P163</f>
        <v>0</v>
      </c>
      <c r="Q15" s="59">
        <f>TAB6.1!Q163</f>
        <v>0</v>
      </c>
      <c r="R15" s="59">
        <f>TAB6.1!R163</f>
        <v>0</v>
      </c>
      <c r="S15" s="59">
        <f>TAB6.1!S163</f>
        <v>0</v>
      </c>
      <c r="V15" s="395">
        <f t="shared" si="1"/>
        <v>8</v>
      </c>
    </row>
    <row r="16" spans="1:37" x14ac:dyDescent="0.3">
      <c r="A16" s="776"/>
      <c r="B16" s="58" t="s">
        <v>415</v>
      </c>
      <c r="C16" s="59">
        <f>TAB6.1!C164</f>
        <v>0</v>
      </c>
      <c r="D16" s="59">
        <f>TAB6.1!D164</f>
        <v>0</v>
      </c>
      <c r="E16" s="59">
        <f>TAB6.1!E164</f>
        <v>0</v>
      </c>
      <c r="F16" s="59">
        <f>TAB6.1!F164</f>
        <v>0</v>
      </c>
      <c r="G16" s="59">
        <f>TAB6.1!G164</f>
        <v>0</v>
      </c>
      <c r="H16" s="59">
        <f>TAB6.1!H164</f>
        <v>0</v>
      </c>
      <c r="I16" s="59">
        <f>TAB6.1!I164</f>
        <v>0</v>
      </c>
      <c r="J16" s="59">
        <f>TAB6.1!J164</f>
        <v>0</v>
      </c>
      <c r="K16" s="59">
        <f>TAB6.1!K164</f>
        <v>0</v>
      </c>
      <c r="L16" s="59">
        <f>TAB6.1!L164</f>
        <v>0</v>
      </c>
      <c r="M16" s="59">
        <f>TAB6.1!M164</f>
        <v>0</v>
      </c>
      <c r="N16" s="59">
        <f>TAB6.1!N164</f>
        <v>0</v>
      </c>
      <c r="O16" s="59">
        <f>TAB6.1!O164</f>
        <v>0</v>
      </c>
      <c r="P16" s="59">
        <f>TAB6.1!P164</f>
        <v>0</v>
      </c>
      <c r="Q16" s="59">
        <f>TAB6.1!Q164</f>
        <v>0</v>
      </c>
      <c r="R16" s="59">
        <f>TAB6.1!R164</f>
        <v>0</v>
      </c>
      <c r="S16" s="59">
        <f>TAB6.1!S164</f>
        <v>0</v>
      </c>
      <c r="V16" s="395">
        <f t="shared" si="1"/>
        <v>9</v>
      </c>
    </row>
    <row r="17" spans="1:22" x14ac:dyDescent="0.3">
      <c r="A17" s="776"/>
      <c r="B17" s="58" t="s">
        <v>416</v>
      </c>
      <c r="C17" s="59">
        <f>TAB6.1!C165</f>
        <v>0</v>
      </c>
      <c r="D17" s="59">
        <f>TAB6.1!D165</f>
        <v>0</v>
      </c>
      <c r="E17" s="59">
        <f>TAB6.1!E165</f>
        <v>0</v>
      </c>
      <c r="F17" s="59">
        <f>TAB6.1!F165</f>
        <v>0</v>
      </c>
      <c r="G17" s="59">
        <f>TAB6.1!G165</f>
        <v>0</v>
      </c>
      <c r="H17" s="59">
        <f>TAB6.1!H165</f>
        <v>0</v>
      </c>
      <c r="I17" s="59">
        <f>TAB6.1!I165</f>
        <v>0</v>
      </c>
      <c r="J17" s="59">
        <f>TAB6.1!J165</f>
        <v>0</v>
      </c>
      <c r="K17" s="59">
        <f>TAB6.1!K165</f>
        <v>0</v>
      </c>
      <c r="L17" s="59">
        <f>TAB6.1!L165</f>
        <v>0</v>
      </c>
      <c r="M17" s="59">
        <f>TAB6.1!M165</f>
        <v>0</v>
      </c>
      <c r="N17" s="59">
        <f>TAB6.1!N165</f>
        <v>0</v>
      </c>
      <c r="O17" s="59">
        <f>TAB6.1!O165</f>
        <v>0</v>
      </c>
      <c r="P17" s="59">
        <f>TAB6.1!P165</f>
        <v>0</v>
      </c>
      <c r="Q17" s="59">
        <f>TAB6.1!Q165</f>
        <v>0</v>
      </c>
      <c r="R17" s="59">
        <f>TAB6.1!R165</f>
        <v>0</v>
      </c>
      <c r="S17" s="59">
        <f>TAB6.1!S165</f>
        <v>0</v>
      </c>
      <c r="V17" s="395">
        <f t="shared" si="1"/>
        <v>10</v>
      </c>
    </row>
    <row r="18" spans="1:22" x14ac:dyDescent="0.3">
      <c r="A18" s="776"/>
      <c r="B18" s="58" t="s">
        <v>417</v>
      </c>
      <c r="C18" s="59">
        <f>TAB6.1!C166</f>
        <v>0</v>
      </c>
      <c r="D18" s="59">
        <f>TAB6.1!D166</f>
        <v>0</v>
      </c>
      <c r="E18" s="59">
        <f>TAB6.1!E166</f>
        <v>0</v>
      </c>
      <c r="F18" s="59">
        <f>TAB6.1!F166</f>
        <v>0</v>
      </c>
      <c r="G18" s="59">
        <f>TAB6.1!G166</f>
        <v>0</v>
      </c>
      <c r="H18" s="59">
        <f>TAB6.1!H166</f>
        <v>0</v>
      </c>
      <c r="I18" s="59">
        <f>TAB6.1!I166</f>
        <v>0</v>
      </c>
      <c r="J18" s="59">
        <f>TAB6.1!J166</f>
        <v>0</v>
      </c>
      <c r="K18" s="59">
        <f>TAB6.1!K166</f>
        <v>0</v>
      </c>
      <c r="L18" s="59">
        <f>TAB6.1!L166</f>
        <v>0</v>
      </c>
      <c r="M18" s="59">
        <f>TAB6.1!M166</f>
        <v>0</v>
      </c>
      <c r="N18" s="59">
        <f>TAB6.1!N166</f>
        <v>0</v>
      </c>
      <c r="O18" s="59">
        <f>TAB6.1!O166</f>
        <v>0</v>
      </c>
      <c r="P18" s="59">
        <f>TAB6.1!P166</f>
        <v>0</v>
      </c>
      <c r="Q18" s="59">
        <f>TAB6.1!Q166</f>
        <v>0</v>
      </c>
      <c r="R18" s="59">
        <f>TAB6.1!R166</f>
        <v>0</v>
      </c>
      <c r="S18" s="59">
        <f>TAB6.1!S166</f>
        <v>0</v>
      </c>
      <c r="V18" s="395">
        <f t="shared" si="1"/>
        <v>11</v>
      </c>
    </row>
    <row r="19" spans="1:22" x14ac:dyDescent="0.3">
      <c r="A19" s="776"/>
      <c r="B19" s="58" t="s">
        <v>418</v>
      </c>
      <c r="C19" s="59">
        <f>TAB6.1!C167</f>
        <v>0</v>
      </c>
      <c r="D19" s="59">
        <f>TAB6.1!D167</f>
        <v>0</v>
      </c>
      <c r="E19" s="59">
        <f>TAB6.1!E167</f>
        <v>0</v>
      </c>
      <c r="F19" s="59">
        <f>TAB6.1!F167</f>
        <v>0</v>
      </c>
      <c r="G19" s="59">
        <f>TAB6.1!G167</f>
        <v>0</v>
      </c>
      <c r="H19" s="59">
        <f>TAB6.1!H167</f>
        <v>0</v>
      </c>
      <c r="I19" s="59">
        <f>TAB6.1!I167</f>
        <v>0</v>
      </c>
      <c r="J19" s="59">
        <f>TAB6.1!J167</f>
        <v>0</v>
      </c>
      <c r="K19" s="59">
        <f>TAB6.1!K167</f>
        <v>0</v>
      </c>
      <c r="L19" s="59">
        <f>TAB6.1!L167</f>
        <v>0</v>
      </c>
      <c r="M19" s="59">
        <f>TAB6.1!M167</f>
        <v>0</v>
      </c>
      <c r="N19" s="59">
        <f>TAB6.1!N167</f>
        <v>0</v>
      </c>
      <c r="O19" s="59">
        <f>TAB6.1!O167</f>
        <v>0</v>
      </c>
      <c r="P19" s="59">
        <f>TAB6.1!P167</f>
        <v>0</v>
      </c>
      <c r="Q19" s="59">
        <f>TAB6.1!Q167</f>
        <v>0</v>
      </c>
      <c r="R19" s="59">
        <f>TAB6.1!R167</f>
        <v>0</v>
      </c>
      <c r="S19" s="59">
        <f>TAB6.1!S167</f>
        <v>0</v>
      </c>
      <c r="V19" s="395">
        <f t="shared" si="1"/>
        <v>12</v>
      </c>
    </row>
    <row r="20" spans="1:22" x14ac:dyDescent="0.3">
      <c r="A20" s="776"/>
      <c r="B20" s="58" t="s">
        <v>419</v>
      </c>
      <c r="C20" s="59">
        <f>TAB6.1!C168</f>
        <v>0</v>
      </c>
      <c r="D20" s="59">
        <f>TAB6.1!D168</f>
        <v>0</v>
      </c>
      <c r="E20" s="59">
        <f>TAB6.1!E168</f>
        <v>0</v>
      </c>
      <c r="F20" s="59">
        <f>TAB6.1!F168</f>
        <v>0</v>
      </c>
      <c r="G20" s="59">
        <f>TAB6.1!G168</f>
        <v>0</v>
      </c>
      <c r="H20" s="59">
        <f>TAB6.1!H168</f>
        <v>0</v>
      </c>
      <c r="I20" s="59">
        <f>TAB6.1!I168</f>
        <v>0</v>
      </c>
      <c r="J20" s="59">
        <f>TAB6.1!J168</f>
        <v>0</v>
      </c>
      <c r="K20" s="59">
        <f>TAB6.1!K168</f>
        <v>0</v>
      </c>
      <c r="L20" s="59">
        <f>TAB6.1!L168</f>
        <v>0</v>
      </c>
      <c r="M20" s="59">
        <f>TAB6.1!M168</f>
        <v>0</v>
      </c>
      <c r="N20" s="59">
        <f>TAB6.1!N168</f>
        <v>0</v>
      </c>
      <c r="O20" s="59">
        <f>TAB6.1!O168</f>
        <v>0</v>
      </c>
      <c r="P20" s="59">
        <f>TAB6.1!P168</f>
        <v>0</v>
      </c>
      <c r="Q20" s="59">
        <f>TAB6.1!Q168</f>
        <v>0</v>
      </c>
      <c r="R20" s="59">
        <f>TAB6.1!R168</f>
        <v>0</v>
      </c>
      <c r="S20" s="59">
        <f>TAB6.1!S168</f>
        <v>0</v>
      </c>
      <c r="V20" s="395">
        <f t="shared" si="1"/>
        <v>13</v>
      </c>
    </row>
    <row r="21" spans="1:22" x14ac:dyDescent="0.3">
      <c r="A21" s="776"/>
      <c r="B21" s="58" t="s">
        <v>420</v>
      </c>
      <c r="C21" s="59">
        <f>TAB6.1!C169</f>
        <v>0</v>
      </c>
      <c r="D21" s="59">
        <f>TAB6.1!D169</f>
        <v>0</v>
      </c>
      <c r="E21" s="59">
        <f>TAB6.1!E169</f>
        <v>0</v>
      </c>
      <c r="F21" s="59">
        <f>TAB6.1!F169</f>
        <v>0</v>
      </c>
      <c r="G21" s="59">
        <f>TAB6.1!G169</f>
        <v>0</v>
      </c>
      <c r="H21" s="59">
        <f>TAB6.1!H169</f>
        <v>0</v>
      </c>
      <c r="I21" s="59">
        <f>TAB6.1!I169</f>
        <v>0</v>
      </c>
      <c r="J21" s="59">
        <f>TAB6.1!J169</f>
        <v>0</v>
      </c>
      <c r="K21" s="59">
        <f>TAB6.1!K169</f>
        <v>0</v>
      </c>
      <c r="L21" s="59">
        <f>TAB6.1!L169</f>
        <v>0</v>
      </c>
      <c r="M21" s="59">
        <f>TAB6.1!M169</f>
        <v>0</v>
      </c>
      <c r="N21" s="59">
        <f>TAB6.1!N169</f>
        <v>0</v>
      </c>
      <c r="O21" s="59">
        <f>TAB6.1!O169</f>
        <v>0</v>
      </c>
      <c r="P21" s="59">
        <f>TAB6.1!P169</f>
        <v>0</v>
      </c>
      <c r="Q21" s="59">
        <f>TAB6.1!Q169</f>
        <v>0</v>
      </c>
      <c r="R21" s="59">
        <f>TAB6.1!R169</f>
        <v>0</v>
      </c>
      <c r="S21" s="59">
        <f>TAB6.1!S169</f>
        <v>0</v>
      </c>
      <c r="V21" s="395">
        <f t="shared" si="1"/>
        <v>14</v>
      </c>
    </row>
    <row r="22" spans="1:22" x14ac:dyDescent="0.3">
      <c r="A22" s="776"/>
      <c r="B22" s="58" t="s">
        <v>146</v>
      </c>
      <c r="C22" s="59">
        <f>TAB6.1!C170</f>
        <v>0</v>
      </c>
      <c r="D22" s="59">
        <f>TAB6.1!D170</f>
        <v>0</v>
      </c>
      <c r="E22" s="59">
        <f>TAB6.1!E170</f>
        <v>0</v>
      </c>
      <c r="F22" s="59">
        <f>TAB6.1!F170</f>
        <v>0</v>
      </c>
      <c r="G22" s="59">
        <f>TAB6.1!G170</f>
        <v>0</v>
      </c>
      <c r="H22" s="59">
        <f>TAB6.1!H170</f>
        <v>0</v>
      </c>
      <c r="I22" s="59">
        <f>TAB6.1!I170</f>
        <v>0</v>
      </c>
      <c r="J22" s="59">
        <f>TAB6.1!J170</f>
        <v>0</v>
      </c>
      <c r="K22" s="59">
        <f>TAB6.1!K170</f>
        <v>0</v>
      </c>
      <c r="L22" s="59">
        <f>TAB6.1!L170</f>
        <v>0</v>
      </c>
      <c r="M22" s="59">
        <f>TAB6.1!M170</f>
        <v>0</v>
      </c>
      <c r="N22" s="59">
        <f>TAB6.1!N170</f>
        <v>0</v>
      </c>
      <c r="O22" s="59">
        <f>TAB6.1!O170</f>
        <v>0</v>
      </c>
      <c r="P22" s="59">
        <f>TAB6.1!P170</f>
        <v>0</v>
      </c>
      <c r="Q22" s="59">
        <f>TAB6.1!Q170</f>
        <v>0</v>
      </c>
      <c r="R22" s="59">
        <f>TAB6.1!R170</f>
        <v>0</v>
      </c>
      <c r="S22" s="59">
        <f>TAB6.1!S170</f>
        <v>0</v>
      </c>
      <c r="V22" s="395">
        <f t="shared" si="1"/>
        <v>15</v>
      </c>
    </row>
    <row r="23" spans="1:22" x14ac:dyDescent="0.3">
      <c r="A23" s="776"/>
      <c r="B23" s="58" t="s">
        <v>94</v>
      </c>
      <c r="C23" s="59">
        <f>TAB6.1!C171</f>
        <v>0</v>
      </c>
      <c r="D23" s="59">
        <f>TAB6.1!D171</f>
        <v>0</v>
      </c>
      <c r="E23" s="59">
        <f>TAB6.1!E171</f>
        <v>0</v>
      </c>
      <c r="F23" s="59">
        <f>TAB6.1!F171</f>
        <v>0</v>
      </c>
      <c r="G23" s="59">
        <f>TAB6.1!G171</f>
        <v>0</v>
      </c>
      <c r="H23" s="59">
        <f>TAB6.1!H171</f>
        <v>0</v>
      </c>
      <c r="I23" s="59">
        <f>TAB6.1!I171</f>
        <v>0</v>
      </c>
      <c r="J23" s="59">
        <f>TAB6.1!J171</f>
        <v>0</v>
      </c>
      <c r="K23" s="59">
        <f>TAB6.1!K171</f>
        <v>0</v>
      </c>
      <c r="L23" s="59">
        <f>TAB6.1!L171</f>
        <v>0</v>
      </c>
      <c r="M23" s="59">
        <f>TAB6.1!M171</f>
        <v>0</v>
      </c>
      <c r="N23" s="59">
        <f>TAB6.1!N171</f>
        <v>0</v>
      </c>
      <c r="O23" s="59">
        <f>TAB6.1!O171</f>
        <v>0</v>
      </c>
      <c r="P23" s="59">
        <f>TAB6.1!P171</f>
        <v>0</v>
      </c>
      <c r="Q23" s="59">
        <f>TAB6.1!Q171</f>
        <v>0</v>
      </c>
      <c r="R23" s="59">
        <f>TAB6.1!R171</f>
        <v>0</v>
      </c>
      <c r="S23" s="59">
        <f>TAB6.1!S171</f>
        <v>0</v>
      </c>
      <c r="V23" s="395">
        <f t="shared" si="1"/>
        <v>16</v>
      </c>
    </row>
    <row r="24" spans="1:22" x14ac:dyDescent="0.3">
      <c r="A24" s="776"/>
      <c r="B24" s="58" t="str">
        <f>TAB6.1!B24</f>
        <v>Intitulé libre 1</v>
      </c>
      <c r="C24" s="59">
        <f>TAB6.1!C172</f>
        <v>0</v>
      </c>
      <c r="D24" s="59">
        <f>TAB6.1!D172</f>
        <v>0</v>
      </c>
      <c r="E24" s="59">
        <f>TAB6.1!E172</f>
        <v>0</v>
      </c>
      <c r="F24" s="59">
        <f>TAB6.1!F172</f>
        <v>0</v>
      </c>
      <c r="G24" s="59">
        <f>TAB6.1!G172</f>
        <v>0</v>
      </c>
      <c r="H24" s="59">
        <f>TAB6.1!H172</f>
        <v>0</v>
      </c>
      <c r="I24" s="59">
        <f>TAB6.1!I172</f>
        <v>0</v>
      </c>
      <c r="J24" s="59">
        <f>TAB6.1!J172</f>
        <v>0</v>
      </c>
      <c r="K24" s="59">
        <f>TAB6.1!K172</f>
        <v>0</v>
      </c>
      <c r="L24" s="59">
        <f>TAB6.1!L172</f>
        <v>0</v>
      </c>
      <c r="M24" s="59">
        <f>TAB6.1!M172</f>
        <v>0</v>
      </c>
      <c r="N24" s="59">
        <f>TAB6.1!N172</f>
        <v>0</v>
      </c>
      <c r="O24" s="59">
        <f>TAB6.1!O172</f>
        <v>0</v>
      </c>
      <c r="P24" s="59">
        <f>TAB6.1!P172</f>
        <v>0</v>
      </c>
      <c r="Q24" s="59">
        <f>TAB6.1!Q172</f>
        <v>0</v>
      </c>
      <c r="R24" s="59">
        <f>TAB6.1!R172</f>
        <v>0</v>
      </c>
      <c r="S24" s="59">
        <f>TAB6.1!S172</f>
        <v>0</v>
      </c>
      <c r="V24" s="395">
        <f t="shared" si="1"/>
        <v>17</v>
      </c>
    </row>
    <row r="25" spans="1:22" x14ac:dyDescent="0.3">
      <c r="A25" s="776"/>
      <c r="B25" s="58" t="str">
        <f>TAB6.1!B25</f>
        <v>Intitulé libre 2</v>
      </c>
      <c r="C25" s="59">
        <f>TAB6.1!C173</f>
        <v>0</v>
      </c>
      <c r="D25" s="59">
        <f>TAB6.1!D173</f>
        <v>0</v>
      </c>
      <c r="E25" s="59">
        <f>TAB6.1!E173</f>
        <v>0</v>
      </c>
      <c r="F25" s="59">
        <f>TAB6.1!F173</f>
        <v>0</v>
      </c>
      <c r="G25" s="59">
        <f>TAB6.1!G173</f>
        <v>0</v>
      </c>
      <c r="H25" s="59">
        <f>TAB6.1!H173</f>
        <v>0</v>
      </c>
      <c r="I25" s="59">
        <f>TAB6.1!I173</f>
        <v>0</v>
      </c>
      <c r="J25" s="59">
        <f>TAB6.1!J173</f>
        <v>0</v>
      </c>
      <c r="K25" s="59">
        <f>TAB6.1!K173</f>
        <v>0</v>
      </c>
      <c r="L25" s="59">
        <f>TAB6.1!L173</f>
        <v>0</v>
      </c>
      <c r="M25" s="59">
        <f>TAB6.1!M173</f>
        <v>0</v>
      </c>
      <c r="N25" s="59">
        <f>TAB6.1!N173</f>
        <v>0</v>
      </c>
      <c r="O25" s="59">
        <f>TAB6.1!O173</f>
        <v>0</v>
      </c>
      <c r="P25" s="59">
        <f>TAB6.1!P173</f>
        <v>0</v>
      </c>
      <c r="Q25" s="59">
        <f>TAB6.1!Q173</f>
        <v>0</v>
      </c>
      <c r="R25" s="59">
        <f>TAB6.1!R173</f>
        <v>0</v>
      </c>
      <c r="S25" s="59">
        <f>TAB6.1!S173</f>
        <v>0</v>
      </c>
      <c r="V25" s="395">
        <f t="shared" si="1"/>
        <v>18</v>
      </c>
    </row>
    <row r="26" spans="1:22" x14ac:dyDescent="0.3">
      <c r="A26" s="776"/>
      <c r="B26" s="58" t="str">
        <f>TAB6.1!B26</f>
        <v>Intitulé libre 3</v>
      </c>
      <c r="C26" s="59">
        <f>TAB6.1!C174</f>
        <v>0</v>
      </c>
      <c r="D26" s="59">
        <f>TAB6.1!D174</f>
        <v>0</v>
      </c>
      <c r="E26" s="59">
        <f>TAB6.1!E174</f>
        <v>0</v>
      </c>
      <c r="F26" s="59">
        <f>TAB6.1!F174</f>
        <v>0</v>
      </c>
      <c r="G26" s="59">
        <f>TAB6.1!G174</f>
        <v>0</v>
      </c>
      <c r="H26" s="59">
        <f>TAB6.1!H174</f>
        <v>0</v>
      </c>
      <c r="I26" s="59">
        <f>TAB6.1!I174</f>
        <v>0</v>
      </c>
      <c r="J26" s="59">
        <f>TAB6.1!J174</f>
        <v>0</v>
      </c>
      <c r="K26" s="59">
        <f>TAB6.1!K174</f>
        <v>0</v>
      </c>
      <c r="L26" s="59">
        <f>TAB6.1!L174</f>
        <v>0</v>
      </c>
      <c r="M26" s="59">
        <f>TAB6.1!M174</f>
        <v>0</v>
      </c>
      <c r="N26" s="59">
        <f>TAB6.1!N174</f>
        <v>0</v>
      </c>
      <c r="O26" s="59">
        <f>TAB6.1!O174</f>
        <v>0</v>
      </c>
      <c r="P26" s="59">
        <f>TAB6.1!P174</f>
        <v>0</v>
      </c>
      <c r="Q26" s="59">
        <f>TAB6.1!Q174</f>
        <v>0</v>
      </c>
      <c r="R26" s="59">
        <f>TAB6.1!R174</f>
        <v>0</v>
      </c>
      <c r="S26" s="59">
        <f>TAB6.1!S174</f>
        <v>0</v>
      </c>
      <c r="V26" s="395">
        <f t="shared" si="1"/>
        <v>19</v>
      </c>
    </row>
    <row r="27" spans="1:22" x14ac:dyDescent="0.3">
      <c r="A27" s="776"/>
      <c r="B27" s="58" t="str">
        <f>TAB6.1!B27</f>
        <v>Intitulé libre 4</v>
      </c>
      <c r="C27" s="59">
        <f>TAB6.1!C175</f>
        <v>0</v>
      </c>
      <c r="D27" s="59">
        <f>TAB6.1!D175</f>
        <v>0</v>
      </c>
      <c r="E27" s="59">
        <f>TAB6.1!E175</f>
        <v>0</v>
      </c>
      <c r="F27" s="59">
        <f>TAB6.1!F175</f>
        <v>0</v>
      </c>
      <c r="G27" s="59">
        <f>TAB6.1!G175</f>
        <v>0</v>
      </c>
      <c r="H27" s="59">
        <f>TAB6.1!H175</f>
        <v>0</v>
      </c>
      <c r="I27" s="59">
        <f>TAB6.1!I175</f>
        <v>0</v>
      </c>
      <c r="J27" s="59">
        <f>TAB6.1!J175</f>
        <v>0</v>
      </c>
      <c r="K27" s="59">
        <f>TAB6.1!K175</f>
        <v>0</v>
      </c>
      <c r="L27" s="59">
        <f>TAB6.1!L175</f>
        <v>0</v>
      </c>
      <c r="M27" s="59">
        <f>TAB6.1!M175</f>
        <v>0</v>
      </c>
      <c r="N27" s="59">
        <f>TAB6.1!N175</f>
        <v>0</v>
      </c>
      <c r="O27" s="59">
        <f>TAB6.1!O175</f>
        <v>0</v>
      </c>
      <c r="P27" s="59">
        <f>TAB6.1!P175</f>
        <v>0</v>
      </c>
      <c r="Q27" s="59">
        <f>TAB6.1!Q175</f>
        <v>0</v>
      </c>
      <c r="R27" s="59">
        <f>TAB6.1!R175</f>
        <v>0</v>
      </c>
      <c r="S27" s="59">
        <f>TAB6.1!S175</f>
        <v>0</v>
      </c>
      <c r="V27" s="395">
        <f t="shared" si="1"/>
        <v>20</v>
      </c>
    </row>
    <row r="28" spans="1:22" x14ac:dyDescent="0.3">
      <c r="A28" s="776"/>
      <c r="B28" s="58" t="str">
        <f>TAB6.1!B28</f>
        <v>Intitulé libre 5</v>
      </c>
      <c r="C28" s="59">
        <f>TAB6.1!C176</f>
        <v>0</v>
      </c>
      <c r="D28" s="59">
        <f>TAB6.1!D176</f>
        <v>0</v>
      </c>
      <c r="E28" s="59">
        <f>TAB6.1!E176</f>
        <v>0</v>
      </c>
      <c r="F28" s="59">
        <f>TAB6.1!F176</f>
        <v>0</v>
      </c>
      <c r="G28" s="59">
        <f>TAB6.1!G176</f>
        <v>0</v>
      </c>
      <c r="H28" s="59">
        <f>TAB6.1!H176</f>
        <v>0</v>
      </c>
      <c r="I28" s="59">
        <f>TAB6.1!I176</f>
        <v>0</v>
      </c>
      <c r="J28" s="59">
        <f>TAB6.1!J176</f>
        <v>0</v>
      </c>
      <c r="K28" s="59">
        <f>TAB6.1!K176</f>
        <v>0</v>
      </c>
      <c r="L28" s="59">
        <f>TAB6.1!L176</f>
        <v>0</v>
      </c>
      <c r="M28" s="59">
        <f>TAB6.1!M176</f>
        <v>0</v>
      </c>
      <c r="N28" s="59">
        <f>TAB6.1!N176</f>
        <v>0</v>
      </c>
      <c r="O28" s="59">
        <f>TAB6.1!O176</f>
        <v>0</v>
      </c>
      <c r="P28" s="59">
        <f>TAB6.1!P176</f>
        <v>0</v>
      </c>
      <c r="Q28" s="59">
        <f>TAB6.1!Q176</f>
        <v>0</v>
      </c>
      <c r="R28" s="59">
        <f>TAB6.1!R176</f>
        <v>0</v>
      </c>
      <c r="S28" s="59">
        <f>TAB6.1!S176</f>
        <v>0</v>
      </c>
      <c r="V28" s="395">
        <f t="shared" si="1"/>
        <v>21</v>
      </c>
    </row>
    <row r="29" spans="1:22" ht="14.25" thickBot="1" x14ac:dyDescent="0.35">
      <c r="A29" s="776"/>
      <c r="B29" s="60" t="s">
        <v>148</v>
      </c>
      <c r="C29" s="61">
        <f t="shared" ref="C29:S29" si="2">SUM(C8:C28)</f>
        <v>0</v>
      </c>
      <c r="D29" s="61">
        <f t="shared" si="2"/>
        <v>0</v>
      </c>
      <c r="E29" s="61">
        <f t="shared" si="2"/>
        <v>0</v>
      </c>
      <c r="F29" s="61">
        <f t="shared" si="2"/>
        <v>0</v>
      </c>
      <c r="G29" s="61">
        <f t="shared" si="2"/>
        <v>0</v>
      </c>
      <c r="H29" s="61">
        <f t="shared" si="2"/>
        <v>0</v>
      </c>
      <c r="I29" s="61">
        <f t="shared" si="2"/>
        <v>0</v>
      </c>
      <c r="J29" s="61">
        <f t="shared" si="2"/>
        <v>0</v>
      </c>
      <c r="K29" s="61">
        <f t="shared" si="2"/>
        <v>0</v>
      </c>
      <c r="L29" s="61">
        <f t="shared" si="2"/>
        <v>0</v>
      </c>
      <c r="M29" s="61">
        <f t="shared" si="2"/>
        <v>0</v>
      </c>
      <c r="N29" s="61">
        <f t="shared" si="2"/>
        <v>0</v>
      </c>
      <c r="O29" s="61">
        <f t="shared" si="2"/>
        <v>0</v>
      </c>
      <c r="P29" s="61">
        <f t="shared" si="2"/>
        <v>0</v>
      </c>
      <c r="Q29" s="61">
        <f t="shared" si="2"/>
        <v>0</v>
      </c>
      <c r="R29" s="61">
        <f t="shared" si="2"/>
        <v>0</v>
      </c>
      <c r="S29" s="61">
        <f t="shared" si="2"/>
        <v>0</v>
      </c>
      <c r="T29" s="232"/>
      <c r="U29" s="48" t="str">
        <f>RIGHT(A8,4)&amp;"reseau"</f>
        <v>2019reseau</v>
      </c>
      <c r="V29" s="395">
        <f t="shared" si="1"/>
        <v>22</v>
      </c>
    </row>
    <row r="30" spans="1:22" x14ac:dyDescent="0.3">
      <c r="A30" s="776"/>
      <c r="B30" s="62"/>
      <c r="C30" s="59"/>
      <c r="D30" s="59"/>
      <c r="E30" s="59"/>
      <c r="F30" s="59"/>
      <c r="G30" s="59"/>
      <c r="H30" s="59"/>
      <c r="I30" s="59"/>
      <c r="J30" s="59"/>
      <c r="K30" s="59"/>
      <c r="L30" s="59"/>
      <c r="M30" s="59"/>
      <c r="N30" s="59"/>
      <c r="O30" s="59"/>
      <c r="P30" s="59"/>
      <c r="Q30" s="59"/>
      <c r="R30" s="59"/>
      <c r="S30" s="59"/>
      <c r="T30" s="59"/>
      <c r="V30" s="395">
        <f t="shared" si="1"/>
        <v>23</v>
      </c>
    </row>
    <row r="31" spans="1:22" x14ac:dyDescent="0.3">
      <c r="A31" s="776"/>
      <c r="B31" s="58" t="s">
        <v>407</v>
      </c>
      <c r="C31" s="59">
        <f>TAB6.1!C179</f>
        <v>0</v>
      </c>
      <c r="D31" s="59">
        <f>TAB6.1!D179</f>
        <v>0</v>
      </c>
      <c r="E31" s="59">
        <f>TAB6.1!E179</f>
        <v>0</v>
      </c>
      <c r="F31" s="59">
        <f>TAB6.1!F179</f>
        <v>0</v>
      </c>
      <c r="G31" s="59">
        <f>TAB6.1!G179</f>
        <v>0</v>
      </c>
      <c r="H31" s="59">
        <f>TAB6.1!H179</f>
        <v>0</v>
      </c>
      <c r="I31" s="59">
        <f>TAB6.1!I179</f>
        <v>0</v>
      </c>
      <c r="J31" s="59">
        <f>TAB6.1!J179</f>
        <v>0</v>
      </c>
      <c r="K31" s="59">
        <f>TAB6.1!K179</f>
        <v>0</v>
      </c>
      <c r="L31" s="59">
        <f>TAB6.1!L179</f>
        <v>0</v>
      </c>
      <c r="M31" s="59">
        <f>TAB6.1!M179</f>
        <v>0</v>
      </c>
      <c r="N31" s="59">
        <f>TAB6.1!N179</f>
        <v>0</v>
      </c>
      <c r="O31" s="59">
        <f>TAB6.1!O179</f>
        <v>0</v>
      </c>
      <c r="P31" s="59">
        <f>TAB6.1!P179</f>
        <v>0</v>
      </c>
      <c r="Q31" s="59">
        <f>TAB6.1!Q179</f>
        <v>0</v>
      </c>
      <c r="R31" s="59">
        <f>TAB6.1!R179</f>
        <v>0</v>
      </c>
      <c r="S31" s="59">
        <f>TAB6.1!S179</f>
        <v>0</v>
      </c>
      <c r="T31" s="59"/>
      <c r="V31" s="395">
        <f t="shared" si="1"/>
        <v>24</v>
      </c>
    </row>
    <row r="32" spans="1:22" x14ac:dyDescent="0.3">
      <c r="A32" s="776"/>
      <c r="B32" s="58" t="s">
        <v>149</v>
      </c>
      <c r="C32" s="59">
        <f>TAB6.1!C180</f>
        <v>0</v>
      </c>
      <c r="D32" s="59">
        <f>TAB6.1!D180</f>
        <v>0</v>
      </c>
      <c r="E32" s="59">
        <f>TAB6.1!E180</f>
        <v>0</v>
      </c>
      <c r="F32" s="59">
        <f>TAB6.1!F180</f>
        <v>0</v>
      </c>
      <c r="G32" s="59">
        <f>TAB6.1!G180</f>
        <v>0</v>
      </c>
      <c r="H32" s="59">
        <f>TAB6.1!H180</f>
        <v>0</v>
      </c>
      <c r="I32" s="59">
        <f>TAB6.1!I180</f>
        <v>0</v>
      </c>
      <c r="J32" s="59">
        <f>TAB6.1!J180</f>
        <v>0</v>
      </c>
      <c r="K32" s="59">
        <f>TAB6.1!K180</f>
        <v>0</v>
      </c>
      <c r="L32" s="59">
        <f>TAB6.1!L180</f>
        <v>0</v>
      </c>
      <c r="M32" s="59">
        <f>TAB6.1!M180</f>
        <v>0</v>
      </c>
      <c r="N32" s="59">
        <f>TAB6.1!N180</f>
        <v>0</v>
      </c>
      <c r="O32" s="59">
        <f>TAB6.1!O180</f>
        <v>0</v>
      </c>
      <c r="P32" s="59">
        <f>TAB6.1!P180</f>
        <v>0</v>
      </c>
      <c r="Q32" s="59">
        <f>TAB6.1!Q180</f>
        <v>0</v>
      </c>
      <c r="R32" s="59">
        <f>TAB6.1!R180</f>
        <v>0</v>
      </c>
      <c r="S32" s="59">
        <f>TAB6.1!S180</f>
        <v>0</v>
      </c>
      <c r="T32" s="59"/>
      <c r="V32" s="395">
        <f t="shared" si="1"/>
        <v>25</v>
      </c>
    </row>
    <row r="33" spans="1:22" x14ac:dyDescent="0.3">
      <c r="A33" s="776"/>
      <c r="B33" s="58" t="s">
        <v>150</v>
      </c>
      <c r="C33" s="59">
        <f>TAB6.1!C181</f>
        <v>0</v>
      </c>
      <c r="D33" s="59">
        <f>TAB6.1!D181</f>
        <v>0</v>
      </c>
      <c r="E33" s="59">
        <f>TAB6.1!E181</f>
        <v>0</v>
      </c>
      <c r="F33" s="59">
        <f>TAB6.1!F181</f>
        <v>0</v>
      </c>
      <c r="G33" s="59">
        <f>TAB6.1!G181</f>
        <v>0</v>
      </c>
      <c r="H33" s="59">
        <f>TAB6.1!H181</f>
        <v>0</v>
      </c>
      <c r="I33" s="59">
        <f>TAB6.1!I181</f>
        <v>0</v>
      </c>
      <c r="J33" s="59">
        <f>TAB6.1!J181</f>
        <v>0</v>
      </c>
      <c r="K33" s="59">
        <f>TAB6.1!K181</f>
        <v>0</v>
      </c>
      <c r="L33" s="59">
        <f>TAB6.1!L181</f>
        <v>0</v>
      </c>
      <c r="M33" s="59">
        <f>TAB6.1!M181</f>
        <v>0</v>
      </c>
      <c r="N33" s="59">
        <f>TAB6.1!N181</f>
        <v>0</v>
      </c>
      <c r="O33" s="59">
        <f>TAB6.1!O181</f>
        <v>0</v>
      </c>
      <c r="P33" s="59">
        <f>TAB6.1!P181</f>
        <v>0</v>
      </c>
      <c r="Q33" s="59">
        <f>TAB6.1!Q181</f>
        <v>0</v>
      </c>
      <c r="R33" s="59">
        <f>TAB6.1!R181</f>
        <v>0</v>
      </c>
      <c r="S33" s="59">
        <f>TAB6.1!S181</f>
        <v>0</v>
      </c>
      <c r="T33" s="59"/>
      <c r="V33" s="395">
        <f t="shared" si="1"/>
        <v>26</v>
      </c>
    </row>
    <row r="34" spans="1:22" x14ac:dyDescent="0.3">
      <c r="A34" s="776"/>
      <c r="B34" s="58" t="s">
        <v>145</v>
      </c>
      <c r="C34" s="59">
        <f>TAB6.1!C182</f>
        <v>0</v>
      </c>
      <c r="D34" s="59">
        <f>TAB6.1!D182</f>
        <v>0</v>
      </c>
      <c r="E34" s="59">
        <f>TAB6.1!E182</f>
        <v>0</v>
      </c>
      <c r="F34" s="59">
        <f>TAB6.1!F182</f>
        <v>0</v>
      </c>
      <c r="G34" s="59">
        <f>TAB6.1!G182</f>
        <v>0</v>
      </c>
      <c r="H34" s="59">
        <f>TAB6.1!H182</f>
        <v>0</v>
      </c>
      <c r="I34" s="59">
        <f>TAB6.1!I182</f>
        <v>0</v>
      </c>
      <c r="J34" s="59">
        <f>TAB6.1!J182</f>
        <v>0</v>
      </c>
      <c r="K34" s="59">
        <f>TAB6.1!K182</f>
        <v>0</v>
      </c>
      <c r="L34" s="59">
        <f>TAB6.1!L182</f>
        <v>0</v>
      </c>
      <c r="M34" s="59">
        <f>TAB6.1!M182</f>
        <v>0</v>
      </c>
      <c r="N34" s="59">
        <f>TAB6.1!N182</f>
        <v>0</v>
      </c>
      <c r="O34" s="59">
        <f>TAB6.1!O182</f>
        <v>0</v>
      </c>
      <c r="P34" s="59">
        <f>TAB6.1!P182</f>
        <v>0</v>
      </c>
      <c r="Q34" s="59">
        <f>TAB6.1!Q182</f>
        <v>0</v>
      </c>
      <c r="R34" s="59">
        <f>TAB6.1!R182</f>
        <v>0</v>
      </c>
      <c r="S34" s="59">
        <f>TAB6.1!S182</f>
        <v>0</v>
      </c>
      <c r="T34" s="59"/>
      <c r="V34" s="395">
        <f t="shared" si="1"/>
        <v>27</v>
      </c>
    </row>
    <row r="35" spans="1:22" x14ac:dyDescent="0.3">
      <c r="A35" s="776"/>
      <c r="B35" s="58" t="s">
        <v>151</v>
      </c>
      <c r="C35" s="59">
        <f>TAB6.1!C183</f>
        <v>0</v>
      </c>
      <c r="D35" s="59">
        <f>TAB6.1!D183</f>
        <v>0</v>
      </c>
      <c r="E35" s="59">
        <f>TAB6.1!E183</f>
        <v>0</v>
      </c>
      <c r="F35" s="59">
        <f>TAB6.1!F183</f>
        <v>0</v>
      </c>
      <c r="G35" s="59">
        <f>TAB6.1!G183</f>
        <v>0</v>
      </c>
      <c r="H35" s="59">
        <f>TAB6.1!H183</f>
        <v>0</v>
      </c>
      <c r="I35" s="59">
        <f>TAB6.1!I183</f>
        <v>0</v>
      </c>
      <c r="J35" s="59">
        <f>TAB6.1!J183</f>
        <v>0</v>
      </c>
      <c r="K35" s="59">
        <f>TAB6.1!K183</f>
        <v>0</v>
      </c>
      <c r="L35" s="59">
        <f>TAB6.1!L183</f>
        <v>0</v>
      </c>
      <c r="M35" s="59">
        <f>TAB6.1!M183</f>
        <v>0</v>
      </c>
      <c r="N35" s="59">
        <f>TAB6.1!N183</f>
        <v>0</v>
      </c>
      <c r="O35" s="59">
        <f>TAB6.1!O183</f>
        <v>0</v>
      </c>
      <c r="P35" s="59">
        <f>TAB6.1!P183</f>
        <v>0</v>
      </c>
      <c r="Q35" s="59">
        <f>TAB6.1!Q183</f>
        <v>0</v>
      </c>
      <c r="R35" s="59">
        <f>TAB6.1!R183</f>
        <v>0</v>
      </c>
      <c r="S35" s="59">
        <f>TAB6.1!S183</f>
        <v>0</v>
      </c>
      <c r="T35" s="59"/>
      <c r="V35" s="395">
        <f t="shared" si="1"/>
        <v>28</v>
      </c>
    </row>
    <row r="36" spans="1:22" x14ac:dyDescent="0.3">
      <c r="A36" s="776"/>
      <c r="B36" s="58" t="s">
        <v>152</v>
      </c>
      <c r="C36" s="59">
        <f>TAB6.1!C184</f>
        <v>0</v>
      </c>
      <c r="D36" s="59">
        <f>TAB6.1!D184</f>
        <v>0</v>
      </c>
      <c r="E36" s="59">
        <f>TAB6.1!E184</f>
        <v>0</v>
      </c>
      <c r="F36" s="59">
        <f>TAB6.1!F184</f>
        <v>0</v>
      </c>
      <c r="G36" s="59">
        <f>TAB6.1!G184</f>
        <v>0</v>
      </c>
      <c r="H36" s="59">
        <f>TAB6.1!H184</f>
        <v>0</v>
      </c>
      <c r="I36" s="59">
        <f>TAB6.1!I184</f>
        <v>0</v>
      </c>
      <c r="J36" s="59">
        <f>TAB6.1!J184</f>
        <v>0</v>
      </c>
      <c r="K36" s="59">
        <f>TAB6.1!K184</f>
        <v>0</v>
      </c>
      <c r="L36" s="59">
        <f>TAB6.1!L184</f>
        <v>0</v>
      </c>
      <c r="M36" s="59">
        <f>TAB6.1!M184</f>
        <v>0</v>
      </c>
      <c r="N36" s="59">
        <f>TAB6.1!N184</f>
        <v>0</v>
      </c>
      <c r="O36" s="59">
        <f>TAB6.1!O184</f>
        <v>0</v>
      </c>
      <c r="P36" s="59">
        <f>TAB6.1!P184</f>
        <v>0</v>
      </c>
      <c r="Q36" s="59">
        <f>TAB6.1!Q184</f>
        <v>0</v>
      </c>
      <c r="R36" s="59">
        <f>TAB6.1!R184</f>
        <v>0</v>
      </c>
      <c r="S36" s="59">
        <f>TAB6.1!S184</f>
        <v>0</v>
      </c>
      <c r="T36" s="59"/>
      <c r="V36" s="395">
        <f t="shared" si="1"/>
        <v>29</v>
      </c>
    </row>
    <row r="37" spans="1:22" x14ac:dyDescent="0.3">
      <c r="A37" s="776"/>
      <c r="B37" s="58" t="s">
        <v>147</v>
      </c>
      <c r="C37" s="59">
        <f>TAB6.1!C185</f>
        <v>0</v>
      </c>
      <c r="D37" s="59">
        <f>TAB6.1!D185</f>
        <v>0</v>
      </c>
      <c r="E37" s="59">
        <f>TAB6.1!E185</f>
        <v>0</v>
      </c>
      <c r="F37" s="59">
        <f>TAB6.1!F185</f>
        <v>0</v>
      </c>
      <c r="G37" s="59">
        <f>TAB6.1!G185</f>
        <v>0</v>
      </c>
      <c r="H37" s="59">
        <f>TAB6.1!H185</f>
        <v>0</v>
      </c>
      <c r="I37" s="59">
        <f>TAB6.1!I185</f>
        <v>0</v>
      </c>
      <c r="J37" s="59">
        <f>TAB6.1!J185</f>
        <v>0</v>
      </c>
      <c r="K37" s="59">
        <f>TAB6.1!K185</f>
        <v>0</v>
      </c>
      <c r="L37" s="59">
        <f>TAB6.1!L185</f>
        <v>0</v>
      </c>
      <c r="M37" s="59">
        <f>TAB6.1!M185</f>
        <v>0</v>
      </c>
      <c r="N37" s="59">
        <f>TAB6.1!N185</f>
        <v>0</v>
      </c>
      <c r="O37" s="59">
        <f>TAB6.1!O185</f>
        <v>0</v>
      </c>
      <c r="P37" s="59">
        <f>TAB6.1!P185</f>
        <v>0</v>
      </c>
      <c r="Q37" s="59">
        <f>TAB6.1!Q185</f>
        <v>0</v>
      </c>
      <c r="R37" s="59">
        <f>TAB6.1!R185</f>
        <v>0</v>
      </c>
      <c r="S37" s="59">
        <f>TAB6.1!S185</f>
        <v>0</v>
      </c>
      <c r="T37" s="59"/>
      <c r="V37" s="395">
        <f t="shared" si="1"/>
        <v>30</v>
      </c>
    </row>
    <row r="38" spans="1:22" x14ac:dyDescent="0.3">
      <c r="A38" s="776"/>
      <c r="B38" s="58" t="str">
        <f>TAB6.1!B38</f>
        <v>Intitulé libre 1</v>
      </c>
      <c r="C38" s="59">
        <f>TAB6.1!C186</f>
        <v>0</v>
      </c>
      <c r="D38" s="59">
        <f>TAB6.1!D186</f>
        <v>0</v>
      </c>
      <c r="E38" s="59">
        <f>TAB6.1!E186</f>
        <v>0</v>
      </c>
      <c r="F38" s="59">
        <f>TAB6.1!F186</f>
        <v>0</v>
      </c>
      <c r="G38" s="59">
        <f>TAB6.1!G186</f>
        <v>0</v>
      </c>
      <c r="H38" s="59">
        <f>TAB6.1!H186</f>
        <v>0</v>
      </c>
      <c r="I38" s="59">
        <f>TAB6.1!I186</f>
        <v>0</v>
      </c>
      <c r="J38" s="59">
        <f>TAB6.1!J186</f>
        <v>0</v>
      </c>
      <c r="K38" s="59">
        <f>TAB6.1!K186</f>
        <v>0</v>
      </c>
      <c r="L38" s="59">
        <f>TAB6.1!L186</f>
        <v>0</v>
      </c>
      <c r="M38" s="59">
        <f>TAB6.1!M186</f>
        <v>0</v>
      </c>
      <c r="N38" s="59">
        <f>TAB6.1!N186</f>
        <v>0</v>
      </c>
      <c r="O38" s="59">
        <f>TAB6.1!O186</f>
        <v>0</v>
      </c>
      <c r="P38" s="59">
        <f>TAB6.1!P186</f>
        <v>0</v>
      </c>
      <c r="Q38" s="59">
        <f>TAB6.1!Q186</f>
        <v>0</v>
      </c>
      <c r="R38" s="59">
        <f>TAB6.1!R186</f>
        <v>0</v>
      </c>
      <c r="S38" s="59">
        <f>TAB6.1!S186</f>
        <v>0</v>
      </c>
      <c r="T38" s="59"/>
      <c r="V38" s="395">
        <f t="shared" si="1"/>
        <v>31</v>
      </c>
    </row>
    <row r="39" spans="1:22" x14ac:dyDescent="0.3">
      <c r="A39" s="776"/>
      <c r="B39" s="58" t="str">
        <f>TAB6.1!B39</f>
        <v>Intitulé libre 2</v>
      </c>
      <c r="C39" s="59">
        <f>TAB6.1!C187</f>
        <v>0</v>
      </c>
      <c r="D39" s="59">
        <f>TAB6.1!D187</f>
        <v>0</v>
      </c>
      <c r="E39" s="59">
        <f>TAB6.1!E187</f>
        <v>0</v>
      </c>
      <c r="F39" s="59">
        <f>TAB6.1!F187</f>
        <v>0</v>
      </c>
      <c r="G39" s="59">
        <f>TAB6.1!G187</f>
        <v>0</v>
      </c>
      <c r="H39" s="59">
        <f>TAB6.1!H187</f>
        <v>0</v>
      </c>
      <c r="I39" s="59">
        <f>TAB6.1!I187</f>
        <v>0</v>
      </c>
      <c r="J39" s="59">
        <f>TAB6.1!J187</f>
        <v>0</v>
      </c>
      <c r="K39" s="59">
        <f>TAB6.1!K187</f>
        <v>0</v>
      </c>
      <c r="L39" s="59">
        <f>TAB6.1!L187</f>
        <v>0</v>
      </c>
      <c r="M39" s="59">
        <f>TAB6.1!M187</f>
        <v>0</v>
      </c>
      <c r="N39" s="59">
        <f>TAB6.1!N187</f>
        <v>0</v>
      </c>
      <c r="O39" s="59">
        <f>TAB6.1!O187</f>
        <v>0</v>
      </c>
      <c r="P39" s="59">
        <f>TAB6.1!P187</f>
        <v>0</v>
      </c>
      <c r="Q39" s="59">
        <f>TAB6.1!Q187</f>
        <v>0</v>
      </c>
      <c r="R39" s="59">
        <f>TAB6.1!R187</f>
        <v>0</v>
      </c>
      <c r="S39" s="59">
        <f>TAB6.1!S187</f>
        <v>0</v>
      </c>
      <c r="T39" s="59"/>
      <c r="V39" s="395">
        <f t="shared" si="1"/>
        <v>32</v>
      </c>
    </row>
    <row r="40" spans="1:22" x14ac:dyDescent="0.3">
      <c r="A40" s="776"/>
      <c r="B40" s="58" t="str">
        <f>TAB6.1!B40</f>
        <v>Intitulé libre 3</v>
      </c>
      <c r="C40" s="59">
        <f>TAB6.1!C188</f>
        <v>0</v>
      </c>
      <c r="D40" s="59">
        <f>TAB6.1!D188</f>
        <v>0</v>
      </c>
      <c r="E40" s="59">
        <f>TAB6.1!E188</f>
        <v>0</v>
      </c>
      <c r="F40" s="59">
        <f>TAB6.1!F188</f>
        <v>0</v>
      </c>
      <c r="G40" s="59">
        <f>TAB6.1!G188</f>
        <v>0</v>
      </c>
      <c r="H40" s="59">
        <f>TAB6.1!H188</f>
        <v>0</v>
      </c>
      <c r="I40" s="59">
        <f>TAB6.1!I188</f>
        <v>0</v>
      </c>
      <c r="J40" s="59">
        <f>TAB6.1!J188</f>
        <v>0</v>
      </c>
      <c r="K40" s="59">
        <f>TAB6.1!K188</f>
        <v>0</v>
      </c>
      <c r="L40" s="59">
        <f>TAB6.1!L188</f>
        <v>0</v>
      </c>
      <c r="M40" s="59">
        <f>TAB6.1!M188</f>
        <v>0</v>
      </c>
      <c r="N40" s="59">
        <f>TAB6.1!N188</f>
        <v>0</v>
      </c>
      <c r="O40" s="59">
        <f>TAB6.1!O188</f>
        <v>0</v>
      </c>
      <c r="P40" s="59">
        <f>TAB6.1!P188</f>
        <v>0</v>
      </c>
      <c r="Q40" s="59">
        <f>TAB6.1!Q188</f>
        <v>0</v>
      </c>
      <c r="R40" s="59">
        <f>TAB6.1!R188</f>
        <v>0</v>
      </c>
      <c r="S40" s="59">
        <f>TAB6.1!S188</f>
        <v>0</v>
      </c>
      <c r="T40" s="59"/>
      <c r="V40" s="395">
        <f t="shared" si="1"/>
        <v>33</v>
      </c>
    </row>
    <row r="41" spans="1:22" x14ac:dyDescent="0.3">
      <c r="A41" s="776"/>
      <c r="B41" s="58" t="str">
        <f>TAB6.1!B41</f>
        <v>Intitulé libre 4</v>
      </c>
      <c r="C41" s="59">
        <f>TAB6.1!C189</f>
        <v>0</v>
      </c>
      <c r="D41" s="59">
        <f>TAB6.1!D189</f>
        <v>0</v>
      </c>
      <c r="E41" s="59">
        <f>TAB6.1!E189</f>
        <v>0</v>
      </c>
      <c r="F41" s="59">
        <f>TAB6.1!F189</f>
        <v>0</v>
      </c>
      <c r="G41" s="59">
        <f>TAB6.1!G189</f>
        <v>0</v>
      </c>
      <c r="H41" s="59">
        <f>TAB6.1!H189</f>
        <v>0</v>
      </c>
      <c r="I41" s="59">
        <f>TAB6.1!I189</f>
        <v>0</v>
      </c>
      <c r="J41" s="59">
        <f>TAB6.1!J189</f>
        <v>0</v>
      </c>
      <c r="K41" s="59">
        <f>TAB6.1!K189</f>
        <v>0</v>
      </c>
      <c r="L41" s="59">
        <f>TAB6.1!L189</f>
        <v>0</v>
      </c>
      <c r="M41" s="59">
        <f>TAB6.1!M189</f>
        <v>0</v>
      </c>
      <c r="N41" s="59">
        <f>TAB6.1!N189</f>
        <v>0</v>
      </c>
      <c r="O41" s="59">
        <f>TAB6.1!O189</f>
        <v>0</v>
      </c>
      <c r="P41" s="59">
        <f>TAB6.1!P189</f>
        <v>0</v>
      </c>
      <c r="Q41" s="59">
        <f>TAB6.1!Q189</f>
        <v>0</v>
      </c>
      <c r="R41" s="59">
        <f>TAB6.1!R189</f>
        <v>0</v>
      </c>
      <c r="S41" s="59">
        <f>TAB6.1!S189</f>
        <v>0</v>
      </c>
      <c r="T41" s="59"/>
      <c r="V41" s="395">
        <f t="shared" si="1"/>
        <v>34</v>
      </c>
    </row>
    <row r="42" spans="1:22" x14ac:dyDescent="0.3">
      <c r="A42" s="776"/>
      <c r="B42" s="58" t="str">
        <f>TAB6.1!B42</f>
        <v>Intitulé libre 5</v>
      </c>
      <c r="C42" s="59">
        <f>TAB6.1!C190</f>
        <v>0</v>
      </c>
      <c r="D42" s="59">
        <f>TAB6.1!D190</f>
        <v>0</v>
      </c>
      <c r="E42" s="59">
        <f>TAB6.1!E190</f>
        <v>0</v>
      </c>
      <c r="F42" s="59">
        <f>TAB6.1!F190</f>
        <v>0</v>
      </c>
      <c r="G42" s="59">
        <f>TAB6.1!G190</f>
        <v>0</v>
      </c>
      <c r="H42" s="59">
        <f>TAB6.1!H190</f>
        <v>0</v>
      </c>
      <c r="I42" s="59">
        <f>TAB6.1!I190</f>
        <v>0</v>
      </c>
      <c r="J42" s="59">
        <f>TAB6.1!J190</f>
        <v>0</v>
      </c>
      <c r="K42" s="59">
        <f>TAB6.1!K190</f>
        <v>0</v>
      </c>
      <c r="L42" s="59">
        <f>TAB6.1!L190</f>
        <v>0</v>
      </c>
      <c r="M42" s="59">
        <f>TAB6.1!M190</f>
        <v>0</v>
      </c>
      <c r="N42" s="59">
        <f>TAB6.1!N190</f>
        <v>0</v>
      </c>
      <c r="O42" s="59">
        <f>TAB6.1!O190</f>
        <v>0</v>
      </c>
      <c r="P42" s="59">
        <f>TAB6.1!P190</f>
        <v>0</v>
      </c>
      <c r="Q42" s="59">
        <f>TAB6.1!Q190</f>
        <v>0</v>
      </c>
      <c r="R42" s="59">
        <f>TAB6.1!R190</f>
        <v>0</v>
      </c>
      <c r="S42" s="59">
        <f>TAB6.1!S190</f>
        <v>0</v>
      </c>
      <c r="T42" s="59"/>
      <c r="V42" s="395">
        <f t="shared" si="1"/>
        <v>35</v>
      </c>
    </row>
    <row r="43" spans="1:22" ht="14.25" thickBot="1" x14ac:dyDescent="0.35">
      <c r="A43" s="776"/>
      <c r="B43" s="60" t="s">
        <v>153</v>
      </c>
      <c r="C43" s="61">
        <f t="shared" ref="C43:S43" si="3">SUM(C31:C42)</f>
        <v>0</v>
      </c>
      <c r="D43" s="61">
        <f t="shared" si="3"/>
        <v>0</v>
      </c>
      <c r="E43" s="61">
        <f t="shared" si="3"/>
        <v>0</v>
      </c>
      <c r="F43" s="61">
        <f t="shared" si="3"/>
        <v>0</v>
      </c>
      <c r="G43" s="61">
        <f t="shared" si="3"/>
        <v>0</v>
      </c>
      <c r="H43" s="61">
        <f t="shared" si="3"/>
        <v>0</v>
      </c>
      <c r="I43" s="61">
        <f t="shared" si="3"/>
        <v>0</v>
      </c>
      <c r="J43" s="61">
        <f t="shared" si="3"/>
        <v>0</v>
      </c>
      <c r="K43" s="61">
        <f t="shared" si="3"/>
        <v>0</v>
      </c>
      <c r="L43" s="61">
        <f t="shared" si="3"/>
        <v>0</v>
      </c>
      <c r="M43" s="61">
        <f t="shared" si="3"/>
        <v>0</v>
      </c>
      <c r="N43" s="61">
        <f t="shared" si="3"/>
        <v>0</v>
      </c>
      <c r="O43" s="61">
        <f t="shared" si="3"/>
        <v>0</v>
      </c>
      <c r="P43" s="61">
        <f t="shared" si="3"/>
        <v>0</v>
      </c>
      <c r="Q43" s="61">
        <f t="shared" si="3"/>
        <v>0</v>
      </c>
      <c r="R43" s="61">
        <f t="shared" si="3"/>
        <v>0</v>
      </c>
      <c r="S43" s="61">
        <f t="shared" si="3"/>
        <v>0</v>
      </c>
      <c r="T43" s="59"/>
      <c r="U43" s="48" t="str">
        <f>RIGHT(A8,4)&amp;"hors reseau"</f>
        <v>2019hors reseau</v>
      </c>
      <c r="V43" s="395">
        <f t="shared" si="1"/>
        <v>36</v>
      </c>
    </row>
    <row r="44" spans="1:22" x14ac:dyDescent="0.3">
      <c r="B44" s="43"/>
      <c r="C44" s="59"/>
      <c r="D44" s="59"/>
      <c r="E44" s="59"/>
      <c r="F44" s="59"/>
      <c r="G44" s="59"/>
      <c r="H44" s="59"/>
      <c r="I44" s="59"/>
      <c r="J44" s="59"/>
      <c r="K44" s="59"/>
      <c r="L44" s="59"/>
      <c r="M44" s="59"/>
      <c r="N44" s="59"/>
      <c r="O44" s="59"/>
      <c r="P44" s="59"/>
      <c r="Q44" s="59"/>
      <c r="R44" s="59"/>
      <c r="S44" s="59"/>
      <c r="V44" s="395">
        <f t="shared" si="1"/>
        <v>37</v>
      </c>
    </row>
    <row r="45" spans="1:22" x14ac:dyDescent="0.3">
      <c r="A45" s="776" t="s">
        <v>364</v>
      </c>
      <c r="B45" s="58" t="s">
        <v>407</v>
      </c>
      <c r="C45" s="59">
        <f>Q8</f>
        <v>0</v>
      </c>
      <c r="D45" s="59">
        <f>R8</f>
        <v>0</v>
      </c>
      <c r="E45" s="59">
        <f>S8</f>
        <v>0</v>
      </c>
      <c r="F45" s="95"/>
      <c r="G45" s="95"/>
      <c r="H45" s="95"/>
      <c r="I45" s="95"/>
      <c r="J45" s="95"/>
      <c r="K45" s="95"/>
      <c r="L45" s="95"/>
      <c r="M45" s="95"/>
      <c r="N45" s="95"/>
      <c r="O45" s="95"/>
      <c r="P45" s="95"/>
      <c r="Q45" s="59">
        <f>SUM(C45,F45:J45,M45:N45)</f>
        <v>0</v>
      </c>
      <c r="R45" s="59">
        <f>SUM(D45,K45,O45)</f>
        <v>0</v>
      </c>
      <c r="S45" s="59">
        <f>SUM(E45,L45,P45)</f>
        <v>0</v>
      </c>
      <c r="V45" s="395">
        <f t="shared" si="1"/>
        <v>38</v>
      </c>
    </row>
    <row r="46" spans="1:22" x14ac:dyDescent="0.3">
      <c r="A46" s="776"/>
      <c r="B46" s="58" t="s">
        <v>408</v>
      </c>
      <c r="C46" s="59">
        <f t="shared" ref="C46:E55" si="4">Q9</f>
        <v>0</v>
      </c>
      <c r="D46" s="59">
        <f t="shared" si="4"/>
        <v>0</v>
      </c>
      <c r="E46" s="59">
        <f t="shared" si="4"/>
        <v>0</v>
      </c>
      <c r="F46" s="95"/>
      <c r="G46" s="95"/>
      <c r="H46" s="95"/>
      <c r="I46" s="95"/>
      <c r="J46" s="95"/>
      <c r="K46" s="95"/>
      <c r="L46" s="95"/>
      <c r="M46" s="95"/>
      <c r="N46" s="95"/>
      <c r="O46" s="95"/>
      <c r="P46" s="95"/>
      <c r="Q46" s="59">
        <f t="shared" ref="Q46:Q65" si="5">SUM(C46,F46:J46,M46:N46)</f>
        <v>0</v>
      </c>
      <c r="R46" s="59">
        <f t="shared" ref="R46:S65" si="6">SUM(D46,K46,O46)</f>
        <v>0</v>
      </c>
      <c r="S46" s="59">
        <f t="shared" si="6"/>
        <v>0</v>
      </c>
      <c r="V46" s="395">
        <f t="shared" si="1"/>
        <v>39</v>
      </c>
    </row>
    <row r="47" spans="1:22" x14ac:dyDescent="0.3">
      <c r="A47" s="776"/>
      <c r="B47" s="58" t="s">
        <v>409</v>
      </c>
      <c r="C47" s="59">
        <f t="shared" si="4"/>
        <v>0</v>
      </c>
      <c r="D47" s="59">
        <f t="shared" si="4"/>
        <v>0</v>
      </c>
      <c r="E47" s="59">
        <f t="shared" si="4"/>
        <v>0</v>
      </c>
      <c r="F47" s="95"/>
      <c r="G47" s="95"/>
      <c r="H47" s="95"/>
      <c r="I47" s="95"/>
      <c r="J47" s="95"/>
      <c r="K47" s="95"/>
      <c r="L47" s="95"/>
      <c r="M47" s="95"/>
      <c r="N47" s="95"/>
      <c r="O47" s="95"/>
      <c r="P47" s="95"/>
      <c r="Q47" s="59">
        <f t="shared" si="5"/>
        <v>0</v>
      </c>
      <c r="R47" s="59">
        <f t="shared" si="6"/>
        <v>0</v>
      </c>
      <c r="S47" s="59">
        <f t="shared" si="6"/>
        <v>0</v>
      </c>
      <c r="V47" s="395">
        <f t="shared" si="1"/>
        <v>40</v>
      </c>
    </row>
    <row r="48" spans="1:22" x14ac:dyDescent="0.3">
      <c r="A48" s="776"/>
      <c r="B48" s="58" t="s">
        <v>410</v>
      </c>
      <c r="C48" s="59">
        <f t="shared" si="4"/>
        <v>0</v>
      </c>
      <c r="D48" s="59">
        <f t="shared" si="4"/>
        <v>0</v>
      </c>
      <c r="E48" s="59">
        <f t="shared" si="4"/>
        <v>0</v>
      </c>
      <c r="F48" s="95"/>
      <c r="G48" s="95"/>
      <c r="H48" s="95"/>
      <c r="I48" s="95"/>
      <c r="J48" s="95"/>
      <c r="K48" s="95"/>
      <c r="L48" s="95"/>
      <c r="M48" s="95"/>
      <c r="N48" s="95"/>
      <c r="O48" s="95"/>
      <c r="P48" s="95"/>
      <c r="Q48" s="59">
        <f t="shared" si="5"/>
        <v>0</v>
      </c>
      <c r="R48" s="59">
        <f t="shared" si="6"/>
        <v>0</v>
      </c>
      <c r="S48" s="59">
        <f t="shared" si="6"/>
        <v>0</v>
      </c>
      <c r="V48" s="395">
        <f t="shared" si="1"/>
        <v>41</v>
      </c>
    </row>
    <row r="49" spans="1:22" x14ac:dyDescent="0.3">
      <c r="A49" s="776"/>
      <c r="B49" s="58" t="s">
        <v>411</v>
      </c>
      <c r="C49" s="59">
        <f t="shared" si="4"/>
        <v>0</v>
      </c>
      <c r="D49" s="59">
        <f t="shared" si="4"/>
        <v>0</v>
      </c>
      <c r="E49" s="59">
        <f t="shared" si="4"/>
        <v>0</v>
      </c>
      <c r="F49" s="95"/>
      <c r="G49" s="95"/>
      <c r="H49" s="95"/>
      <c r="I49" s="95"/>
      <c r="J49" s="95"/>
      <c r="K49" s="95"/>
      <c r="L49" s="95"/>
      <c r="M49" s="95"/>
      <c r="N49" s="95"/>
      <c r="O49" s="95"/>
      <c r="P49" s="95"/>
      <c r="Q49" s="59">
        <f t="shared" si="5"/>
        <v>0</v>
      </c>
      <c r="R49" s="59">
        <f t="shared" si="6"/>
        <v>0</v>
      </c>
      <c r="S49" s="59">
        <f t="shared" si="6"/>
        <v>0</v>
      </c>
      <c r="V49" s="395">
        <f t="shared" si="1"/>
        <v>42</v>
      </c>
    </row>
    <row r="50" spans="1:22" x14ac:dyDescent="0.3">
      <c r="A50" s="776"/>
      <c r="B50" s="58" t="s">
        <v>412</v>
      </c>
      <c r="C50" s="59">
        <f t="shared" si="4"/>
        <v>0</v>
      </c>
      <c r="D50" s="59">
        <f t="shared" si="4"/>
        <v>0</v>
      </c>
      <c r="E50" s="59">
        <f t="shared" si="4"/>
        <v>0</v>
      </c>
      <c r="F50" s="95"/>
      <c r="G50" s="95"/>
      <c r="H50" s="95"/>
      <c r="I50" s="95"/>
      <c r="J50" s="95"/>
      <c r="K50" s="95"/>
      <c r="L50" s="95"/>
      <c r="M50" s="95"/>
      <c r="N50" s="95"/>
      <c r="O50" s="95"/>
      <c r="P50" s="95"/>
      <c r="Q50" s="59">
        <f t="shared" si="5"/>
        <v>0</v>
      </c>
      <c r="R50" s="59">
        <f t="shared" si="6"/>
        <v>0</v>
      </c>
      <c r="S50" s="59">
        <f t="shared" si="6"/>
        <v>0</v>
      </c>
      <c r="V50" s="395">
        <f t="shared" si="1"/>
        <v>43</v>
      </c>
    </row>
    <row r="51" spans="1:22" x14ac:dyDescent="0.3">
      <c r="A51" s="776"/>
      <c r="B51" s="58" t="s">
        <v>413</v>
      </c>
      <c r="C51" s="59">
        <f t="shared" si="4"/>
        <v>0</v>
      </c>
      <c r="D51" s="59">
        <f t="shared" si="4"/>
        <v>0</v>
      </c>
      <c r="E51" s="59">
        <f t="shared" si="4"/>
        <v>0</v>
      </c>
      <c r="F51" s="95"/>
      <c r="G51" s="95"/>
      <c r="H51" s="95"/>
      <c r="I51" s="95"/>
      <c r="J51" s="95"/>
      <c r="K51" s="95"/>
      <c r="L51" s="95"/>
      <c r="M51" s="95"/>
      <c r="N51" s="95"/>
      <c r="O51" s="95"/>
      <c r="P51" s="95"/>
      <c r="Q51" s="59">
        <f t="shared" si="5"/>
        <v>0</v>
      </c>
      <c r="R51" s="59">
        <f t="shared" si="6"/>
        <v>0</v>
      </c>
      <c r="S51" s="59">
        <f t="shared" si="6"/>
        <v>0</v>
      </c>
      <c r="V51" s="395">
        <f t="shared" si="1"/>
        <v>44</v>
      </c>
    </row>
    <row r="52" spans="1:22" x14ac:dyDescent="0.3">
      <c r="A52" s="776"/>
      <c r="B52" s="58" t="s">
        <v>414</v>
      </c>
      <c r="C52" s="59">
        <f t="shared" si="4"/>
        <v>0</v>
      </c>
      <c r="D52" s="59">
        <f t="shared" si="4"/>
        <v>0</v>
      </c>
      <c r="E52" s="59">
        <f t="shared" si="4"/>
        <v>0</v>
      </c>
      <c r="F52" s="95"/>
      <c r="G52" s="95"/>
      <c r="H52" s="95"/>
      <c r="I52" s="95"/>
      <c r="J52" s="95"/>
      <c r="K52" s="95"/>
      <c r="L52" s="95"/>
      <c r="M52" s="95"/>
      <c r="N52" s="95"/>
      <c r="O52" s="95"/>
      <c r="P52" s="95"/>
      <c r="Q52" s="59">
        <f t="shared" si="5"/>
        <v>0</v>
      </c>
      <c r="R52" s="59">
        <f t="shared" si="6"/>
        <v>0</v>
      </c>
      <c r="S52" s="59">
        <f t="shared" si="6"/>
        <v>0</v>
      </c>
      <c r="V52" s="395">
        <f t="shared" si="1"/>
        <v>45</v>
      </c>
    </row>
    <row r="53" spans="1:22" x14ac:dyDescent="0.3">
      <c r="A53" s="776"/>
      <c r="B53" s="58" t="s">
        <v>415</v>
      </c>
      <c r="C53" s="59">
        <f t="shared" si="4"/>
        <v>0</v>
      </c>
      <c r="D53" s="59">
        <f t="shared" si="4"/>
        <v>0</v>
      </c>
      <c r="E53" s="59">
        <f t="shared" si="4"/>
        <v>0</v>
      </c>
      <c r="F53" s="95"/>
      <c r="G53" s="95"/>
      <c r="H53" s="95"/>
      <c r="I53" s="95"/>
      <c r="J53" s="95"/>
      <c r="K53" s="95"/>
      <c r="L53" s="95"/>
      <c r="M53" s="95"/>
      <c r="N53" s="95"/>
      <c r="O53" s="95"/>
      <c r="P53" s="95"/>
      <c r="Q53" s="59">
        <f t="shared" si="5"/>
        <v>0</v>
      </c>
      <c r="R53" s="59">
        <f t="shared" si="6"/>
        <v>0</v>
      </c>
      <c r="S53" s="59">
        <f t="shared" si="6"/>
        <v>0</v>
      </c>
      <c r="V53" s="395">
        <f t="shared" si="1"/>
        <v>46</v>
      </c>
    </row>
    <row r="54" spans="1:22" x14ac:dyDescent="0.3">
      <c r="A54" s="776"/>
      <c r="B54" s="58" t="s">
        <v>416</v>
      </c>
      <c r="C54" s="59">
        <f t="shared" si="4"/>
        <v>0</v>
      </c>
      <c r="D54" s="59">
        <f t="shared" si="4"/>
        <v>0</v>
      </c>
      <c r="E54" s="59">
        <f t="shared" si="4"/>
        <v>0</v>
      </c>
      <c r="F54" s="95"/>
      <c r="G54" s="95"/>
      <c r="H54" s="95"/>
      <c r="I54" s="95"/>
      <c r="J54" s="95"/>
      <c r="K54" s="95"/>
      <c r="L54" s="95"/>
      <c r="M54" s="95"/>
      <c r="N54" s="95"/>
      <c r="O54" s="95"/>
      <c r="P54" s="95"/>
      <c r="Q54" s="59">
        <f t="shared" si="5"/>
        <v>0</v>
      </c>
      <c r="R54" s="59">
        <f t="shared" si="6"/>
        <v>0</v>
      </c>
      <c r="S54" s="59">
        <f t="shared" si="6"/>
        <v>0</v>
      </c>
      <c r="V54" s="395">
        <f t="shared" si="1"/>
        <v>47</v>
      </c>
    </row>
    <row r="55" spans="1:22" x14ac:dyDescent="0.3">
      <c r="A55" s="776"/>
      <c r="B55" s="58" t="s">
        <v>417</v>
      </c>
      <c r="C55" s="59">
        <f>Q18</f>
        <v>0</v>
      </c>
      <c r="D55" s="59">
        <f t="shared" si="4"/>
        <v>0</v>
      </c>
      <c r="E55" s="59">
        <f t="shared" si="4"/>
        <v>0</v>
      </c>
      <c r="F55" s="95"/>
      <c r="G55" s="95"/>
      <c r="H55" s="95"/>
      <c r="I55" s="95"/>
      <c r="J55" s="95"/>
      <c r="K55" s="95"/>
      <c r="L55" s="95"/>
      <c r="M55" s="95"/>
      <c r="N55" s="95"/>
      <c r="O55" s="95"/>
      <c r="P55" s="95"/>
      <c r="Q55" s="59">
        <f t="shared" si="5"/>
        <v>0</v>
      </c>
      <c r="R55" s="59">
        <f t="shared" si="6"/>
        <v>0</v>
      </c>
      <c r="S55" s="59">
        <f t="shared" si="6"/>
        <v>0</v>
      </c>
      <c r="V55" s="395">
        <f t="shared" si="1"/>
        <v>48</v>
      </c>
    </row>
    <row r="56" spans="1:22" x14ac:dyDescent="0.3">
      <c r="A56" s="776"/>
      <c r="B56" s="58" t="s">
        <v>418</v>
      </c>
      <c r="C56" s="59">
        <f t="shared" ref="C56:E65" si="7">Q19</f>
        <v>0</v>
      </c>
      <c r="D56" s="59">
        <f t="shared" si="7"/>
        <v>0</v>
      </c>
      <c r="E56" s="59">
        <f t="shared" si="7"/>
        <v>0</v>
      </c>
      <c r="F56" s="95"/>
      <c r="G56" s="95"/>
      <c r="H56" s="95"/>
      <c r="I56" s="95"/>
      <c r="J56" s="95"/>
      <c r="K56" s="95"/>
      <c r="L56" s="95"/>
      <c r="M56" s="95"/>
      <c r="N56" s="95"/>
      <c r="O56" s="95"/>
      <c r="P56" s="95"/>
      <c r="Q56" s="59">
        <f t="shared" si="5"/>
        <v>0</v>
      </c>
      <c r="R56" s="59">
        <f t="shared" si="6"/>
        <v>0</v>
      </c>
      <c r="S56" s="59">
        <f t="shared" si="6"/>
        <v>0</v>
      </c>
      <c r="V56" s="395">
        <f t="shared" si="1"/>
        <v>49</v>
      </c>
    </row>
    <row r="57" spans="1:22" x14ac:dyDescent="0.3">
      <c r="A57" s="776"/>
      <c r="B57" s="58" t="s">
        <v>419</v>
      </c>
      <c r="C57" s="59">
        <f t="shared" si="7"/>
        <v>0</v>
      </c>
      <c r="D57" s="59">
        <f t="shared" si="7"/>
        <v>0</v>
      </c>
      <c r="E57" s="59">
        <f t="shared" si="7"/>
        <v>0</v>
      </c>
      <c r="F57" s="95"/>
      <c r="G57" s="95"/>
      <c r="H57" s="95"/>
      <c r="I57" s="95"/>
      <c r="J57" s="95"/>
      <c r="K57" s="95"/>
      <c r="L57" s="95"/>
      <c r="M57" s="95"/>
      <c r="N57" s="95"/>
      <c r="O57" s="95"/>
      <c r="P57" s="95"/>
      <c r="Q57" s="59">
        <f t="shared" si="5"/>
        <v>0</v>
      </c>
      <c r="R57" s="59">
        <f t="shared" si="6"/>
        <v>0</v>
      </c>
      <c r="S57" s="59">
        <f t="shared" si="6"/>
        <v>0</v>
      </c>
      <c r="V57" s="395">
        <f t="shared" si="1"/>
        <v>50</v>
      </c>
    </row>
    <row r="58" spans="1:22" x14ac:dyDescent="0.3">
      <c r="A58" s="776"/>
      <c r="B58" s="58" t="s">
        <v>420</v>
      </c>
      <c r="C58" s="59">
        <f t="shared" si="7"/>
        <v>0</v>
      </c>
      <c r="D58" s="59">
        <f t="shared" si="7"/>
        <v>0</v>
      </c>
      <c r="E58" s="59">
        <f t="shared" si="7"/>
        <v>0</v>
      </c>
      <c r="F58" s="95"/>
      <c r="G58" s="95"/>
      <c r="H58" s="95"/>
      <c r="I58" s="95"/>
      <c r="J58" s="95"/>
      <c r="K58" s="95"/>
      <c r="L58" s="95"/>
      <c r="M58" s="95"/>
      <c r="N58" s="95"/>
      <c r="O58" s="95"/>
      <c r="P58" s="95"/>
      <c r="Q58" s="59">
        <f t="shared" si="5"/>
        <v>0</v>
      </c>
      <c r="R58" s="59">
        <f t="shared" si="6"/>
        <v>0</v>
      </c>
      <c r="S58" s="59">
        <f t="shared" si="6"/>
        <v>0</v>
      </c>
      <c r="V58" s="395">
        <f t="shared" si="1"/>
        <v>51</v>
      </c>
    </row>
    <row r="59" spans="1:22" x14ac:dyDescent="0.3">
      <c r="A59" s="776"/>
      <c r="B59" s="58" t="s">
        <v>146</v>
      </c>
      <c r="C59" s="59">
        <f t="shared" si="7"/>
        <v>0</v>
      </c>
      <c r="D59" s="59">
        <f t="shared" si="7"/>
        <v>0</v>
      </c>
      <c r="E59" s="59">
        <f t="shared" si="7"/>
        <v>0</v>
      </c>
      <c r="F59" s="95"/>
      <c r="G59" s="95"/>
      <c r="H59" s="95"/>
      <c r="I59" s="95"/>
      <c r="J59" s="95"/>
      <c r="K59" s="95"/>
      <c r="L59" s="95"/>
      <c r="M59" s="95"/>
      <c r="N59" s="95"/>
      <c r="O59" s="95"/>
      <c r="P59" s="95"/>
      <c r="Q59" s="59">
        <f t="shared" si="5"/>
        <v>0</v>
      </c>
      <c r="R59" s="59">
        <f t="shared" si="6"/>
        <v>0</v>
      </c>
      <c r="S59" s="59">
        <f t="shared" si="6"/>
        <v>0</v>
      </c>
      <c r="V59" s="395">
        <f t="shared" si="1"/>
        <v>52</v>
      </c>
    </row>
    <row r="60" spans="1:22" x14ac:dyDescent="0.3">
      <c r="A60" s="776"/>
      <c r="B60" s="58" t="s">
        <v>94</v>
      </c>
      <c r="C60" s="59">
        <f t="shared" si="7"/>
        <v>0</v>
      </c>
      <c r="D60" s="59">
        <f t="shared" si="7"/>
        <v>0</v>
      </c>
      <c r="E60" s="59">
        <f t="shared" si="7"/>
        <v>0</v>
      </c>
      <c r="F60" s="95"/>
      <c r="G60" s="95"/>
      <c r="H60" s="95"/>
      <c r="I60" s="95"/>
      <c r="J60" s="95"/>
      <c r="K60" s="95"/>
      <c r="L60" s="95"/>
      <c r="M60" s="95"/>
      <c r="N60" s="95"/>
      <c r="O60" s="95"/>
      <c r="P60" s="95"/>
      <c r="Q60" s="59">
        <f t="shared" si="5"/>
        <v>0</v>
      </c>
      <c r="R60" s="59">
        <f t="shared" si="6"/>
        <v>0</v>
      </c>
      <c r="S60" s="59">
        <f t="shared" si="6"/>
        <v>0</v>
      </c>
      <c r="V60" s="395">
        <f t="shared" si="1"/>
        <v>53</v>
      </c>
    </row>
    <row r="61" spans="1:22" x14ac:dyDescent="0.3">
      <c r="A61" s="776"/>
      <c r="B61" s="58" t="s">
        <v>102</v>
      </c>
      <c r="C61" s="59">
        <f t="shared" si="7"/>
        <v>0</v>
      </c>
      <c r="D61" s="59">
        <f t="shared" si="7"/>
        <v>0</v>
      </c>
      <c r="E61" s="59">
        <f t="shared" si="7"/>
        <v>0</v>
      </c>
      <c r="F61" s="95"/>
      <c r="G61" s="95"/>
      <c r="H61" s="95"/>
      <c r="I61" s="95"/>
      <c r="J61" s="95"/>
      <c r="K61" s="95"/>
      <c r="L61" s="95"/>
      <c r="M61" s="95"/>
      <c r="N61" s="95"/>
      <c r="O61" s="95"/>
      <c r="P61" s="95"/>
      <c r="Q61" s="59">
        <f t="shared" si="5"/>
        <v>0</v>
      </c>
      <c r="R61" s="59">
        <f t="shared" si="6"/>
        <v>0</v>
      </c>
      <c r="S61" s="59">
        <f t="shared" si="6"/>
        <v>0</v>
      </c>
      <c r="V61" s="395">
        <f t="shared" si="1"/>
        <v>54</v>
      </c>
    </row>
    <row r="62" spans="1:22" x14ac:dyDescent="0.3">
      <c r="A62" s="776"/>
      <c r="B62" s="58" t="s">
        <v>103</v>
      </c>
      <c r="C62" s="59">
        <f t="shared" si="7"/>
        <v>0</v>
      </c>
      <c r="D62" s="59">
        <f t="shared" si="7"/>
        <v>0</v>
      </c>
      <c r="E62" s="59">
        <f t="shared" si="7"/>
        <v>0</v>
      </c>
      <c r="F62" s="95"/>
      <c r="G62" s="95"/>
      <c r="H62" s="95"/>
      <c r="I62" s="95"/>
      <c r="J62" s="95"/>
      <c r="K62" s="95"/>
      <c r="L62" s="95"/>
      <c r="M62" s="95"/>
      <c r="N62" s="95"/>
      <c r="O62" s="95"/>
      <c r="P62" s="95"/>
      <c r="Q62" s="59">
        <f t="shared" si="5"/>
        <v>0</v>
      </c>
      <c r="R62" s="59">
        <f t="shared" si="6"/>
        <v>0</v>
      </c>
      <c r="S62" s="59">
        <f t="shared" si="6"/>
        <v>0</v>
      </c>
      <c r="V62" s="395">
        <f t="shared" si="1"/>
        <v>55</v>
      </c>
    </row>
    <row r="63" spans="1:22" x14ac:dyDescent="0.3">
      <c r="A63" s="776"/>
      <c r="B63" s="58" t="s">
        <v>104</v>
      </c>
      <c r="C63" s="59">
        <f t="shared" si="7"/>
        <v>0</v>
      </c>
      <c r="D63" s="59">
        <f t="shared" si="7"/>
        <v>0</v>
      </c>
      <c r="E63" s="59">
        <f t="shared" si="7"/>
        <v>0</v>
      </c>
      <c r="F63" s="95"/>
      <c r="G63" s="95"/>
      <c r="H63" s="95"/>
      <c r="I63" s="95"/>
      <c r="J63" s="95"/>
      <c r="K63" s="95"/>
      <c r="L63" s="95"/>
      <c r="M63" s="95"/>
      <c r="N63" s="95"/>
      <c r="O63" s="95"/>
      <c r="P63" s="95"/>
      <c r="Q63" s="59">
        <f t="shared" si="5"/>
        <v>0</v>
      </c>
      <c r="R63" s="59">
        <f t="shared" si="6"/>
        <v>0</v>
      </c>
      <c r="S63" s="59">
        <f t="shared" si="6"/>
        <v>0</v>
      </c>
      <c r="V63" s="395">
        <f t="shared" si="1"/>
        <v>56</v>
      </c>
    </row>
    <row r="64" spans="1:22" x14ac:dyDescent="0.3">
      <c r="A64" s="776"/>
      <c r="B64" s="58" t="s">
        <v>105</v>
      </c>
      <c r="C64" s="59">
        <f t="shared" si="7"/>
        <v>0</v>
      </c>
      <c r="D64" s="59">
        <f t="shared" si="7"/>
        <v>0</v>
      </c>
      <c r="E64" s="59">
        <f t="shared" si="7"/>
        <v>0</v>
      </c>
      <c r="F64" s="95"/>
      <c r="G64" s="95"/>
      <c r="H64" s="95"/>
      <c r="I64" s="95"/>
      <c r="J64" s="95"/>
      <c r="K64" s="95"/>
      <c r="L64" s="95"/>
      <c r="M64" s="95"/>
      <c r="N64" s="95"/>
      <c r="O64" s="95"/>
      <c r="P64" s="95"/>
      <c r="Q64" s="59">
        <f t="shared" si="5"/>
        <v>0</v>
      </c>
      <c r="R64" s="59">
        <f t="shared" si="6"/>
        <v>0</v>
      </c>
      <c r="S64" s="59">
        <f t="shared" si="6"/>
        <v>0</v>
      </c>
      <c r="V64" s="395">
        <f t="shared" si="1"/>
        <v>57</v>
      </c>
    </row>
    <row r="65" spans="1:22" x14ac:dyDescent="0.3">
      <c r="A65" s="776"/>
      <c r="B65" s="58" t="s">
        <v>106</v>
      </c>
      <c r="C65" s="59">
        <f t="shared" si="7"/>
        <v>0</v>
      </c>
      <c r="D65" s="59">
        <f t="shared" si="7"/>
        <v>0</v>
      </c>
      <c r="E65" s="59">
        <f t="shared" si="7"/>
        <v>0</v>
      </c>
      <c r="F65" s="95"/>
      <c r="G65" s="95"/>
      <c r="H65" s="95"/>
      <c r="I65" s="95"/>
      <c r="J65" s="95"/>
      <c r="K65" s="95"/>
      <c r="L65" s="95"/>
      <c r="M65" s="95"/>
      <c r="N65" s="95"/>
      <c r="O65" s="95"/>
      <c r="P65" s="95"/>
      <c r="Q65" s="59">
        <f t="shared" si="5"/>
        <v>0</v>
      </c>
      <c r="R65" s="59">
        <f t="shared" si="6"/>
        <v>0</v>
      </c>
      <c r="S65" s="59">
        <f t="shared" si="6"/>
        <v>0</v>
      </c>
      <c r="V65" s="395">
        <f t="shared" si="1"/>
        <v>58</v>
      </c>
    </row>
    <row r="66" spans="1:22" ht="14.25" thickBot="1" x14ac:dyDescent="0.35">
      <c r="A66" s="776"/>
      <c r="B66" s="60" t="s">
        <v>148</v>
      </c>
      <c r="C66" s="61">
        <f t="shared" ref="C66:S66" si="8">SUM(C45:C65)</f>
        <v>0</v>
      </c>
      <c r="D66" s="61">
        <f t="shared" si="8"/>
        <v>0</v>
      </c>
      <c r="E66" s="61">
        <f t="shared" si="8"/>
        <v>0</v>
      </c>
      <c r="F66" s="61">
        <f t="shared" si="8"/>
        <v>0</v>
      </c>
      <c r="G66" s="61">
        <f t="shared" si="8"/>
        <v>0</v>
      </c>
      <c r="H66" s="61">
        <f t="shared" si="8"/>
        <v>0</v>
      </c>
      <c r="I66" s="61">
        <f t="shared" si="8"/>
        <v>0</v>
      </c>
      <c r="J66" s="61">
        <f t="shared" si="8"/>
        <v>0</v>
      </c>
      <c r="K66" s="61">
        <f t="shared" si="8"/>
        <v>0</v>
      </c>
      <c r="L66" s="61">
        <f t="shared" si="8"/>
        <v>0</v>
      </c>
      <c r="M66" s="61">
        <f t="shared" si="8"/>
        <v>0</v>
      </c>
      <c r="N66" s="61">
        <f t="shared" si="8"/>
        <v>0</v>
      </c>
      <c r="O66" s="61">
        <f t="shared" si="8"/>
        <v>0</v>
      </c>
      <c r="P66" s="61">
        <f t="shared" si="8"/>
        <v>0</v>
      </c>
      <c r="Q66" s="61">
        <f t="shared" si="8"/>
        <v>0</v>
      </c>
      <c r="R66" s="61">
        <f t="shared" si="8"/>
        <v>0</v>
      </c>
      <c r="S66" s="61">
        <f t="shared" si="8"/>
        <v>0</v>
      </c>
      <c r="T66" s="232"/>
      <c r="U66" s="48" t="str">
        <f>RIGHT(A45,4)&amp;"reseau"</f>
        <v>2020reseau</v>
      </c>
      <c r="V66" s="395">
        <f t="shared" si="1"/>
        <v>59</v>
      </c>
    </row>
    <row r="67" spans="1:22" x14ac:dyDescent="0.3">
      <c r="A67" s="776"/>
      <c r="B67" s="62"/>
      <c r="C67" s="59"/>
      <c r="D67" s="59"/>
      <c r="E67" s="59"/>
      <c r="F67" s="59"/>
      <c r="G67" s="59"/>
      <c r="H67" s="59"/>
      <c r="I67" s="59"/>
      <c r="J67" s="59"/>
      <c r="K67" s="59"/>
      <c r="L67" s="59"/>
      <c r="M67" s="59"/>
      <c r="N67" s="59"/>
      <c r="O67" s="59"/>
      <c r="P67" s="59"/>
      <c r="Q67" s="59"/>
      <c r="R67" s="59"/>
      <c r="S67" s="59"/>
      <c r="T67" s="59"/>
      <c r="V67" s="395">
        <f t="shared" si="1"/>
        <v>60</v>
      </c>
    </row>
    <row r="68" spans="1:22" x14ac:dyDescent="0.3">
      <c r="A68" s="776"/>
      <c r="B68" s="58" t="s">
        <v>407</v>
      </c>
      <c r="C68" s="59">
        <f>Q31</f>
        <v>0</v>
      </c>
      <c r="D68" s="59">
        <f>R31</f>
        <v>0</v>
      </c>
      <c r="E68" s="59">
        <f>S31</f>
        <v>0</v>
      </c>
      <c r="F68" s="95"/>
      <c r="G68" s="95"/>
      <c r="H68" s="95"/>
      <c r="I68" s="95"/>
      <c r="J68" s="95"/>
      <c r="K68" s="95"/>
      <c r="L68" s="95"/>
      <c r="M68" s="95"/>
      <c r="N68" s="95"/>
      <c r="O68" s="95"/>
      <c r="P68" s="95"/>
      <c r="Q68" s="59">
        <f>SUM(C68,F68:J68,M68:N68)</f>
        <v>0</v>
      </c>
      <c r="R68" s="59">
        <f>SUM(D68,K68,O68)</f>
        <v>0</v>
      </c>
      <c r="S68" s="59">
        <f>SUM(E68,L68,P68)</f>
        <v>0</v>
      </c>
      <c r="T68" s="59"/>
      <c r="V68" s="395">
        <f t="shared" si="1"/>
        <v>61</v>
      </c>
    </row>
    <row r="69" spans="1:22" x14ac:dyDescent="0.3">
      <c r="A69" s="776"/>
      <c r="B69" s="58" t="s">
        <v>149</v>
      </c>
      <c r="C69" s="59">
        <f t="shared" ref="C69:E79" si="9">Q32</f>
        <v>0</v>
      </c>
      <c r="D69" s="59">
        <f t="shared" si="9"/>
        <v>0</v>
      </c>
      <c r="E69" s="59">
        <f t="shared" si="9"/>
        <v>0</v>
      </c>
      <c r="F69" s="95"/>
      <c r="G69" s="95"/>
      <c r="H69" s="95"/>
      <c r="I69" s="95"/>
      <c r="J69" s="95"/>
      <c r="K69" s="95"/>
      <c r="L69" s="95"/>
      <c r="M69" s="95"/>
      <c r="N69" s="95"/>
      <c r="O69" s="95"/>
      <c r="P69" s="95"/>
      <c r="Q69" s="59">
        <f t="shared" ref="Q69:Q79" si="10">SUM(C69,F69:J69,M69:N69)</f>
        <v>0</v>
      </c>
      <c r="R69" s="59">
        <f t="shared" ref="R69:S79" si="11">SUM(D69,K69,O69)</f>
        <v>0</v>
      </c>
      <c r="S69" s="59">
        <f t="shared" si="11"/>
        <v>0</v>
      </c>
      <c r="T69" s="59"/>
      <c r="V69" s="395">
        <f t="shared" si="1"/>
        <v>62</v>
      </c>
    </row>
    <row r="70" spans="1:22" x14ac:dyDescent="0.3">
      <c r="A70" s="776"/>
      <c r="B70" s="58" t="s">
        <v>150</v>
      </c>
      <c r="C70" s="59">
        <f t="shared" si="9"/>
        <v>0</v>
      </c>
      <c r="D70" s="59">
        <f t="shared" si="9"/>
        <v>0</v>
      </c>
      <c r="E70" s="59">
        <f t="shared" si="9"/>
        <v>0</v>
      </c>
      <c r="F70" s="95"/>
      <c r="G70" s="95"/>
      <c r="H70" s="95"/>
      <c r="I70" s="95"/>
      <c r="J70" s="95"/>
      <c r="K70" s="95"/>
      <c r="L70" s="95"/>
      <c r="M70" s="95"/>
      <c r="N70" s="95"/>
      <c r="O70" s="95"/>
      <c r="P70" s="95"/>
      <c r="Q70" s="59">
        <f t="shared" si="10"/>
        <v>0</v>
      </c>
      <c r="R70" s="59">
        <f t="shared" si="11"/>
        <v>0</v>
      </c>
      <c r="S70" s="59">
        <f t="shared" si="11"/>
        <v>0</v>
      </c>
      <c r="T70" s="59"/>
      <c r="V70" s="395">
        <f t="shared" si="1"/>
        <v>63</v>
      </c>
    </row>
    <row r="71" spans="1:22" x14ac:dyDescent="0.3">
      <c r="A71" s="776"/>
      <c r="B71" s="58" t="s">
        <v>145</v>
      </c>
      <c r="C71" s="59">
        <f t="shared" si="9"/>
        <v>0</v>
      </c>
      <c r="D71" s="59">
        <f t="shared" si="9"/>
        <v>0</v>
      </c>
      <c r="E71" s="59">
        <f t="shared" si="9"/>
        <v>0</v>
      </c>
      <c r="F71" s="95"/>
      <c r="G71" s="95"/>
      <c r="H71" s="95"/>
      <c r="I71" s="95"/>
      <c r="J71" s="95"/>
      <c r="K71" s="95"/>
      <c r="L71" s="95"/>
      <c r="M71" s="95"/>
      <c r="N71" s="95"/>
      <c r="O71" s="95"/>
      <c r="P71" s="95"/>
      <c r="Q71" s="59">
        <f t="shared" si="10"/>
        <v>0</v>
      </c>
      <c r="R71" s="59">
        <f t="shared" si="11"/>
        <v>0</v>
      </c>
      <c r="S71" s="59">
        <f t="shared" si="11"/>
        <v>0</v>
      </c>
      <c r="T71" s="59"/>
      <c r="V71" s="395">
        <f t="shared" si="1"/>
        <v>64</v>
      </c>
    </row>
    <row r="72" spans="1:22" x14ac:dyDescent="0.3">
      <c r="A72" s="776"/>
      <c r="B72" s="58" t="s">
        <v>151</v>
      </c>
      <c r="C72" s="59">
        <f t="shared" si="9"/>
        <v>0</v>
      </c>
      <c r="D72" s="59">
        <f t="shared" si="9"/>
        <v>0</v>
      </c>
      <c r="E72" s="59">
        <f t="shared" si="9"/>
        <v>0</v>
      </c>
      <c r="F72" s="95"/>
      <c r="G72" s="95"/>
      <c r="H72" s="95"/>
      <c r="I72" s="95"/>
      <c r="J72" s="95"/>
      <c r="K72" s="95"/>
      <c r="L72" s="95"/>
      <c r="M72" s="95"/>
      <c r="N72" s="95"/>
      <c r="O72" s="95"/>
      <c r="P72" s="95"/>
      <c r="Q72" s="59">
        <f t="shared" si="10"/>
        <v>0</v>
      </c>
      <c r="R72" s="59">
        <f t="shared" si="11"/>
        <v>0</v>
      </c>
      <c r="S72" s="59">
        <f t="shared" si="11"/>
        <v>0</v>
      </c>
      <c r="T72" s="59"/>
      <c r="V72" s="395">
        <f t="shared" si="1"/>
        <v>65</v>
      </c>
    </row>
    <row r="73" spans="1:22" x14ac:dyDescent="0.3">
      <c r="A73" s="776"/>
      <c r="B73" s="58" t="s">
        <v>152</v>
      </c>
      <c r="C73" s="59">
        <f t="shared" si="9"/>
        <v>0</v>
      </c>
      <c r="D73" s="59">
        <f t="shared" si="9"/>
        <v>0</v>
      </c>
      <c r="E73" s="59">
        <f t="shared" si="9"/>
        <v>0</v>
      </c>
      <c r="F73" s="95"/>
      <c r="G73" s="95"/>
      <c r="H73" s="95"/>
      <c r="I73" s="95"/>
      <c r="J73" s="95"/>
      <c r="K73" s="95"/>
      <c r="L73" s="95"/>
      <c r="M73" s="95"/>
      <c r="N73" s="95"/>
      <c r="O73" s="95"/>
      <c r="P73" s="95"/>
      <c r="Q73" s="59">
        <f t="shared" si="10"/>
        <v>0</v>
      </c>
      <c r="R73" s="59">
        <f t="shared" si="11"/>
        <v>0</v>
      </c>
      <c r="S73" s="59">
        <f t="shared" si="11"/>
        <v>0</v>
      </c>
      <c r="T73" s="59"/>
      <c r="V73" s="395">
        <f t="shared" ref="V73:V136" si="12">V72+1</f>
        <v>66</v>
      </c>
    </row>
    <row r="74" spans="1:22" x14ac:dyDescent="0.3">
      <c r="A74" s="776"/>
      <c r="B74" s="58" t="s">
        <v>147</v>
      </c>
      <c r="C74" s="59">
        <f t="shared" si="9"/>
        <v>0</v>
      </c>
      <c r="D74" s="59">
        <f t="shared" si="9"/>
        <v>0</v>
      </c>
      <c r="E74" s="59">
        <f t="shared" si="9"/>
        <v>0</v>
      </c>
      <c r="F74" s="95"/>
      <c r="G74" s="95"/>
      <c r="H74" s="95"/>
      <c r="I74" s="95"/>
      <c r="J74" s="95"/>
      <c r="K74" s="95"/>
      <c r="L74" s="95"/>
      <c r="M74" s="95"/>
      <c r="N74" s="95"/>
      <c r="O74" s="95"/>
      <c r="P74" s="95"/>
      <c r="Q74" s="59">
        <f t="shared" si="10"/>
        <v>0</v>
      </c>
      <c r="R74" s="59">
        <f t="shared" si="11"/>
        <v>0</v>
      </c>
      <c r="S74" s="59">
        <f t="shared" si="11"/>
        <v>0</v>
      </c>
      <c r="T74" s="59"/>
      <c r="V74" s="395">
        <f t="shared" si="12"/>
        <v>67</v>
      </c>
    </row>
    <row r="75" spans="1:22" x14ac:dyDescent="0.3">
      <c r="A75" s="776"/>
      <c r="B75" s="58" t="s">
        <v>102</v>
      </c>
      <c r="C75" s="59">
        <f t="shared" si="9"/>
        <v>0</v>
      </c>
      <c r="D75" s="59">
        <f t="shared" si="9"/>
        <v>0</v>
      </c>
      <c r="E75" s="59">
        <f t="shared" si="9"/>
        <v>0</v>
      </c>
      <c r="F75" s="95"/>
      <c r="G75" s="95"/>
      <c r="H75" s="95"/>
      <c r="I75" s="95"/>
      <c r="J75" s="95"/>
      <c r="K75" s="95"/>
      <c r="L75" s="95"/>
      <c r="M75" s="95"/>
      <c r="N75" s="95"/>
      <c r="O75" s="95"/>
      <c r="P75" s="95"/>
      <c r="Q75" s="59">
        <f t="shared" si="10"/>
        <v>0</v>
      </c>
      <c r="R75" s="59">
        <f t="shared" si="11"/>
        <v>0</v>
      </c>
      <c r="S75" s="59">
        <f t="shared" si="11"/>
        <v>0</v>
      </c>
      <c r="T75" s="59"/>
      <c r="V75" s="395">
        <f t="shared" si="12"/>
        <v>68</v>
      </c>
    </row>
    <row r="76" spans="1:22" x14ac:dyDescent="0.3">
      <c r="A76" s="776"/>
      <c r="B76" s="58" t="s">
        <v>103</v>
      </c>
      <c r="C76" s="59">
        <f t="shared" si="9"/>
        <v>0</v>
      </c>
      <c r="D76" s="59">
        <f t="shared" si="9"/>
        <v>0</v>
      </c>
      <c r="E76" s="59">
        <f t="shared" si="9"/>
        <v>0</v>
      </c>
      <c r="F76" s="95"/>
      <c r="G76" s="95"/>
      <c r="H76" s="95"/>
      <c r="I76" s="95"/>
      <c r="J76" s="95"/>
      <c r="K76" s="95"/>
      <c r="L76" s="95"/>
      <c r="M76" s="95"/>
      <c r="N76" s="95"/>
      <c r="O76" s="95"/>
      <c r="P76" s="95"/>
      <c r="Q76" s="59">
        <f t="shared" si="10"/>
        <v>0</v>
      </c>
      <c r="R76" s="59">
        <f t="shared" si="11"/>
        <v>0</v>
      </c>
      <c r="S76" s="59">
        <f t="shared" si="11"/>
        <v>0</v>
      </c>
      <c r="T76" s="59"/>
      <c r="V76" s="395">
        <f t="shared" si="12"/>
        <v>69</v>
      </c>
    </row>
    <row r="77" spans="1:22" x14ac:dyDescent="0.3">
      <c r="A77" s="776"/>
      <c r="B77" s="58" t="s">
        <v>104</v>
      </c>
      <c r="C77" s="59">
        <f t="shared" si="9"/>
        <v>0</v>
      </c>
      <c r="D77" s="59">
        <f t="shared" si="9"/>
        <v>0</v>
      </c>
      <c r="E77" s="59">
        <f t="shared" si="9"/>
        <v>0</v>
      </c>
      <c r="F77" s="95"/>
      <c r="G77" s="95"/>
      <c r="H77" s="95"/>
      <c r="I77" s="95"/>
      <c r="J77" s="95"/>
      <c r="K77" s="95"/>
      <c r="L77" s="95"/>
      <c r="M77" s="95"/>
      <c r="N77" s="95"/>
      <c r="O77" s="95"/>
      <c r="P77" s="95"/>
      <c r="Q77" s="59">
        <f t="shared" si="10"/>
        <v>0</v>
      </c>
      <c r="R77" s="59">
        <f t="shared" si="11"/>
        <v>0</v>
      </c>
      <c r="S77" s="59">
        <f t="shared" si="11"/>
        <v>0</v>
      </c>
      <c r="T77" s="59"/>
      <c r="V77" s="395">
        <f t="shared" si="12"/>
        <v>70</v>
      </c>
    </row>
    <row r="78" spans="1:22" x14ac:dyDescent="0.3">
      <c r="A78" s="776"/>
      <c r="B78" s="58" t="s">
        <v>105</v>
      </c>
      <c r="C78" s="59">
        <f t="shared" si="9"/>
        <v>0</v>
      </c>
      <c r="D78" s="59">
        <f t="shared" si="9"/>
        <v>0</v>
      </c>
      <c r="E78" s="59">
        <f t="shared" si="9"/>
        <v>0</v>
      </c>
      <c r="F78" s="95"/>
      <c r="G78" s="95"/>
      <c r="H78" s="95"/>
      <c r="I78" s="95"/>
      <c r="J78" s="95"/>
      <c r="K78" s="95"/>
      <c r="L78" s="95"/>
      <c r="M78" s="95"/>
      <c r="N78" s="95"/>
      <c r="O78" s="95"/>
      <c r="P78" s="95"/>
      <c r="Q78" s="59">
        <f t="shared" si="10"/>
        <v>0</v>
      </c>
      <c r="R78" s="59">
        <f t="shared" si="11"/>
        <v>0</v>
      </c>
      <c r="S78" s="59">
        <f t="shared" si="11"/>
        <v>0</v>
      </c>
      <c r="T78" s="59"/>
      <c r="V78" s="395">
        <f t="shared" si="12"/>
        <v>71</v>
      </c>
    </row>
    <row r="79" spans="1:22" x14ac:dyDescent="0.3">
      <c r="A79" s="776"/>
      <c r="B79" s="58" t="s">
        <v>106</v>
      </c>
      <c r="C79" s="59">
        <f t="shared" si="9"/>
        <v>0</v>
      </c>
      <c r="D79" s="59">
        <f t="shared" si="9"/>
        <v>0</v>
      </c>
      <c r="E79" s="59">
        <f t="shared" si="9"/>
        <v>0</v>
      </c>
      <c r="F79" s="95"/>
      <c r="G79" s="95"/>
      <c r="H79" s="95"/>
      <c r="I79" s="95"/>
      <c r="J79" s="95"/>
      <c r="K79" s="95"/>
      <c r="L79" s="95"/>
      <c r="M79" s="95"/>
      <c r="N79" s="95"/>
      <c r="O79" s="95"/>
      <c r="P79" s="95"/>
      <c r="Q79" s="59">
        <f t="shared" si="10"/>
        <v>0</v>
      </c>
      <c r="R79" s="59">
        <f t="shared" si="11"/>
        <v>0</v>
      </c>
      <c r="S79" s="59">
        <f t="shared" si="11"/>
        <v>0</v>
      </c>
      <c r="T79" s="59"/>
      <c r="V79" s="395">
        <f t="shared" si="12"/>
        <v>72</v>
      </c>
    </row>
    <row r="80" spans="1:22" ht="14.25" thickBot="1" x14ac:dyDescent="0.35">
      <c r="A80" s="776"/>
      <c r="B80" s="60" t="s">
        <v>153</v>
      </c>
      <c r="C80" s="61">
        <f t="shared" ref="C80:S80" si="13">SUM(C68:C79)</f>
        <v>0</v>
      </c>
      <c r="D80" s="61">
        <f t="shared" si="13"/>
        <v>0</v>
      </c>
      <c r="E80" s="61">
        <f t="shared" si="13"/>
        <v>0</v>
      </c>
      <c r="F80" s="61">
        <f t="shared" si="13"/>
        <v>0</v>
      </c>
      <c r="G80" s="61">
        <f t="shared" si="13"/>
        <v>0</v>
      </c>
      <c r="H80" s="61">
        <f t="shared" si="13"/>
        <v>0</v>
      </c>
      <c r="I80" s="61">
        <f t="shared" si="13"/>
        <v>0</v>
      </c>
      <c r="J80" s="61">
        <f t="shared" si="13"/>
        <v>0</v>
      </c>
      <c r="K80" s="61">
        <f t="shared" si="13"/>
        <v>0</v>
      </c>
      <c r="L80" s="61">
        <f t="shared" si="13"/>
        <v>0</v>
      </c>
      <c r="M80" s="61">
        <f t="shared" si="13"/>
        <v>0</v>
      </c>
      <c r="N80" s="61">
        <f t="shared" si="13"/>
        <v>0</v>
      </c>
      <c r="O80" s="61">
        <f t="shared" si="13"/>
        <v>0</v>
      </c>
      <c r="P80" s="61">
        <f t="shared" si="13"/>
        <v>0</v>
      </c>
      <c r="Q80" s="61">
        <f t="shared" si="13"/>
        <v>0</v>
      </c>
      <c r="R80" s="61">
        <f t="shared" si="13"/>
        <v>0</v>
      </c>
      <c r="S80" s="61">
        <f t="shared" si="13"/>
        <v>0</v>
      </c>
      <c r="T80" s="59"/>
      <c r="U80" s="48" t="str">
        <f>RIGHT(A45,4)&amp;"hors reseau"</f>
        <v>2020hors reseau</v>
      </c>
      <c r="V80" s="395">
        <f t="shared" si="12"/>
        <v>73</v>
      </c>
    </row>
    <row r="81" spans="1:22" x14ac:dyDescent="0.3">
      <c r="B81" s="43"/>
      <c r="C81" s="59"/>
      <c r="D81" s="59"/>
      <c r="E81" s="59"/>
      <c r="F81" s="59"/>
      <c r="G81" s="59"/>
      <c r="H81" s="59"/>
      <c r="I81" s="59"/>
      <c r="J81" s="59"/>
      <c r="K81" s="59"/>
      <c r="L81" s="59"/>
      <c r="M81" s="59"/>
      <c r="N81" s="63"/>
      <c r="O81" s="59"/>
      <c r="P81" s="59"/>
      <c r="Q81" s="59"/>
      <c r="R81" s="59"/>
      <c r="S81" s="59"/>
      <c r="V81" s="395">
        <f t="shared" si="12"/>
        <v>74</v>
      </c>
    </row>
    <row r="82" spans="1:22" ht="14.45" customHeight="1" x14ac:dyDescent="0.3">
      <c r="A82" s="776" t="s">
        <v>365</v>
      </c>
      <c r="B82" s="58" t="s">
        <v>407</v>
      </c>
      <c r="C82" s="59">
        <f>Q45</f>
        <v>0</v>
      </c>
      <c r="D82" s="59">
        <f>R45</f>
        <v>0</v>
      </c>
      <c r="E82" s="59">
        <f>S45</f>
        <v>0</v>
      </c>
      <c r="F82" s="95"/>
      <c r="G82" s="95"/>
      <c r="H82" s="95"/>
      <c r="I82" s="95"/>
      <c r="J82" s="95"/>
      <c r="K82" s="95"/>
      <c r="L82" s="95"/>
      <c r="M82" s="95"/>
      <c r="N82" s="95"/>
      <c r="O82" s="95"/>
      <c r="P82" s="95"/>
      <c r="Q82" s="59">
        <f>SUM(C82,F82:J82,M82:N82)</f>
        <v>0</v>
      </c>
      <c r="R82" s="59">
        <f>SUM(D82,K82,O82)</f>
        <v>0</v>
      </c>
      <c r="S82" s="59">
        <f>SUM(E82,L82,P82)</f>
        <v>0</v>
      </c>
      <c r="V82" s="395">
        <f t="shared" si="12"/>
        <v>75</v>
      </c>
    </row>
    <row r="83" spans="1:22" ht="14.45" customHeight="1" x14ac:dyDescent="0.3">
      <c r="A83" s="776"/>
      <c r="B83" s="58" t="s">
        <v>408</v>
      </c>
      <c r="C83" s="59">
        <f t="shared" ref="C83:E92" si="14">Q46</f>
        <v>0</v>
      </c>
      <c r="D83" s="59">
        <f t="shared" si="14"/>
        <v>0</v>
      </c>
      <c r="E83" s="59">
        <f t="shared" si="14"/>
        <v>0</v>
      </c>
      <c r="F83" s="95"/>
      <c r="G83" s="95"/>
      <c r="H83" s="95"/>
      <c r="I83" s="95"/>
      <c r="J83" s="95"/>
      <c r="K83" s="95"/>
      <c r="L83" s="95"/>
      <c r="M83" s="95"/>
      <c r="N83" s="95"/>
      <c r="O83" s="95"/>
      <c r="P83" s="95"/>
      <c r="Q83" s="59">
        <f t="shared" ref="Q83:Q102" si="15">SUM(C83,F83:J83,M83:N83)</f>
        <v>0</v>
      </c>
      <c r="R83" s="59">
        <f t="shared" ref="R83:S102" si="16">SUM(D83,K83,O83)</f>
        <v>0</v>
      </c>
      <c r="S83" s="59">
        <f t="shared" si="16"/>
        <v>0</v>
      </c>
      <c r="V83" s="395">
        <f t="shared" si="12"/>
        <v>76</v>
      </c>
    </row>
    <row r="84" spans="1:22" ht="14.45" customHeight="1" x14ac:dyDescent="0.3">
      <c r="A84" s="776"/>
      <c r="B84" s="58" t="s">
        <v>409</v>
      </c>
      <c r="C84" s="59">
        <f t="shared" si="14"/>
        <v>0</v>
      </c>
      <c r="D84" s="59">
        <f t="shared" si="14"/>
        <v>0</v>
      </c>
      <c r="E84" s="59">
        <f t="shared" si="14"/>
        <v>0</v>
      </c>
      <c r="F84" s="95"/>
      <c r="G84" s="95"/>
      <c r="H84" s="95"/>
      <c r="I84" s="95"/>
      <c r="J84" s="95"/>
      <c r="K84" s="95"/>
      <c r="L84" s="95"/>
      <c r="M84" s="95"/>
      <c r="N84" s="95"/>
      <c r="O84" s="95"/>
      <c r="P84" s="95"/>
      <c r="Q84" s="59">
        <f t="shared" si="15"/>
        <v>0</v>
      </c>
      <c r="R84" s="59">
        <f t="shared" si="16"/>
        <v>0</v>
      </c>
      <c r="S84" s="59">
        <f t="shared" si="16"/>
        <v>0</v>
      </c>
      <c r="V84" s="395">
        <f t="shared" si="12"/>
        <v>77</v>
      </c>
    </row>
    <row r="85" spans="1:22" ht="14.45" customHeight="1" x14ac:dyDescent="0.3">
      <c r="A85" s="776"/>
      <c r="B85" s="58" t="s">
        <v>410</v>
      </c>
      <c r="C85" s="59">
        <f t="shared" si="14"/>
        <v>0</v>
      </c>
      <c r="D85" s="59">
        <f t="shared" si="14"/>
        <v>0</v>
      </c>
      <c r="E85" s="59">
        <f t="shared" si="14"/>
        <v>0</v>
      </c>
      <c r="F85" s="95"/>
      <c r="G85" s="95"/>
      <c r="H85" s="95"/>
      <c r="I85" s="95"/>
      <c r="J85" s="95"/>
      <c r="K85" s="95"/>
      <c r="L85" s="95"/>
      <c r="M85" s="95"/>
      <c r="N85" s="95"/>
      <c r="O85" s="95"/>
      <c r="P85" s="95"/>
      <c r="Q85" s="59">
        <f t="shared" si="15"/>
        <v>0</v>
      </c>
      <c r="R85" s="59">
        <f t="shared" si="16"/>
        <v>0</v>
      </c>
      <c r="S85" s="59">
        <f t="shared" si="16"/>
        <v>0</v>
      </c>
      <c r="V85" s="395">
        <f t="shared" si="12"/>
        <v>78</v>
      </c>
    </row>
    <row r="86" spans="1:22" ht="14.45" customHeight="1" x14ac:dyDescent="0.3">
      <c r="A86" s="776"/>
      <c r="B86" s="58" t="s">
        <v>411</v>
      </c>
      <c r="C86" s="59">
        <f t="shared" si="14"/>
        <v>0</v>
      </c>
      <c r="D86" s="59">
        <f t="shared" si="14"/>
        <v>0</v>
      </c>
      <c r="E86" s="59">
        <f t="shared" si="14"/>
        <v>0</v>
      </c>
      <c r="F86" s="95"/>
      <c r="G86" s="95"/>
      <c r="H86" s="95"/>
      <c r="I86" s="95"/>
      <c r="J86" s="95"/>
      <c r="K86" s="95"/>
      <c r="L86" s="95"/>
      <c r="M86" s="95"/>
      <c r="N86" s="95"/>
      <c r="O86" s="95"/>
      <c r="P86" s="95"/>
      <c r="Q86" s="59">
        <f t="shared" si="15"/>
        <v>0</v>
      </c>
      <c r="R86" s="59">
        <f t="shared" si="16"/>
        <v>0</v>
      </c>
      <c r="S86" s="59">
        <f t="shared" si="16"/>
        <v>0</v>
      </c>
      <c r="V86" s="395">
        <f t="shared" si="12"/>
        <v>79</v>
      </c>
    </row>
    <row r="87" spans="1:22" ht="14.45" customHeight="1" x14ac:dyDescent="0.3">
      <c r="A87" s="776"/>
      <c r="B87" s="58" t="s">
        <v>412</v>
      </c>
      <c r="C87" s="59">
        <f t="shared" si="14"/>
        <v>0</v>
      </c>
      <c r="D87" s="59">
        <f t="shared" si="14"/>
        <v>0</v>
      </c>
      <c r="E87" s="59">
        <f t="shared" si="14"/>
        <v>0</v>
      </c>
      <c r="F87" s="95"/>
      <c r="G87" s="95"/>
      <c r="H87" s="95"/>
      <c r="I87" s="95"/>
      <c r="J87" s="95"/>
      <c r="K87" s="95"/>
      <c r="L87" s="95"/>
      <c r="M87" s="95"/>
      <c r="N87" s="95"/>
      <c r="O87" s="95"/>
      <c r="P87" s="95"/>
      <c r="Q87" s="59">
        <f t="shared" si="15"/>
        <v>0</v>
      </c>
      <c r="R87" s="59">
        <f t="shared" si="16"/>
        <v>0</v>
      </c>
      <c r="S87" s="59">
        <f t="shared" si="16"/>
        <v>0</v>
      </c>
      <c r="V87" s="395">
        <f t="shared" si="12"/>
        <v>80</v>
      </c>
    </row>
    <row r="88" spans="1:22" ht="14.45" customHeight="1" x14ac:dyDescent="0.3">
      <c r="A88" s="776"/>
      <c r="B88" s="58" t="s">
        <v>413</v>
      </c>
      <c r="C88" s="59">
        <f t="shared" si="14"/>
        <v>0</v>
      </c>
      <c r="D88" s="59">
        <f t="shared" si="14"/>
        <v>0</v>
      </c>
      <c r="E88" s="59">
        <f t="shared" si="14"/>
        <v>0</v>
      </c>
      <c r="F88" s="95"/>
      <c r="G88" s="95"/>
      <c r="H88" s="95"/>
      <c r="I88" s="95"/>
      <c r="J88" s="95"/>
      <c r="K88" s="95"/>
      <c r="L88" s="95"/>
      <c r="M88" s="95"/>
      <c r="N88" s="95"/>
      <c r="O88" s="95"/>
      <c r="P88" s="95"/>
      <c r="Q88" s="59">
        <f t="shared" si="15"/>
        <v>0</v>
      </c>
      <c r="R88" s="59">
        <f t="shared" si="16"/>
        <v>0</v>
      </c>
      <c r="S88" s="59">
        <f t="shared" si="16"/>
        <v>0</v>
      </c>
      <c r="V88" s="395">
        <f t="shared" si="12"/>
        <v>81</v>
      </c>
    </row>
    <row r="89" spans="1:22" ht="14.45" customHeight="1" x14ac:dyDescent="0.3">
      <c r="A89" s="776"/>
      <c r="B89" s="58" t="s">
        <v>414</v>
      </c>
      <c r="C89" s="59">
        <f t="shared" si="14"/>
        <v>0</v>
      </c>
      <c r="D89" s="59">
        <f t="shared" si="14"/>
        <v>0</v>
      </c>
      <c r="E89" s="59">
        <f t="shared" si="14"/>
        <v>0</v>
      </c>
      <c r="F89" s="95"/>
      <c r="G89" s="95"/>
      <c r="H89" s="95"/>
      <c r="I89" s="95"/>
      <c r="J89" s="95"/>
      <c r="K89" s="95"/>
      <c r="L89" s="95"/>
      <c r="M89" s="95"/>
      <c r="N89" s="95"/>
      <c r="O89" s="95"/>
      <c r="P89" s="95"/>
      <c r="Q89" s="59">
        <f t="shared" si="15"/>
        <v>0</v>
      </c>
      <c r="R89" s="59">
        <f t="shared" si="16"/>
        <v>0</v>
      </c>
      <c r="S89" s="59">
        <f t="shared" si="16"/>
        <v>0</v>
      </c>
      <c r="V89" s="395">
        <f t="shared" si="12"/>
        <v>82</v>
      </c>
    </row>
    <row r="90" spans="1:22" ht="14.45" customHeight="1" x14ac:dyDescent="0.3">
      <c r="A90" s="776"/>
      <c r="B90" s="58" t="s">
        <v>415</v>
      </c>
      <c r="C90" s="59">
        <f t="shared" si="14"/>
        <v>0</v>
      </c>
      <c r="D90" s="59">
        <f t="shared" si="14"/>
        <v>0</v>
      </c>
      <c r="E90" s="59">
        <f t="shared" si="14"/>
        <v>0</v>
      </c>
      <c r="F90" s="95"/>
      <c r="G90" s="95"/>
      <c r="H90" s="95"/>
      <c r="I90" s="95"/>
      <c r="J90" s="95"/>
      <c r="K90" s="95"/>
      <c r="L90" s="95"/>
      <c r="M90" s="95"/>
      <c r="N90" s="95"/>
      <c r="O90" s="95"/>
      <c r="P90" s="95"/>
      <c r="Q90" s="59">
        <f t="shared" si="15"/>
        <v>0</v>
      </c>
      <c r="R90" s="59">
        <f t="shared" si="16"/>
        <v>0</v>
      </c>
      <c r="S90" s="59">
        <f t="shared" si="16"/>
        <v>0</v>
      </c>
      <c r="V90" s="395">
        <f t="shared" si="12"/>
        <v>83</v>
      </c>
    </row>
    <row r="91" spans="1:22" ht="14.45" customHeight="1" x14ac:dyDescent="0.3">
      <c r="A91" s="776"/>
      <c r="B91" s="58" t="s">
        <v>416</v>
      </c>
      <c r="C91" s="59">
        <f t="shared" si="14"/>
        <v>0</v>
      </c>
      <c r="D91" s="59">
        <f t="shared" si="14"/>
        <v>0</v>
      </c>
      <c r="E91" s="59">
        <f t="shared" si="14"/>
        <v>0</v>
      </c>
      <c r="F91" s="95"/>
      <c r="G91" s="95"/>
      <c r="H91" s="95"/>
      <c r="I91" s="95"/>
      <c r="J91" s="95"/>
      <c r="K91" s="95"/>
      <c r="L91" s="95"/>
      <c r="M91" s="95"/>
      <c r="N91" s="95"/>
      <c r="O91" s="95"/>
      <c r="P91" s="95"/>
      <c r="Q91" s="59">
        <f t="shared" si="15"/>
        <v>0</v>
      </c>
      <c r="R91" s="59">
        <f t="shared" si="16"/>
        <v>0</v>
      </c>
      <c r="S91" s="59">
        <f t="shared" si="16"/>
        <v>0</v>
      </c>
      <c r="V91" s="395">
        <f t="shared" si="12"/>
        <v>84</v>
      </c>
    </row>
    <row r="92" spans="1:22" ht="14.45" customHeight="1" x14ac:dyDescent="0.3">
      <c r="A92" s="776"/>
      <c r="B92" s="58" t="s">
        <v>417</v>
      </c>
      <c r="C92" s="59">
        <f>Q55</f>
        <v>0</v>
      </c>
      <c r="D92" s="59">
        <f t="shared" si="14"/>
        <v>0</v>
      </c>
      <c r="E92" s="59">
        <f t="shared" si="14"/>
        <v>0</v>
      </c>
      <c r="F92" s="95"/>
      <c r="G92" s="95"/>
      <c r="H92" s="95"/>
      <c r="I92" s="95"/>
      <c r="J92" s="95"/>
      <c r="K92" s="95"/>
      <c r="L92" s="95"/>
      <c r="M92" s="95"/>
      <c r="N92" s="95"/>
      <c r="O92" s="95"/>
      <c r="P92" s="95"/>
      <c r="Q92" s="59">
        <f t="shared" si="15"/>
        <v>0</v>
      </c>
      <c r="R92" s="59">
        <f t="shared" si="16"/>
        <v>0</v>
      </c>
      <c r="S92" s="59">
        <f t="shared" si="16"/>
        <v>0</v>
      </c>
      <c r="V92" s="395">
        <f t="shared" si="12"/>
        <v>85</v>
      </c>
    </row>
    <row r="93" spans="1:22" ht="14.45" customHeight="1" x14ac:dyDescent="0.3">
      <c r="A93" s="776"/>
      <c r="B93" s="58" t="s">
        <v>418</v>
      </c>
      <c r="C93" s="59">
        <f t="shared" ref="C93:E102" si="17">Q56</f>
        <v>0</v>
      </c>
      <c r="D93" s="59">
        <f t="shared" si="17"/>
        <v>0</v>
      </c>
      <c r="E93" s="59">
        <f t="shared" si="17"/>
        <v>0</v>
      </c>
      <c r="F93" s="95"/>
      <c r="G93" s="95"/>
      <c r="H93" s="95"/>
      <c r="I93" s="95"/>
      <c r="J93" s="95"/>
      <c r="K93" s="95"/>
      <c r="L93" s="95"/>
      <c r="M93" s="95"/>
      <c r="N93" s="95"/>
      <c r="O93" s="95"/>
      <c r="P93" s="95"/>
      <c r="Q93" s="59">
        <f t="shared" si="15"/>
        <v>0</v>
      </c>
      <c r="R93" s="59">
        <f t="shared" si="16"/>
        <v>0</v>
      </c>
      <c r="S93" s="59">
        <f t="shared" si="16"/>
        <v>0</v>
      </c>
      <c r="V93" s="395">
        <f t="shared" si="12"/>
        <v>86</v>
      </c>
    </row>
    <row r="94" spans="1:22" ht="14.45" customHeight="1" x14ac:dyDescent="0.3">
      <c r="A94" s="776"/>
      <c r="B94" s="58" t="s">
        <v>419</v>
      </c>
      <c r="C94" s="59">
        <f t="shared" si="17"/>
        <v>0</v>
      </c>
      <c r="D94" s="59">
        <f t="shared" si="17"/>
        <v>0</v>
      </c>
      <c r="E94" s="59">
        <f t="shared" si="17"/>
        <v>0</v>
      </c>
      <c r="F94" s="95"/>
      <c r="G94" s="95"/>
      <c r="H94" s="95"/>
      <c r="I94" s="95"/>
      <c r="J94" s="95"/>
      <c r="K94" s="95"/>
      <c r="L94" s="95"/>
      <c r="M94" s="95"/>
      <c r="N94" s="95"/>
      <c r="O94" s="95"/>
      <c r="P94" s="95"/>
      <c r="Q94" s="59">
        <f t="shared" si="15"/>
        <v>0</v>
      </c>
      <c r="R94" s="59">
        <f t="shared" si="16"/>
        <v>0</v>
      </c>
      <c r="S94" s="59">
        <f t="shared" si="16"/>
        <v>0</v>
      </c>
      <c r="V94" s="395">
        <f t="shared" si="12"/>
        <v>87</v>
      </c>
    </row>
    <row r="95" spans="1:22" ht="14.45" customHeight="1" x14ac:dyDescent="0.3">
      <c r="A95" s="776"/>
      <c r="B95" s="58" t="s">
        <v>420</v>
      </c>
      <c r="C95" s="59">
        <f t="shared" si="17"/>
        <v>0</v>
      </c>
      <c r="D95" s="59">
        <f t="shared" si="17"/>
        <v>0</v>
      </c>
      <c r="E95" s="59">
        <f t="shared" si="17"/>
        <v>0</v>
      </c>
      <c r="F95" s="95"/>
      <c r="G95" s="95"/>
      <c r="H95" s="95"/>
      <c r="I95" s="95"/>
      <c r="J95" s="95"/>
      <c r="K95" s="95"/>
      <c r="L95" s="95"/>
      <c r="M95" s="95"/>
      <c r="N95" s="95"/>
      <c r="O95" s="95"/>
      <c r="P95" s="95"/>
      <c r="Q95" s="59">
        <f t="shared" si="15"/>
        <v>0</v>
      </c>
      <c r="R95" s="59">
        <f t="shared" si="16"/>
        <v>0</v>
      </c>
      <c r="S95" s="59">
        <f t="shared" si="16"/>
        <v>0</v>
      </c>
      <c r="V95" s="395">
        <f t="shared" si="12"/>
        <v>88</v>
      </c>
    </row>
    <row r="96" spans="1:22" ht="14.45" customHeight="1" x14ac:dyDescent="0.3">
      <c r="A96" s="776"/>
      <c r="B96" s="58" t="s">
        <v>146</v>
      </c>
      <c r="C96" s="59">
        <f t="shared" si="17"/>
        <v>0</v>
      </c>
      <c r="D96" s="59">
        <f t="shared" si="17"/>
        <v>0</v>
      </c>
      <c r="E96" s="59">
        <f t="shared" si="17"/>
        <v>0</v>
      </c>
      <c r="F96" s="95"/>
      <c r="G96" s="95"/>
      <c r="H96" s="95"/>
      <c r="I96" s="95"/>
      <c r="J96" s="95"/>
      <c r="K96" s="95"/>
      <c r="L96" s="95"/>
      <c r="M96" s="95"/>
      <c r="N96" s="95"/>
      <c r="O96" s="95"/>
      <c r="P96" s="95"/>
      <c r="Q96" s="59">
        <f t="shared" si="15"/>
        <v>0</v>
      </c>
      <c r="R96" s="59">
        <f t="shared" si="16"/>
        <v>0</v>
      </c>
      <c r="S96" s="59">
        <f t="shared" si="16"/>
        <v>0</v>
      </c>
      <c r="V96" s="395">
        <f t="shared" si="12"/>
        <v>89</v>
      </c>
    </row>
    <row r="97" spans="1:22" x14ac:dyDescent="0.3">
      <c r="A97" s="776"/>
      <c r="B97" s="58" t="s">
        <v>94</v>
      </c>
      <c r="C97" s="59">
        <f t="shared" si="17"/>
        <v>0</v>
      </c>
      <c r="D97" s="59">
        <f t="shared" si="17"/>
        <v>0</v>
      </c>
      <c r="E97" s="59">
        <f t="shared" si="17"/>
        <v>0</v>
      </c>
      <c r="F97" s="95"/>
      <c r="G97" s="95"/>
      <c r="H97" s="95"/>
      <c r="I97" s="95"/>
      <c r="J97" s="95"/>
      <c r="K97" s="95"/>
      <c r="L97" s="95"/>
      <c r="M97" s="95"/>
      <c r="N97" s="95"/>
      <c r="O97" s="95"/>
      <c r="P97" s="95"/>
      <c r="Q97" s="59">
        <f t="shared" si="15"/>
        <v>0</v>
      </c>
      <c r="R97" s="59">
        <f t="shared" si="16"/>
        <v>0</v>
      </c>
      <c r="S97" s="59">
        <f t="shared" si="16"/>
        <v>0</v>
      </c>
      <c r="V97" s="395">
        <f t="shared" si="12"/>
        <v>90</v>
      </c>
    </row>
    <row r="98" spans="1:22" x14ac:dyDescent="0.3">
      <c r="A98" s="776"/>
      <c r="B98" s="58" t="s">
        <v>102</v>
      </c>
      <c r="C98" s="59">
        <f t="shared" si="17"/>
        <v>0</v>
      </c>
      <c r="D98" s="59">
        <f t="shared" si="17"/>
        <v>0</v>
      </c>
      <c r="E98" s="59">
        <f t="shared" si="17"/>
        <v>0</v>
      </c>
      <c r="F98" s="95"/>
      <c r="G98" s="95"/>
      <c r="H98" s="95"/>
      <c r="I98" s="95"/>
      <c r="J98" s="95"/>
      <c r="K98" s="95"/>
      <c r="L98" s="95"/>
      <c r="M98" s="95"/>
      <c r="N98" s="95"/>
      <c r="O98" s="95"/>
      <c r="P98" s="95"/>
      <c r="Q98" s="59">
        <f t="shared" si="15"/>
        <v>0</v>
      </c>
      <c r="R98" s="59">
        <f t="shared" si="16"/>
        <v>0</v>
      </c>
      <c r="S98" s="59">
        <f t="shared" si="16"/>
        <v>0</v>
      </c>
      <c r="V98" s="395">
        <f t="shared" si="12"/>
        <v>91</v>
      </c>
    </row>
    <row r="99" spans="1:22" x14ac:dyDescent="0.3">
      <c r="A99" s="776"/>
      <c r="B99" s="58" t="s">
        <v>103</v>
      </c>
      <c r="C99" s="59">
        <f t="shared" si="17"/>
        <v>0</v>
      </c>
      <c r="D99" s="59">
        <f t="shared" si="17"/>
        <v>0</v>
      </c>
      <c r="E99" s="59">
        <f t="shared" si="17"/>
        <v>0</v>
      </c>
      <c r="F99" s="95"/>
      <c r="G99" s="95"/>
      <c r="H99" s="95"/>
      <c r="I99" s="95"/>
      <c r="J99" s="95"/>
      <c r="K99" s="95"/>
      <c r="L99" s="95"/>
      <c r="M99" s="95"/>
      <c r="N99" s="95"/>
      <c r="O99" s="95"/>
      <c r="P99" s="95"/>
      <c r="Q99" s="59">
        <f t="shared" si="15"/>
        <v>0</v>
      </c>
      <c r="R99" s="59">
        <f t="shared" si="16"/>
        <v>0</v>
      </c>
      <c r="S99" s="59">
        <f t="shared" si="16"/>
        <v>0</v>
      </c>
      <c r="V99" s="395">
        <f t="shared" si="12"/>
        <v>92</v>
      </c>
    </row>
    <row r="100" spans="1:22" x14ac:dyDescent="0.3">
      <c r="A100" s="776"/>
      <c r="B100" s="58" t="s">
        <v>104</v>
      </c>
      <c r="C100" s="59">
        <f t="shared" si="17"/>
        <v>0</v>
      </c>
      <c r="D100" s="59">
        <f t="shared" si="17"/>
        <v>0</v>
      </c>
      <c r="E100" s="59">
        <f t="shared" si="17"/>
        <v>0</v>
      </c>
      <c r="F100" s="95"/>
      <c r="G100" s="95"/>
      <c r="H100" s="95"/>
      <c r="I100" s="95"/>
      <c r="J100" s="95"/>
      <c r="K100" s="95"/>
      <c r="L100" s="95"/>
      <c r="M100" s="95"/>
      <c r="N100" s="95"/>
      <c r="O100" s="95"/>
      <c r="P100" s="95"/>
      <c r="Q100" s="59">
        <f t="shared" si="15"/>
        <v>0</v>
      </c>
      <c r="R100" s="59">
        <f t="shared" si="16"/>
        <v>0</v>
      </c>
      <c r="S100" s="59">
        <f t="shared" si="16"/>
        <v>0</v>
      </c>
      <c r="V100" s="395">
        <f t="shared" si="12"/>
        <v>93</v>
      </c>
    </row>
    <row r="101" spans="1:22" x14ac:dyDescent="0.3">
      <c r="A101" s="776"/>
      <c r="B101" s="58" t="s">
        <v>105</v>
      </c>
      <c r="C101" s="59">
        <f t="shared" si="17"/>
        <v>0</v>
      </c>
      <c r="D101" s="59">
        <f t="shared" si="17"/>
        <v>0</v>
      </c>
      <c r="E101" s="59">
        <f t="shared" si="17"/>
        <v>0</v>
      </c>
      <c r="F101" s="95"/>
      <c r="G101" s="95"/>
      <c r="H101" s="95"/>
      <c r="I101" s="95"/>
      <c r="J101" s="95"/>
      <c r="K101" s="95"/>
      <c r="L101" s="95"/>
      <c r="M101" s="95"/>
      <c r="N101" s="95"/>
      <c r="O101" s="95"/>
      <c r="P101" s="95"/>
      <c r="Q101" s="59">
        <f t="shared" si="15"/>
        <v>0</v>
      </c>
      <c r="R101" s="59">
        <f t="shared" si="16"/>
        <v>0</v>
      </c>
      <c r="S101" s="59">
        <f t="shared" si="16"/>
        <v>0</v>
      </c>
      <c r="V101" s="395">
        <f t="shared" si="12"/>
        <v>94</v>
      </c>
    </row>
    <row r="102" spans="1:22" x14ac:dyDescent="0.3">
      <c r="A102" s="776"/>
      <c r="B102" s="58" t="s">
        <v>106</v>
      </c>
      <c r="C102" s="59">
        <f t="shared" si="17"/>
        <v>0</v>
      </c>
      <c r="D102" s="59">
        <f t="shared" si="17"/>
        <v>0</v>
      </c>
      <c r="E102" s="59">
        <f t="shared" si="17"/>
        <v>0</v>
      </c>
      <c r="F102" s="95"/>
      <c r="G102" s="95"/>
      <c r="H102" s="95"/>
      <c r="I102" s="95"/>
      <c r="J102" s="95"/>
      <c r="K102" s="95"/>
      <c r="L102" s="95"/>
      <c r="M102" s="95"/>
      <c r="N102" s="95"/>
      <c r="O102" s="95"/>
      <c r="P102" s="95"/>
      <c r="Q102" s="59">
        <f t="shared" si="15"/>
        <v>0</v>
      </c>
      <c r="R102" s="59">
        <f t="shared" si="16"/>
        <v>0</v>
      </c>
      <c r="S102" s="59">
        <f t="shared" si="16"/>
        <v>0</v>
      </c>
      <c r="V102" s="395">
        <f t="shared" si="12"/>
        <v>95</v>
      </c>
    </row>
    <row r="103" spans="1:22" ht="14.25" thickBot="1" x14ac:dyDescent="0.35">
      <c r="A103" s="776"/>
      <c r="B103" s="60" t="s">
        <v>148</v>
      </c>
      <c r="C103" s="61">
        <f t="shared" ref="C103:S103" si="18">SUM(C82:C102)</f>
        <v>0</v>
      </c>
      <c r="D103" s="61">
        <f t="shared" si="18"/>
        <v>0</v>
      </c>
      <c r="E103" s="61">
        <f t="shared" si="18"/>
        <v>0</v>
      </c>
      <c r="F103" s="61">
        <f t="shared" si="18"/>
        <v>0</v>
      </c>
      <c r="G103" s="61">
        <f t="shared" si="18"/>
        <v>0</v>
      </c>
      <c r="H103" s="61">
        <f t="shared" si="18"/>
        <v>0</v>
      </c>
      <c r="I103" s="61">
        <f t="shared" si="18"/>
        <v>0</v>
      </c>
      <c r="J103" s="61">
        <f t="shared" si="18"/>
        <v>0</v>
      </c>
      <c r="K103" s="61">
        <f t="shared" si="18"/>
        <v>0</v>
      </c>
      <c r="L103" s="61">
        <f t="shared" si="18"/>
        <v>0</v>
      </c>
      <c r="M103" s="61">
        <f t="shared" si="18"/>
        <v>0</v>
      </c>
      <c r="N103" s="61">
        <f t="shared" si="18"/>
        <v>0</v>
      </c>
      <c r="O103" s="61">
        <f t="shared" si="18"/>
        <v>0</v>
      </c>
      <c r="P103" s="61">
        <f t="shared" si="18"/>
        <v>0</v>
      </c>
      <c r="Q103" s="61">
        <f t="shared" si="18"/>
        <v>0</v>
      </c>
      <c r="R103" s="61">
        <f t="shared" si="18"/>
        <v>0</v>
      </c>
      <c r="S103" s="61">
        <f t="shared" si="18"/>
        <v>0</v>
      </c>
      <c r="T103" s="232"/>
      <c r="U103" s="48" t="str">
        <f>RIGHT(A82,4)&amp;"reseau"</f>
        <v>2021reseau</v>
      </c>
      <c r="V103" s="395">
        <f t="shared" si="12"/>
        <v>96</v>
      </c>
    </row>
    <row r="104" spans="1:22" x14ac:dyDescent="0.3">
      <c r="A104" s="776"/>
      <c r="B104" s="62"/>
      <c r="C104" s="59"/>
      <c r="D104" s="59"/>
      <c r="E104" s="59"/>
      <c r="F104" s="59"/>
      <c r="G104" s="59"/>
      <c r="H104" s="59"/>
      <c r="I104" s="59"/>
      <c r="J104" s="59"/>
      <c r="K104" s="59"/>
      <c r="L104" s="59"/>
      <c r="M104" s="59"/>
      <c r="N104" s="59"/>
      <c r="O104" s="59"/>
      <c r="P104" s="59"/>
      <c r="Q104" s="59"/>
      <c r="R104" s="59"/>
      <c r="S104" s="59"/>
      <c r="T104" s="59"/>
      <c r="V104" s="395">
        <f t="shared" si="12"/>
        <v>97</v>
      </c>
    </row>
    <row r="105" spans="1:22" x14ac:dyDescent="0.3">
      <c r="A105" s="776"/>
      <c r="B105" s="58" t="s">
        <v>407</v>
      </c>
      <c r="C105" s="59">
        <f>Q68</f>
        <v>0</v>
      </c>
      <c r="D105" s="59">
        <f>R68</f>
        <v>0</v>
      </c>
      <c r="E105" s="59">
        <f>S68</f>
        <v>0</v>
      </c>
      <c r="F105" s="95"/>
      <c r="G105" s="95"/>
      <c r="H105" s="95"/>
      <c r="I105" s="95"/>
      <c r="J105" s="95"/>
      <c r="K105" s="95"/>
      <c r="L105" s="95"/>
      <c r="M105" s="95"/>
      <c r="N105" s="95"/>
      <c r="O105" s="95"/>
      <c r="P105" s="95"/>
      <c r="Q105" s="59">
        <f>SUM(C105,F105:J105,M105:N105)</f>
        <v>0</v>
      </c>
      <c r="R105" s="59">
        <f>SUM(D105,K105,O105)</f>
        <v>0</v>
      </c>
      <c r="S105" s="59">
        <f>SUM(E105,L105,P105)</f>
        <v>0</v>
      </c>
      <c r="T105" s="59"/>
      <c r="V105" s="395">
        <f t="shared" si="12"/>
        <v>98</v>
      </c>
    </row>
    <row r="106" spans="1:22" x14ac:dyDescent="0.3">
      <c r="A106" s="776"/>
      <c r="B106" s="58" t="s">
        <v>149</v>
      </c>
      <c r="C106" s="59">
        <f t="shared" ref="C106:E116" si="19">Q69</f>
        <v>0</v>
      </c>
      <c r="D106" s="59">
        <f t="shared" si="19"/>
        <v>0</v>
      </c>
      <c r="E106" s="59">
        <f t="shared" si="19"/>
        <v>0</v>
      </c>
      <c r="F106" s="95"/>
      <c r="G106" s="95"/>
      <c r="H106" s="95"/>
      <c r="I106" s="95"/>
      <c r="J106" s="95"/>
      <c r="K106" s="95"/>
      <c r="L106" s="95"/>
      <c r="M106" s="95"/>
      <c r="N106" s="95"/>
      <c r="O106" s="95"/>
      <c r="P106" s="95"/>
      <c r="Q106" s="59">
        <f t="shared" ref="Q106:Q116" si="20">SUM(C106,F106:J106,M106:N106)</f>
        <v>0</v>
      </c>
      <c r="R106" s="59">
        <f t="shared" ref="R106:S116" si="21">SUM(D106,K106,O106)</f>
        <v>0</v>
      </c>
      <c r="S106" s="59">
        <f t="shared" si="21"/>
        <v>0</v>
      </c>
      <c r="T106" s="59"/>
      <c r="V106" s="395">
        <f t="shared" si="12"/>
        <v>99</v>
      </c>
    </row>
    <row r="107" spans="1:22" x14ac:dyDescent="0.3">
      <c r="A107" s="776"/>
      <c r="B107" s="58" t="s">
        <v>150</v>
      </c>
      <c r="C107" s="59">
        <f t="shared" si="19"/>
        <v>0</v>
      </c>
      <c r="D107" s="59">
        <f t="shared" si="19"/>
        <v>0</v>
      </c>
      <c r="E107" s="59">
        <f t="shared" si="19"/>
        <v>0</v>
      </c>
      <c r="F107" s="95"/>
      <c r="G107" s="95"/>
      <c r="H107" s="95"/>
      <c r="I107" s="95"/>
      <c r="J107" s="95"/>
      <c r="K107" s="95"/>
      <c r="L107" s="95"/>
      <c r="M107" s="95"/>
      <c r="N107" s="95"/>
      <c r="O107" s="95"/>
      <c r="P107" s="95"/>
      <c r="Q107" s="59">
        <f t="shared" si="20"/>
        <v>0</v>
      </c>
      <c r="R107" s="59">
        <f t="shared" si="21"/>
        <v>0</v>
      </c>
      <c r="S107" s="59">
        <f t="shared" si="21"/>
        <v>0</v>
      </c>
      <c r="T107" s="59"/>
      <c r="V107" s="395">
        <f t="shared" si="12"/>
        <v>100</v>
      </c>
    </row>
    <row r="108" spans="1:22" x14ac:dyDescent="0.3">
      <c r="A108" s="776"/>
      <c r="B108" s="58" t="s">
        <v>145</v>
      </c>
      <c r="C108" s="59">
        <f t="shared" si="19"/>
        <v>0</v>
      </c>
      <c r="D108" s="59">
        <f t="shared" si="19"/>
        <v>0</v>
      </c>
      <c r="E108" s="59">
        <f t="shared" si="19"/>
        <v>0</v>
      </c>
      <c r="F108" s="95"/>
      <c r="G108" s="95"/>
      <c r="H108" s="95"/>
      <c r="I108" s="95"/>
      <c r="J108" s="95"/>
      <c r="K108" s="95"/>
      <c r="L108" s="95"/>
      <c r="M108" s="95"/>
      <c r="N108" s="95"/>
      <c r="O108" s="95"/>
      <c r="P108" s="95"/>
      <c r="Q108" s="59">
        <f t="shared" si="20"/>
        <v>0</v>
      </c>
      <c r="R108" s="59">
        <f t="shared" si="21"/>
        <v>0</v>
      </c>
      <c r="S108" s="59">
        <f t="shared" si="21"/>
        <v>0</v>
      </c>
      <c r="T108" s="59"/>
      <c r="V108" s="395">
        <f t="shared" si="12"/>
        <v>101</v>
      </c>
    </row>
    <row r="109" spans="1:22" x14ac:dyDescent="0.3">
      <c r="A109" s="776"/>
      <c r="B109" s="58" t="s">
        <v>151</v>
      </c>
      <c r="C109" s="59">
        <f t="shared" si="19"/>
        <v>0</v>
      </c>
      <c r="D109" s="59">
        <f t="shared" si="19"/>
        <v>0</v>
      </c>
      <c r="E109" s="59">
        <f t="shared" si="19"/>
        <v>0</v>
      </c>
      <c r="F109" s="95"/>
      <c r="G109" s="95"/>
      <c r="H109" s="95"/>
      <c r="I109" s="95"/>
      <c r="J109" s="95"/>
      <c r="K109" s="95"/>
      <c r="L109" s="95"/>
      <c r="M109" s="95"/>
      <c r="N109" s="95"/>
      <c r="O109" s="95"/>
      <c r="P109" s="95"/>
      <c r="Q109" s="59">
        <f t="shared" si="20"/>
        <v>0</v>
      </c>
      <c r="R109" s="59">
        <f t="shared" si="21"/>
        <v>0</v>
      </c>
      <c r="S109" s="59">
        <f t="shared" si="21"/>
        <v>0</v>
      </c>
      <c r="T109" s="59"/>
      <c r="V109" s="395">
        <f t="shared" si="12"/>
        <v>102</v>
      </c>
    </row>
    <row r="110" spans="1:22" x14ac:dyDescent="0.3">
      <c r="A110" s="776"/>
      <c r="B110" s="58" t="s">
        <v>152</v>
      </c>
      <c r="C110" s="59">
        <f t="shared" si="19"/>
        <v>0</v>
      </c>
      <c r="D110" s="59">
        <f t="shared" si="19"/>
        <v>0</v>
      </c>
      <c r="E110" s="59">
        <f t="shared" si="19"/>
        <v>0</v>
      </c>
      <c r="F110" s="95"/>
      <c r="G110" s="95"/>
      <c r="H110" s="95"/>
      <c r="I110" s="95"/>
      <c r="J110" s="95"/>
      <c r="K110" s="95"/>
      <c r="L110" s="95"/>
      <c r="M110" s="95"/>
      <c r="N110" s="95"/>
      <c r="O110" s="95"/>
      <c r="P110" s="95"/>
      <c r="Q110" s="59">
        <f t="shared" si="20"/>
        <v>0</v>
      </c>
      <c r="R110" s="59">
        <f t="shared" si="21"/>
        <v>0</v>
      </c>
      <c r="S110" s="59">
        <f t="shared" si="21"/>
        <v>0</v>
      </c>
      <c r="T110" s="59"/>
      <c r="V110" s="395">
        <f t="shared" si="12"/>
        <v>103</v>
      </c>
    </row>
    <row r="111" spans="1:22" x14ac:dyDescent="0.3">
      <c r="A111" s="776"/>
      <c r="B111" s="58" t="s">
        <v>147</v>
      </c>
      <c r="C111" s="59">
        <f t="shared" si="19"/>
        <v>0</v>
      </c>
      <c r="D111" s="59">
        <f t="shared" si="19"/>
        <v>0</v>
      </c>
      <c r="E111" s="59">
        <f t="shared" si="19"/>
        <v>0</v>
      </c>
      <c r="F111" s="95"/>
      <c r="G111" s="95"/>
      <c r="H111" s="95"/>
      <c r="I111" s="95"/>
      <c r="J111" s="95"/>
      <c r="K111" s="95"/>
      <c r="L111" s="95"/>
      <c r="M111" s="95"/>
      <c r="N111" s="95"/>
      <c r="O111" s="95"/>
      <c r="P111" s="95"/>
      <c r="Q111" s="59">
        <f t="shared" si="20"/>
        <v>0</v>
      </c>
      <c r="R111" s="59">
        <f t="shared" si="21"/>
        <v>0</v>
      </c>
      <c r="S111" s="59">
        <f t="shared" si="21"/>
        <v>0</v>
      </c>
      <c r="T111" s="59"/>
      <c r="V111" s="395">
        <f t="shared" si="12"/>
        <v>104</v>
      </c>
    </row>
    <row r="112" spans="1:22" x14ac:dyDescent="0.3">
      <c r="A112" s="776"/>
      <c r="B112" s="58" t="s">
        <v>102</v>
      </c>
      <c r="C112" s="59">
        <f t="shared" si="19"/>
        <v>0</v>
      </c>
      <c r="D112" s="59">
        <f t="shared" si="19"/>
        <v>0</v>
      </c>
      <c r="E112" s="59">
        <f t="shared" si="19"/>
        <v>0</v>
      </c>
      <c r="F112" s="95"/>
      <c r="G112" s="95"/>
      <c r="H112" s="95"/>
      <c r="I112" s="95"/>
      <c r="J112" s="95"/>
      <c r="K112" s="95"/>
      <c r="L112" s="95"/>
      <c r="M112" s="95"/>
      <c r="N112" s="95"/>
      <c r="O112" s="95"/>
      <c r="P112" s="95"/>
      <c r="Q112" s="59">
        <f t="shared" si="20"/>
        <v>0</v>
      </c>
      <c r="R112" s="59">
        <f t="shared" si="21"/>
        <v>0</v>
      </c>
      <c r="S112" s="59">
        <f t="shared" si="21"/>
        <v>0</v>
      </c>
      <c r="T112" s="59"/>
      <c r="V112" s="395">
        <f t="shared" si="12"/>
        <v>105</v>
      </c>
    </row>
    <row r="113" spans="1:22" x14ac:dyDescent="0.3">
      <c r="A113" s="776"/>
      <c r="B113" s="58" t="s">
        <v>103</v>
      </c>
      <c r="C113" s="59">
        <f t="shared" si="19"/>
        <v>0</v>
      </c>
      <c r="D113" s="59">
        <f t="shared" si="19"/>
        <v>0</v>
      </c>
      <c r="E113" s="59">
        <f t="shared" si="19"/>
        <v>0</v>
      </c>
      <c r="F113" s="95"/>
      <c r="G113" s="95"/>
      <c r="H113" s="95"/>
      <c r="I113" s="95"/>
      <c r="J113" s="95"/>
      <c r="K113" s="95"/>
      <c r="L113" s="95"/>
      <c r="M113" s="95"/>
      <c r="N113" s="95"/>
      <c r="O113" s="95"/>
      <c r="P113" s="95"/>
      <c r="Q113" s="59">
        <f t="shared" si="20"/>
        <v>0</v>
      </c>
      <c r="R113" s="59">
        <f t="shared" si="21"/>
        <v>0</v>
      </c>
      <c r="S113" s="59">
        <f t="shared" si="21"/>
        <v>0</v>
      </c>
      <c r="T113" s="59"/>
      <c r="V113" s="395">
        <f t="shared" si="12"/>
        <v>106</v>
      </c>
    </row>
    <row r="114" spans="1:22" x14ac:dyDescent="0.3">
      <c r="A114" s="776"/>
      <c r="B114" s="58" t="s">
        <v>104</v>
      </c>
      <c r="C114" s="59">
        <f t="shared" si="19"/>
        <v>0</v>
      </c>
      <c r="D114" s="59">
        <f t="shared" si="19"/>
        <v>0</v>
      </c>
      <c r="E114" s="59">
        <f t="shared" si="19"/>
        <v>0</v>
      </c>
      <c r="F114" s="95"/>
      <c r="G114" s="95"/>
      <c r="H114" s="95"/>
      <c r="I114" s="95"/>
      <c r="J114" s="95"/>
      <c r="K114" s="95"/>
      <c r="L114" s="95"/>
      <c r="M114" s="95"/>
      <c r="N114" s="95"/>
      <c r="O114" s="95"/>
      <c r="P114" s="95"/>
      <c r="Q114" s="59">
        <f t="shared" si="20"/>
        <v>0</v>
      </c>
      <c r="R114" s="59">
        <f t="shared" si="21"/>
        <v>0</v>
      </c>
      <c r="S114" s="59">
        <f t="shared" si="21"/>
        <v>0</v>
      </c>
      <c r="T114" s="59"/>
      <c r="V114" s="395">
        <f t="shared" si="12"/>
        <v>107</v>
      </c>
    </row>
    <row r="115" spans="1:22" x14ac:dyDescent="0.3">
      <c r="A115" s="776"/>
      <c r="B115" s="58" t="s">
        <v>105</v>
      </c>
      <c r="C115" s="59">
        <f t="shared" si="19"/>
        <v>0</v>
      </c>
      <c r="D115" s="59">
        <f t="shared" si="19"/>
        <v>0</v>
      </c>
      <c r="E115" s="59">
        <f t="shared" si="19"/>
        <v>0</v>
      </c>
      <c r="F115" s="95"/>
      <c r="G115" s="95"/>
      <c r="H115" s="95"/>
      <c r="I115" s="95"/>
      <c r="J115" s="95"/>
      <c r="K115" s="95"/>
      <c r="L115" s="95"/>
      <c r="M115" s="95"/>
      <c r="N115" s="95"/>
      <c r="O115" s="95"/>
      <c r="P115" s="95"/>
      <c r="Q115" s="59">
        <f t="shared" si="20"/>
        <v>0</v>
      </c>
      <c r="R115" s="59">
        <f t="shared" si="21"/>
        <v>0</v>
      </c>
      <c r="S115" s="59">
        <f t="shared" si="21"/>
        <v>0</v>
      </c>
      <c r="T115" s="59"/>
      <c r="V115" s="395">
        <f t="shared" si="12"/>
        <v>108</v>
      </c>
    </row>
    <row r="116" spans="1:22" x14ac:dyDescent="0.3">
      <c r="A116" s="776"/>
      <c r="B116" s="58" t="s">
        <v>106</v>
      </c>
      <c r="C116" s="59">
        <f t="shared" si="19"/>
        <v>0</v>
      </c>
      <c r="D116" s="59">
        <f t="shared" si="19"/>
        <v>0</v>
      </c>
      <c r="E116" s="59">
        <f t="shared" si="19"/>
        <v>0</v>
      </c>
      <c r="F116" s="95"/>
      <c r="G116" s="95"/>
      <c r="H116" s="95"/>
      <c r="I116" s="95"/>
      <c r="J116" s="95"/>
      <c r="K116" s="95"/>
      <c r="L116" s="95"/>
      <c r="M116" s="95"/>
      <c r="N116" s="95"/>
      <c r="O116" s="95"/>
      <c r="P116" s="95"/>
      <c r="Q116" s="59">
        <f t="shared" si="20"/>
        <v>0</v>
      </c>
      <c r="R116" s="59">
        <f t="shared" si="21"/>
        <v>0</v>
      </c>
      <c r="S116" s="59">
        <f t="shared" si="21"/>
        <v>0</v>
      </c>
      <c r="T116" s="59"/>
      <c r="V116" s="395">
        <f t="shared" si="12"/>
        <v>109</v>
      </c>
    </row>
    <row r="117" spans="1:22" ht="14.25" thickBot="1" x14ac:dyDescent="0.35">
      <c r="A117" s="776"/>
      <c r="B117" s="60" t="s">
        <v>153</v>
      </c>
      <c r="C117" s="61">
        <f t="shared" ref="C117:S117" si="22">SUM(C105:C116)</f>
        <v>0</v>
      </c>
      <c r="D117" s="61">
        <f t="shared" si="22"/>
        <v>0</v>
      </c>
      <c r="E117" s="61">
        <f t="shared" si="22"/>
        <v>0</v>
      </c>
      <c r="F117" s="61">
        <f t="shared" si="22"/>
        <v>0</v>
      </c>
      <c r="G117" s="61">
        <f t="shared" si="22"/>
        <v>0</v>
      </c>
      <c r="H117" s="61">
        <f t="shared" si="22"/>
        <v>0</v>
      </c>
      <c r="I117" s="61">
        <f t="shared" si="22"/>
        <v>0</v>
      </c>
      <c r="J117" s="61">
        <f t="shared" si="22"/>
        <v>0</v>
      </c>
      <c r="K117" s="61">
        <f t="shared" si="22"/>
        <v>0</v>
      </c>
      <c r="L117" s="61">
        <f t="shared" si="22"/>
        <v>0</v>
      </c>
      <c r="M117" s="61">
        <f t="shared" si="22"/>
        <v>0</v>
      </c>
      <c r="N117" s="61">
        <f t="shared" si="22"/>
        <v>0</v>
      </c>
      <c r="O117" s="61">
        <f t="shared" si="22"/>
        <v>0</v>
      </c>
      <c r="P117" s="61">
        <f t="shared" si="22"/>
        <v>0</v>
      </c>
      <c r="Q117" s="61">
        <f t="shared" si="22"/>
        <v>0</v>
      </c>
      <c r="R117" s="61">
        <f t="shared" si="22"/>
        <v>0</v>
      </c>
      <c r="S117" s="61">
        <f t="shared" si="22"/>
        <v>0</v>
      </c>
      <c r="T117" s="59"/>
      <c r="U117" s="48" t="str">
        <f>RIGHT(A82,4)&amp;"hors reseau"</f>
        <v>2021hors reseau</v>
      </c>
      <c r="V117" s="395">
        <f t="shared" si="12"/>
        <v>110</v>
      </c>
    </row>
    <row r="118" spans="1:22" x14ac:dyDescent="0.3">
      <c r="B118" s="43"/>
      <c r="C118" s="59"/>
      <c r="D118" s="59"/>
      <c r="E118" s="59"/>
      <c r="F118" s="59"/>
      <c r="G118" s="59"/>
      <c r="H118" s="59"/>
      <c r="I118" s="59"/>
      <c r="J118" s="59"/>
      <c r="K118" s="59"/>
      <c r="L118" s="59"/>
      <c r="M118" s="59"/>
      <c r="N118" s="63"/>
      <c r="O118" s="59"/>
      <c r="P118" s="59"/>
      <c r="Q118" s="59"/>
      <c r="R118" s="59"/>
      <c r="S118" s="59"/>
      <c r="V118" s="395">
        <f t="shared" si="12"/>
        <v>111</v>
      </c>
    </row>
    <row r="119" spans="1:22" x14ac:dyDescent="0.3">
      <c r="A119" s="776" t="s">
        <v>366</v>
      </c>
      <c r="B119" s="58" t="s">
        <v>407</v>
      </c>
      <c r="C119" s="59">
        <f>Q82</f>
        <v>0</v>
      </c>
      <c r="D119" s="59">
        <f>R82</f>
        <v>0</v>
      </c>
      <c r="E119" s="59">
        <f>S82</f>
        <v>0</v>
      </c>
      <c r="F119" s="95"/>
      <c r="G119" s="95"/>
      <c r="H119" s="95"/>
      <c r="I119" s="95"/>
      <c r="J119" s="95"/>
      <c r="K119" s="95"/>
      <c r="L119" s="95"/>
      <c r="M119" s="95"/>
      <c r="N119" s="95"/>
      <c r="O119" s="95"/>
      <c r="P119" s="95"/>
      <c r="Q119" s="59">
        <f>SUM(C119,F119:J119,M119:N119)</f>
        <v>0</v>
      </c>
      <c r="R119" s="59">
        <f>SUM(D119,K119,O119)</f>
        <v>0</v>
      </c>
      <c r="S119" s="59">
        <f>SUM(E119,L119,P119)</f>
        <v>0</v>
      </c>
      <c r="V119" s="395">
        <f t="shared" si="12"/>
        <v>112</v>
      </c>
    </row>
    <row r="120" spans="1:22" x14ac:dyDescent="0.3">
      <c r="A120" s="776"/>
      <c r="B120" s="58" t="s">
        <v>408</v>
      </c>
      <c r="C120" s="59">
        <f t="shared" ref="C120:E129" si="23">Q83</f>
        <v>0</v>
      </c>
      <c r="D120" s="59">
        <f t="shared" si="23"/>
        <v>0</v>
      </c>
      <c r="E120" s="59">
        <f t="shared" si="23"/>
        <v>0</v>
      </c>
      <c r="F120" s="95"/>
      <c r="G120" s="95"/>
      <c r="H120" s="95"/>
      <c r="I120" s="95"/>
      <c r="J120" s="95"/>
      <c r="K120" s="95"/>
      <c r="L120" s="95"/>
      <c r="M120" s="95"/>
      <c r="N120" s="95"/>
      <c r="O120" s="95"/>
      <c r="P120" s="95"/>
      <c r="Q120" s="59">
        <f t="shared" ref="Q120:Q139" si="24">SUM(C120,F120:J120,M120:N120)</f>
        <v>0</v>
      </c>
      <c r="R120" s="59">
        <f t="shared" ref="R120:S139" si="25">SUM(D120,K120,O120)</f>
        <v>0</v>
      </c>
      <c r="S120" s="59">
        <f t="shared" si="25"/>
        <v>0</v>
      </c>
      <c r="V120" s="395">
        <f t="shared" si="12"/>
        <v>113</v>
      </c>
    </row>
    <row r="121" spans="1:22" x14ac:dyDescent="0.3">
      <c r="A121" s="776"/>
      <c r="B121" s="58" t="s">
        <v>409</v>
      </c>
      <c r="C121" s="59">
        <f t="shared" si="23"/>
        <v>0</v>
      </c>
      <c r="D121" s="59">
        <f t="shared" si="23"/>
        <v>0</v>
      </c>
      <c r="E121" s="59">
        <f t="shared" si="23"/>
        <v>0</v>
      </c>
      <c r="F121" s="95"/>
      <c r="G121" s="95"/>
      <c r="H121" s="95"/>
      <c r="I121" s="95"/>
      <c r="J121" s="95"/>
      <c r="K121" s="95"/>
      <c r="L121" s="95"/>
      <c r="M121" s="95"/>
      <c r="N121" s="95"/>
      <c r="O121" s="95"/>
      <c r="P121" s="95"/>
      <c r="Q121" s="59">
        <f t="shared" si="24"/>
        <v>0</v>
      </c>
      <c r="R121" s="59">
        <f t="shared" si="25"/>
        <v>0</v>
      </c>
      <c r="S121" s="59">
        <f t="shared" si="25"/>
        <v>0</v>
      </c>
      <c r="V121" s="395">
        <f t="shared" si="12"/>
        <v>114</v>
      </c>
    </row>
    <row r="122" spans="1:22" x14ac:dyDescent="0.3">
      <c r="A122" s="776"/>
      <c r="B122" s="58" t="s">
        <v>410</v>
      </c>
      <c r="C122" s="59">
        <f t="shared" si="23"/>
        <v>0</v>
      </c>
      <c r="D122" s="59">
        <f t="shared" si="23"/>
        <v>0</v>
      </c>
      <c r="E122" s="59">
        <f t="shared" si="23"/>
        <v>0</v>
      </c>
      <c r="F122" s="95"/>
      <c r="G122" s="95"/>
      <c r="H122" s="95"/>
      <c r="I122" s="95"/>
      <c r="J122" s="95"/>
      <c r="K122" s="95"/>
      <c r="L122" s="95"/>
      <c r="M122" s="95"/>
      <c r="N122" s="95"/>
      <c r="O122" s="95"/>
      <c r="P122" s="95"/>
      <c r="Q122" s="59">
        <f t="shared" si="24"/>
        <v>0</v>
      </c>
      <c r="R122" s="59">
        <f t="shared" si="25"/>
        <v>0</v>
      </c>
      <c r="S122" s="59">
        <f t="shared" si="25"/>
        <v>0</v>
      </c>
      <c r="V122" s="395">
        <f t="shared" si="12"/>
        <v>115</v>
      </c>
    </row>
    <row r="123" spans="1:22" x14ac:dyDescent="0.3">
      <c r="A123" s="776"/>
      <c r="B123" s="58" t="s">
        <v>411</v>
      </c>
      <c r="C123" s="59">
        <f t="shared" si="23"/>
        <v>0</v>
      </c>
      <c r="D123" s="59">
        <f t="shared" si="23"/>
        <v>0</v>
      </c>
      <c r="E123" s="59">
        <f t="shared" si="23"/>
        <v>0</v>
      </c>
      <c r="F123" s="95"/>
      <c r="G123" s="95"/>
      <c r="H123" s="95"/>
      <c r="I123" s="95"/>
      <c r="J123" s="95"/>
      <c r="K123" s="95"/>
      <c r="L123" s="95"/>
      <c r="M123" s="95"/>
      <c r="N123" s="95"/>
      <c r="O123" s="95"/>
      <c r="P123" s="95"/>
      <c r="Q123" s="59">
        <f t="shared" si="24"/>
        <v>0</v>
      </c>
      <c r="R123" s="59">
        <f t="shared" si="25"/>
        <v>0</v>
      </c>
      <c r="S123" s="59">
        <f t="shared" si="25"/>
        <v>0</v>
      </c>
      <c r="V123" s="395">
        <f t="shared" si="12"/>
        <v>116</v>
      </c>
    </row>
    <row r="124" spans="1:22" x14ac:dyDescent="0.3">
      <c r="A124" s="776"/>
      <c r="B124" s="58" t="s">
        <v>412</v>
      </c>
      <c r="C124" s="59">
        <f t="shared" si="23"/>
        <v>0</v>
      </c>
      <c r="D124" s="59">
        <f t="shared" si="23"/>
        <v>0</v>
      </c>
      <c r="E124" s="59">
        <f t="shared" si="23"/>
        <v>0</v>
      </c>
      <c r="F124" s="95"/>
      <c r="G124" s="95"/>
      <c r="H124" s="95"/>
      <c r="I124" s="95"/>
      <c r="J124" s="95"/>
      <c r="K124" s="95"/>
      <c r="L124" s="95"/>
      <c r="M124" s="95"/>
      <c r="N124" s="95"/>
      <c r="O124" s="95"/>
      <c r="P124" s="95"/>
      <c r="Q124" s="59">
        <f t="shared" si="24"/>
        <v>0</v>
      </c>
      <c r="R124" s="59">
        <f t="shared" si="25"/>
        <v>0</v>
      </c>
      <c r="S124" s="59">
        <f t="shared" si="25"/>
        <v>0</v>
      </c>
      <c r="V124" s="395">
        <f t="shared" si="12"/>
        <v>117</v>
      </c>
    </row>
    <row r="125" spans="1:22" x14ac:dyDescent="0.3">
      <c r="A125" s="776"/>
      <c r="B125" s="58" t="s">
        <v>413</v>
      </c>
      <c r="C125" s="59">
        <f t="shared" si="23"/>
        <v>0</v>
      </c>
      <c r="D125" s="59">
        <f t="shared" si="23"/>
        <v>0</v>
      </c>
      <c r="E125" s="59">
        <f t="shared" si="23"/>
        <v>0</v>
      </c>
      <c r="F125" s="95"/>
      <c r="G125" s="95"/>
      <c r="H125" s="95"/>
      <c r="I125" s="95"/>
      <c r="J125" s="95"/>
      <c r="K125" s="95"/>
      <c r="L125" s="95"/>
      <c r="M125" s="95"/>
      <c r="N125" s="95"/>
      <c r="O125" s="95"/>
      <c r="P125" s="95"/>
      <c r="Q125" s="59">
        <f t="shared" si="24"/>
        <v>0</v>
      </c>
      <c r="R125" s="59">
        <f t="shared" si="25"/>
        <v>0</v>
      </c>
      <c r="S125" s="59">
        <f t="shared" si="25"/>
        <v>0</v>
      </c>
      <c r="V125" s="395">
        <f t="shared" si="12"/>
        <v>118</v>
      </c>
    </row>
    <row r="126" spans="1:22" x14ac:dyDescent="0.3">
      <c r="A126" s="776"/>
      <c r="B126" s="58" t="s">
        <v>414</v>
      </c>
      <c r="C126" s="59">
        <f t="shared" si="23"/>
        <v>0</v>
      </c>
      <c r="D126" s="59">
        <f t="shared" si="23"/>
        <v>0</v>
      </c>
      <c r="E126" s="59">
        <f t="shared" si="23"/>
        <v>0</v>
      </c>
      <c r="F126" s="95"/>
      <c r="G126" s="95"/>
      <c r="H126" s="95"/>
      <c r="I126" s="95"/>
      <c r="J126" s="95"/>
      <c r="K126" s="95"/>
      <c r="L126" s="95"/>
      <c r="M126" s="95"/>
      <c r="N126" s="95"/>
      <c r="O126" s="95"/>
      <c r="P126" s="95"/>
      <c r="Q126" s="59">
        <f t="shared" si="24"/>
        <v>0</v>
      </c>
      <c r="R126" s="59">
        <f t="shared" si="25"/>
        <v>0</v>
      </c>
      <c r="S126" s="59">
        <f t="shared" si="25"/>
        <v>0</v>
      </c>
      <c r="V126" s="395">
        <f t="shared" si="12"/>
        <v>119</v>
      </c>
    </row>
    <row r="127" spans="1:22" x14ac:dyDescent="0.3">
      <c r="A127" s="776"/>
      <c r="B127" s="58" t="s">
        <v>415</v>
      </c>
      <c r="C127" s="59">
        <f t="shared" si="23"/>
        <v>0</v>
      </c>
      <c r="D127" s="59">
        <f t="shared" si="23"/>
        <v>0</v>
      </c>
      <c r="E127" s="59">
        <f t="shared" si="23"/>
        <v>0</v>
      </c>
      <c r="F127" s="95"/>
      <c r="G127" s="95"/>
      <c r="H127" s="95"/>
      <c r="I127" s="95"/>
      <c r="J127" s="95"/>
      <c r="K127" s="95"/>
      <c r="L127" s="95"/>
      <c r="M127" s="95"/>
      <c r="N127" s="95"/>
      <c r="O127" s="95"/>
      <c r="P127" s="95"/>
      <c r="Q127" s="59">
        <f t="shared" si="24"/>
        <v>0</v>
      </c>
      <c r="R127" s="59">
        <f t="shared" si="25"/>
        <v>0</v>
      </c>
      <c r="S127" s="59">
        <f t="shared" si="25"/>
        <v>0</v>
      </c>
      <c r="V127" s="395">
        <f t="shared" si="12"/>
        <v>120</v>
      </c>
    </row>
    <row r="128" spans="1:22" x14ac:dyDescent="0.3">
      <c r="A128" s="776"/>
      <c r="B128" s="58" t="s">
        <v>416</v>
      </c>
      <c r="C128" s="59">
        <f t="shared" si="23"/>
        <v>0</v>
      </c>
      <c r="D128" s="59">
        <f t="shared" si="23"/>
        <v>0</v>
      </c>
      <c r="E128" s="59">
        <f t="shared" si="23"/>
        <v>0</v>
      </c>
      <c r="F128" s="95"/>
      <c r="G128" s="95"/>
      <c r="H128" s="95"/>
      <c r="I128" s="95"/>
      <c r="J128" s="95"/>
      <c r="K128" s="95"/>
      <c r="L128" s="95"/>
      <c r="M128" s="95"/>
      <c r="N128" s="95"/>
      <c r="O128" s="95"/>
      <c r="P128" s="95"/>
      <c r="Q128" s="59">
        <f t="shared" si="24"/>
        <v>0</v>
      </c>
      <c r="R128" s="59">
        <f t="shared" si="25"/>
        <v>0</v>
      </c>
      <c r="S128" s="59">
        <f t="shared" si="25"/>
        <v>0</v>
      </c>
      <c r="V128" s="395">
        <f t="shared" si="12"/>
        <v>121</v>
      </c>
    </row>
    <row r="129" spans="1:22" x14ac:dyDescent="0.3">
      <c r="A129" s="776"/>
      <c r="B129" s="58" t="s">
        <v>417</v>
      </c>
      <c r="C129" s="59">
        <f>Q92</f>
        <v>0</v>
      </c>
      <c r="D129" s="59">
        <f t="shared" si="23"/>
        <v>0</v>
      </c>
      <c r="E129" s="59">
        <f t="shared" si="23"/>
        <v>0</v>
      </c>
      <c r="F129" s="95"/>
      <c r="G129" s="95"/>
      <c r="H129" s="95"/>
      <c r="I129" s="95"/>
      <c r="J129" s="95"/>
      <c r="K129" s="95"/>
      <c r="L129" s="95"/>
      <c r="M129" s="95"/>
      <c r="N129" s="95"/>
      <c r="O129" s="95"/>
      <c r="P129" s="95"/>
      <c r="Q129" s="59">
        <f t="shared" si="24"/>
        <v>0</v>
      </c>
      <c r="R129" s="59">
        <f t="shared" si="25"/>
        <v>0</v>
      </c>
      <c r="S129" s="59">
        <f t="shared" si="25"/>
        <v>0</v>
      </c>
      <c r="V129" s="395">
        <f t="shared" si="12"/>
        <v>122</v>
      </c>
    </row>
    <row r="130" spans="1:22" x14ac:dyDescent="0.3">
      <c r="A130" s="776"/>
      <c r="B130" s="58" t="s">
        <v>418</v>
      </c>
      <c r="C130" s="59">
        <f t="shared" ref="C130:E139" si="26">Q93</f>
        <v>0</v>
      </c>
      <c r="D130" s="59">
        <f t="shared" si="26"/>
        <v>0</v>
      </c>
      <c r="E130" s="59">
        <f t="shared" si="26"/>
        <v>0</v>
      </c>
      <c r="F130" s="95"/>
      <c r="G130" s="95"/>
      <c r="H130" s="95"/>
      <c r="I130" s="95"/>
      <c r="J130" s="95"/>
      <c r="K130" s="95"/>
      <c r="L130" s="95"/>
      <c r="M130" s="95"/>
      <c r="N130" s="95"/>
      <c r="O130" s="95"/>
      <c r="P130" s="95"/>
      <c r="Q130" s="59">
        <f t="shared" si="24"/>
        <v>0</v>
      </c>
      <c r="R130" s="59">
        <f t="shared" si="25"/>
        <v>0</v>
      </c>
      <c r="S130" s="59">
        <f t="shared" si="25"/>
        <v>0</v>
      </c>
      <c r="V130" s="395">
        <f t="shared" si="12"/>
        <v>123</v>
      </c>
    </row>
    <row r="131" spans="1:22" x14ac:dyDescent="0.3">
      <c r="A131" s="776"/>
      <c r="B131" s="58" t="s">
        <v>419</v>
      </c>
      <c r="C131" s="59">
        <f t="shared" si="26"/>
        <v>0</v>
      </c>
      <c r="D131" s="59">
        <f t="shared" si="26"/>
        <v>0</v>
      </c>
      <c r="E131" s="59">
        <f t="shared" si="26"/>
        <v>0</v>
      </c>
      <c r="F131" s="95"/>
      <c r="G131" s="95"/>
      <c r="H131" s="95"/>
      <c r="I131" s="95"/>
      <c r="J131" s="95"/>
      <c r="K131" s="95"/>
      <c r="L131" s="95"/>
      <c r="M131" s="95"/>
      <c r="N131" s="95"/>
      <c r="O131" s="95"/>
      <c r="P131" s="95"/>
      <c r="Q131" s="59">
        <f t="shared" si="24"/>
        <v>0</v>
      </c>
      <c r="R131" s="59">
        <f t="shared" si="25"/>
        <v>0</v>
      </c>
      <c r="S131" s="59">
        <f t="shared" si="25"/>
        <v>0</v>
      </c>
      <c r="V131" s="395">
        <f t="shared" si="12"/>
        <v>124</v>
      </c>
    </row>
    <row r="132" spans="1:22" x14ac:dyDescent="0.3">
      <c r="A132" s="776"/>
      <c r="B132" s="58" t="s">
        <v>420</v>
      </c>
      <c r="C132" s="59">
        <f t="shared" si="26"/>
        <v>0</v>
      </c>
      <c r="D132" s="59">
        <f t="shared" si="26"/>
        <v>0</v>
      </c>
      <c r="E132" s="59">
        <f t="shared" si="26"/>
        <v>0</v>
      </c>
      <c r="F132" s="95"/>
      <c r="G132" s="95"/>
      <c r="H132" s="95"/>
      <c r="I132" s="95"/>
      <c r="J132" s="95"/>
      <c r="K132" s="95"/>
      <c r="L132" s="95"/>
      <c r="M132" s="95"/>
      <c r="N132" s="95"/>
      <c r="O132" s="95"/>
      <c r="P132" s="95"/>
      <c r="Q132" s="59">
        <f t="shared" si="24"/>
        <v>0</v>
      </c>
      <c r="R132" s="59">
        <f t="shared" si="25"/>
        <v>0</v>
      </c>
      <c r="S132" s="59">
        <f t="shared" si="25"/>
        <v>0</v>
      </c>
      <c r="V132" s="395">
        <f t="shared" si="12"/>
        <v>125</v>
      </c>
    </row>
    <row r="133" spans="1:22" x14ac:dyDescent="0.3">
      <c r="A133" s="776"/>
      <c r="B133" s="58" t="s">
        <v>146</v>
      </c>
      <c r="C133" s="59">
        <f t="shared" si="26"/>
        <v>0</v>
      </c>
      <c r="D133" s="59">
        <f t="shared" si="26"/>
        <v>0</v>
      </c>
      <c r="E133" s="59">
        <f t="shared" si="26"/>
        <v>0</v>
      </c>
      <c r="F133" s="95"/>
      <c r="G133" s="95"/>
      <c r="H133" s="95"/>
      <c r="I133" s="95"/>
      <c r="J133" s="95"/>
      <c r="K133" s="95"/>
      <c r="L133" s="95"/>
      <c r="M133" s="95"/>
      <c r="N133" s="95"/>
      <c r="O133" s="95"/>
      <c r="P133" s="95"/>
      <c r="Q133" s="59">
        <f t="shared" si="24"/>
        <v>0</v>
      </c>
      <c r="R133" s="59">
        <f t="shared" si="25"/>
        <v>0</v>
      </c>
      <c r="S133" s="59">
        <f t="shared" si="25"/>
        <v>0</v>
      </c>
      <c r="V133" s="395">
        <f t="shared" si="12"/>
        <v>126</v>
      </c>
    </row>
    <row r="134" spans="1:22" x14ac:dyDescent="0.3">
      <c r="A134" s="776"/>
      <c r="B134" s="58" t="s">
        <v>94</v>
      </c>
      <c r="C134" s="59">
        <f t="shared" si="26"/>
        <v>0</v>
      </c>
      <c r="D134" s="59">
        <f t="shared" si="26"/>
        <v>0</v>
      </c>
      <c r="E134" s="59">
        <f t="shared" si="26"/>
        <v>0</v>
      </c>
      <c r="F134" s="95"/>
      <c r="G134" s="95"/>
      <c r="H134" s="95"/>
      <c r="I134" s="95"/>
      <c r="J134" s="95"/>
      <c r="K134" s="95"/>
      <c r="L134" s="95"/>
      <c r="M134" s="95"/>
      <c r="N134" s="95"/>
      <c r="O134" s="95"/>
      <c r="P134" s="95"/>
      <c r="Q134" s="59">
        <f t="shared" si="24"/>
        <v>0</v>
      </c>
      <c r="R134" s="59">
        <f t="shared" si="25"/>
        <v>0</v>
      </c>
      <c r="S134" s="59">
        <f t="shared" si="25"/>
        <v>0</v>
      </c>
      <c r="V134" s="395">
        <f t="shared" si="12"/>
        <v>127</v>
      </c>
    </row>
    <row r="135" spans="1:22" x14ac:dyDescent="0.3">
      <c r="A135" s="776"/>
      <c r="B135" s="58" t="s">
        <v>102</v>
      </c>
      <c r="C135" s="59">
        <f t="shared" si="26"/>
        <v>0</v>
      </c>
      <c r="D135" s="59">
        <f t="shared" si="26"/>
        <v>0</v>
      </c>
      <c r="E135" s="59">
        <f t="shared" si="26"/>
        <v>0</v>
      </c>
      <c r="F135" s="95"/>
      <c r="G135" s="95"/>
      <c r="H135" s="95"/>
      <c r="I135" s="95"/>
      <c r="J135" s="95"/>
      <c r="K135" s="95"/>
      <c r="L135" s="95"/>
      <c r="M135" s="95"/>
      <c r="N135" s="95"/>
      <c r="O135" s="95"/>
      <c r="P135" s="95"/>
      <c r="Q135" s="59">
        <f t="shared" si="24"/>
        <v>0</v>
      </c>
      <c r="R135" s="59">
        <f t="shared" si="25"/>
        <v>0</v>
      </c>
      <c r="S135" s="59">
        <f t="shared" si="25"/>
        <v>0</v>
      </c>
      <c r="V135" s="395">
        <f t="shared" si="12"/>
        <v>128</v>
      </c>
    </row>
    <row r="136" spans="1:22" x14ac:dyDescent="0.3">
      <c r="A136" s="776"/>
      <c r="B136" s="58" t="s">
        <v>103</v>
      </c>
      <c r="C136" s="59">
        <f t="shared" si="26"/>
        <v>0</v>
      </c>
      <c r="D136" s="59">
        <f t="shared" si="26"/>
        <v>0</v>
      </c>
      <c r="E136" s="59">
        <f t="shared" si="26"/>
        <v>0</v>
      </c>
      <c r="F136" s="95"/>
      <c r="G136" s="95"/>
      <c r="H136" s="95"/>
      <c r="I136" s="95"/>
      <c r="J136" s="95"/>
      <c r="K136" s="95"/>
      <c r="L136" s="95"/>
      <c r="M136" s="95"/>
      <c r="N136" s="95"/>
      <c r="O136" s="95"/>
      <c r="P136" s="95"/>
      <c r="Q136" s="59">
        <f t="shared" si="24"/>
        <v>0</v>
      </c>
      <c r="R136" s="59">
        <f t="shared" si="25"/>
        <v>0</v>
      </c>
      <c r="S136" s="59">
        <f t="shared" si="25"/>
        <v>0</v>
      </c>
      <c r="V136" s="395">
        <f t="shared" si="12"/>
        <v>129</v>
      </c>
    </row>
    <row r="137" spans="1:22" x14ac:dyDescent="0.3">
      <c r="A137" s="776"/>
      <c r="B137" s="58" t="s">
        <v>104</v>
      </c>
      <c r="C137" s="59">
        <f t="shared" si="26"/>
        <v>0</v>
      </c>
      <c r="D137" s="59">
        <f t="shared" si="26"/>
        <v>0</v>
      </c>
      <c r="E137" s="59">
        <f t="shared" si="26"/>
        <v>0</v>
      </c>
      <c r="F137" s="95"/>
      <c r="G137" s="95"/>
      <c r="H137" s="95"/>
      <c r="I137" s="95"/>
      <c r="J137" s="95"/>
      <c r="K137" s="95"/>
      <c r="L137" s="95"/>
      <c r="M137" s="95"/>
      <c r="N137" s="95"/>
      <c r="O137" s="95"/>
      <c r="P137" s="95"/>
      <c r="Q137" s="59">
        <f t="shared" si="24"/>
        <v>0</v>
      </c>
      <c r="R137" s="59">
        <f t="shared" si="25"/>
        <v>0</v>
      </c>
      <c r="S137" s="59">
        <f t="shared" si="25"/>
        <v>0</v>
      </c>
      <c r="V137" s="395">
        <f t="shared" ref="V137:V191" si="27">V136+1</f>
        <v>130</v>
      </c>
    </row>
    <row r="138" spans="1:22" x14ac:dyDescent="0.3">
      <c r="A138" s="776"/>
      <c r="B138" s="58" t="s">
        <v>105</v>
      </c>
      <c r="C138" s="59">
        <f t="shared" si="26"/>
        <v>0</v>
      </c>
      <c r="D138" s="59">
        <f t="shared" si="26"/>
        <v>0</v>
      </c>
      <c r="E138" s="59">
        <f t="shared" si="26"/>
        <v>0</v>
      </c>
      <c r="F138" s="95"/>
      <c r="G138" s="95"/>
      <c r="H138" s="95"/>
      <c r="I138" s="95"/>
      <c r="J138" s="95"/>
      <c r="K138" s="95"/>
      <c r="L138" s="95"/>
      <c r="M138" s="95"/>
      <c r="N138" s="95"/>
      <c r="O138" s="95"/>
      <c r="P138" s="95"/>
      <c r="Q138" s="59">
        <f t="shared" si="24"/>
        <v>0</v>
      </c>
      <c r="R138" s="59">
        <f t="shared" si="25"/>
        <v>0</v>
      </c>
      <c r="S138" s="59">
        <f t="shared" si="25"/>
        <v>0</v>
      </c>
      <c r="V138" s="395">
        <f t="shared" si="27"/>
        <v>131</v>
      </c>
    </row>
    <row r="139" spans="1:22" x14ac:dyDescent="0.3">
      <c r="A139" s="776"/>
      <c r="B139" s="58" t="s">
        <v>106</v>
      </c>
      <c r="C139" s="59">
        <f t="shared" si="26"/>
        <v>0</v>
      </c>
      <c r="D139" s="59">
        <f t="shared" si="26"/>
        <v>0</v>
      </c>
      <c r="E139" s="59">
        <f t="shared" si="26"/>
        <v>0</v>
      </c>
      <c r="F139" s="95"/>
      <c r="G139" s="95"/>
      <c r="H139" s="95"/>
      <c r="I139" s="95"/>
      <c r="J139" s="95"/>
      <c r="K139" s="95"/>
      <c r="L139" s="95"/>
      <c r="M139" s="95"/>
      <c r="N139" s="95"/>
      <c r="O139" s="95"/>
      <c r="P139" s="95"/>
      <c r="Q139" s="59">
        <f t="shared" si="24"/>
        <v>0</v>
      </c>
      <c r="R139" s="59">
        <f t="shared" si="25"/>
        <v>0</v>
      </c>
      <c r="S139" s="59">
        <f t="shared" si="25"/>
        <v>0</v>
      </c>
      <c r="V139" s="395">
        <f t="shared" si="27"/>
        <v>132</v>
      </c>
    </row>
    <row r="140" spans="1:22" ht="14.25" thickBot="1" x14ac:dyDescent="0.35">
      <c r="A140" s="776"/>
      <c r="B140" s="60" t="s">
        <v>148</v>
      </c>
      <c r="C140" s="61">
        <f t="shared" ref="C140:S140" si="28">SUM(C119:C139)</f>
        <v>0</v>
      </c>
      <c r="D140" s="61">
        <f t="shared" si="28"/>
        <v>0</v>
      </c>
      <c r="E140" s="61">
        <f t="shared" si="28"/>
        <v>0</v>
      </c>
      <c r="F140" s="61">
        <f t="shared" si="28"/>
        <v>0</v>
      </c>
      <c r="G140" s="61">
        <f t="shared" si="28"/>
        <v>0</v>
      </c>
      <c r="H140" s="61">
        <f t="shared" si="28"/>
        <v>0</v>
      </c>
      <c r="I140" s="61">
        <f t="shared" si="28"/>
        <v>0</v>
      </c>
      <c r="J140" s="61">
        <f t="shared" si="28"/>
        <v>0</v>
      </c>
      <c r="K140" s="61">
        <f t="shared" si="28"/>
        <v>0</v>
      </c>
      <c r="L140" s="61">
        <f t="shared" si="28"/>
        <v>0</v>
      </c>
      <c r="M140" s="61">
        <f t="shared" si="28"/>
        <v>0</v>
      </c>
      <c r="N140" s="61">
        <f t="shared" si="28"/>
        <v>0</v>
      </c>
      <c r="O140" s="61">
        <f t="shared" si="28"/>
        <v>0</v>
      </c>
      <c r="P140" s="61">
        <f t="shared" si="28"/>
        <v>0</v>
      </c>
      <c r="Q140" s="61">
        <f t="shared" si="28"/>
        <v>0</v>
      </c>
      <c r="R140" s="61">
        <f t="shared" si="28"/>
        <v>0</v>
      </c>
      <c r="S140" s="61">
        <f t="shared" si="28"/>
        <v>0</v>
      </c>
      <c r="T140" s="232"/>
      <c r="U140" s="48" t="str">
        <f>RIGHT(A119,4)&amp;"reseau"</f>
        <v>2022reseau</v>
      </c>
      <c r="V140" s="395">
        <f t="shared" si="27"/>
        <v>133</v>
      </c>
    </row>
    <row r="141" spans="1:22" x14ac:dyDescent="0.3">
      <c r="A141" s="776"/>
      <c r="B141" s="62"/>
      <c r="C141" s="59"/>
      <c r="D141" s="59"/>
      <c r="E141" s="59"/>
      <c r="F141" s="59"/>
      <c r="G141" s="59"/>
      <c r="H141" s="59"/>
      <c r="I141" s="59"/>
      <c r="J141" s="59"/>
      <c r="K141" s="59"/>
      <c r="L141" s="59"/>
      <c r="M141" s="59"/>
      <c r="N141" s="59"/>
      <c r="O141" s="59"/>
      <c r="P141" s="59"/>
      <c r="Q141" s="59"/>
      <c r="R141" s="59"/>
      <c r="S141" s="59"/>
      <c r="T141" s="59"/>
      <c r="V141" s="395">
        <f t="shared" si="27"/>
        <v>134</v>
      </c>
    </row>
    <row r="142" spans="1:22" x14ac:dyDescent="0.3">
      <c r="A142" s="776"/>
      <c r="B142" s="58" t="s">
        <v>407</v>
      </c>
      <c r="C142" s="59">
        <f>Q105</f>
        <v>0</v>
      </c>
      <c r="D142" s="59">
        <f>R105</f>
        <v>0</v>
      </c>
      <c r="E142" s="59">
        <f>S105</f>
        <v>0</v>
      </c>
      <c r="F142" s="95"/>
      <c r="G142" s="95"/>
      <c r="H142" s="95"/>
      <c r="I142" s="95"/>
      <c r="J142" s="95"/>
      <c r="K142" s="95"/>
      <c r="L142" s="95"/>
      <c r="M142" s="95"/>
      <c r="N142" s="95"/>
      <c r="O142" s="95"/>
      <c r="P142" s="95"/>
      <c r="Q142" s="59">
        <f>SUM(C142,F142:J142,M142:N142)</f>
        <v>0</v>
      </c>
      <c r="R142" s="59">
        <f>SUM(D142,K142,O142)</f>
        <v>0</v>
      </c>
      <c r="S142" s="59">
        <f>SUM(E142,L142,P142)</f>
        <v>0</v>
      </c>
      <c r="T142" s="59"/>
      <c r="V142" s="395">
        <f t="shared" si="27"/>
        <v>135</v>
      </c>
    </row>
    <row r="143" spans="1:22" x14ac:dyDescent="0.3">
      <c r="A143" s="776"/>
      <c r="B143" s="58" t="s">
        <v>149</v>
      </c>
      <c r="C143" s="59">
        <f t="shared" ref="C143:E153" si="29">Q106</f>
        <v>0</v>
      </c>
      <c r="D143" s="59">
        <f t="shared" si="29"/>
        <v>0</v>
      </c>
      <c r="E143" s="59">
        <f t="shared" si="29"/>
        <v>0</v>
      </c>
      <c r="F143" s="95"/>
      <c r="G143" s="95"/>
      <c r="H143" s="95"/>
      <c r="I143" s="95"/>
      <c r="J143" s="95"/>
      <c r="K143" s="95"/>
      <c r="L143" s="95"/>
      <c r="M143" s="95"/>
      <c r="N143" s="95"/>
      <c r="O143" s="95"/>
      <c r="P143" s="95"/>
      <c r="Q143" s="59">
        <f t="shared" ref="Q143:Q153" si="30">SUM(C143,F143:J143,M143:N143)</f>
        <v>0</v>
      </c>
      <c r="R143" s="59">
        <f t="shared" ref="R143:S153" si="31">SUM(D143,K143,O143)</f>
        <v>0</v>
      </c>
      <c r="S143" s="59">
        <f t="shared" si="31"/>
        <v>0</v>
      </c>
      <c r="T143" s="59"/>
      <c r="V143" s="395">
        <f t="shared" si="27"/>
        <v>136</v>
      </c>
    </row>
    <row r="144" spans="1:22" x14ac:dyDescent="0.3">
      <c r="A144" s="776"/>
      <c r="B144" s="58" t="s">
        <v>150</v>
      </c>
      <c r="C144" s="59">
        <f t="shared" si="29"/>
        <v>0</v>
      </c>
      <c r="D144" s="59">
        <f t="shared" si="29"/>
        <v>0</v>
      </c>
      <c r="E144" s="59">
        <f t="shared" si="29"/>
        <v>0</v>
      </c>
      <c r="F144" s="95"/>
      <c r="G144" s="95"/>
      <c r="H144" s="95"/>
      <c r="I144" s="95"/>
      <c r="J144" s="95"/>
      <c r="K144" s="95"/>
      <c r="L144" s="95"/>
      <c r="M144" s="95"/>
      <c r="N144" s="95"/>
      <c r="O144" s="95"/>
      <c r="P144" s="95"/>
      <c r="Q144" s="59">
        <f t="shared" si="30"/>
        <v>0</v>
      </c>
      <c r="R144" s="59">
        <f t="shared" si="31"/>
        <v>0</v>
      </c>
      <c r="S144" s="59">
        <f t="shared" si="31"/>
        <v>0</v>
      </c>
      <c r="T144" s="59"/>
      <c r="V144" s="395">
        <f t="shared" si="27"/>
        <v>137</v>
      </c>
    </row>
    <row r="145" spans="1:22" x14ac:dyDescent="0.3">
      <c r="A145" s="776"/>
      <c r="B145" s="58" t="s">
        <v>145</v>
      </c>
      <c r="C145" s="59">
        <f t="shared" si="29"/>
        <v>0</v>
      </c>
      <c r="D145" s="59">
        <f t="shared" si="29"/>
        <v>0</v>
      </c>
      <c r="E145" s="59">
        <f t="shared" si="29"/>
        <v>0</v>
      </c>
      <c r="F145" s="95"/>
      <c r="G145" s="95"/>
      <c r="H145" s="95"/>
      <c r="I145" s="95"/>
      <c r="J145" s="95"/>
      <c r="K145" s="95"/>
      <c r="L145" s="95"/>
      <c r="M145" s="95"/>
      <c r="N145" s="95"/>
      <c r="O145" s="95"/>
      <c r="P145" s="95"/>
      <c r="Q145" s="59">
        <f t="shared" si="30"/>
        <v>0</v>
      </c>
      <c r="R145" s="59">
        <f t="shared" si="31"/>
        <v>0</v>
      </c>
      <c r="S145" s="59">
        <f t="shared" si="31"/>
        <v>0</v>
      </c>
      <c r="T145" s="59"/>
      <c r="V145" s="395">
        <f t="shared" si="27"/>
        <v>138</v>
      </c>
    </row>
    <row r="146" spans="1:22" x14ac:dyDescent="0.3">
      <c r="A146" s="776"/>
      <c r="B146" s="58" t="s">
        <v>151</v>
      </c>
      <c r="C146" s="59">
        <f t="shared" si="29"/>
        <v>0</v>
      </c>
      <c r="D146" s="59">
        <f t="shared" si="29"/>
        <v>0</v>
      </c>
      <c r="E146" s="59">
        <f t="shared" si="29"/>
        <v>0</v>
      </c>
      <c r="F146" s="95"/>
      <c r="G146" s="95"/>
      <c r="H146" s="95"/>
      <c r="I146" s="95"/>
      <c r="J146" s="95"/>
      <c r="K146" s="95"/>
      <c r="L146" s="95"/>
      <c r="M146" s="95"/>
      <c r="N146" s="95"/>
      <c r="O146" s="95"/>
      <c r="P146" s="95"/>
      <c r="Q146" s="59">
        <f t="shared" si="30"/>
        <v>0</v>
      </c>
      <c r="R146" s="59">
        <f t="shared" si="31"/>
        <v>0</v>
      </c>
      <c r="S146" s="59">
        <f t="shared" si="31"/>
        <v>0</v>
      </c>
      <c r="T146" s="59"/>
      <c r="V146" s="395">
        <f t="shared" si="27"/>
        <v>139</v>
      </c>
    </row>
    <row r="147" spans="1:22" x14ac:dyDescent="0.3">
      <c r="A147" s="776"/>
      <c r="B147" s="58" t="s">
        <v>152</v>
      </c>
      <c r="C147" s="59">
        <f t="shared" si="29"/>
        <v>0</v>
      </c>
      <c r="D147" s="59">
        <f t="shared" si="29"/>
        <v>0</v>
      </c>
      <c r="E147" s="59">
        <f t="shared" si="29"/>
        <v>0</v>
      </c>
      <c r="F147" s="95"/>
      <c r="G147" s="95"/>
      <c r="H147" s="95"/>
      <c r="I147" s="95"/>
      <c r="J147" s="95"/>
      <c r="K147" s="95"/>
      <c r="L147" s="95"/>
      <c r="M147" s="95"/>
      <c r="N147" s="95"/>
      <c r="O147" s="95"/>
      <c r="P147" s="95"/>
      <c r="Q147" s="59">
        <f t="shared" si="30"/>
        <v>0</v>
      </c>
      <c r="R147" s="59">
        <f t="shared" si="31"/>
        <v>0</v>
      </c>
      <c r="S147" s="59">
        <f t="shared" si="31"/>
        <v>0</v>
      </c>
      <c r="T147" s="59"/>
      <c r="V147" s="395">
        <f t="shared" si="27"/>
        <v>140</v>
      </c>
    </row>
    <row r="148" spans="1:22" x14ac:dyDescent="0.3">
      <c r="A148" s="776"/>
      <c r="B148" s="58" t="s">
        <v>147</v>
      </c>
      <c r="C148" s="59">
        <f t="shared" si="29"/>
        <v>0</v>
      </c>
      <c r="D148" s="59">
        <f t="shared" si="29"/>
        <v>0</v>
      </c>
      <c r="E148" s="59">
        <f t="shared" si="29"/>
        <v>0</v>
      </c>
      <c r="F148" s="95"/>
      <c r="G148" s="95"/>
      <c r="H148" s="95"/>
      <c r="I148" s="95"/>
      <c r="J148" s="95"/>
      <c r="K148" s="95"/>
      <c r="L148" s="95"/>
      <c r="M148" s="95"/>
      <c r="N148" s="95"/>
      <c r="O148" s="95"/>
      <c r="P148" s="95"/>
      <c r="Q148" s="59">
        <f t="shared" si="30"/>
        <v>0</v>
      </c>
      <c r="R148" s="59">
        <f t="shared" si="31"/>
        <v>0</v>
      </c>
      <c r="S148" s="59">
        <f t="shared" si="31"/>
        <v>0</v>
      </c>
      <c r="T148" s="59"/>
      <c r="V148" s="395">
        <f t="shared" si="27"/>
        <v>141</v>
      </c>
    </row>
    <row r="149" spans="1:22" x14ac:dyDescent="0.3">
      <c r="A149" s="776"/>
      <c r="B149" s="58" t="s">
        <v>102</v>
      </c>
      <c r="C149" s="59">
        <f t="shared" si="29"/>
        <v>0</v>
      </c>
      <c r="D149" s="59">
        <f t="shared" si="29"/>
        <v>0</v>
      </c>
      <c r="E149" s="59">
        <f t="shared" si="29"/>
        <v>0</v>
      </c>
      <c r="F149" s="95"/>
      <c r="G149" s="95"/>
      <c r="H149" s="95"/>
      <c r="I149" s="95"/>
      <c r="J149" s="95"/>
      <c r="K149" s="95"/>
      <c r="L149" s="95"/>
      <c r="M149" s="95"/>
      <c r="N149" s="95"/>
      <c r="O149" s="95"/>
      <c r="P149" s="95"/>
      <c r="Q149" s="59">
        <f t="shared" si="30"/>
        <v>0</v>
      </c>
      <c r="R149" s="59">
        <f t="shared" si="31"/>
        <v>0</v>
      </c>
      <c r="S149" s="59">
        <f t="shared" si="31"/>
        <v>0</v>
      </c>
      <c r="T149" s="59"/>
      <c r="V149" s="395">
        <f t="shared" si="27"/>
        <v>142</v>
      </c>
    </row>
    <row r="150" spans="1:22" x14ac:dyDescent="0.3">
      <c r="A150" s="776"/>
      <c r="B150" s="58" t="s">
        <v>103</v>
      </c>
      <c r="C150" s="59">
        <f t="shared" si="29"/>
        <v>0</v>
      </c>
      <c r="D150" s="59">
        <f t="shared" si="29"/>
        <v>0</v>
      </c>
      <c r="E150" s="59">
        <f t="shared" si="29"/>
        <v>0</v>
      </c>
      <c r="F150" s="95"/>
      <c r="G150" s="95"/>
      <c r="H150" s="95"/>
      <c r="I150" s="95"/>
      <c r="J150" s="95"/>
      <c r="K150" s="95"/>
      <c r="L150" s="95"/>
      <c r="M150" s="95"/>
      <c r="N150" s="95"/>
      <c r="O150" s="95"/>
      <c r="P150" s="95"/>
      <c r="Q150" s="59">
        <f t="shared" si="30"/>
        <v>0</v>
      </c>
      <c r="R150" s="59">
        <f t="shared" si="31"/>
        <v>0</v>
      </c>
      <c r="S150" s="59">
        <f t="shared" si="31"/>
        <v>0</v>
      </c>
      <c r="T150" s="59"/>
      <c r="V150" s="395">
        <f t="shared" si="27"/>
        <v>143</v>
      </c>
    </row>
    <row r="151" spans="1:22" x14ac:dyDescent="0.3">
      <c r="A151" s="776"/>
      <c r="B151" s="58" t="s">
        <v>104</v>
      </c>
      <c r="C151" s="59">
        <f t="shared" si="29"/>
        <v>0</v>
      </c>
      <c r="D151" s="59">
        <f t="shared" si="29"/>
        <v>0</v>
      </c>
      <c r="E151" s="59">
        <f t="shared" si="29"/>
        <v>0</v>
      </c>
      <c r="F151" s="95"/>
      <c r="G151" s="95"/>
      <c r="H151" s="95"/>
      <c r="I151" s="95"/>
      <c r="J151" s="95"/>
      <c r="K151" s="95"/>
      <c r="L151" s="95"/>
      <c r="M151" s="95"/>
      <c r="N151" s="95"/>
      <c r="O151" s="95"/>
      <c r="P151" s="95"/>
      <c r="Q151" s="59">
        <f t="shared" si="30"/>
        <v>0</v>
      </c>
      <c r="R151" s="59">
        <f t="shared" si="31"/>
        <v>0</v>
      </c>
      <c r="S151" s="59">
        <f t="shared" si="31"/>
        <v>0</v>
      </c>
      <c r="T151" s="59"/>
      <c r="V151" s="395">
        <f t="shared" si="27"/>
        <v>144</v>
      </c>
    </row>
    <row r="152" spans="1:22" x14ac:dyDescent="0.3">
      <c r="A152" s="776"/>
      <c r="B152" s="58" t="s">
        <v>105</v>
      </c>
      <c r="C152" s="59">
        <f t="shared" si="29"/>
        <v>0</v>
      </c>
      <c r="D152" s="59">
        <f t="shared" si="29"/>
        <v>0</v>
      </c>
      <c r="E152" s="59">
        <f t="shared" si="29"/>
        <v>0</v>
      </c>
      <c r="F152" s="95"/>
      <c r="G152" s="95"/>
      <c r="H152" s="95"/>
      <c r="I152" s="95"/>
      <c r="J152" s="95"/>
      <c r="K152" s="95"/>
      <c r="L152" s="95"/>
      <c r="M152" s="95"/>
      <c r="N152" s="95"/>
      <c r="O152" s="95"/>
      <c r="P152" s="95"/>
      <c r="Q152" s="59">
        <f t="shared" si="30"/>
        <v>0</v>
      </c>
      <c r="R152" s="59">
        <f t="shared" si="31"/>
        <v>0</v>
      </c>
      <c r="S152" s="59">
        <f t="shared" si="31"/>
        <v>0</v>
      </c>
      <c r="T152" s="59"/>
      <c r="V152" s="395">
        <f t="shared" si="27"/>
        <v>145</v>
      </c>
    </row>
    <row r="153" spans="1:22" x14ac:dyDescent="0.3">
      <c r="A153" s="776"/>
      <c r="B153" s="58" t="s">
        <v>106</v>
      </c>
      <c r="C153" s="59">
        <f t="shared" si="29"/>
        <v>0</v>
      </c>
      <c r="D153" s="59">
        <f t="shared" si="29"/>
        <v>0</v>
      </c>
      <c r="E153" s="59">
        <f t="shared" si="29"/>
        <v>0</v>
      </c>
      <c r="F153" s="95"/>
      <c r="G153" s="95"/>
      <c r="H153" s="95"/>
      <c r="I153" s="95"/>
      <c r="J153" s="95"/>
      <c r="K153" s="95"/>
      <c r="L153" s="95"/>
      <c r="M153" s="95"/>
      <c r="N153" s="95"/>
      <c r="O153" s="95"/>
      <c r="P153" s="95"/>
      <c r="Q153" s="59">
        <f t="shared" si="30"/>
        <v>0</v>
      </c>
      <c r="R153" s="59">
        <f t="shared" si="31"/>
        <v>0</v>
      </c>
      <c r="S153" s="59">
        <f t="shared" si="31"/>
        <v>0</v>
      </c>
      <c r="T153" s="59"/>
      <c r="V153" s="395">
        <f t="shared" si="27"/>
        <v>146</v>
      </c>
    </row>
    <row r="154" spans="1:22" ht="14.25" thickBot="1" x14ac:dyDescent="0.35">
      <c r="A154" s="776"/>
      <c r="B154" s="60" t="s">
        <v>153</v>
      </c>
      <c r="C154" s="61">
        <f t="shared" ref="C154:S154" si="32">SUM(C142:C153)</f>
        <v>0</v>
      </c>
      <c r="D154" s="61">
        <f t="shared" si="32"/>
        <v>0</v>
      </c>
      <c r="E154" s="61">
        <f t="shared" si="32"/>
        <v>0</v>
      </c>
      <c r="F154" s="61">
        <f t="shared" si="32"/>
        <v>0</v>
      </c>
      <c r="G154" s="61">
        <f t="shared" si="32"/>
        <v>0</v>
      </c>
      <c r="H154" s="61">
        <f t="shared" si="32"/>
        <v>0</v>
      </c>
      <c r="I154" s="61">
        <f t="shared" si="32"/>
        <v>0</v>
      </c>
      <c r="J154" s="61">
        <f t="shared" si="32"/>
        <v>0</v>
      </c>
      <c r="K154" s="61">
        <f t="shared" si="32"/>
        <v>0</v>
      </c>
      <c r="L154" s="61">
        <f t="shared" si="32"/>
        <v>0</v>
      </c>
      <c r="M154" s="61">
        <f t="shared" si="32"/>
        <v>0</v>
      </c>
      <c r="N154" s="61">
        <f t="shared" si="32"/>
        <v>0</v>
      </c>
      <c r="O154" s="61">
        <f t="shared" si="32"/>
        <v>0</v>
      </c>
      <c r="P154" s="61">
        <f t="shared" si="32"/>
        <v>0</v>
      </c>
      <c r="Q154" s="61">
        <f t="shared" si="32"/>
        <v>0</v>
      </c>
      <c r="R154" s="61">
        <f t="shared" si="32"/>
        <v>0</v>
      </c>
      <c r="S154" s="61">
        <f t="shared" si="32"/>
        <v>0</v>
      </c>
      <c r="T154" s="59"/>
      <c r="U154" s="48" t="str">
        <f>RIGHT(A119,4)&amp;"hors reseau"</f>
        <v>2022hors reseau</v>
      </c>
      <c r="V154" s="395">
        <f t="shared" si="27"/>
        <v>147</v>
      </c>
    </row>
    <row r="155" spans="1:22" x14ac:dyDescent="0.3">
      <c r="B155" s="43"/>
      <c r="C155" s="59"/>
      <c r="D155" s="59"/>
      <c r="E155" s="59"/>
      <c r="F155" s="59"/>
      <c r="G155" s="59"/>
      <c r="H155" s="59"/>
      <c r="I155" s="59"/>
      <c r="J155" s="59"/>
      <c r="K155" s="59"/>
      <c r="L155" s="59"/>
      <c r="M155" s="59"/>
      <c r="N155" s="63"/>
      <c r="O155" s="59"/>
      <c r="P155" s="59"/>
      <c r="Q155" s="59"/>
      <c r="R155" s="59"/>
      <c r="S155" s="59"/>
      <c r="V155" s="395">
        <f t="shared" si="27"/>
        <v>148</v>
      </c>
    </row>
    <row r="156" spans="1:22" ht="14.45" customHeight="1" x14ac:dyDescent="0.3">
      <c r="A156" s="776" t="s">
        <v>367</v>
      </c>
      <c r="B156" s="58" t="s">
        <v>407</v>
      </c>
      <c r="C156" s="59">
        <f>Q119</f>
        <v>0</v>
      </c>
      <c r="D156" s="59">
        <f>R119</f>
        <v>0</v>
      </c>
      <c r="E156" s="59">
        <f>S119</f>
        <v>0</v>
      </c>
      <c r="F156" s="95"/>
      <c r="G156" s="95"/>
      <c r="H156" s="95"/>
      <c r="I156" s="95"/>
      <c r="J156" s="95"/>
      <c r="K156" s="95"/>
      <c r="L156" s="95"/>
      <c r="M156" s="95"/>
      <c r="N156" s="95"/>
      <c r="O156" s="95"/>
      <c r="P156" s="95"/>
      <c r="Q156" s="59">
        <f>SUM(C156,F156:J156,M156:N156)</f>
        <v>0</v>
      </c>
      <c r="R156" s="59">
        <f>SUM(D156,K156,O156)</f>
        <v>0</v>
      </c>
      <c r="S156" s="59">
        <f>SUM(E156,L156,P156)</f>
        <v>0</v>
      </c>
      <c r="V156" s="395">
        <f t="shared" si="27"/>
        <v>149</v>
      </c>
    </row>
    <row r="157" spans="1:22" x14ac:dyDescent="0.3">
      <c r="A157" s="776"/>
      <c r="B157" s="58" t="s">
        <v>408</v>
      </c>
      <c r="C157" s="59">
        <f t="shared" ref="C157:E166" si="33">Q120</f>
        <v>0</v>
      </c>
      <c r="D157" s="59">
        <f t="shared" si="33"/>
        <v>0</v>
      </c>
      <c r="E157" s="59">
        <f t="shared" si="33"/>
        <v>0</v>
      </c>
      <c r="F157" s="95"/>
      <c r="G157" s="95"/>
      <c r="H157" s="95"/>
      <c r="I157" s="95"/>
      <c r="J157" s="95"/>
      <c r="K157" s="95"/>
      <c r="L157" s="95"/>
      <c r="M157" s="95"/>
      <c r="N157" s="95"/>
      <c r="O157" s="95"/>
      <c r="P157" s="95"/>
      <c r="Q157" s="59">
        <f t="shared" ref="Q157:Q176" si="34">SUM(C157,F157:J157,M157:N157)</f>
        <v>0</v>
      </c>
      <c r="R157" s="59">
        <f t="shared" ref="R157:S176" si="35">SUM(D157,K157,O157)</f>
        <v>0</v>
      </c>
      <c r="S157" s="59">
        <f t="shared" si="35"/>
        <v>0</v>
      </c>
      <c r="V157" s="395">
        <f t="shared" si="27"/>
        <v>150</v>
      </c>
    </row>
    <row r="158" spans="1:22" x14ac:dyDescent="0.3">
      <c r="A158" s="776"/>
      <c r="B158" s="58" t="s">
        <v>409</v>
      </c>
      <c r="C158" s="59">
        <f t="shared" si="33"/>
        <v>0</v>
      </c>
      <c r="D158" s="59">
        <f t="shared" si="33"/>
        <v>0</v>
      </c>
      <c r="E158" s="59">
        <f t="shared" si="33"/>
        <v>0</v>
      </c>
      <c r="F158" s="95"/>
      <c r="G158" s="95"/>
      <c r="H158" s="95"/>
      <c r="I158" s="95"/>
      <c r="J158" s="95"/>
      <c r="K158" s="95"/>
      <c r="L158" s="95"/>
      <c r="M158" s="95"/>
      <c r="N158" s="95"/>
      <c r="O158" s="95"/>
      <c r="P158" s="95"/>
      <c r="Q158" s="59">
        <f t="shared" si="34"/>
        <v>0</v>
      </c>
      <c r="R158" s="59">
        <f t="shared" si="35"/>
        <v>0</v>
      </c>
      <c r="S158" s="59">
        <f t="shared" si="35"/>
        <v>0</v>
      </c>
      <c r="V158" s="395">
        <f t="shared" si="27"/>
        <v>151</v>
      </c>
    </row>
    <row r="159" spans="1:22" x14ac:dyDescent="0.3">
      <c r="A159" s="776"/>
      <c r="B159" s="58" t="s">
        <v>410</v>
      </c>
      <c r="C159" s="59">
        <f t="shared" si="33"/>
        <v>0</v>
      </c>
      <c r="D159" s="59">
        <f t="shared" si="33"/>
        <v>0</v>
      </c>
      <c r="E159" s="59">
        <f t="shared" si="33"/>
        <v>0</v>
      </c>
      <c r="F159" s="95"/>
      <c r="G159" s="95"/>
      <c r="H159" s="95"/>
      <c r="I159" s="95"/>
      <c r="J159" s="95"/>
      <c r="K159" s="95"/>
      <c r="L159" s="95"/>
      <c r="M159" s="95"/>
      <c r="N159" s="95"/>
      <c r="O159" s="95"/>
      <c r="P159" s="95"/>
      <c r="Q159" s="59">
        <f t="shared" si="34"/>
        <v>0</v>
      </c>
      <c r="R159" s="59">
        <f t="shared" si="35"/>
        <v>0</v>
      </c>
      <c r="S159" s="59">
        <f t="shared" si="35"/>
        <v>0</v>
      </c>
      <c r="V159" s="395">
        <f t="shared" si="27"/>
        <v>152</v>
      </c>
    </row>
    <row r="160" spans="1:22" x14ac:dyDescent="0.3">
      <c r="A160" s="776"/>
      <c r="B160" s="58" t="s">
        <v>411</v>
      </c>
      <c r="C160" s="59">
        <f t="shared" si="33"/>
        <v>0</v>
      </c>
      <c r="D160" s="59">
        <f t="shared" si="33"/>
        <v>0</v>
      </c>
      <c r="E160" s="59">
        <f t="shared" si="33"/>
        <v>0</v>
      </c>
      <c r="F160" s="95"/>
      <c r="G160" s="95"/>
      <c r="H160" s="95"/>
      <c r="I160" s="95"/>
      <c r="J160" s="95"/>
      <c r="K160" s="95"/>
      <c r="L160" s="95"/>
      <c r="M160" s="95"/>
      <c r="N160" s="95"/>
      <c r="O160" s="95"/>
      <c r="P160" s="95"/>
      <c r="Q160" s="59">
        <f t="shared" si="34"/>
        <v>0</v>
      </c>
      <c r="R160" s="59">
        <f t="shared" si="35"/>
        <v>0</v>
      </c>
      <c r="S160" s="59">
        <f t="shared" si="35"/>
        <v>0</v>
      </c>
      <c r="V160" s="395">
        <f t="shared" si="27"/>
        <v>153</v>
      </c>
    </row>
    <row r="161" spans="1:22" x14ac:dyDescent="0.3">
      <c r="A161" s="776"/>
      <c r="B161" s="58" t="s">
        <v>412</v>
      </c>
      <c r="C161" s="59">
        <f t="shared" si="33"/>
        <v>0</v>
      </c>
      <c r="D161" s="59">
        <f t="shared" si="33"/>
        <v>0</v>
      </c>
      <c r="E161" s="59">
        <f t="shared" si="33"/>
        <v>0</v>
      </c>
      <c r="F161" s="95"/>
      <c r="G161" s="95"/>
      <c r="H161" s="95"/>
      <c r="I161" s="95"/>
      <c r="J161" s="95"/>
      <c r="K161" s="95"/>
      <c r="L161" s="95"/>
      <c r="M161" s="95"/>
      <c r="N161" s="95"/>
      <c r="O161" s="95"/>
      <c r="P161" s="95"/>
      <c r="Q161" s="59">
        <f t="shared" si="34"/>
        <v>0</v>
      </c>
      <c r="R161" s="59">
        <f t="shared" si="35"/>
        <v>0</v>
      </c>
      <c r="S161" s="59">
        <f t="shared" si="35"/>
        <v>0</v>
      </c>
      <c r="V161" s="395">
        <f t="shared" si="27"/>
        <v>154</v>
      </c>
    </row>
    <row r="162" spans="1:22" x14ac:dyDescent="0.3">
      <c r="A162" s="776"/>
      <c r="B162" s="58" t="s">
        <v>413</v>
      </c>
      <c r="C162" s="59">
        <f t="shared" si="33"/>
        <v>0</v>
      </c>
      <c r="D162" s="59">
        <f t="shared" si="33"/>
        <v>0</v>
      </c>
      <c r="E162" s="59">
        <f t="shared" si="33"/>
        <v>0</v>
      </c>
      <c r="F162" s="95"/>
      <c r="G162" s="95"/>
      <c r="H162" s="95"/>
      <c r="I162" s="95"/>
      <c r="J162" s="95"/>
      <c r="K162" s="95"/>
      <c r="L162" s="95"/>
      <c r="M162" s="95"/>
      <c r="N162" s="95"/>
      <c r="O162" s="95"/>
      <c r="P162" s="95"/>
      <c r="Q162" s="59">
        <f t="shared" si="34"/>
        <v>0</v>
      </c>
      <c r="R162" s="59">
        <f t="shared" si="35"/>
        <v>0</v>
      </c>
      <c r="S162" s="59">
        <f t="shared" si="35"/>
        <v>0</v>
      </c>
      <c r="V162" s="395">
        <f t="shared" si="27"/>
        <v>155</v>
      </c>
    </row>
    <row r="163" spans="1:22" x14ac:dyDescent="0.3">
      <c r="A163" s="776"/>
      <c r="B163" s="58" t="s">
        <v>414</v>
      </c>
      <c r="C163" s="59">
        <f t="shared" si="33"/>
        <v>0</v>
      </c>
      <c r="D163" s="59">
        <f t="shared" si="33"/>
        <v>0</v>
      </c>
      <c r="E163" s="59">
        <f t="shared" si="33"/>
        <v>0</v>
      </c>
      <c r="F163" s="95"/>
      <c r="G163" s="95"/>
      <c r="H163" s="95"/>
      <c r="I163" s="95"/>
      <c r="J163" s="95"/>
      <c r="K163" s="95"/>
      <c r="L163" s="95"/>
      <c r="M163" s="95"/>
      <c r="N163" s="95"/>
      <c r="O163" s="95"/>
      <c r="P163" s="95"/>
      <c r="Q163" s="59">
        <f t="shared" si="34"/>
        <v>0</v>
      </c>
      <c r="R163" s="59">
        <f t="shared" si="35"/>
        <v>0</v>
      </c>
      <c r="S163" s="59">
        <f t="shared" si="35"/>
        <v>0</v>
      </c>
      <c r="V163" s="395">
        <f t="shared" si="27"/>
        <v>156</v>
      </c>
    </row>
    <row r="164" spans="1:22" x14ac:dyDescent="0.3">
      <c r="A164" s="776"/>
      <c r="B164" s="58" t="s">
        <v>415</v>
      </c>
      <c r="C164" s="59">
        <f t="shared" si="33"/>
        <v>0</v>
      </c>
      <c r="D164" s="59">
        <f t="shared" si="33"/>
        <v>0</v>
      </c>
      <c r="E164" s="59">
        <f t="shared" si="33"/>
        <v>0</v>
      </c>
      <c r="F164" s="95"/>
      <c r="G164" s="95"/>
      <c r="H164" s="95"/>
      <c r="I164" s="95"/>
      <c r="J164" s="95"/>
      <c r="K164" s="95"/>
      <c r="L164" s="95"/>
      <c r="M164" s="95"/>
      <c r="N164" s="95"/>
      <c r="O164" s="95"/>
      <c r="P164" s="95"/>
      <c r="Q164" s="59">
        <f t="shared" si="34"/>
        <v>0</v>
      </c>
      <c r="R164" s="59">
        <f t="shared" si="35"/>
        <v>0</v>
      </c>
      <c r="S164" s="59">
        <f t="shared" si="35"/>
        <v>0</v>
      </c>
      <c r="V164" s="395">
        <f t="shared" si="27"/>
        <v>157</v>
      </c>
    </row>
    <row r="165" spans="1:22" x14ac:dyDescent="0.3">
      <c r="A165" s="776"/>
      <c r="B165" s="58" t="s">
        <v>416</v>
      </c>
      <c r="C165" s="59">
        <f t="shared" si="33"/>
        <v>0</v>
      </c>
      <c r="D165" s="59">
        <f t="shared" si="33"/>
        <v>0</v>
      </c>
      <c r="E165" s="59">
        <f t="shared" si="33"/>
        <v>0</v>
      </c>
      <c r="F165" s="95"/>
      <c r="G165" s="95"/>
      <c r="H165" s="95"/>
      <c r="I165" s="95"/>
      <c r="J165" s="95"/>
      <c r="K165" s="95"/>
      <c r="L165" s="95"/>
      <c r="M165" s="95"/>
      <c r="N165" s="95"/>
      <c r="O165" s="95"/>
      <c r="P165" s="95"/>
      <c r="Q165" s="59">
        <f t="shared" si="34"/>
        <v>0</v>
      </c>
      <c r="R165" s="59">
        <f t="shared" si="35"/>
        <v>0</v>
      </c>
      <c r="S165" s="59">
        <f t="shared" si="35"/>
        <v>0</v>
      </c>
      <c r="V165" s="395">
        <f t="shared" si="27"/>
        <v>158</v>
      </c>
    </row>
    <row r="166" spans="1:22" x14ac:dyDescent="0.3">
      <c r="A166" s="776"/>
      <c r="B166" s="58" t="s">
        <v>417</v>
      </c>
      <c r="C166" s="59">
        <f>Q129</f>
        <v>0</v>
      </c>
      <c r="D166" s="59">
        <f t="shared" si="33"/>
        <v>0</v>
      </c>
      <c r="E166" s="59">
        <f t="shared" si="33"/>
        <v>0</v>
      </c>
      <c r="F166" s="95"/>
      <c r="G166" s="95"/>
      <c r="H166" s="95"/>
      <c r="I166" s="95"/>
      <c r="J166" s="95"/>
      <c r="K166" s="95"/>
      <c r="L166" s="95"/>
      <c r="M166" s="95"/>
      <c r="N166" s="95"/>
      <c r="O166" s="95"/>
      <c r="P166" s="95"/>
      <c r="Q166" s="59">
        <f t="shared" si="34"/>
        <v>0</v>
      </c>
      <c r="R166" s="59">
        <f t="shared" si="35"/>
        <v>0</v>
      </c>
      <c r="S166" s="59">
        <f t="shared" si="35"/>
        <v>0</v>
      </c>
      <c r="V166" s="395">
        <f t="shared" si="27"/>
        <v>159</v>
      </c>
    </row>
    <row r="167" spans="1:22" x14ac:dyDescent="0.3">
      <c r="A167" s="776"/>
      <c r="B167" s="58" t="s">
        <v>418</v>
      </c>
      <c r="C167" s="59">
        <f t="shared" ref="C167:E176" si="36">Q130</f>
        <v>0</v>
      </c>
      <c r="D167" s="59">
        <f t="shared" si="36"/>
        <v>0</v>
      </c>
      <c r="E167" s="59">
        <f t="shared" si="36"/>
        <v>0</v>
      </c>
      <c r="F167" s="95"/>
      <c r="G167" s="95"/>
      <c r="H167" s="95"/>
      <c r="I167" s="95"/>
      <c r="J167" s="95"/>
      <c r="K167" s="95"/>
      <c r="L167" s="95"/>
      <c r="M167" s="95"/>
      <c r="N167" s="95"/>
      <c r="O167" s="95"/>
      <c r="P167" s="95"/>
      <c r="Q167" s="59">
        <f t="shared" si="34"/>
        <v>0</v>
      </c>
      <c r="R167" s="59">
        <f t="shared" si="35"/>
        <v>0</v>
      </c>
      <c r="S167" s="59">
        <f t="shared" si="35"/>
        <v>0</v>
      </c>
      <c r="V167" s="395">
        <f t="shared" si="27"/>
        <v>160</v>
      </c>
    </row>
    <row r="168" spans="1:22" x14ac:dyDescent="0.3">
      <c r="A168" s="776"/>
      <c r="B168" s="58" t="s">
        <v>419</v>
      </c>
      <c r="C168" s="59">
        <f t="shared" si="36"/>
        <v>0</v>
      </c>
      <c r="D168" s="59">
        <f t="shared" si="36"/>
        <v>0</v>
      </c>
      <c r="E168" s="59">
        <f t="shared" si="36"/>
        <v>0</v>
      </c>
      <c r="F168" s="95"/>
      <c r="G168" s="95"/>
      <c r="H168" s="95"/>
      <c r="I168" s="95"/>
      <c r="J168" s="95"/>
      <c r="K168" s="95"/>
      <c r="L168" s="95"/>
      <c r="M168" s="95"/>
      <c r="N168" s="95"/>
      <c r="O168" s="95"/>
      <c r="P168" s="95"/>
      <c r="Q168" s="59">
        <f t="shared" si="34"/>
        <v>0</v>
      </c>
      <c r="R168" s="59">
        <f t="shared" si="35"/>
        <v>0</v>
      </c>
      <c r="S168" s="59">
        <f t="shared" si="35"/>
        <v>0</v>
      </c>
      <c r="V168" s="395">
        <f t="shared" si="27"/>
        <v>161</v>
      </c>
    </row>
    <row r="169" spans="1:22" x14ac:dyDescent="0.3">
      <c r="A169" s="776"/>
      <c r="B169" s="58" t="s">
        <v>420</v>
      </c>
      <c r="C169" s="59">
        <f t="shared" si="36"/>
        <v>0</v>
      </c>
      <c r="D169" s="59">
        <f t="shared" si="36"/>
        <v>0</v>
      </c>
      <c r="E169" s="59">
        <f t="shared" si="36"/>
        <v>0</v>
      </c>
      <c r="F169" s="95"/>
      <c r="G169" s="95"/>
      <c r="H169" s="95"/>
      <c r="I169" s="95"/>
      <c r="J169" s="95"/>
      <c r="K169" s="95"/>
      <c r="L169" s="95"/>
      <c r="M169" s="95"/>
      <c r="N169" s="95"/>
      <c r="O169" s="95"/>
      <c r="P169" s="95"/>
      <c r="Q169" s="59">
        <f t="shared" si="34"/>
        <v>0</v>
      </c>
      <c r="R169" s="59">
        <f t="shared" si="35"/>
        <v>0</v>
      </c>
      <c r="S169" s="59">
        <f t="shared" si="35"/>
        <v>0</v>
      </c>
      <c r="V169" s="395">
        <f t="shared" si="27"/>
        <v>162</v>
      </c>
    </row>
    <row r="170" spans="1:22" x14ac:dyDescent="0.3">
      <c r="A170" s="776"/>
      <c r="B170" s="58" t="s">
        <v>146</v>
      </c>
      <c r="C170" s="59">
        <f t="shared" si="36"/>
        <v>0</v>
      </c>
      <c r="D170" s="59">
        <f t="shared" si="36"/>
        <v>0</v>
      </c>
      <c r="E170" s="59">
        <f t="shared" si="36"/>
        <v>0</v>
      </c>
      <c r="F170" s="95"/>
      <c r="G170" s="95"/>
      <c r="H170" s="95"/>
      <c r="I170" s="95"/>
      <c r="J170" s="95"/>
      <c r="K170" s="95"/>
      <c r="L170" s="95"/>
      <c r="M170" s="95"/>
      <c r="N170" s="95"/>
      <c r="O170" s="95"/>
      <c r="P170" s="95"/>
      <c r="Q170" s="59">
        <f t="shared" si="34"/>
        <v>0</v>
      </c>
      <c r="R170" s="59">
        <f t="shared" si="35"/>
        <v>0</v>
      </c>
      <c r="S170" s="59">
        <f t="shared" si="35"/>
        <v>0</v>
      </c>
      <c r="V170" s="395">
        <f t="shared" si="27"/>
        <v>163</v>
      </c>
    </row>
    <row r="171" spans="1:22" x14ac:dyDescent="0.3">
      <c r="A171" s="776"/>
      <c r="B171" s="58" t="s">
        <v>94</v>
      </c>
      <c r="C171" s="59">
        <f t="shared" si="36"/>
        <v>0</v>
      </c>
      <c r="D171" s="59">
        <f t="shared" si="36"/>
        <v>0</v>
      </c>
      <c r="E171" s="59">
        <f t="shared" si="36"/>
        <v>0</v>
      </c>
      <c r="F171" s="95"/>
      <c r="G171" s="95"/>
      <c r="H171" s="95"/>
      <c r="I171" s="95"/>
      <c r="J171" s="95"/>
      <c r="K171" s="95"/>
      <c r="L171" s="95"/>
      <c r="M171" s="95"/>
      <c r="N171" s="95"/>
      <c r="O171" s="95"/>
      <c r="P171" s="95"/>
      <c r="Q171" s="59">
        <f t="shared" si="34"/>
        <v>0</v>
      </c>
      <c r="R171" s="59">
        <f t="shared" si="35"/>
        <v>0</v>
      </c>
      <c r="S171" s="59">
        <f t="shared" si="35"/>
        <v>0</v>
      </c>
      <c r="V171" s="395">
        <f t="shared" si="27"/>
        <v>164</v>
      </c>
    </row>
    <row r="172" spans="1:22" x14ac:dyDescent="0.3">
      <c r="A172" s="776"/>
      <c r="B172" s="58" t="s">
        <v>102</v>
      </c>
      <c r="C172" s="59">
        <f t="shared" si="36"/>
        <v>0</v>
      </c>
      <c r="D172" s="59">
        <f t="shared" si="36"/>
        <v>0</v>
      </c>
      <c r="E172" s="59">
        <f t="shared" si="36"/>
        <v>0</v>
      </c>
      <c r="F172" s="95"/>
      <c r="G172" s="95"/>
      <c r="H172" s="95"/>
      <c r="I172" s="95"/>
      <c r="J172" s="95"/>
      <c r="K172" s="95"/>
      <c r="L172" s="95"/>
      <c r="M172" s="95"/>
      <c r="N172" s="95"/>
      <c r="O172" s="95"/>
      <c r="P172" s="95"/>
      <c r="Q172" s="59">
        <f t="shared" si="34"/>
        <v>0</v>
      </c>
      <c r="R172" s="59">
        <f t="shared" si="35"/>
        <v>0</v>
      </c>
      <c r="S172" s="59">
        <f t="shared" si="35"/>
        <v>0</v>
      </c>
      <c r="V172" s="395">
        <f t="shared" si="27"/>
        <v>165</v>
      </c>
    </row>
    <row r="173" spans="1:22" x14ac:dyDescent="0.3">
      <c r="A173" s="776"/>
      <c r="B173" s="58" t="s">
        <v>103</v>
      </c>
      <c r="C173" s="59">
        <f t="shared" si="36"/>
        <v>0</v>
      </c>
      <c r="D173" s="59">
        <f t="shared" si="36"/>
        <v>0</v>
      </c>
      <c r="E173" s="59">
        <f t="shared" si="36"/>
        <v>0</v>
      </c>
      <c r="F173" s="95"/>
      <c r="G173" s="95"/>
      <c r="H173" s="95"/>
      <c r="I173" s="95"/>
      <c r="J173" s="95"/>
      <c r="K173" s="95"/>
      <c r="L173" s="95"/>
      <c r="M173" s="95"/>
      <c r="N173" s="95"/>
      <c r="O173" s="95"/>
      <c r="P173" s="95"/>
      <c r="Q173" s="59">
        <f t="shared" si="34"/>
        <v>0</v>
      </c>
      <c r="R173" s="59">
        <f t="shared" si="35"/>
        <v>0</v>
      </c>
      <c r="S173" s="59">
        <f t="shared" si="35"/>
        <v>0</v>
      </c>
      <c r="V173" s="395">
        <f t="shared" si="27"/>
        <v>166</v>
      </c>
    </row>
    <row r="174" spans="1:22" x14ac:dyDescent="0.3">
      <c r="A174" s="776"/>
      <c r="B174" s="58" t="s">
        <v>104</v>
      </c>
      <c r="C174" s="59">
        <f t="shared" si="36"/>
        <v>0</v>
      </c>
      <c r="D174" s="59">
        <f t="shared" si="36"/>
        <v>0</v>
      </c>
      <c r="E174" s="59">
        <f t="shared" si="36"/>
        <v>0</v>
      </c>
      <c r="F174" s="95"/>
      <c r="G174" s="95"/>
      <c r="H174" s="95"/>
      <c r="I174" s="95"/>
      <c r="J174" s="95"/>
      <c r="K174" s="95"/>
      <c r="L174" s="95"/>
      <c r="M174" s="95"/>
      <c r="N174" s="95"/>
      <c r="O174" s="95"/>
      <c r="P174" s="95"/>
      <c r="Q174" s="59">
        <f t="shared" si="34"/>
        <v>0</v>
      </c>
      <c r="R174" s="59">
        <f t="shared" si="35"/>
        <v>0</v>
      </c>
      <c r="S174" s="59">
        <f t="shared" si="35"/>
        <v>0</v>
      </c>
      <c r="V174" s="395">
        <f t="shared" si="27"/>
        <v>167</v>
      </c>
    </row>
    <row r="175" spans="1:22" x14ac:dyDescent="0.3">
      <c r="A175" s="776"/>
      <c r="B175" s="58" t="s">
        <v>105</v>
      </c>
      <c r="C175" s="59">
        <f t="shared" si="36"/>
        <v>0</v>
      </c>
      <c r="D175" s="59">
        <f t="shared" si="36"/>
        <v>0</v>
      </c>
      <c r="E175" s="59">
        <f t="shared" si="36"/>
        <v>0</v>
      </c>
      <c r="F175" s="95"/>
      <c r="G175" s="95"/>
      <c r="H175" s="95"/>
      <c r="I175" s="95"/>
      <c r="J175" s="95"/>
      <c r="K175" s="95"/>
      <c r="L175" s="95"/>
      <c r="M175" s="95"/>
      <c r="N175" s="95"/>
      <c r="O175" s="95"/>
      <c r="P175" s="95"/>
      <c r="Q175" s="59">
        <f t="shared" si="34"/>
        <v>0</v>
      </c>
      <c r="R175" s="59">
        <f t="shared" si="35"/>
        <v>0</v>
      </c>
      <c r="S175" s="59">
        <f t="shared" si="35"/>
        <v>0</v>
      </c>
      <c r="V175" s="395">
        <f t="shared" si="27"/>
        <v>168</v>
      </c>
    </row>
    <row r="176" spans="1:22" x14ac:dyDescent="0.3">
      <c r="A176" s="776"/>
      <c r="B176" s="58" t="s">
        <v>106</v>
      </c>
      <c r="C176" s="59">
        <f t="shared" si="36"/>
        <v>0</v>
      </c>
      <c r="D176" s="59">
        <f t="shared" si="36"/>
        <v>0</v>
      </c>
      <c r="E176" s="59">
        <f t="shared" si="36"/>
        <v>0</v>
      </c>
      <c r="F176" s="95"/>
      <c r="G176" s="95"/>
      <c r="H176" s="95"/>
      <c r="I176" s="95"/>
      <c r="J176" s="95"/>
      <c r="K176" s="95"/>
      <c r="L176" s="95"/>
      <c r="M176" s="95"/>
      <c r="N176" s="95"/>
      <c r="O176" s="95"/>
      <c r="P176" s="95"/>
      <c r="Q176" s="59">
        <f t="shared" si="34"/>
        <v>0</v>
      </c>
      <c r="R176" s="59">
        <f t="shared" si="35"/>
        <v>0</v>
      </c>
      <c r="S176" s="59">
        <f t="shared" si="35"/>
        <v>0</v>
      </c>
      <c r="V176" s="395">
        <f t="shared" si="27"/>
        <v>169</v>
      </c>
    </row>
    <row r="177" spans="1:22" ht="14.25" thickBot="1" x14ac:dyDescent="0.35">
      <c r="A177" s="776"/>
      <c r="B177" s="60" t="s">
        <v>148</v>
      </c>
      <c r="C177" s="61">
        <f t="shared" ref="C177:S177" si="37">SUM(C156:C176)</f>
        <v>0</v>
      </c>
      <c r="D177" s="61">
        <f t="shared" si="37"/>
        <v>0</v>
      </c>
      <c r="E177" s="61">
        <f t="shared" si="37"/>
        <v>0</v>
      </c>
      <c r="F177" s="61">
        <f t="shared" si="37"/>
        <v>0</v>
      </c>
      <c r="G177" s="61">
        <f t="shared" si="37"/>
        <v>0</v>
      </c>
      <c r="H177" s="61">
        <f t="shared" si="37"/>
        <v>0</v>
      </c>
      <c r="I177" s="61">
        <f t="shared" si="37"/>
        <v>0</v>
      </c>
      <c r="J177" s="61">
        <f t="shared" si="37"/>
        <v>0</v>
      </c>
      <c r="K177" s="61">
        <f t="shared" si="37"/>
        <v>0</v>
      </c>
      <c r="L177" s="61">
        <f t="shared" si="37"/>
        <v>0</v>
      </c>
      <c r="M177" s="61">
        <f t="shared" si="37"/>
        <v>0</v>
      </c>
      <c r="N177" s="61">
        <f t="shared" si="37"/>
        <v>0</v>
      </c>
      <c r="O177" s="61">
        <f t="shared" si="37"/>
        <v>0</v>
      </c>
      <c r="P177" s="61">
        <f t="shared" si="37"/>
        <v>0</v>
      </c>
      <c r="Q177" s="61">
        <f t="shared" si="37"/>
        <v>0</v>
      </c>
      <c r="R177" s="61">
        <f t="shared" si="37"/>
        <v>0</v>
      </c>
      <c r="S177" s="61">
        <f t="shared" si="37"/>
        <v>0</v>
      </c>
      <c r="T177" s="232"/>
      <c r="U177" s="48" t="str">
        <f>RIGHT(A156,4)&amp;"reseau"</f>
        <v>2023reseau</v>
      </c>
      <c r="V177" s="395">
        <f t="shared" si="27"/>
        <v>170</v>
      </c>
    </row>
    <row r="178" spans="1:22" x14ac:dyDescent="0.3">
      <c r="A178" s="776"/>
      <c r="B178" s="62"/>
      <c r="C178" s="59"/>
      <c r="D178" s="59"/>
      <c r="E178" s="59"/>
      <c r="F178" s="59"/>
      <c r="G178" s="59"/>
      <c r="H178" s="59"/>
      <c r="I178" s="59"/>
      <c r="J178" s="59"/>
      <c r="K178" s="59"/>
      <c r="L178" s="59"/>
      <c r="M178" s="59"/>
      <c r="N178" s="59"/>
      <c r="O178" s="59"/>
      <c r="P178" s="59"/>
      <c r="Q178" s="59"/>
      <c r="R178" s="59"/>
      <c r="S178" s="59"/>
      <c r="T178" s="59"/>
      <c r="V178" s="395">
        <f t="shared" si="27"/>
        <v>171</v>
      </c>
    </row>
    <row r="179" spans="1:22" x14ac:dyDescent="0.3">
      <c r="A179" s="776"/>
      <c r="B179" s="58" t="s">
        <v>407</v>
      </c>
      <c r="C179" s="59">
        <f>Q142</f>
        <v>0</v>
      </c>
      <c r="D179" s="59">
        <f>R142</f>
        <v>0</v>
      </c>
      <c r="E179" s="59">
        <f>S142</f>
        <v>0</v>
      </c>
      <c r="F179" s="95"/>
      <c r="G179" s="95"/>
      <c r="H179" s="95"/>
      <c r="I179" s="95"/>
      <c r="J179" s="95"/>
      <c r="K179" s="95"/>
      <c r="L179" s="95"/>
      <c r="M179" s="95"/>
      <c r="N179" s="95"/>
      <c r="O179" s="95"/>
      <c r="P179" s="95"/>
      <c r="Q179" s="59">
        <f>SUM(C179,F179:J179,M179:N179)</f>
        <v>0</v>
      </c>
      <c r="R179" s="59">
        <f>SUM(D179,K179,O179)</f>
        <v>0</v>
      </c>
      <c r="S179" s="59">
        <f>SUM(E179,L179,P179)</f>
        <v>0</v>
      </c>
      <c r="T179" s="59"/>
      <c r="V179" s="395">
        <f t="shared" si="27"/>
        <v>172</v>
      </c>
    </row>
    <row r="180" spans="1:22" x14ac:dyDescent="0.3">
      <c r="A180" s="776"/>
      <c r="B180" s="58" t="s">
        <v>149</v>
      </c>
      <c r="C180" s="59">
        <f t="shared" ref="C180:E190" si="38">Q143</f>
        <v>0</v>
      </c>
      <c r="D180" s="59">
        <f t="shared" si="38"/>
        <v>0</v>
      </c>
      <c r="E180" s="59">
        <f t="shared" si="38"/>
        <v>0</v>
      </c>
      <c r="F180" s="95"/>
      <c r="G180" s="95"/>
      <c r="H180" s="95"/>
      <c r="I180" s="95"/>
      <c r="J180" s="95"/>
      <c r="K180" s="95"/>
      <c r="L180" s="95"/>
      <c r="M180" s="95"/>
      <c r="N180" s="95"/>
      <c r="O180" s="95"/>
      <c r="P180" s="95"/>
      <c r="Q180" s="59">
        <f t="shared" ref="Q180:Q190" si="39">SUM(C180,F180:J180,M180:N180)</f>
        <v>0</v>
      </c>
      <c r="R180" s="59">
        <f t="shared" ref="R180:S190" si="40">SUM(D180,K180,O180)</f>
        <v>0</v>
      </c>
      <c r="S180" s="59">
        <f t="shared" si="40"/>
        <v>0</v>
      </c>
      <c r="T180" s="59"/>
      <c r="V180" s="395">
        <f t="shared" si="27"/>
        <v>173</v>
      </c>
    </row>
    <row r="181" spans="1:22" x14ac:dyDescent="0.3">
      <c r="A181" s="776"/>
      <c r="B181" s="58" t="s">
        <v>150</v>
      </c>
      <c r="C181" s="59">
        <f t="shared" si="38"/>
        <v>0</v>
      </c>
      <c r="D181" s="59">
        <f t="shared" si="38"/>
        <v>0</v>
      </c>
      <c r="E181" s="59">
        <f t="shared" si="38"/>
        <v>0</v>
      </c>
      <c r="F181" s="95"/>
      <c r="G181" s="95"/>
      <c r="H181" s="95"/>
      <c r="I181" s="95"/>
      <c r="J181" s="95"/>
      <c r="K181" s="95"/>
      <c r="L181" s="95"/>
      <c r="M181" s="95"/>
      <c r="N181" s="95"/>
      <c r="O181" s="95"/>
      <c r="P181" s="95"/>
      <c r="Q181" s="59">
        <f t="shared" si="39"/>
        <v>0</v>
      </c>
      <c r="R181" s="59">
        <f t="shared" si="40"/>
        <v>0</v>
      </c>
      <c r="S181" s="59">
        <f t="shared" si="40"/>
        <v>0</v>
      </c>
      <c r="T181" s="59"/>
      <c r="V181" s="395">
        <f t="shared" si="27"/>
        <v>174</v>
      </c>
    </row>
    <row r="182" spans="1:22" x14ac:dyDescent="0.3">
      <c r="A182" s="776"/>
      <c r="B182" s="58" t="s">
        <v>145</v>
      </c>
      <c r="C182" s="59">
        <f t="shared" si="38"/>
        <v>0</v>
      </c>
      <c r="D182" s="59">
        <f t="shared" si="38"/>
        <v>0</v>
      </c>
      <c r="E182" s="59">
        <f t="shared" si="38"/>
        <v>0</v>
      </c>
      <c r="F182" s="95"/>
      <c r="G182" s="95"/>
      <c r="H182" s="95"/>
      <c r="I182" s="95"/>
      <c r="J182" s="95"/>
      <c r="K182" s="95"/>
      <c r="L182" s="95"/>
      <c r="M182" s="95"/>
      <c r="N182" s="95"/>
      <c r="O182" s="95"/>
      <c r="P182" s="95"/>
      <c r="Q182" s="59">
        <f t="shared" si="39"/>
        <v>0</v>
      </c>
      <c r="R182" s="59">
        <f t="shared" si="40"/>
        <v>0</v>
      </c>
      <c r="S182" s="59">
        <f t="shared" si="40"/>
        <v>0</v>
      </c>
      <c r="T182" s="59"/>
      <c r="V182" s="395">
        <f t="shared" si="27"/>
        <v>175</v>
      </c>
    </row>
    <row r="183" spans="1:22" x14ac:dyDescent="0.3">
      <c r="A183" s="776"/>
      <c r="B183" s="58" t="s">
        <v>151</v>
      </c>
      <c r="C183" s="59">
        <f t="shared" si="38"/>
        <v>0</v>
      </c>
      <c r="D183" s="59">
        <f t="shared" si="38"/>
        <v>0</v>
      </c>
      <c r="E183" s="59">
        <f t="shared" si="38"/>
        <v>0</v>
      </c>
      <c r="F183" s="95"/>
      <c r="G183" s="95"/>
      <c r="H183" s="95"/>
      <c r="I183" s="95"/>
      <c r="J183" s="95"/>
      <c r="K183" s="95"/>
      <c r="L183" s="95"/>
      <c r="M183" s="95"/>
      <c r="N183" s="95"/>
      <c r="O183" s="95"/>
      <c r="P183" s="95"/>
      <c r="Q183" s="59">
        <f t="shared" si="39"/>
        <v>0</v>
      </c>
      <c r="R183" s="59">
        <f t="shared" si="40"/>
        <v>0</v>
      </c>
      <c r="S183" s="59">
        <f t="shared" si="40"/>
        <v>0</v>
      </c>
      <c r="T183" s="59"/>
      <c r="V183" s="395">
        <f t="shared" si="27"/>
        <v>176</v>
      </c>
    </row>
    <row r="184" spans="1:22" x14ac:dyDescent="0.3">
      <c r="A184" s="776"/>
      <c r="B184" s="58" t="s">
        <v>152</v>
      </c>
      <c r="C184" s="59">
        <f t="shared" si="38"/>
        <v>0</v>
      </c>
      <c r="D184" s="59">
        <f t="shared" si="38"/>
        <v>0</v>
      </c>
      <c r="E184" s="59">
        <f t="shared" si="38"/>
        <v>0</v>
      </c>
      <c r="F184" s="95"/>
      <c r="G184" s="95"/>
      <c r="H184" s="95"/>
      <c r="I184" s="95"/>
      <c r="J184" s="95"/>
      <c r="K184" s="95"/>
      <c r="L184" s="95"/>
      <c r="M184" s="95"/>
      <c r="N184" s="95"/>
      <c r="O184" s="95"/>
      <c r="P184" s="95"/>
      <c r="Q184" s="59">
        <f t="shared" si="39"/>
        <v>0</v>
      </c>
      <c r="R184" s="59">
        <f t="shared" si="40"/>
        <v>0</v>
      </c>
      <c r="S184" s="59">
        <f t="shared" si="40"/>
        <v>0</v>
      </c>
      <c r="T184" s="59"/>
      <c r="V184" s="395">
        <f t="shared" si="27"/>
        <v>177</v>
      </c>
    </row>
    <row r="185" spans="1:22" x14ac:dyDescent="0.3">
      <c r="A185" s="776"/>
      <c r="B185" s="58" t="s">
        <v>147</v>
      </c>
      <c r="C185" s="59">
        <f t="shared" si="38"/>
        <v>0</v>
      </c>
      <c r="D185" s="59">
        <f t="shared" si="38"/>
        <v>0</v>
      </c>
      <c r="E185" s="59">
        <f t="shared" si="38"/>
        <v>0</v>
      </c>
      <c r="F185" s="95"/>
      <c r="G185" s="95"/>
      <c r="H185" s="95"/>
      <c r="I185" s="95"/>
      <c r="J185" s="95"/>
      <c r="K185" s="95"/>
      <c r="L185" s="95"/>
      <c r="M185" s="95"/>
      <c r="N185" s="95"/>
      <c r="O185" s="95"/>
      <c r="P185" s="95"/>
      <c r="Q185" s="59">
        <f t="shared" si="39"/>
        <v>0</v>
      </c>
      <c r="R185" s="59">
        <f t="shared" si="40"/>
        <v>0</v>
      </c>
      <c r="S185" s="59">
        <f t="shared" si="40"/>
        <v>0</v>
      </c>
      <c r="T185" s="59"/>
      <c r="V185" s="395">
        <f t="shared" si="27"/>
        <v>178</v>
      </c>
    </row>
    <row r="186" spans="1:22" x14ac:dyDescent="0.3">
      <c r="A186" s="776"/>
      <c r="B186" s="58" t="s">
        <v>102</v>
      </c>
      <c r="C186" s="59">
        <f t="shared" si="38"/>
        <v>0</v>
      </c>
      <c r="D186" s="59">
        <f t="shared" si="38"/>
        <v>0</v>
      </c>
      <c r="E186" s="59">
        <f t="shared" si="38"/>
        <v>0</v>
      </c>
      <c r="F186" s="95"/>
      <c r="G186" s="95"/>
      <c r="H186" s="95"/>
      <c r="I186" s="95"/>
      <c r="J186" s="95"/>
      <c r="K186" s="95"/>
      <c r="L186" s="95"/>
      <c r="M186" s="95"/>
      <c r="N186" s="95"/>
      <c r="O186" s="95"/>
      <c r="P186" s="95"/>
      <c r="Q186" s="59">
        <f t="shared" si="39"/>
        <v>0</v>
      </c>
      <c r="R186" s="59">
        <f t="shared" si="40"/>
        <v>0</v>
      </c>
      <c r="S186" s="59">
        <f t="shared" si="40"/>
        <v>0</v>
      </c>
      <c r="T186" s="59"/>
      <c r="V186" s="395">
        <f t="shared" si="27"/>
        <v>179</v>
      </c>
    </row>
    <row r="187" spans="1:22" x14ac:dyDescent="0.3">
      <c r="A187" s="776"/>
      <c r="B187" s="58" t="s">
        <v>103</v>
      </c>
      <c r="C187" s="59">
        <f t="shared" si="38"/>
        <v>0</v>
      </c>
      <c r="D187" s="59">
        <f t="shared" si="38"/>
        <v>0</v>
      </c>
      <c r="E187" s="59">
        <f t="shared" si="38"/>
        <v>0</v>
      </c>
      <c r="F187" s="95"/>
      <c r="G187" s="95"/>
      <c r="H187" s="95"/>
      <c r="I187" s="95"/>
      <c r="J187" s="95"/>
      <c r="K187" s="95"/>
      <c r="L187" s="95"/>
      <c r="M187" s="95"/>
      <c r="N187" s="95"/>
      <c r="O187" s="95"/>
      <c r="P187" s="95"/>
      <c r="Q187" s="59">
        <f t="shared" si="39"/>
        <v>0</v>
      </c>
      <c r="R187" s="59">
        <f t="shared" si="40"/>
        <v>0</v>
      </c>
      <c r="S187" s="59">
        <f t="shared" si="40"/>
        <v>0</v>
      </c>
      <c r="T187" s="59"/>
      <c r="V187" s="395">
        <f t="shared" si="27"/>
        <v>180</v>
      </c>
    </row>
    <row r="188" spans="1:22" x14ac:dyDescent="0.3">
      <c r="A188" s="776"/>
      <c r="B188" s="58" t="s">
        <v>104</v>
      </c>
      <c r="C188" s="59">
        <f t="shared" si="38"/>
        <v>0</v>
      </c>
      <c r="D188" s="59">
        <f t="shared" si="38"/>
        <v>0</v>
      </c>
      <c r="E188" s="59">
        <f t="shared" si="38"/>
        <v>0</v>
      </c>
      <c r="F188" s="95"/>
      <c r="G188" s="95"/>
      <c r="H188" s="95"/>
      <c r="I188" s="95"/>
      <c r="J188" s="95"/>
      <c r="K188" s="95"/>
      <c r="L188" s="95"/>
      <c r="M188" s="95"/>
      <c r="N188" s="95"/>
      <c r="O188" s="95"/>
      <c r="P188" s="95"/>
      <c r="Q188" s="59">
        <f t="shared" si="39"/>
        <v>0</v>
      </c>
      <c r="R188" s="59">
        <f t="shared" si="40"/>
        <v>0</v>
      </c>
      <c r="S188" s="59">
        <f t="shared" si="40"/>
        <v>0</v>
      </c>
      <c r="T188" s="59"/>
      <c r="V188" s="395">
        <f t="shared" si="27"/>
        <v>181</v>
      </c>
    </row>
    <row r="189" spans="1:22" x14ac:dyDescent="0.3">
      <c r="A189" s="776"/>
      <c r="B189" s="58" t="s">
        <v>105</v>
      </c>
      <c r="C189" s="59">
        <f t="shared" si="38"/>
        <v>0</v>
      </c>
      <c r="D189" s="59">
        <f t="shared" si="38"/>
        <v>0</v>
      </c>
      <c r="E189" s="59">
        <f t="shared" si="38"/>
        <v>0</v>
      </c>
      <c r="F189" s="95"/>
      <c r="G189" s="95"/>
      <c r="H189" s="95"/>
      <c r="I189" s="95"/>
      <c r="J189" s="95"/>
      <c r="K189" s="95"/>
      <c r="L189" s="95"/>
      <c r="M189" s="95"/>
      <c r="N189" s="95"/>
      <c r="O189" s="95"/>
      <c r="P189" s="95"/>
      <c r="Q189" s="59">
        <f t="shared" si="39"/>
        <v>0</v>
      </c>
      <c r="R189" s="59">
        <f t="shared" si="40"/>
        <v>0</v>
      </c>
      <c r="S189" s="59">
        <f t="shared" si="40"/>
        <v>0</v>
      </c>
      <c r="T189" s="59"/>
      <c r="V189" s="395">
        <f t="shared" si="27"/>
        <v>182</v>
      </c>
    </row>
    <row r="190" spans="1:22" x14ac:dyDescent="0.3">
      <c r="A190" s="776"/>
      <c r="B190" s="58" t="s">
        <v>106</v>
      </c>
      <c r="C190" s="59">
        <f t="shared" si="38"/>
        <v>0</v>
      </c>
      <c r="D190" s="59">
        <f t="shared" si="38"/>
        <v>0</v>
      </c>
      <c r="E190" s="59">
        <f t="shared" si="38"/>
        <v>0</v>
      </c>
      <c r="F190" s="95"/>
      <c r="G190" s="95"/>
      <c r="H190" s="95"/>
      <c r="I190" s="95"/>
      <c r="J190" s="95"/>
      <c r="K190" s="95"/>
      <c r="L190" s="95"/>
      <c r="M190" s="95"/>
      <c r="N190" s="95"/>
      <c r="O190" s="95"/>
      <c r="P190" s="95"/>
      <c r="Q190" s="59">
        <f t="shared" si="39"/>
        <v>0</v>
      </c>
      <c r="R190" s="59">
        <f t="shared" si="40"/>
        <v>0</v>
      </c>
      <c r="S190" s="59">
        <f t="shared" si="40"/>
        <v>0</v>
      </c>
      <c r="T190" s="59"/>
      <c r="V190" s="395">
        <f t="shared" si="27"/>
        <v>183</v>
      </c>
    </row>
    <row r="191" spans="1:22" ht="14.25" thickBot="1" x14ac:dyDescent="0.35">
      <c r="A191" s="776"/>
      <c r="B191" s="60" t="s">
        <v>153</v>
      </c>
      <c r="C191" s="61">
        <f t="shared" ref="C191:S191" si="41">SUM(C179:C190)</f>
        <v>0</v>
      </c>
      <c r="D191" s="61">
        <f t="shared" si="41"/>
        <v>0</v>
      </c>
      <c r="E191" s="61">
        <f t="shared" si="41"/>
        <v>0</v>
      </c>
      <c r="F191" s="61">
        <f t="shared" si="41"/>
        <v>0</v>
      </c>
      <c r="G191" s="61">
        <f t="shared" si="41"/>
        <v>0</v>
      </c>
      <c r="H191" s="61">
        <f t="shared" si="41"/>
        <v>0</v>
      </c>
      <c r="I191" s="61">
        <f t="shared" si="41"/>
        <v>0</v>
      </c>
      <c r="J191" s="61">
        <f t="shared" si="41"/>
        <v>0</v>
      </c>
      <c r="K191" s="61">
        <f t="shared" si="41"/>
        <v>0</v>
      </c>
      <c r="L191" s="61">
        <f t="shared" si="41"/>
        <v>0</v>
      </c>
      <c r="M191" s="61">
        <f t="shared" si="41"/>
        <v>0</v>
      </c>
      <c r="N191" s="61">
        <f t="shared" si="41"/>
        <v>0</v>
      </c>
      <c r="O191" s="61">
        <f t="shared" si="41"/>
        <v>0</v>
      </c>
      <c r="P191" s="61">
        <f t="shared" si="41"/>
        <v>0</v>
      </c>
      <c r="Q191" s="61">
        <f t="shared" si="41"/>
        <v>0</v>
      </c>
      <c r="R191" s="61">
        <f t="shared" si="41"/>
        <v>0</v>
      </c>
      <c r="S191" s="61">
        <f t="shared" si="41"/>
        <v>0</v>
      </c>
      <c r="T191" s="59"/>
      <c r="U191" s="48" t="str">
        <f>RIGHT(A156,4)&amp;"hors reseau"</f>
        <v>2023hors reseau</v>
      </c>
      <c r="V191" s="395">
        <f t="shared" si="27"/>
        <v>184</v>
      </c>
    </row>
    <row r="192" spans="1:22" x14ac:dyDescent="0.3">
      <c r="B192" s="43"/>
      <c r="C192" s="59"/>
      <c r="D192" s="59"/>
      <c r="E192" s="59"/>
      <c r="F192" s="59"/>
      <c r="G192" s="59"/>
      <c r="H192" s="59"/>
      <c r="I192" s="59"/>
      <c r="J192" s="59"/>
      <c r="K192" s="59"/>
      <c r="L192" s="59"/>
      <c r="M192" s="59"/>
      <c r="N192" s="59"/>
      <c r="O192" s="59"/>
      <c r="P192" s="59"/>
      <c r="Q192" s="59"/>
      <c r="R192" s="59"/>
      <c r="S192" s="59"/>
    </row>
    <row r="193" spans="2:19" x14ac:dyDescent="0.3">
      <c r="B193" s="43"/>
      <c r="C193" s="59"/>
      <c r="D193" s="59"/>
      <c r="E193" s="59"/>
      <c r="F193" s="59"/>
      <c r="G193" s="59"/>
      <c r="H193" s="59"/>
      <c r="I193" s="59"/>
      <c r="J193" s="59"/>
      <c r="K193" s="59"/>
      <c r="L193" s="59"/>
      <c r="M193" s="59"/>
      <c r="N193" s="59"/>
      <c r="O193" s="59"/>
      <c r="P193" s="59"/>
      <c r="Q193" s="59"/>
      <c r="R193" s="59"/>
      <c r="S193" s="59"/>
    </row>
    <row r="194" spans="2:19" x14ac:dyDescent="0.3">
      <c r="B194" s="43"/>
      <c r="C194" s="59"/>
      <c r="D194" s="59"/>
      <c r="E194" s="59"/>
      <c r="F194" s="59"/>
      <c r="G194" s="59"/>
      <c r="H194" s="59"/>
      <c r="I194" s="59"/>
      <c r="J194" s="59"/>
      <c r="K194" s="59"/>
      <c r="L194" s="59"/>
      <c r="M194" s="59"/>
      <c r="N194" s="59"/>
      <c r="O194" s="59"/>
      <c r="P194" s="59"/>
      <c r="Q194" s="59"/>
      <c r="R194" s="59"/>
      <c r="S194" s="59"/>
    </row>
    <row r="195" spans="2:19" x14ac:dyDescent="0.3">
      <c r="B195" s="43"/>
      <c r="C195" s="59"/>
      <c r="D195" s="59"/>
      <c r="E195" s="59"/>
      <c r="F195" s="59"/>
      <c r="G195" s="59"/>
      <c r="H195" s="59"/>
      <c r="I195" s="59"/>
      <c r="J195" s="59"/>
      <c r="K195" s="59"/>
      <c r="L195" s="59"/>
      <c r="M195" s="59"/>
      <c r="N195" s="59"/>
      <c r="O195" s="59"/>
      <c r="P195" s="59"/>
      <c r="Q195" s="59"/>
      <c r="R195" s="59"/>
      <c r="S195" s="59"/>
    </row>
    <row r="196" spans="2:19" x14ac:dyDescent="0.3">
      <c r="B196" s="43"/>
      <c r="C196" s="59"/>
      <c r="D196" s="59"/>
      <c r="E196" s="59"/>
      <c r="F196" s="59"/>
      <c r="G196" s="59"/>
      <c r="H196" s="59"/>
      <c r="I196" s="59"/>
      <c r="J196" s="59"/>
      <c r="K196" s="59"/>
      <c r="L196" s="59"/>
      <c r="M196" s="59"/>
      <c r="N196" s="59"/>
      <c r="O196" s="59"/>
      <c r="P196" s="59"/>
      <c r="Q196" s="59"/>
      <c r="R196" s="59"/>
      <c r="S196" s="59"/>
    </row>
    <row r="197" spans="2:19" x14ac:dyDescent="0.3">
      <c r="B197" s="43"/>
      <c r="C197" s="59"/>
      <c r="D197" s="59"/>
      <c r="E197" s="59"/>
      <c r="F197" s="59"/>
      <c r="G197" s="59"/>
      <c r="H197" s="59"/>
      <c r="I197" s="59"/>
      <c r="J197" s="59"/>
      <c r="K197" s="59"/>
      <c r="L197" s="59"/>
      <c r="M197" s="59"/>
      <c r="N197" s="59"/>
      <c r="O197" s="59"/>
      <c r="P197" s="59"/>
      <c r="Q197" s="59"/>
      <c r="R197" s="59"/>
      <c r="S197" s="59"/>
    </row>
    <row r="198" spans="2:19" x14ac:dyDescent="0.3">
      <c r="B198" s="43"/>
      <c r="C198" s="59"/>
      <c r="D198" s="59"/>
      <c r="E198" s="59"/>
      <c r="F198" s="59"/>
      <c r="G198" s="59"/>
      <c r="H198" s="59"/>
      <c r="I198" s="59"/>
      <c r="J198" s="59"/>
      <c r="K198" s="59"/>
      <c r="L198" s="59"/>
      <c r="M198" s="59"/>
      <c r="N198" s="59"/>
      <c r="O198" s="59"/>
      <c r="P198" s="59"/>
      <c r="Q198" s="59"/>
      <c r="R198" s="59"/>
      <c r="S198" s="59"/>
    </row>
    <row r="199" spans="2:19" x14ac:dyDescent="0.3">
      <c r="B199" s="43"/>
      <c r="C199" s="59"/>
      <c r="D199" s="59"/>
      <c r="E199" s="59"/>
      <c r="F199" s="59"/>
      <c r="G199" s="59"/>
      <c r="H199" s="59"/>
      <c r="I199" s="59"/>
      <c r="J199" s="59"/>
      <c r="K199" s="59"/>
      <c r="L199" s="59"/>
      <c r="M199" s="59"/>
      <c r="N199" s="59"/>
      <c r="O199" s="59"/>
      <c r="P199" s="59"/>
      <c r="Q199" s="59"/>
      <c r="R199" s="59"/>
      <c r="S199" s="59"/>
    </row>
    <row r="200" spans="2:19" x14ac:dyDescent="0.3">
      <c r="B200" s="43"/>
      <c r="C200" s="59"/>
      <c r="D200" s="59"/>
      <c r="E200" s="59"/>
      <c r="F200" s="59"/>
      <c r="G200" s="59"/>
      <c r="H200" s="59"/>
      <c r="I200" s="59"/>
      <c r="J200" s="59"/>
      <c r="K200" s="59"/>
      <c r="L200" s="59"/>
      <c r="M200" s="59"/>
      <c r="N200" s="59"/>
      <c r="O200" s="59"/>
      <c r="P200" s="59"/>
      <c r="Q200" s="59"/>
      <c r="R200" s="59"/>
      <c r="S200" s="59"/>
    </row>
    <row r="201" spans="2:19" x14ac:dyDescent="0.3">
      <c r="B201" s="43"/>
      <c r="C201" s="59"/>
      <c r="D201" s="59"/>
      <c r="E201" s="59"/>
      <c r="F201" s="59"/>
      <c r="G201" s="59"/>
      <c r="H201" s="59"/>
      <c r="I201" s="59"/>
      <c r="J201" s="59"/>
      <c r="K201" s="59"/>
      <c r="L201" s="59"/>
      <c r="M201" s="59"/>
      <c r="N201" s="59"/>
      <c r="O201" s="59"/>
      <c r="P201" s="59"/>
      <c r="Q201" s="59"/>
      <c r="R201" s="59"/>
      <c r="S201" s="59"/>
    </row>
    <row r="202" spans="2:19" x14ac:dyDescent="0.3">
      <c r="B202" s="43"/>
      <c r="C202" s="59"/>
      <c r="D202" s="59"/>
      <c r="E202" s="59"/>
      <c r="F202" s="59"/>
      <c r="G202" s="59"/>
      <c r="H202" s="59"/>
      <c r="I202" s="59"/>
      <c r="J202" s="59"/>
      <c r="K202" s="59"/>
      <c r="L202" s="59"/>
      <c r="M202" s="59"/>
      <c r="N202" s="59"/>
      <c r="O202" s="59"/>
      <c r="P202" s="59"/>
      <c r="Q202" s="59"/>
      <c r="R202" s="59"/>
      <c r="S202" s="59"/>
    </row>
    <row r="203" spans="2:19" x14ac:dyDescent="0.3">
      <c r="B203" s="43"/>
      <c r="C203" s="59"/>
      <c r="D203" s="59"/>
      <c r="E203" s="59"/>
      <c r="F203" s="59"/>
      <c r="G203" s="59"/>
      <c r="H203" s="59"/>
      <c r="I203" s="59"/>
      <c r="J203" s="59"/>
      <c r="K203" s="59"/>
      <c r="L203" s="59"/>
      <c r="M203" s="59"/>
      <c r="N203" s="59"/>
      <c r="O203" s="59"/>
      <c r="P203" s="59"/>
      <c r="Q203" s="59"/>
      <c r="R203" s="59"/>
      <c r="S203" s="59"/>
    </row>
    <row r="204" spans="2:19" x14ac:dyDescent="0.3">
      <c r="B204" s="43"/>
      <c r="C204" s="59"/>
      <c r="D204" s="59"/>
      <c r="E204" s="59"/>
      <c r="F204" s="59"/>
      <c r="G204" s="59"/>
      <c r="H204" s="59"/>
      <c r="I204" s="59"/>
      <c r="J204" s="59"/>
      <c r="K204" s="59"/>
      <c r="L204" s="59"/>
      <c r="M204" s="59"/>
      <c r="N204" s="59"/>
      <c r="O204" s="59"/>
      <c r="P204" s="59"/>
      <c r="Q204" s="59"/>
      <c r="R204" s="59"/>
      <c r="S204" s="59"/>
    </row>
    <row r="205" spans="2:19" x14ac:dyDescent="0.3">
      <c r="B205" s="43"/>
      <c r="C205" s="59"/>
      <c r="D205" s="59"/>
      <c r="E205" s="59"/>
      <c r="F205" s="59"/>
      <c r="G205" s="59"/>
      <c r="H205" s="59"/>
      <c r="I205" s="59"/>
      <c r="J205" s="59"/>
      <c r="K205" s="59"/>
      <c r="L205" s="59"/>
      <c r="M205" s="59"/>
      <c r="N205" s="59"/>
      <c r="O205" s="59"/>
      <c r="P205" s="59"/>
      <c r="Q205" s="59"/>
      <c r="R205" s="59"/>
      <c r="S205" s="59"/>
    </row>
    <row r="206" spans="2:19" x14ac:dyDescent="0.3">
      <c r="B206" s="43"/>
      <c r="C206" s="59"/>
      <c r="D206" s="59"/>
      <c r="E206" s="59"/>
      <c r="F206" s="59"/>
      <c r="G206" s="59"/>
      <c r="H206" s="59"/>
      <c r="I206" s="59"/>
      <c r="J206" s="59"/>
      <c r="K206" s="59"/>
      <c r="L206" s="59"/>
      <c r="M206" s="59"/>
      <c r="N206" s="59"/>
      <c r="O206" s="59"/>
      <c r="P206" s="59"/>
      <c r="Q206" s="59"/>
      <c r="R206" s="59"/>
      <c r="S206" s="59"/>
    </row>
    <row r="207" spans="2:19" x14ac:dyDescent="0.3">
      <c r="B207" s="43"/>
      <c r="C207" s="59"/>
      <c r="D207" s="59"/>
      <c r="E207" s="59"/>
      <c r="F207" s="59"/>
      <c r="G207" s="59"/>
      <c r="H207" s="59"/>
      <c r="I207" s="59"/>
      <c r="J207" s="59"/>
      <c r="K207" s="59"/>
      <c r="L207" s="59"/>
      <c r="M207" s="59"/>
      <c r="N207" s="59"/>
      <c r="O207" s="59"/>
      <c r="P207" s="59"/>
      <c r="Q207" s="59"/>
      <c r="R207" s="59"/>
      <c r="S207" s="59"/>
    </row>
    <row r="208" spans="2:19" x14ac:dyDescent="0.3">
      <c r="B208" s="43"/>
      <c r="C208" s="59"/>
      <c r="D208" s="59"/>
      <c r="E208" s="59"/>
      <c r="F208" s="59"/>
      <c r="G208" s="59"/>
      <c r="H208" s="59"/>
      <c r="I208" s="59"/>
      <c r="J208" s="59"/>
      <c r="K208" s="59"/>
      <c r="L208" s="59"/>
      <c r="M208" s="59"/>
      <c r="N208" s="59"/>
      <c r="O208" s="59"/>
      <c r="P208" s="59"/>
      <c r="Q208" s="59"/>
      <c r="R208" s="59"/>
      <c r="S208" s="59"/>
    </row>
    <row r="209" spans="2:19" x14ac:dyDescent="0.3">
      <c r="B209" s="43"/>
      <c r="C209" s="59"/>
      <c r="D209" s="59"/>
      <c r="E209" s="59"/>
      <c r="F209" s="59"/>
      <c r="G209" s="59"/>
      <c r="H209" s="59"/>
      <c r="I209" s="59"/>
      <c r="J209" s="59"/>
      <c r="K209" s="59"/>
      <c r="L209" s="59"/>
      <c r="M209" s="59"/>
      <c r="N209" s="59"/>
      <c r="O209" s="59"/>
      <c r="P209" s="59"/>
      <c r="Q209" s="59"/>
      <c r="R209" s="59"/>
      <c r="S209" s="59"/>
    </row>
    <row r="210" spans="2:19" x14ac:dyDescent="0.3">
      <c r="B210" s="43"/>
      <c r="C210" s="59"/>
      <c r="D210" s="59"/>
      <c r="E210" s="59"/>
      <c r="F210" s="59"/>
      <c r="G210" s="59"/>
      <c r="H210" s="59"/>
      <c r="I210" s="59"/>
      <c r="J210" s="59"/>
      <c r="K210" s="59"/>
      <c r="L210" s="59"/>
      <c r="M210" s="59"/>
      <c r="N210" s="59"/>
      <c r="O210" s="59"/>
      <c r="P210" s="59"/>
      <c r="Q210" s="59"/>
      <c r="R210" s="59"/>
      <c r="S210" s="59"/>
    </row>
    <row r="211" spans="2:19" x14ac:dyDescent="0.3">
      <c r="B211" s="43"/>
      <c r="C211" s="59"/>
      <c r="D211" s="59"/>
      <c r="E211" s="59"/>
      <c r="F211" s="59"/>
      <c r="G211" s="59"/>
      <c r="H211" s="59"/>
      <c r="I211" s="59"/>
      <c r="J211" s="59"/>
      <c r="K211" s="59"/>
      <c r="L211" s="59"/>
      <c r="M211" s="59"/>
      <c r="N211" s="59"/>
      <c r="O211" s="59"/>
      <c r="P211" s="59"/>
      <c r="Q211" s="59"/>
      <c r="R211" s="59"/>
      <c r="S211" s="59"/>
    </row>
    <row r="212" spans="2:19" x14ac:dyDescent="0.3">
      <c r="B212" s="43"/>
      <c r="C212" s="59"/>
      <c r="D212" s="59"/>
      <c r="E212" s="59"/>
      <c r="F212" s="59"/>
      <c r="G212" s="59"/>
      <c r="H212" s="59"/>
      <c r="I212" s="59"/>
      <c r="J212" s="59"/>
      <c r="K212" s="59"/>
      <c r="L212" s="59"/>
      <c r="M212" s="59"/>
      <c r="N212" s="59"/>
      <c r="O212" s="59"/>
      <c r="P212" s="59"/>
      <c r="Q212" s="59"/>
      <c r="R212" s="59"/>
      <c r="S212" s="59"/>
    </row>
    <row r="213" spans="2:19" x14ac:dyDescent="0.3">
      <c r="B213" s="43"/>
      <c r="C213" s="59"/>
      <c r="D213" s="59"/>
      <c r="E213" s="59"/>
      <c r="F213" s="59"/>
      <c r="G213" s="59"/>
      <c r="H213" s="59"/>
      <c r="I213" s="59"/>
      <c r="J213" s="59"/>
      <c r="K213" s="59"/>
      <c r="L213" s="59"/>
      <c r="M213" s="59"/>
      <c r="N213" s="59"/>
      <c r="O213" s="59"/>
      <c r="P213" s="59"/>
      <c r="Q213" s="59"/>
      <c r="R213" s="59"/>
      <c r="S213" s="59"/>
    </row>
    <row r="214" spans="2:19" x14ac:dyDescent="0.3">
      <c r="B214" s="43"/>
      <c r="C214" s="59"/>
      <c r="D214" s="59"/>
      <c r="E214" s="59"/>
      <c r="F214" s="59"/>
      <c r="G214" s="59"/>
      <c r="H214" s="59"/>
      <c r="I214" s="59"/>
      <c r="J214" s="59"/>
      <c r="K214" s="59"/>
      <c r="L214" s="59"/>
      <c r="M214" s="59"/>
      <c r="N214" s="59"/>
      <c r="O214" s="59"/>
      <c r="P214" s="59"/>
      <c r="Q214" s="59"/>
      <c r="R214" s="59"/>
      <c r="S214" s="59"/>
    </row>
    <row r="215" spans="2:19" x14ac:dyDescent="0.3">
      <c r="B215" s="43"/>
      <c r="C215" s="59"/>
      <c r="D215" s="59"/>
      <c r="E215" s="59"/>
      <c r="F215" s="59"/>
      <c r="G215" s="59"/>
      <c r="H215" s="59"/>
      <c r="I215" s="59"/>
      <c r="J215" s="59"/>
      <c r="K215" s="59"/>
      <c r="L215" s="59"/>
      <c r="M215" s="59"/>
      <c r="N215" s="59"/>
      <c r="O215" s="59"/>
      <c r="P215" s="59"/>
      <c r="Q215" s="59"/>
      <c r="R215" s="59"/>
      <c r="S215" s="59"/>
    </row>
    <row r="216" spans="2:19" x14ac:dyDescent="0.3">
      <c r="B216" s="43"/>
      <c r="C216" s="59"/>
      <c r="D216" s="59"/>
      <c r="E216" s="59"/>
      <c r="F216" s="59"/>
      <c r="G216" s="59"/>
      <c r="H216" s="59"/>
      <c r="I216" s="59"/>
      <c r="J216" s="59"/>
      <c r="K216" s="59"/>
      <c r="L216" s="59"/>
      <c r="M216" s="59"/>
      <c r="N216" s="59"/>
      <c r="O216" s="59"/>
      <c r="P216" s="59"/>
      <c r="Q216" s="59"/>
      <c r="R216" s="59"/>
      <c r="S216" s="59"/>
    </row>
    <row r="217" spans="2:19" x14ac:dyDescent="0.3">
      <c r="B217" s="43"/>
      <c r="C217" s="59"/>
      <c r="D217" s="59"/>
      <c r="E217" s="59"/>
      <c r="F217" s="59"/>
      <c r="G217" s="59"/>
      <c r="H217" s="59"/>
      <c r="I217" s="59"/>
      <c r="J217" s="59"/>
      <c r="K217" s="59"/>
      <c r="L217" s="59"/>
      <c r="M217" s="59"/>
      <c r="N217" s="59"/>
      <c r="O217" s="59"/>
      <c r="P217" s="59"/>
      <c r="Q217" s="59"/>
      <c r="R217" s="59"/>
      <c r="S217" s="59"/>
    </row>
    <row r="218" spans="2:19" x14ac:dyDescent="0.3">
      <c r="B218" s="43"/>
      <c r="C218" s="59"/>
      <c r="D218" s="59"/>
      <c r="E218" s="59"/>
      <c r="F218" s="59"/>
      <c r="G218" s="59"/>
      <c r="H218" s="59"/>
      <c r="I218" s="59"/>
      <c r="J218" s="59"/>
      <c r="K218" s="59"/>
      <c r="L218" s="59"/>
      <c r="M218" s="59"/>
      <c r="N218" s="59"/>
      <c r="O218" s="59"/>
      <c r="P218" s="59"/>
      <c r="Q218" s="59"/>
      <c r="R218" s="59"/>
      <c r="S218" s="59"/>
    </row>
    <row r="219" spans="2:19" x14ac:dyDescent="0.3">
      <c r="B219" s="43"/>
      <c r="C219" s="59"/>
      <c r="D219" s="59"/>
      <c r="E219" s="59"/>
      <c r="F219" s="59"/>
      <c r="G219" s="59"/>
      <c r="H219" s="59"/>
      <c r="I219" s="59"/>
      <c r="J219" s="59"/>
      <c r="K219" s="59"/>
      <c r="L219" s="59"/>
      <c r="M219" s="59"/>
      <c r="N219" s="59"/>
      <c r="O219" s="59"/>
      <c r="P219" s="59"/>
      <c r="Q219" s="59"/>
      <c r="R219" s="59"/>
      <c r="S219" s="59"/>
    </row>
    <row r="220" spans="2:19" x14ac:dyDescent="0.3">
      <c r="B220" s="43"/>
      <c r="C220" s="59"/>
      <c r="D220" s="59"/>
      <c r="E220" s="59"/>
      <c r="F220" s="59"/>
      <c r="G220" s="59"/>
      <c r="H220" s="59"/>
      <c r="I220" s="59"/>
      <c r="J220" s="59"/>
      <c r="K220" s="59"/>
      <c r="L220" s="59"/>
      <c r="M220" s="59"/>
      <c r="N220" s="59"/>
      <c r="O220" s="59"/>
      <c r="P220" s="59"/>
      <c r="Q220" s="59"/>
      <c r="R220" s="59"/>
      <c r="S220" s="59"/>
    </row>
    <row r="221" spans="2:19" x14ac:dyDescent="0.3">
      <c r="B221" s="43"/>
      <c r="C221" s="59"/>
      <c r="D221" s="59"/>
      <c r="E221" s="59"/>
      <c r="F221" s="59"/>
      <c r="G221" s="59"/>
      <c r="H221" s="59"/>
      <c r="I221" s="59"/>
      <c r="J221" s="59"/>
      <c r="K221" s="59"/>
      <c r="L221" s="59"/>
      <c r="M221" s="59"/>
      <c r="N221" s="59"/>
      <c r="O221" s="59"/>
      <c r="P221" s="59"/>
      <c r="Q221" s="59"/>
      <c r="R221" s="59"/>
      <c r="S221" s="59"/>
    </row>
    <row r="222" spans="2:19" x14ac:dyDescent="0.3">
      <c r="B222" s="43"/>
      <c r="C222" s="59"/>
      <c r="D222" s="59"/>
      <c r="E222" s="59"/>
      <c r="F222" s="59"/>
      <c r="G222" s="59"/>
      <c r="H222" s="59"/>
      <c r="I222" s="59"/>
      <c r="J222" s="59"/>
      <c r="K222" s="59"/>
      <c r="L222" s="59"/>
      <c r="M222" s="59"/>
      <c r="N222" s="59"/>
      <c r="O222" s="59"/>
      <c r="P222" s="59"/>
      <c r="Q222" s="59"/>
      <c r="R222" s="59"/>
      <c r="S222" s="59"/>
    </row>
    <row r="223" spans="2:19" x14ac:dyDescent="0.3">
      <c r="B223" s="43"/>
      <c r="C223" s="59"/>
      <c r="D223" s="59"/>
      <c r="E223" s="59"/>
      <c r="F223" s="59"/>
      <c r="G223" s="59"/>
      <c r="H223" s="59"/>
      <c r="I223" s="59"/>
      <c r="J223" s="59"/>
      <c r="K223" s="59"/>
      <c r="L223" s="59"/>
      <c r="M223" s="59"/>
      <c r="N223" s="59"/>
      <c r="O223" s="59"/>
      <c r="P223" s="59"/>
      <c r="Q223" s="59"/>
      <c r="R223" s="59"/>
      <c r="S223" s="59"/>
    </row>
    <row r="224" spans="2:19" x14ac:dyDescent="0.3">
      <c r="B224" s="43"/>
      <c r="C224" s="59"/>
      <c r="D224" s="59"/>
      <c r="E224" s="59"/>
      <c r="F224" s="59"/>
      <c r="G224" s="59"/>
      <c r="H224" s="59"/>
      <c r="I224" s="59"/>
      <c r="J224" s="59"/>
      <c r="K224" s="59"/>
      <c r="L224" s="59"/>
      <c r="M224" s="59"/>
      <c r="N224" s="59"/>
      <c r="O224" s="59"/>
      <c r="P224" s="59"/>
      <c r="Q224" s="59"/>
      <c r="R224" s="59"/>
      <c r="S224" s="59"/>
    </row>
    <row r="225" spans="2:19" x14ac:dyDescent="0.3">
      <c r="B225" s="43"/>
      <c r="C225" s="59"/>
      <c r="D225" s="59"/>
      <c r="E225" s="59"/>
      <c r="F225" s="59"/>
      <c r="G225" s="59"/>
      <c r="H225" s="59"/>
      <c r="I225" s="59"/>
      <c r="J225" s="59"/>
      <c r="K225" s="59"/>
      <c r="L225" s="59"/>
      <c r="M225" s="59"/>
      <c r="N225" s="59"/>
      <c r="O225" s="59"/>
      <c r="P225" s="59"/>
      <c r="Q225" s="59"/>
      <c r="R225" s="59"/>
      <c r="S225" s="59"/>
    </row>
    <row r="226" spans="2:19" x14ac:dyDescent="0.3">
      <c r="B226" s="43"/>
      <c r="C226" s="59"/>
      <c r="D226" s="59"/>
      <c r="E226" s="59"/>
      <c r="F226" s="59"/>
      <c r="G226" s="59"/>
      <c r="H226" s="59"/>
      <c r="I226" s="59"/>
      <c r="J226" s="59"/>
      <c r="K226" s="59"/>
      <c r="L226" s="59"/>
      <c r="M226" s="59"/>
      <c r="N226" s="59"/>
      <c r="O226" s="59"/>
      <c r="P226" s="59"/>
      <c r="Q226" s="59"/>
      <c r="R226" s="59"/>
      <c r="S226" s="59"/>
    </row>
    <row r="227" spans="2:19" x14ac:dyDescent="0.3">
      <c r="B227" s="43"/>
      <c r="C227" s="59"/>
      <c r="D227" s="59"/>
      <c r="E227" s="59"/>
      <c r="F227" s="59"/>
      <c r="G227" s="59"/>
      <c r="H227" s="59"/>
      <c r="I227" s="59"/>
      <c r="J227" s="59"/>
      <c r="K227" s="59"/>
      <c r="L227" s="59"/>
      <c r="M227" s="59"/>
      <c r="N227" s="59"/>
      <c r="O227" s="59"/>
      <c r="P227" s="59"/>
      <c r="Q227" s="59"/>
      <c r="R227" s="59"/>
      <c r="S227" s="59"/>
    </row>
    <row r="228" spans="2:19" x14ac:dyDescent="0.3">
      <c r="B228" s="43"/>
      <c r="C228" s="59"/>
      <c r="D228" s="59"/>
      <c r="E228" s="59"/>
      <c r="F228" s="59"/>
      <c r="G228" s="59"/>
      <c r="H228" s="59"/>
      <c r="I228" s="59"/>
      <c r="J228" s="59"/>
      <c r="K228" s="59"/>
      <c r="L228" s="59"/>
      <c r="M228" s="59"/>
      <c r="N228" s="59"/>
      <c r="O228" s="59"/>
      <c r="P228" s="59"/>
      <c r="Q228" s="59"/>
      <c r="R228" s="59"/>
      <c r="S228" s="59"/>
    </row>
    <row r="229" spans="2:19" x14ac:dyDescent="0.3">
      <c r="B229" s="43"/>
      <c r="C229" s="59"/>
      <c r="D229" s="59"/>
      <c r="E229" s="59"/>
      <c r="F229" s="59"/>
      <c r="G229" s="59"/>
      <c r="H229" s="59"/>
      <c r="I229" s="59"/>
      <c r="J229" s="59"/>
      <c r="K229" s="59"/>
      <c r="L229" s="59"/>
      <c r="M229" s="59"/>
      <c r="N229" s="59"/>
      <c r="O229" s="59"/>
      <c r="P229" s="59"/>
      <c r="Q229" s="59"/>
      <c r="R229" s="59"/>
      <c r="S229" s="59"/>
    </row>
    <row r="230" spans="2:19" x14ac:dyDescent="0.3">
      <c r="B230" s="43"/>
      <c r="C230" s="59"/>
      <c r="D230" s="59"/>
      <c r="E230" s="59"/>
      <c r="F230" s="59"/>
      <c r="G230" s="59"/>
      <c r="H230" s="59"/>
      <c r="I230" s="59"/>
      <c r="J230" s="59"/>
      <c r="K230" s="59"/>
      <c r="L230" s="59"/>
      <c r="M230" s="59"/>
      <c r="N230" s="59"/>
      <c r="O230" s="59"/>
      <c r="P230" s="59"/>
      <c r="Q230" s="59"/>
      <c r="R230" s="59"/>
      <c r="S230" s="59"/>
    </row>
    <row r="231" spans="2:19" x14ac:dyDescent="0.3">
      <c r="B231" s="43"/>
      <c r="C231" s="59"/>
      <c r="D231" s="59"/>
      <c r="E231" s="59"/>
      <c r="F231" s="59"/>
      <c r="G231" s="59"/>
      <c r="H231" s="59"/>
      <c r="I231" s="59"/>
      <c r="J231" s="59"/>
      <c r="K231" s="59"/>
      <c r="L231" s="59"/>
      <c r="M231" s="59"/>
      <c r="N231" s="59"/>
      <c r="O231" s="59"/>
      <c r="P231" s="59"/>
      <c r="Q231" s="59"/>
      <c r="R231" s="59"/>
      <c r="S231" s="59"/>
    </row>
    <row r="232" spans="2:19" x14ac:dyDescent="0.3">
      <c r="B232" s="43"/>
      <c r="C232" s="59"/>
      <c r="D232" s="59"/>
      <c r="E232" s="59"/>
      <c r="F232" s="59"/>
      <c r="G232" s="59"/>
      <c r="H232" s="59"/>
      <c r="I232" s="59"/>
      <c r="J232" s="59"/>
      <c r="K232" s="59"/>
      <c r="L232" s="59"/>
      <c r="M232" s="59"/>
      <c r="N232" s="59"/>
      <c r="O232" s="59"/>
      <c r="P232" s="59"/>
      <c r="Q232" s="59"/>
      <c r="R232" s="59"/>
      <c r="S232" s="59"/>
    </row>
    <row r="233" spans="2:19" x14ac:dyDescent="0.3">
      <c r="B233" s="43"/>
      <c r="C233" s="59"/>
      <c r="D233" s="59"/>
      <c r="E233" s="59"/>
      <c r="F233" s="59"/>
      <c r="G233" s="59"/>
      <c r="H233" s="59"/>
      <c r="I233" s="59"/>
      <c r="J233" s="59"/>
      <c r="K233" s="59"/>
      <c r="L233" s="59"/>
      <c r="M233" s="59"/>
      <c r="N233" s="59"/>
      <c r="O233" s="59"/>
      <c r="P233" s="59"/>
      <c r="Q233" s="59"/>
      <c r="R233" s="59"/>
      <c r="S233" s="59"/>
    </row>
    <row r="234" spans="2:19" x14ac:dyDescent="0.3">
      <c r="B234" s="43"/>
      <c r="C234" s="59"/>
      <c r="D234" s="59"/>
      <c r="E234" s="59"/>
      <c r="F234" s="59"/>
      <c r="G234" s="59"/>
      <c r="H234" s="59"/>
      <c r="I234" s="59"/>
      <c r="J234" s="59"/>
      <c r="K234" s="59"/>
      <c r="L234" s="59"/>
      <c r="M234" s="59"/>
      <c r="N234" s="59"/>
      <c r="O234" s="59"/>
      <c r="P234" s="59"/>
      <c r="Q234" s="59"/>
      <c r="R234" s="59"/>
      <c r="S234" s="59"/>
    </row>
    <row r="235" spans="2:19" x14ac:dyDescent="0.3">
      <c r="B235" s="43"/>
      <c r="C235" s="59"/>
      <c r="D235" s="59"/>
      <c r="E235" s="59"/>
      <c r="F235" s="59"/>
      <c r="G235" s="59"/>
      <c r="H235" s="59"/>
      <c r="I235" s="59"/>
      <c r="J235" s="59"/>
      <c r="K235" s="59"/>
      <c r="L235" s="59"/>
      <c r="M235" s="59"/>
      <c r="N235" s="59"/>
      <c r="O235" s="59"/>
      <c r="P235" s="59"/>
      <c r="Q235" s="59"/>
      <c r="R235" s="59"/>
      <c r="S235" s="59"/>
    </row>
    <row r="236" spans="2:19" x14ac:dyDescent="0.3">
      <c r="B236" s="43"/>
      <c r="C236" s="59"/>
      <c r="D236" s="59"/>
      <c r="E236" s="59"/>
      <c r="F236" s="59"/>
      <c r="G236" s="59"/>
      <c r="H236" s="59"/>
      <c r="I236" s="59"/>
      <c r="J236" s="59"/>
      <c r="K236" s="59"/>
      <c r="L236" s="59"/>
      <c r="M236" s="59"/>
      <c r="N236" s="59"/>
      <c r="O236" s="59"/>
      <c r="P236" s="59"/>
      <c r="Q236" s="59"/>
      <c r="R236" s="59"/>
      <c r="S236" s="59"/>
    </row>
    <row r="237" spans="2:19" x14ac:dyDescent="0.3">
      <c r="B237" s="43"/>
      <c r="C237" s="59"/>
      <c r="D237" s="59"/>
      <c r="E237" s="59"/>
      <c r="F237" s="59"/>
      <c r="G237" s="59"/>
      <c r="H237" s="59"/>
      <c r="I237" s="59"/>
      <c r="J237" s="59"/>
      <c r="K237" s="59"/>
      <c r="L237" s="59"/>
      <c r="M237" s="59"/>
      <c r="N237" s="59"/>
      <c r="O237" s="59"/>
      <c r="P237" s="59"/>
      <c r="Q237" s="59"/>
      <c r="R237" s="59"/>
      <c r="S237" s="59"/>
    </row>
    <row r="238" spans="2:19" x14ac:dyDescent="0.3">
      <c r="B238" s="43"/>
      <c r="C238" s="59"/>
      <c r="D238" s="59"/>
      <c r="E238" s="59"/>
      <c r="F238" s="59"/>
      <c r="G238" s="59"/>
      <c r="H238" s="59"/>
      <c r="I238" s="59"/>
      <c r="J238" s="59"/>
      <c r="K238" s="59"/>
      <c r="L238" s="59"/>
      <c r="M238" s="59"/>
      <c r="N238" s="59"/>
      <c r="O238" s="59"/>
      <c r="P238" s="59"/>
      <c r="Q238" s="59"/>
      <c r="R238" s="59"/>
      <c r="S238" s="59"/>
    </row>
    <row r="239" spans="2:19" x14ac:dyDescent="0.3">
      <c r="B239" s="43"/>
      <c r="C239" s="59"/>
      <c r="D239" s="59"/>
      <c r="E239" s="59"/>
      <c r="F239" s="59"/>
      <c r="G239" s="59"/>
      <c r="H239" s="59"/>
      <c r="I239" s="59"/>
      <c r="J239" s="59"/>
      <c r="K239" s="59"/>
      <c r="L239" s="59"/>
      <c r="M239" s="59"/>
      <c r="N239" s="59"/>
      <c r="O239" s="59"/>
      <c r="P239" s="59"/>
      <c r="Q239" s="59"/>
      <c r="R239" s="59"/>
      <c r="S239" s="59"/>
    </row>
    <row r="240" spans="2:19" x14ac:dyDescent="0.3">
      <c r="B240" s="43"/>
      <c r="C240" s="59"/>
      <c r="D240" s="59"/>
      <c r="E240" s="59"/>
      <c r="F240" s="59"/>
      <c r="G240" s="59"/>
      <c r="H240" s="59"/>
      <c r="I240" s="59"/>
      <c r="J240" s="59"/>
      <c r="K240" s="59"/>
      <c r="L240" s="59"/>
      <c r="M240" s="59"/>
      <c r="N240" s="59"/>
      <c r="O240" s="59"/>
      <c r="P240" s="59"/>
      <c r="Q240" s="59"/>
      <c r="R240" s="59"/>
      <c r="S240" s="59"/>
    </row>
    <row r="241" spans="2:19" x14ac:dyDescent="0.3">
      <c r="B241" s="43"/>
      <c r="C241" s="59"/>
      <c r="D241" s="59"/>
      <c r="E241" s="59"/>
      <c r="F241" s="59"/>
      <c r="G241" s="59"/>
      <c r="H241" s="59"/>
      <c r="I241" s="59"/>
      <c r="J241" s="59"/>
      <c r="K241" s="59"/>
      <c r="L241" s="59"/>
      <c r="M241" s="59"/>
      <c r="N241" s="59"/>
      <c r="O241" s="59"/>
      <c r="P241" s="59"/>
      <c r="Q241" s="59"/>
      <c r="R241" s="59"/>
      <c r="S241" s="59"/>
    </row>
    <row r="242" spans="2:19" x14ac:dyDescent="0.3">
      <c r="B242" s="43"/>
      <c r="C242" s="59"/>
      <c r="D242" s="59"/>
      <c r="E242" s="59"/>
      <c r="F242" s="59"/>
      <c r="G242" s="59"/>
      <c r="H242" s="59"/>
      <c r="I242" s="59"/>
      <c r="J242" s="59"/>
      <c r="K242" s="59"/>
      <c r="L242" s="59"/>
      <c r="M242" s="59"/>
      <c r="N242" s="59"/>
      <c r="O242" s="59"/>
      <c r="P242" s="59"/>
      <c r="Q242" s="59"/>
      <c r="R242" s="59"/>
      <c r="S242" s="59"/>
    </row>
    <row r="243" spans="2:19" x14ac:dyDescent="0.3">
      <c r="B243" s="43"/>
      <c r="C243" s="59"/>
      <c r="D243" s="59"/>
      <c r="E243" s="59"/>
      <c r="F243" s="59"/>
      <c r="G243" s="59"/>
      <c r="H243" s="59"/>
      <c r="I243" s="59"/>
      <c r="J243" s="59"/>
      <c r="K243" s="59"/>
      <c r="L243" s="59"/>
      <c r="M243" s="59"/>
      <c r="N243" s="59"/>
      <c r="O243" s="59"/>
      <c r="P243" s="59"/>
      <c r="Q243" s="59"/>
      <c r="R243" s="59"/>
      <c r="S243" s="59"/>
    </row>
    <row r="244" spans="2:19" x14ac:dyDescent="0.3">
      <c r="B244" s="43"/>
      <c r="C244" s="59"/>
      <c r="D244" s="59"/>
      <c r="E244" s="59"/>
      <c r="F244" s="59"/>
      <c r="G244" s="59"/>
      <c r="H244" s="59"/>
      <c r="I244" s="59"/>
      <c r="J244" s="59"/>
      <c r="K244" s="59"/>
      <c r="L244" s="59"/>
      <c r="M244" s="59"/>
      <c r="N244" s="59"/>
      <c r="O244" s="59"/>
      <c r="P244" s="59"/>
      <c r="Q244" s="59"/>
      <c r="R244" s="59"/>
      <c r="S244" s="59"/>
    </row>
    <row r="245" spans="2:19" x14ac:dyDescent="0.3">
      <c r="B245" s="43"/>
      <c r="C245" s="59"/>
      <c r="D245" s="59"/>
      <c r="E245" s="59"/>
      <c r="F245" s="59"/>
      <c r="G245" s="59"/>
      <c r="H245" s="59"/>
      <c r="I245" s="59"/>
      <c r="J245" s="59"/>
      <c r="K245" s="59"/>
      <c r="L245" s="59"/>
      <c r="M245" s="59"/>
      <c r="N245" s="59"/>
      <c r="O245" s="59"/>
      <c r="P245" s="59"/>
      <c r="Q245" s="59"/>
      <c r="R245" s="59"/>
      <c r="S245" s="59"/>
    </row>
    <row r="246" spans="2:19" x14ac:dyDescent="0.3">
      <c r="B246" s="43"/>
      <c r="C246" s="59"/>
      <c r="D246" s="59"/>
      <c r="E246" s="59"/>
      <c r="F246" s="59"/>
      <c r="G246" s="59"/>
      <c r="H246" s="59"/>
      <c r="I246" s="59"/>
      <c r="J246" s="59"/>
      <c r="K246" s="59"/>
      <c r="L246" s="59"/>
      <c r="M246" s="59"/>
      <c r="N246" s="59"/>
      <c r="O246" s="59"/>
      <c r="P246" s="59"/>
      <c r="Q246" s="59"/>
      <c r="R246" s="59"/>
      <c r="S246" s="59"/>
    </row>
    <row r="247" spans="2:19" x14ac:dyDescent="0.3">
      <c r="B247" s="43"/>
      <c r="C247" s="59"/>
      <c r="D247" s="59"/>
      <c r="E247" s="59"/>
      <c r="F247" s="59"/>
      <c r="G247" s="59"/>
      <c r="H247" s="59"/>
      <c r="I247" s="59"/>
      <c r="J247" s="59"/>
      <c r="K247" s="59"/>
      <c r="L247" s="59"/>
      <c r="M247" s="59"/>
      <c r="N247" s="59"/>
      <c r="O247" s="59"/>
      <c r="P247" s="59"/>
      <c r="Q247" s="59"/>
      <c r="R247" s="59"/>
      <c r="S247" s="59"/>
    </row>
    <row r="248" spans="2:19" x14ac:dyDescent="0.3">
      <c r="B248" s="43"/>
      <c r="C248" s="59"/>
      <c r="D248" s="59"/>
      <c r="E248" s="59"/>
      <c r="F248" s="59"/>
      <c r="G248" s="59"/>
      <c r="H248" s="59"/>
      <c r="I248" s="59"/>
      <c r="J248" s="59"/>
      <c r="K248" s="59"/>
      <c r="L248" s="59"/>
      <c r="M248" s="59"/>
      <c r="N248" s="59"/>
      <c r="O248" s="59"/>
      <c r="P248" s="59"/>
      <c r="Q248" s="59"/>
      <c r="R248" s="59"/>
      <c r="S248" s="59"/>
    </row>
    <row r="249" spans="2:19" x14ac:dyDescent="0.3">
      <c r="B249" s="43"/>
      <c r="C249" s="59"/>
      <c r="D249" s="59"/>
      <c r="E249" s="59"/>
      <c r="F249" s="59"/>
      <c r="G249" s="59"/>
      <c r="H249" s="59"/>
      <c r="I249" s="59"/>
      <c r="J249" s="59"/>
      <c r="K249" s="59"/>
      <c r="L249" s="59"/>
      <c r="M249" s="59"/>
      <c r="N249" s="59"/>
      <c r="O249" s="59"/>
      <c r="P249" s="59"/>
      <c r="Q249" s="59"/>
      <c r="R249" s="59"/>
      <c r="S249" s="59"/>
    </row>
    <row r="250" spans="2:19" x14ac:dyDescent="0.3">
      <c r="B250" s="43"/>
      <c r="C250" s="59"/>
      <c r="D250" s="59"/>
      <c r="E250" s="59"/>
      <c r="F250" s="59"/>
      <c r="G250" s="59"/>
      <c r="H250" s="59"/>
      <c r="I250" s="59"/>
      <c r="J250" s="59"/>
      <c r="K250" s="59"/>
      <c r="L250" s="59"/>
      <c r="M250" s="59"/>
      <c r="N250" s="59"/>
      <c r="O250" s="59"/>
      <c r="P250" s="59"/>
      <c r="Q250" s="59"/>
      <c r="R250" s="59"/>
      <c r="S250" s="59"/>
    </row>
    <row r="251" spans="2:19" x14ac:dyDescent="0.3">
      <c r="B251" s="43"/>
      <c r="C251" s="59"/>
      <c r="D251" s="59"/>
      <c r="E251" s="59"/>
      <c r="F251" s="59"/>
      <c r="G251" s="59"/>
      <c r="H251" s="59"/>
      <c r="I251" s="59"/>
      <c r="J251" s="59"/>
      <c r="K251" s="59"/>
      <c r="L251" s="59"/>
      <c r="M251" s="59"/>
      <c r="N251" s="59"/>
      <c r="O251" s="59"/>
      <c r="P251" s="59"/>
      <c r="Q251" s="59"/>
      <c r="R251" s="59"/>
      <c r="S251" s="59"/>
    </row>
    <row r="252" spans="2:19" x14ac:dyDescent="0.3">
      <c r="B252" s="43"/>
      <c r="C252" s="59"/>
      <c r="D252" s="59"/>
      <c r="E252" s="59"/>
      <c r="F252" s="59"/>
      <c r="G252" s="59"/>
      <c r="H252" s="59"/>
      <c r="I252" s="59"/>
      <c r="J252" s="59"/>
      <c r="K252" s="59"/>
      <c r="L252" s="59"/>
      <c r="M252" s="59"/>
      <c r="N252" s="59"/>
      <c r="O252" s="59"/>
      <c r="P252" s="59"/>
      <c r="Q252" s="59"/>
      <c r="R252" s="59"/>
      <c r="S252" s="59"/>
    </row>
    <row r="253" spans="2:19" x14ac:dyDescent="0.3">
      <c r="B253" s="43"/>
      <c r="C253" s="59"/>
      <c r="D253" s="59"/>
      <c r="E253" s="59"/>
      <c r="F253" s="59"/>
      <c r="G253" s="59"/>
      <c r="H253" s="59"/>
      <c r="I253" s="59"/>
      <c r="J253" s="59"/>
      <c r="K253" s="59"/>
      <c r="L253" s="59"/>
      <c r="M253" s="59"/>
      <c r="N253" s="59"/>
      <c r="O253" s="59"/>
      <c r="P253" s="59"/>
      <c r="Q253" s="59"/>
      <c r="R253" s="59"/>
      <c r="S253" s="59"/>
    </row>
    <row r="254" spans="2:19" x14ac:dyDescent="0.3">
      <c r="B254" s="43"/>
      <c r="C254" s="59"/>
      <c r="D254" s="59"/>
      <c r="E254" s="59"/>
      <c r="F254" s="59"/>
      <c r="G254" s="59"/>
      <c r="H254" s="59"/>
      <c r="I254" s="59"/>
      <c r="J254" s="59"/>
      <c r="K254" s="59"/>
      <c r="L254" s="59"/>
      <c r="M254" s="59"/>
      <c r="N254" s="59"/>
      <c r="O254" s="59"/>
      <c r="P254" s="59"/>
      <c r="Q254" s="59"/>
      <c r="R254" s="59"/>
      <c r="S254" s="59"/>
    </row>
    <row r="255" spans="2:19" x14ac:dyDescent="0.3">
      <c r="B255" s="43"/>
      <c r="C255" s="59"/>
      <c r="D255" s="59"/>
      <c r="E255" s="59"/>
      <c r="F255" s="59"/>
      <c r="G255" s="59"/>
      <c r="H255" s="59"/>
      <c r="I255" s="59"/>
      <c r="J255" s="59"/>
      <c r="K255" s="59"/>
      <c r="L255" s="59"/>
      <c r="M255" s="59"/>
      <c r="N255" s="59"/>
      <c r="O255" s="59"/>
      <c r="P255" s="59"/>
      <c r="Q255" s="59"/>
      <c r="R255" s="59"/>
      <c r="S255" s="59"/>
    </row>
    <row r="256" spans="2:19" x14ac:dyDescent="0.3">
      <c r="B256" s="43"/>
      <c r="C256" s="59"/>
      <c r="D256" s="59"/>
      <c r="E256" s="59"/>
      <c r="F256" s="59"/>
      <c r="G256" s="59"/>
      <c r="H256" s="59"/>
      <c r="I256" s="59"/>
      <c r="J256" s="59"/>
      <c r="K256" s="59"/>
      <c r="L256" s="59"/>
      <c r="M256" s="59"/>
      <c r="N256" s="59"/>
      <c r="O256" s="59"/>
      <c r="P256" s="59"/>
      <c r="Q256" s="59"/>
      <c r="R256" s="59"/>
      <c r="S256" s="59"/>
    </row>
    <row r="257" spans="2:19" x14ac:dyDescent="0.3">
      <c r="B257" s="43"/>
      <c r="C257" s="59"/>
      <c r="D257" s="59"/>
      <c r="E257" s="59"/>
      <c r="F257" s="59"/>
      <c r="G257" s="59"/>
      <c r="H257" s="59"/>
      <c r="I257" s="59"/>
      <c r="J257" s="59"/>
      <c r="K257" s="59"/>
      <c r="L257" s="59"/>
      <c r="M257" s="59"/>
      <c r="N257" s="59"/>
      <c r="O257" s="59"/>
      <c r="P257" s="59"/>
      <c r="Q257" s="59"/>
      <c r="R257" s="59"/>
      <c r="S257" s="59"/>
    </row>
    <row r="258" spans="2:19" x14ac:dyDescent="0.3">
      <c r="B258" s="43"/>
      <c r="C258" s="59"/>
      <c r="D258" s="59"/>
      <c r="E258" s="59"/>
      <c r="F258" s="59"/>
      <c r="G258" s="59"/>
      <c r="H258" s="59"/>
      <c r="I258" s="59"/>
      <c r="J258" s="59"/>
      <c r="K258" s="59"/>
      <c r="L258" s="59"/>
      <c r="M258" s="59"/>
      <c r="N258" s="59"/>
      <c r="O258" s="59"/>
      <c r="P258" s="59"/>
      <c r="Q258" s="59"/>
      <c r="R258" s="59"/>
      <c r="S258" s="59"/>
    </row>
    <row r="259" spans="2:19" x14ac:dyDescent="0.3">
      <c r="B259" s="43"/>
      <c r="C259" s="59"/>
      <c r="D259" s="59"/>
      <c r="E259" s="59"/>
      <c r="F259" s="59"/>
      <c r="G259" s="59"/>
      <c r="H259" s="59"/>
      <c r="I259" s="59"/>
      <c r="J259" s="59"/>
      <c r="K259" s="59"/>
      <c r="L259" s="59"/>
      <c r="M259" s="59"/>
      <c r="N259" s="59"/>
      <c r="O259" s="59"/>
      <c r="P259" s="59"/>
      <c r="Q259" s="59"/>
      <c r="R259" s="59"/>
      <c r="S259" s="59"/>
    </row>
    <row r="260" spans="2:19" x14ac:dyDescent="0.3">
      <c r="B260" s="43"/>
      <c r="C260" s="59"/>
      <c r="D260" s="59"/>
      <c r="E260" s="59"/>
      <c r="F260" s="59"/>
      <c r="G260" s="59"/>
      <c r="H260" s="59"/>
      <c r="I260" s="59"/>
      <c r="J260" s="59"/>
      <c r="K260" s="59"/>
      <c r="L260" s="59"/>
      <c r="M260" s="59"/>
      <c r="N260" s="59"/>
      <c r="O260" s="59"/>
      <c r="P260" s="59"/>
      <c r="Q260" s="59"/>
      <c r="R260" s="59"/>
      <c r="S260" s="59"/>
    </row>
    <row r="261" spans="2:19" x14ac:dyDescent="0.3">
      <c r="B261" s="43"/>
      <c r="C261" s="59"/>
      <c r="D261" s="59"/>
      <c r="E261" s="59"/>
      <c r="F261" s="59"/>
      <c r="G261" s="59"/>
      <c r="H261" s="59"/>
      <c r="I261" s="59"/>
      <c r="J261" s="59"/>
      <c r="K261" s="59"/>
      <c r="L261" s="59"/>
      <c r="M261" s="59"/>
      <c r="N261" s="59"/>
      <c r="O261" s="59"/>
      <c r="P261" s="59"/>
      <c r="Q261" s="59"/>
      <c r="R261" s="59"/>
      <c r="S261" s="59"/>
    </row>
    <row r="262" spans="2:19" x14ac:dyDescent="0.3">
      <c r="B262" s="43"/>
      <c r="C262" s="59"/>
      <c r="D262" s="59"/>
      <c r="E262" s="59"/>
      <c r="F262" s="59"/>
      <c r="G262" s="59"/>
      <c r="H262" s="59"/>
      <c r="I262" s="59"/>
      <c r="J262" s="59"/>
      <c r="K262" s="59"/>
      <c r="L262" s="59"/>
      <c r="M262" s="59"/>
      <c r="N262" s="59"/>
      <c r="O262" s="59"/>
      <c r="P262" s="59"/>
      <c r="Q262" s="59"/>
      <c r="R262" s="59"/>
      <c r="S262" s="59"/>
    </row>
    <row r="263" spans="2:19" x14ac:dyDescent="0.3">
      <c r="B263" s="43"/>
      <c r="C263" s="59"/>
      <c r="D263" s="59"/>
      <c r="E263" s="59"/>
      <c r="F263" s="59"/>
      <c r="G263" s="59"/>
      <c r="H263" s="59"/>
      <c r="I263" s="59"/>
      <c r="J263" s="59"/>
      <c r="K263" s="59"/>
      <c r="L263" s="59"/>
      <c r="M263" s="59"/>
      <c r="N263" s="59"/>
      <c r="O263" s="59"/>
      <c r="P263" s="59"/>
      <c r="Q263" s="59"/>
      <c r="R263" s="59"/>
      <c r="S263" s="59"/>
    </row>
    <row r="264" spans="2:19" x14ac:dyDescent="0.3">
      <c r="B264" s="43"/>
      <c r="C264" s="59"/>
      <c r="D264" s="59"/>
      <c r="E264" s="59"/>
      <c r="F264" s="59"/>
      <c r="G264" s="59"/>
      <c r="H264" s="59"/>
      <c r="I264" s="59"/>
      <c r="J264" s="59"/>
      <c r="K264" s="59"/>
      <c r="L264" s="59"/>
      <c r="M264" s="59"/>
      <c r="N264" s="59"/>
      <c r="O264" s="59"/>
      <c r="P264" s="59"/>
      <c r="Q264" s="59"/>
      <c r="R264" s="59"/>
      <c r="S264" s="59"/>
    </row>
    <row r="265" spans="2:19" x14ac:dyDescent="0.3">
      <c r="B265" s="43"/>
      <c r="C265" s="59"/>
      <c r="D265" s="59"/>
      <c r="E265" s="59"/>
      <c r="F265" s="59"/>
      <c r="G265" s="59"/>
      <c r="H265" s="59"/>
      <c r="I265" s="59"/>
      <c r="J265" s="59"/>
      <c r="K265" s="59"/>
      <c r="L265" s="59"/>
      <c r="M265" s="59"/>
      <c r="N265" s="59"/>
      <c r="O265" s="59"/>
      <c r="P265" s="59"/>
      <c r="Q265" s="59"/>
      <c r="R265" s="59"/>
      <c r="S265" s="59"/>
    </row>
    <row r="266" spans="2:19" x14ac:dyDescent="0.3">
      <c r="B266" s="43"/>
      <c r="C266" s="59"/>
      <c r="D266" s="59"/>
      <c r="E266" s="59"/>
      <c r="F266" s="59"/>
      <c r="G266" s="59"/>
      <c r="H266" s="59"/>
      <c r="I266" s="59"/>
      <c r="J266" s="59"/>
      <c r="K266" s="59"/>
      <c r="L266" s="59"/>
      <c r="M266" s="59"/>
      <c r="N266" s="59"/>
      <c r="O266" s="59"/>
      <c r="P266" s="59"/>
      <c r="Q266" s="59"/>
      <c r="R266" s="59"/>
      <c r="S266" s="59"/>
    </row>
    <row r="267" spans="2:19" x14ac:dyDescent="0.3">
      <c r="B267" s="43"/>
      <c r="C267" s="59"/>
      <c r="D267" s="59"/>
      <c r="E267" s="59"/>
      <c r="F267" s="59"/>
      <c r="G267" s="59"/>
      <c r="H267" s="59"/>
      <c r="I267" s="59"/>
      <c r="J267" s="59"/>
      <c r="K267" s="59"/>
      <c r="L267" s="59"/>
      <c r="M267" s="59"/>
      <c r="N267" s="59"/>
      <c r="O267" s="59"/>
      <c r="P267" s="59"/>
      <c r="Q267" s="59"/>
      <c r="R267" s="59"/>
      <c r="S267" s="59"/>
    </row>
    <row r="268" spans="2:19" x14ac:dyDescent="0.3">
      <c r="B268" s="43"/>
      <c r="C268" s="59"/>
      <c r="D268" s="59"/>
      <c r="E268" s="59"/>
      <c r="F268" s="59"/>
      <c r="G268" s="59"/>
      <c r="H268" s="59"/>
      <c r="I268" s="59"/>
      <c r="J268" s="59"/>
      <c r="K268" s="59"/>
      <c r="L268" s="59"/>
      <c r="M268" s="59"/>
      <c r="N268" s="59"/>
      <c r="O268" s="59"/>
      <c r="P268" s="59"/>
      <c r="Q268" s="59"/>
      <c r="R268" s="59"/>
      <c r="S268" s="59"/>
    </row>
    <row r="269" spans="2:19" x14ac:dyDescent="0.3">
      <c r="B269" s="43"/>
      <c r="C269" s="59"/>
      <c r="D269" s="59"/>
      <c r="E269" s="59"/>
      <c r="F269" s="59"/>
      <c r="G269" s="59"/>
      <c r="H269" s="59"/>
      <c r="I269" s="59"/>
      <c r="J269" s="59"/>
      <c r="K269" s="59"/>
      <c r="L269" s="59"/>
      <c r="M269" s="59"/>
      <c r="N269" s="59"/>
      <c r="O269" s="59"/>
      <c r="P269" s="59"/>
      <c r="Q269" s="59"/>
      <c r="R269" s="59"/>
      <c r="S269" s="59"/>
    </row>
    <row r="270" spans="2:19" x14ac:dyDescent="0.3">
      <c r="B270" s="43"/>
      <c r="C270" s="59"/>
      <c r="D270" s="59"/>
      <c r="E270" s="59"/>
      <c r="F270" s="59"/>
      <c r="G270" s="59"/>
      <c r="H270" s="59"/>
      <c r="I270" s="59"/>
      <c r="J270" s="59"/>
      <c r="K270" s="59"/>
      <c r="L270" s="59"/>
      <c r="M270" s="59"/>
      <c r="N270" s="59"/>
      <c r="O270" s="59"/>
      <c r="P270" s="59"/>
      <c r="Q270" s="59"/>
      <c r="R270" s="59"/>
      <c r="S270" s="59"/>
    </row>
    <row r="271" spans="2:19" x14ac:dyDescent="0.3">
      <c r="B271" s="43"/>
      <c r="C271" s="59"/>
      <c r="D271" s="59"/>
      <c r="E271" s="59"/>
      <c r="F271" s="59"/>
      <c r="G271" s="59"/>
      <c r="H271" s="59"/>
      <c r="I271" s="59"/>
      <c r="J271" s="59"/>
      <c r="K271" s="59"/>
      <c r="L271" s="59"/>
      <c r="M271" s="59"/>
      <c r="N271" s="59"/>
      <c r="O271" s="59"/>
      <c r="P271" s="59"/>
      <c r="Q271" s="59"/>
      <c r="R271" s="59"/>
      <c r="S271" s="59"/>
    </row>
    <row r="272" spans="2:19" x14ac:dyDescent="0.3">
      <c r="B272" s="43"/>
      <c r="C272" s="59"/>
      <c r="D272" s="59"/>
      <c r="E272" s="59"/>
      <c r="F272" s="59"/>
      <c r="G272" s="59"/>
      <c r="H272" s="59"/>
      <c r="I272" s="59"/>
      <c r="J272" s="59"/>
      <c r="K272" s="59"/>
      <c r="L272" s="59"/>
      <c r="M272" s="59"/>
      <c r="N272" s="59"/>
      <c r="O272" s="59"/>
      <c r="P272" s="59"/>
      <c r="Q272" s="59"/>
      <c r="R272" s="59"/>
      <c r="S272" s="59"/>
    </row>
    <row r="273" spans="2:19" x14ac:dyDescent="0.3">
      <c r="B273" s="43"/>
      <c r="C273" s="59"/>
      <c r="D273" s="59"/>
      <c r="E273" s="59"/>
      <c r="F273" s="59"/>
      <c r="G273" s="59"/>
      <c r="H273" s="59"/>
      <c r="I273" s="59"/>
      <c r="J273" s="59"/>
      <c r="K273" s="59"/>
      <c r="L273" s="59"/>
      <c r="M273" s="59"/>
      <c r="N273" s="59"/>
      <c r="O273" s="59"/>
      <c r="P273" s="59"/>
      <c r="Q273" s="59"/>
      <c r="R273" s="59"/>
      <c r="S273" s="59"/>
    </row>
    <row r="274" spans="2:19" x14ac:dyDescent="0.3">
      <c r="B274" s="43"/>
      <c r="C274" s="59"/>
      <c r="D274" s="59"/>
      <c r="E274" s="59"/>
      <c r="F274" s="59"/>
      <c r="G274" s="59"/>
      <c r="H274" s="59"/>
      <c r="I274" s="59"/>
      <c r="J274" s="59"/>
      <c r="K274" s="59"/>
      <c r="L274" s="59"/>
      <c r="M274" s="59"/>
      <c r="N274" s="59"/>
      <c r="O274" s="59"/>
      <c r="P274" s="59"/>
      <c r="Q274" s="59"/>
      <c r="R274" s="59"/>
      <c r="S274" s="59"/>
    </row>
    <row r="275" spans="2:19" x14ac:dyDescent="0.3">
      <c r="B275" s="43"/>
      <c r="C275" s="59"/>
      <c r="D275" s="59"/>
      <c r="E275" s="59"/>
      <c r="F275" s="59"/>
      <c r="G275" s="59"/>
      <c r="H275" s="59"/>
      <c r="I275" s="59"/>
      <c r="J275" s="59"/>
      <c r="K275" s="59"/>
      <c r="L275" s="59"/>
      <c r="M275" s="59"/>
      <c r="N275" s="59"/>
      <c r="O275" s="59"/>
      <c r="P275" s="59"/>
      <c r="Q275" s="59"/>
      <c r="R275" s="59"/>
      <c r="S275" s="59"/>
    </row>
    <row r="276" spans="2:19" x14ac:dyDescent="0.3">
      <c r="B276" s="43"/>
      <c r="C276" s="59"/>
      <c r="D276" s="59"/>
      <c r="E276" s="59"/>
      <c r="F276" s="59"/>
      <c r="G276" s="59"/>
      <c r="H276" s="59"/>
      <c r="I276" s="59"/>
      <c r="J276" s="59"/>
      <c r="K276" s="59"/>
      <c r="L276" s="59"/>
      <c r="M276" s="59"/>
      <c r="N276" s="59"/>
      <c r="O276" s="59"/>
      <c r="P276" s="59"/>
      <c r="Q276" s="59"/>
      <c r="R276" s="59"/>
      <c r="S276" s="59"/>
    </row>
    <row r="277" spans="2:19" x14ac:dyDescent="0.3">
      <c r="B277" s="43"/>
      <c r="C277" s="59"/>
      <c r="D277" s="59"/>
      <c r="E277" s="59"/>
      <c r="F277" s="59"/>
      <c r="G277" s="59"/>
      <c r="H277" s="59"/>
      <c r="I277" s="59"/>
      <c r="J277" s="59"/>
      <c r="K277" s="59"/>
      <c r="L277" s="59"/>
      <c r="M277" s="59"/>
      <c r="N277" s="59"/>
      <c r="O277" s="59"/>
      <c r="P277" s="59"/>
      <c r="Q277" s="59"/>
      <c r="R277" s="59"/>
      <c r="S277" s="59"/>
    </row>
    <row r="278" spans="2:19" x14ac:dyDescent="0.3">
      <c r="B278" s="43"/>
      <c r="C278" s="59"/>
      <c r="D278" s="59"/>
      <c r="E278" s="59"/>
      <c r="F278" s="59"/>
      <c r="G278" s="59"/>
      <c r="H278" s="59"/>
      <c r="I278" s="59"/>
      <c r="J278" s="59"/>
      <c r="K278" s="59"/>
      <c r="L278" s="59"/>
      <c r="M278" s="59"/>
      <c r="N278" s="59"/>
      <c r="O278" s="59"/>
      <c r="P278" s="59"/>
      <c r="Q278" s="59"/>
      <c r="R278" s="59"/>
      <c r="S278" s="59"/>
    </row>
    <row r="279" spans="2:19" x14ac:dyDescent="0.3">
      <c r="B279" s="43"/>
      <c r="C279" s="59"/>
      <c r="D279" s="59"/>
      <c r="E279" s="59"/>
      <c r="F279" s="59"/>
      <c r="G279" s="59"/>
      <c r="H279" s="59"/>
      <c r="I279" s="59"/>
      <c r="J279" s="59"/>
      <c r="K279" s="59"/>
      <c r="L279" s="59"/>
      <c r="M279" s="59"/>
      <c r="N279" s="59"/>
      <c r="O279" s="59"/>
      <c r="P279" s="59"/>
      <c r="Q279" s="59"/>
      <c r="R279" s="59"/>
      <c r="S279" s="59"/>
    </row>
    <row r="280" spans="2:19" x14ac:dyDescent="0.3">
      <c r="B280" s="43"/>
      <c r="C280" s="59"/>
      <c r="D280" s="59"/>
      <c r="E280" s="59"/>
      <c r="F280" s="59"/>
      <c r="G280" s="59"/>
      <c r="H280" s="59"/>
      <c r="I280" s="59"/>
      <c r="J280" s="59"/>
      <c r="K280" s="59"/>
      <c r="L280" s="59"/>
      <c r="M280" s="59"/>
      <c r="N280" s="59"/>
      <c r="O280" s="59"/>
      <c r="P280" s="59"/>
      <c r="Q280" s="59"/>
      <c r="R280" s="59"/>
      <c r="S280" s="59"/>
    </row>
    <row r="281" spans="2:19" x14ac:dyDescent="0.3">
      <c r="B281" s="43"/>
      <c r="C281" s="59"/>
      <c r="D281" s="59"/>
      <c r="E281" s="59"/>
      <c r="F281" s="59"/>
      <c r="G281" s="59"/>
      <c r="H281" s="59"/>
      <c r="I281" s="59"/>
      <c r="J281" s="59"/>
      <c r="K281" s="59"/>
      <c r="L281" s="59"/>
      <c r="M281" s="59"/>
      <c r="N281" s="59"/>
      <c r="O281" s="59"/>
      <c r="P281" s="59"/>
      <c r="Q281" s="59"/>
      <c r="R281" s="59"/>
      <c r="S281" s="59"/>
    </row>
    <row r="282" spans="2:19" x14ac:dyDescent="0.3">
      <c r="B282" s="43"/>
      <c r="C282" s="59"/>
      <c r="D282" s="59"/>
      <c r="E282" s="59"/>
      <c r="F282" s="59"/>
      <c r="G282" s="59"/>
      <c r="H282" s="59"/>
      <c r="I282" s="59"/>
      <c r="J282" s="59"/>
      <c r="K282" s="59"/>
      <c r="L282" s="59"/>
      <c r="M282" s="59"/>
      <c r="N282" s="59"/>
      <c r="O282" s="59"/>
      <c r="P282" s="59"/>
      <c r="Q282" s="59"/>
      <c r="R282" s="59"/>
      <c r="S282" s="59"/>
    </row>
    <row r="283" spans="2:19" x14ac:dyDescent="0.3">
      <c r="B283" s="43"/>
      <c r="C283" s="59"/>
      <c r="D283" s="59"/>
      <c r="E283" s="59"/>
      <c r="F283" s="59"/>
      <c r="G283" s="59"/>
      <c r="H283" s="59"/>
      <c r="I283" s="59"/>
      <c r="J283" s="59"/>
      <c r="K283" s="59"/>
      <c r="L283" s="59"/>
      <c r="M283" s="59"/>
      <c r="N283" s="59"/>
      <c r="O283" s="59"/>
      <c r="P283" s="59"/>
      <c r="Q283" s="59"/>
      <c r="R283" s="59"/>
      <c r="S283" s="59"/>
    </row>
    <row r="284" spans="2:19" x14ac:dyDescent="0.3">
      <c r="B284" s="43"/>
      <c r="C284" s="59"/>
      <c r="D284" s="59"/>
      <c r="E284" s="59"/>
      <c r="F284" s="59"/>
      <c r="G284" s="59"/>
      <c r="H284" s="59"/>
      <c r="I284" s="59"/>
      <c r="J284" s="59"/>
      <c r="K284" s="59"/>
      <c r="L284" s="59"/>
      <c r="M284" s="59"/>
      <c r="N284" s="59"/>
      <c r="O284" s="59"/>
      <c r="P284" s="59"/>
      <c r="Q284" s="59"/>
      <c r="R284" s="59"/>
      <c r="S284" s="59"/>
    </row>
    <row r="285" spans="2:19" x14ac:dyDescent="0.3">
      <c r="B285" s="43"/>
      <c r="C285" s="59"/>
      <c r="D285" s="59"/>
      <c r="E285" s="59"/>
      <c r="F285" s="59"/>
      <c r="G285" s="59"/>
      <c r="H285" s="59"/>
      <c r="I285" s="59"/>
      <c r="J285" s="59"/>
      <c r="K285" s="59"/>
      <c r="L285" s="59"/>
      <c r="M285" s="59"/>
      <c r="N285" s="59"/>
      <c r="O285" s="59"/>
      <c r="P285" s="59"/>
      <c r="Q285" s="59"/>
      <c r="R285" s="59"/>
      <c r="S285" s="59"/>
    </row>
    <row r="286" spans="2:19" x14ac:dyDescent="0.3">
      <c r="B286" s="43"/>
      <c r="C286" s="59"/>
      <c r="D286" s="59"/>
      <c r="E286" s="59"/>
      <c r="F286" s="59"/>
      <c r="G286" s="59"/>
      <c r="H286" s="59"/>
      <c r="I286" s="59"/>
      <c r="J286" s="59"/>
      <c r="K286" s="59"/>
      <c r="L286" s="59"/>
      <c r="M286" s="59"/>
      <c r="N286" s="59"/>
      <c r="O286" s="59"/>
      <c r="P286" s="59"/>
      <c r="Q286" s="59"/>
      <c r="R286" s="59"/>
      <c r="S286" s="59"/>
    </row>
    <row r="287" spans="2:19" x14ac:dyDescent="0.3">
      <c r="B287" s="43"/>
      <c r="C287" s="59"/>
      <c r="D287" s="59"/>
      <c r="E287" s="59"/>
      <c r="F287" s="59"/>
      <c r="G287" s="59"/>
      <c r="H287" s="59"/>
      <c r="I287" s="59"/>
      <c r="J287" s="59"/>
      <c r="K287" s="59"/>
      <c r="L287" s="59"/>
      <c r="M287" s="59"/>
      <c r="N287" s="59"/>
      <c r="O287" s="59"/>
      <c r="P287" s="59"/>
      <c r="Q287" s="59"/>
      <c r="R287" s="59"/>
      <c r="S287" s="59"/>
    </row>
    <row r="288" spans="2:19" x14ac:dyDescent="0.3">
      <c r="B288" s="43"/>
      <c r="C288" s="59"/>
      <c r="D288" s="59"/>
      <c r="E288" s="59"/>
      <c r="F288" s="59"/>
      <c r="G288" s="59"/>
      <c r="H288" s="59"/>
      <c r="I288" s="59"/>
      <c r="J288" s="59"/>
      <c r="K288" s="59"/>
      <c r="L288" s="59"/>
      <c r="M288" s="59"/>
      <c r="N288" s="59"/>
      <c r="O288" s="59"/>
      <c r="P288" s="59"/>
      <c r="Q288" s="59"/>
      <c r="R288" s="59"/>
      <c r="S288" s="59"/>
    </row>
    <row r="289" spans="2:19" x14ac:dyDescent="0.3">
      <c r="B289" s="43"/>
      <c r="C289" s="59"/>
      <c r="D289" s="59"/>
      <c r="E289" s="59"/>
      <c r="F289" s="59"/>
      <c r="G289" s="59"/>
      <c r="H289" s="59"/>
      <c r="I289" s="59"/>
      <c r="J289" s="59"/>
      <c r="K289" s="59"/>
      <c r="L289" s="59"/>
      <c r="M289" s="59"/>
      <c r="N289" s="59"/>
      <c r="O289" s="59"/>
      <c r="P289" s="59"/>
      <c r="Q289" s="59"/>
      <c r="R289" s="59"/>
      <c r="S289" s="59"/>
    </row>
    <row r="290" spans="2:19" x14ac:dyDescent="0.3">
      <c r="B290" s="43"/>
      <c r="C290" s="59"/>
      <c r="D290" s="59"/>
      <c r="E290" s="59"/>
      <c r="F290" s="59"/>
      <c r="G290" s="59"/>
      <c r="H290" s="59"/>
      <c r="I290" s="59"/>
      <c r="J290" s="59"/>
      <c r="K290" s="59"/>
      <c r="L290" s="59"/>
      <c r="M290" s="59"/>
      <c r="N290" s="59"/>
      <c r="O290" s="59"/>
      <c r="P290" s="59"/>
      <c r="Q290" s="59"/>
      <c r="R290" s="59"/>
      <c r="S290" s="59"/>
    </row>
    <row r="291" spans="2:19" x14ac:dyDescent="0.3">
      <c r="B291" s="43"/>
      <c r="C291" s="59"/>
      <c r="D291" s="59"/>
      <c r="E291" s="59"/>
      <c r="F291" s="59"/>
      <c r="G291" s="59"/>
      <c r="H291" s="59"/>
      <c r="I291" s="59"/>
      <c r="J291" s="59"/>
      <c r="K291" s="59"/>
      <c r="L291" s="59"/>
      <c r="M291" s="59"/>
      <c r="N291" s="59"/>
      <c r="O291" s="59"/>
      <c r="P291" s="59"/>
      <c r="Q291" s="59"/>
      <c r="R291" s="59"/>
      <c r="S291" s="59"/>
    </row>
    <row r="292" spans="2:19" x14ac:dyDescent="0.3">
      <c r="B292" s="43"/>
      <c r="C292" s="59"/>
      <c r="D292" s="59"/>
      <c r="E292" s="59"/>
      <c r="F292" s="59"/>
      <c r="G292" s="59"/>
      <c r="H292" s="59"/>
      <c r="I292" s="59"/>
      <c r="J292" s="59"/>
      <c r="K292" s="59"/>
      <c r="L292" s="59"/>
      <c r="M292" s="59"/>
      <c r="N292" s="59"/>
      <c r="O292" s="59"/>
      <c r="P292" s="59"/>
      <c r="Q292" s="59"/>
      <c r="R292" s="59"/>
      <c r="S292" s="59"/>
    </row>
    <row r="293" spans="2:19" x14ac:dyDescent="0.3">
      <c r="B293" s="43"/>
      <c r="C293" s="59"/>
      <c r="D293" s="59"/>
      <c r="E293" s="59"/>
      <c r="F293" s="59"/>
      <c r="G293" s="59"/>
      <c r="H293" s="59"/>
      <c r="I293" s="59"/>
      <c r="J293" s="59"/>
      <c r="K293" s="59"/>
      <c r="L293" s="59"/>
      <c r="M293" s="59"/>
      <c r="N293" s="59"/>
      <c r="O293" s="59"/>
      <c r="P293" s="59"/>
      <c r="Q293" s="59"/>
      <c r="R293" s="59"/>
      <c r="S293" s="59"/>
    </row>
    <row r="294" spans="2:19" x14ac:dyDescent="0.3">
      <c r="B294" s="43"/>
      <c r="C294" s="59"/>
      <c r="D294" s="59"/>
      <c r="E294" s="59"/>
      <c r="F294" s="59"/>
      <c r="G294" s="59"/>
      <c r="H294" s="59"/>
      <c r="I294" s="59"/>
      <c r="J294" s="59"/>
      <c r="K294" s="59"/>
      <c r="L294" s="59"/>
      <c r="M294" s="59"/>
      <c r="N294" s="59"/>
      <c r="O294" s="59"/>
      <c r="P294" s="59"/>
      <c r="Q294" s="59"/>
      <c r="R294" s="59"/>
      <c r="S294" s="59"/>
    </row>
    <row r="295" spans="2:19" x14ac:dyDescent="0.3">
      <c r="B295" s="43"/>
      <c r="C295" s="59"/>
      <c r="D295" s="59"/>
      <c r="E295" s="59"/>
      <c r="F295" s="59"/>
      <c r="G295" s="59"/>
      <c r="H295" s="59"/>
      <c r="I295" s="59"/>
      <c r="J295" s="59"/>
      <c r="K295" s="59"/>
      <c r="L295" s="59"/>
      <c r="M295" s="59"/>
      <c r="N295" s="59"/>
      <c r="O295" s="59"/>
      <c r="P295" s="59"/>
      <c r="Q295" s="59"/>
      <c r="R295" s="59"/>
      <c r="S295" s="59"/>
    </row>
    <row r="296" spans="2:19" x14ac:dyDescent="0.3">
      <c r="B296" s="43"/>
      <c r="C296" s="59"/>
      <c r="D296" s="59"/>
      <c r="E296" s="59"/>
      <c r="F296" s="59"/>
      <c r="G296" s="59"/>
      <c r="H296" s="59"/>
      <c r="I296" s="59"/>
      <c r="J296" s="59"/>
      <c r="K296" s="59"/>
      <c r="L296" s="59"/>
      <c r="M296" s="59"/>
      <c r="N296" s="59"/>
      <c r="O296" s="59"/>
      <c r="P296" s="59"/>
      <c r="Q296" s="59"/>
      <c r="R296" s="59"/>
      <c r="S296" s="59"/>
    </row>
    <row r="297" spans="2:19" x14ac:dyDescent="0.3">
      <c r="B297" s="43"/>
      <c r="C297" s="59"/>
      <c r="D297" s="59"/>
      <c r="E297" s="59"/>
      <c r="F297" s="59"/>
      <c r="G297" s="59"/>
      <c r="H297" s="59"/>
      <c r="I297" s="59"/>
      <c r="J297" s="59"/>
      <c r="K297" s="59"/>
      <c r="L297" s="59"/>
      <c r="M297" s="59"/>
      <c r="N297" s="59"/>
      <c r="O297" s="59"/>
      <c r="P297" s="59"/>
      <c r="Q297" s="59"/>
      <c r="R297" s="59"/>
      <c r="S297" s="59"/>
    </row>
    <row r="298" spans="2:19" x14ac:dyDescent="0.3">
      <c r="B298" s="43"/>
      <c r="C298" s="59"/>
      <c r="D298" s="59"/>
      <c r="E298" s="59"/>
      <c r="F298" s="59"/>
      <c r="G298" s="59"/>
      <c r="H298" s="59"/>
      <c r="I298" s="59"/>
      <c r="J298" s="59"/>
      <c r="K298" s="59"/>
      <c r="L298" s="59"/>
      <c r="M298" s="59"/>
      <c r="N298" s="59"/>
      <c r="O298" s="59"/>
      <c r="P298" s="59"/>
      <c r="Q298" s="59"/>
      <c r="R298" s="59"/>
      <c r="S298" s="59"/>
    </row>
    <row r="299" spans="2:19" x14ac:dyDescent="0.3">
      <c r="B299" s="43"/>
      <c r="C299" s="59"/>
      <c r="D299" s="59"/>
      <c r="E299" s="59"/>
      <c r="F299" s="59"/>
      <c r="G299" s="59"/>
      <c r="H299" s="59"/>
      <c r="I299" s="59"/>
      <c r="J299" s="59"/>
      <c r="K299" s="59"/>
      <c r="L299" s="59"/>
      <c r="M299" s="59"/>
      <c r="N299" s="59"/>
      <c r="O299" s="59"/>
      <c r="P299" s="59"/>
      <c r="Q299" s="59"/>
      <c r="R299" s="59"/>
      <c r="S299" s="59"/>
    </row>
    <row r="300" spans="2:19" x14ac:dyDescent="0.3">
      <c r="B300" s="43"/>
      <c r="C300" s="59"/>
      <c r="D300" s="59"/>
      <c r="E300" s="59"/>
      <c r="F300" s="59"/>
      <c r="G300" s="59"/>
      <c r="H300" s="59"/>
      <c r="I300" s="59"/>
      <c r="J300" s="59"/>
      <c r="K300" s="59"/>
      <c r="L300" s="59"/>
      <c r="M300" s="59"/>
      <c r="N300" s="59"/>
      <c r="O300" s="59"/>
      <c r="P300" s="59"/>
      <c r="Q300" s="59"/>
      <c r="R300" s="59"/>
      <c r="S300" s="59"/>
    </row>
    <row r="301" spans="2:19" x14ac:dyDescent="0.3">
      <c r="B301" s="43"/>
      <c r="C301" s="59"/>
      <c r="D301" s="59"/>
      <c r="E301" s="59"/>
      <c r="F301" s="59"/>
      <c r="G301" s="59"/>
      <c r="H301" s="59"/>
      <c r="I301" s="59"/>
      <c r="J301" s="59"/>
      <c r="K301" s="59"/>
      <c r="L301" s="59"/>
      <c r="M301" s="59"/>
      <c r="N301" s="59"/>
      <c r="O301" s="59"/>
      <c r="P301" s="59"/>
      <c r="Q301" s="59"/>
      <c r="R301" s="59"/>
      <c r="S301" s="59"/>
    </row>
    <row r="302" spans="2:19" x14ac:dyDescent="0.3">
      <c r="B302" s="43"/>
      <c r="C302" s="59"/>
      <c r="D302" s="59"/>
      <c r="E302" s="59"/>
      <c r="F302" s="59"/>
      <c r="G302" s="59"/>
      <c r="H302" s="59"/>
      <c r="I302" s="59"/>
      <c r="J302" s="59"/>
      <c r="K302" s="59"/>
      <c r="L302" s="59"/>
      <c r="M302" s="59"/>
      <c r="N302" s="59"/>
      <c r="O302" s="59"/>
      <c r="P302" s="59"/>
      <c r="Q302" s="59"/>
      <c r="R302" s="59"/>
      <c r="S302" s="59"/>
    </row>
    <row r="303" spans="2:19" x14ac:dyDescent="0.3">
      <c r="B303" s="43"/>
      <c r="C303" s="59"/>
      <c r="D303" s="59"/>
      <c r="E303" s="59"/>
      <c r="F303" s="59"/>
      <c r="G303" s="59"/>
      <c r="H303" s="59"/>
      <c r="I303" s="59"/>
      <c r="J303" s="59"/>
      <c r="K303" s="59"/>
      <c r="L303" s="59"/>
      <c r="M303" s="59"/>
      <c r="N303" s="59"/>
      <c r="O303" s="59"/>
      <c r="P303" s="59"/>
      <c r="Q303" s="59"/>
      <c r="R303" s="59"/>
      <c r="S303" s="59"/>
    </row>
    <row r="304" spans="2:19" x14ac:dyDescent="0.3">
      <c r="B304" s="43"/>
      <c r="C304" s="59"/>
      <c r="D304" s="59"/>
      <c r="E304" s="59"/>
      <c r="F304" s="59"/>
      <c r="G304" s="59"/>
      <c r="H304" s="59"/>
      <c r="I304" s="59"/>
      <c r="J304" s="59"/>
      <c r="K304" s="59"/>
      <c r="L304" s="59"/>
      <c r="M304" s="59"/>
      <c r="N304" s="59"/>
      <c r="O304" s="59"/>
      <c r="P304" s="59"/>
      <c r="Q304" s="59"/>
      <c r="R304" s="59"/>
      <c r="S304" s="59"/>
    </row>
    <row r="305" spans="2:19" x14ac:dyDescent="0.3">
      <c r="B305" s="43"/>
      <c r="C305" s="59"/>
      <c r="D305" s="59"/>
      <c r="E305" s="59"/>
      <c r="F305" s="59"/>
      <c r="G305" s="59"/>
      <c r="H305" s="59"/>
      <c r="I305" s="59"/>
      <c r="J305" s="59"/>
      <c r="K305" s="59"/>
      <c r="L305" s="59"/>
      <c r="M305" s="59"/>
      <c r="N305" s="59"/>
      <c r="O305" s="59"/>
      <c r="P305" s="59"/>
      <c r="Q305" s="59"/>
      <c r="R305" s="59"/>
      <c r="S305" s="59"/>
    </row>
    <row r="306" spans="2:19" x14ac:dyDescent="0.3">
      <c r="B306" s="43"/>
      <c r="C306" s="59"/>
      <c r="D306" s="59"/>
      <c r="E306" s="59"/>
      <c r="F306" s="59"/>
      <c r="G306" s="59"/>
      <c r="H306" s="59"/>
      <c r="I306" s="59"/>
      <c r="J306" s="59"/>
      <c r="K306" s="59"/>
      <c r="L306" s="59"/>
      <c r="M306" s="59"/>
      <c r="N306" s="59"/>
      <c r="O306" s="59"/>
      <c r="P306" s="59"/>
      <c r="Q306" s="59"/>
      <c r="R306" s="59"/>
      <c r="S306" s="59"/>
    </row>
    <row r="307" spans="2:19" x14ac:dyDescent="0.3">
      <c r="B307" s="43"/>
      <c r="C307" s="59"/>
      <c r="D307" s="59"/>
      <c r="E307" s="59"/>
      <c r="F307" s="59"/>
      <c r="G307" s="59"/>
      <c r="H307" s="59"/>
      <c r="I307" s="59"/>
      <c r="J307" s="59"/>
      <c r="K307" s="59"/>
      <c r="L307" s="59"/>
      <c r="M307" s="59"/>
      <c r="N307" s="59"/>
      <c r="O307" s="59"/>
      <c r="P307" s="59"/>
      <c r="Q307" s="59"/>
      <c r="R307" s="59"/>
      <c r="S307" s="59"/>
    </row>
    <row r="308" spans="2:19" x14ac:dyDescent="0.3">
      <c r="B308" s="43"/>
      <c r="C308" s="59"/>
      <c r="D308" s="59"/>
      <c r="E308" s="59"/>
      <c r="F308" s="59"/>
      <c r="G308" s="59"/>
      <c r="H308" s="59"/>
      <c r="I308" s="59"/>
      <c r="J308" s="59"/>
      <c r="K308" s="59"/>
      <c r="L308" s="59"/>
      <c r="M308" s="59"/>
      <c r="N308" s="59"/>
      <c r="O308" s="59"/>
      <c r="P308" s="59"/>
      <c r="Q308" s="59"/>
      <c r="R308" s="59"/>
      <c r="S308" s="59"/>
    </row>
    <row r="309" spans="2:19" x14ac:dyDescent="0.3">
      <c r="B309" s="43"/>
      <c r="C309" s="59"/>
      <c r="D309" s="59"/>
      <c r="E309" s="59"/>
      <c r="F309" s="59"/>
      <c r="G309" s="59"/>
      <c r="H309" s="59"/>
      <c r="I309" s="59"/>
      <c r="J309" s="59"/>
      <c r="K309" s="59"/>
      <c r="L309" s="59"/>
      <c r="M309" s="59"/>
      <c r="N309" s="59"/>
      <c r="O309" s="59"/>
      <c r="P309" s="59"/>
      <c r="Q309" s="59"/>
      <c r="R309" s="59"/>
      <c r="S309" s="59"/>
    </row>
    <row r="310" spans="2:19" x14ac:dyDescent="0.3">
      <c r="B310" s="43"/>
      <c r="C310" s="59"/>
      <c r="D310" s="59"/>
      <c r="E310" s="59"/>
      <c r="F310" s="59"/>
      <c r="G310" s="59"/>
      <c r="H310" s="59"/>
      <c r="I310" s="59"/>
      <c r="J310" s="59"/>
      <c r="K310" s="59"/>
      <c r="L310" s="59"/>
      <c r="M310" s="59"/>
      <c r="N310" s="59"/>
      <c r="O310" s="59"/>
      <c r="P310" s="59"/>
      <c r="Q310" s="59"/>
      <c r="R310" s="59"/>
      <c r="S310" s="59"/>
    </row>
    <row r="311" spans="2:19" x14ac:dyDescent="0.3">
      <c r="B311" s="43"/>
      <c r="C311" s="59"/>
      <c r="D311" s="59"/>
      <c r="E311" s="59"/>
      <c r="F311" s="59"/>
      <c r="G311" s="59"/>
      <c r="H311" s="59"/>
      <c r="I311" s="59"/>
      <c r="J311" s="59"/>
      <c r="K311" s="59"/>
      <c r="L311" s="59"/>
      <c r="M311" s="59"/>
      <c r="N311" s="59"/>
      <c r="O311" s="59"/>
      <c r="P311" s="59"/>
      <c r="Q311" s="59"/>
      <c r="R311" s="59"/>
      <c r="S311" s="59"/>
    </row>
    <row r="312" spans="2:19" x14ac:dyDescent="0.3">
      <c r="B312" s="43"/>
      <c r="C312" s="59"/>
      <c r="D312" s="59"/>
      <c r="E312" s="59"/>
      <c r="F312" s="59"/>
      <c r="G312" s="59"/>
      <c r="H312" s="59"/>
      <c r="I312" s="59"/>
      <c r="J312" s="59"/>
      <c r="K312" s="59"/>
      <c r="L312" s="59"/>
      <c r="M312" s="59"/>
      <c r="N312" s="59"/>
      <c r="O312" s="59"/>
      <c r="P312" s="59"/>
      <c r="Q312" s="59"/>
      <c r="R312" s="59"/>
      <c r="S312" s="59"/>
    </row>
    <row r="313" spans="2:19" x14ac:dyDescent="0.3">
      <c r="B313" s="43"/>
      <c r="C313" s="59"/>
      <c r="D313" s="59"/>
      <c r="E313" s="59"/>
      <c r="F313" s="59"/>
      <c r="G313" s="59"/>
      <c r="H313" s="59"/>
      <c r="I313" s="59"/>
      <c r="J313" s="59"/>
      <c r="K313" s="59"/>
      <c r="L313" s="59"/>
      <c r="M313" s="59"/>
      <c r="N313" s="59"/>
      <c r="O313" s="59"/>
      <c r="P313" s="59"/>
      <c r="Q313" s="59"/>
      <c r="R313" s="59"/>
      <c r="S313" s="59"/>
    </row>
    <row r="314" spans="2:19" x14ac:dyDescent="0.3">
      <c r="B314" s="43"/>
      <c r="C314" s="59"/>
      <c r="D314" s="59"/>
      <c r="E314" s="59"/>
      <c r="F314" s="59"/>
      <c r="G314" s="59"/>
      <c r="H314" s="59"/>
      <c r="I314" s="59"/>
      <c r="J314" s="59"/>
      <c r="K314" s="59"/>
      <c r="L314" s="59"/>
      <c r="M314" s="59"/>
      <c r="N314" s="59"/>
      <c r="O314" s="59"/>
      <c r="P314" s="59"/>
      <c r="Q314" s="59"/>
      <c r="R314" s="59"/>
      <c r="S314" s="59"/>
    </row>
    <row r="315" spans="2:19" x14ac:dyDescent="0.3">
      <c r="B315" s="43"/>
      <c r="C315" s="59"/>
      <c r="D315" s="59"/>
      <c r="E315" s="59"/>
      <c r="F315" s="59"/>
      <c r="G315" s="59"/>
      <c r="H315" s="59"/>
      <c r="I315" s="59"/>
      <c r="J315" s="59"/>
      <c r="K315" s="59"/>
      <c r="L315" s="59"/>
      <c r="M315" s="59"/>
      <c r="N315" s="59"/>
      <c r="O315" s="59"/>
      <c r="P315" s="59"/>
      <c r="Q315" s="59"/>
      <c r="R315" s="59"/>
      <c r="S315" s="59"/>
    </row>
    <row r="316" spans="2:19" x14ac:dyDescent="0.3">
      <c r="B316" s="43"/>
      <c r="C316" s="59"/>
      <c r="D316" s="59"/>
      <c r="E316" s="59"/>
      <c r="F316" s="59"/>
      <c r="G316" s="59"/>
      <c r="H316" s="59"/>
      <c r="I316" s="59"/>
      <c r="J316" s="59"/>
      <c r="K316" s="59"/>
      <c r="L316" s="59"/>
      <c r="M316" s="59"/>
      <c r="N316" s="59"/>
      <c r="O316" s="59"/>
      <c r="P316" s="59"/>
      <c r="Q316" s="59"/>
      <c r="R316" s="59"/>
      <c r="S316" s="59"/>
    </row>
    <row r="317" spans="2:19" x14ac:dyDescent="0.3">
      <c r="B317" s="43"/>
      <c r="C317" s="59"/>
      <c r="D317" s="59"/>
      <c r="E317" s="59"/>
      <c r="F317" s="59"/>
      <c r="G317" s="59"/>
      <c r="H317" s="59"/>
      <c r="I317" s="59"/>
      <c r="J317" s="59"/>
      <c r="K317" s="59"/>
      <c r="L317" s="59"/>
      <c r="M317" s="59"/>
      <c r="N317" s="59"/>
      <c r="O317" s="59"/>
      <c r="P317" s="59"/>
      <c r="Q317" s="59"/>
      <c r="R317" s="59"/>
      <c r="S317" s="59"/>
    </row>
    <row r="318" spans="2:19" x14ac:dyDescent="0.3">
      <c r="B318" s="43"/>
      <c r="C318" s="59"/>
      <c r="D318" s="59"/>
      <c r="E318" s="59"/>
      <c r="F318" s="59"/>
      <c r="G318" s="59"/>
      <c r="H318" s="59"/>
      <c r="I318" s="59"/>
      <c r="J318" s="59"/>
      <c r="K318" s="59"/>
      <c r="L318" s="59"/>
      <c r="M318" s="59"/>
      <c r="N318" s="59"/>
      <c r="O318" s="59"/>
      <c r="P318" s="59"/>
      <c r="Q318" s="59"/>
      <c r="R318" s="59"/>
      <c r="S318" s="59"/>
    </row>
    <row r="319" spans="2:19" x14ac:dyDescent="0.3">
      <c r="B319" s="43"/>
      <c r="C319" s="59"/>
      <c r="D319" s="59"/>
      <c r="E319" s="59"/>
      <c r="F319" s="59"/>
      <c r="G319" s="59"/>
      <c r="H319" s="59"/>
      <c r="I319" s="59"/>
      <c r="J319" s="59"/>
      <c r="K319" s="59"/>
      <c r="L319" s="59"/>
      <c r="M319" s="59"/>
      <c r="N319" s="59"/>
      <c r="O319" s="59"/>
      <c r="P319" s="59"/>
      <c r="Q319" s="59"/>
      <c r="R319" s="59"/>
      <c r="S319" s="59"/>
    </row>
    <row r="320" spans="2:19" x14ac:dyDescent="0.3">
      <c r="B320" s="43"/>
      <c r="C320" s="59"/>
      <c r="D320" s="59"/>
      <c r="E320" s="59"/>
      <c r="F320" s="59"/>
      <c r="G320" s="59"/>
      <c r="H320" s="59"/>
      <c r="I320" s="59"/>
      <c r="J320" s="59"/>
      <c r="K320" s="59"/>
      <c r="L320" s="59"/>
      <c r="M320" s="59"/>
      <c r="N320" s="59"/>
      <c r="O320" s="59"/>
      <c r="P320" s="59"/>
      <c r="Q320" s="59"/>
      <c r="R320" s="59"/>
      <c r="S320" s="59"/>
    </row>
    <row r="321" spans="2:19" x14ac:dyDescent="0.3">
      <c r="B321" s="43"/>
      <c r="C321" s="59"/>
      <c r="D321" s="59"/>
      <c r="E321" s="59"/>
      <c r="F321" s="59"/>
      <c r="G321" s="59"/>
      <c r="H321" s="59"/>
      <c r="I321" s="59"/>
      <c r="J321" s="59"/>
      <c r="K321" s="59"/>
      <c r="L321" s="59"/>
      <c r="M321" s="59"/>
      <c r="N321" s="59"/>
      <c r="O321" s="59"/>
      <c r="P321" s="59"/>
      <c r="Q321" s="59"/>
      <c r="R321" s="59"/>
      <c r="S321" s="59"/>
    </row>
    <row r="322" spans="2:19" x14ac:dyDescent="0.3">
      <c r="B322" s="43"/>
      <c r="C322" s="59"/>
      <c r="D322" s="59"/>
      <c r="E322" s="59"/>
      <c r="F322" s="59"/>
      <c r="G322" s="59"/>
      <c r="H322" s="59"/>
      <c r="I322" s="59"/>
      <c r="J322" s="59"/>
      <c r="K322" s="59"/>
      <c r="L322" s="59"/>
      <c r="M322" s="59"/>
      <c r="N322" s="59"/>
      <c r="O322" s="59"/>
      <c r="P322" s="59"/>
      <c r="Q322" s="59"/>
      <c r="R322" s="59"/>
      <c r="S322" s="59"/>
    </row>
    <row r="323" spans="2:19" x14ac:dyDescent="0.3">
      <c r="B323" s="43"/>
      <c r="C323" s="59"/>
      <c r="D323" s="59"/>
      <c r="E323" s="59"/>
      <c r="F323" s="59"/>
      <c r="G323" s="59"/>
      <c r="H323" s="59"/>
      <c r="I323" s="59"/>
      <c r="J323" s="59"/>
      <c r="K323" s="59"/>
      <c r="L323" s="59"/>
      <c r="M323" s="59"/>
      <c r="N323" s="59"/>
      <c r="O323" s="59"/>
      <c r="P323" s="59"/>
      <c r="Q323" s="59"/>
      <c r="R323" s="59"/>
      <c r="S323" s="59"/>
    </row>
    <row r="324" spans="2:19" x14ac:dyDescent="0.3">
      <c r="B324" s="43"/>
      <c r="C324" s="59"/>
      <c r="D324" s="59"/>
      <c r="E324" s="59"/>
      <c r="F324" s="59"/>
      <c r="G324" s="59"/>
      <c r="H324" s="59"/>
      <c r="I324" s="59"/>
      <c r="J324" s="59"/>
      <c r="K324" s="59"/>
      <c r="L324" s="59"/>
      <c r="M324" s="59"/>
      <c r="N324" s="59"/>
      <c r="O324" s="59"/>
      <c r="P324" s="59"/>
      <c r="Q324" s="59"/>
      <c r="R324" s="59"/>
      <c r="S324" s="59"/>
    </row>
    <row r="325" spans="2:19" x14ac:dyDescent="0.3">
      <c r="B325" s="43"/>
      <c r="C325" s="59"/>
      <c r="D325" s="59"/>
      <c r="E325" s="59"/>
      <c r="F325" s="59"/>
      <c r="G325" s="59"/>
      <c r="H325" s="59"/>
      <c r="I325" s="59"/>
      <c r="J325" s="59"/>
      <c r="K325" s="59"/>
      <c r="L325" s="59"/>
      <c r="M325" s="59"/>
      <c r="N325" s="59"/>
      <c r="O325" s="59"/>
      <c r="P325" s="59"/>
      <c r="Q325" s="59"/>
      <c r="R325" s="59"/>
      <c r="S325" s="59"/>
    </row>
    <row r="326" spans="2:19" x14ac:dyDescent="0.3">
      <c r="B326" s="43"/>
      <c r="C326" s="59"/>
      <c r="D326" s="59"/>
      <c r="E326" s="59"/>
      <c r="F326" s="59"/>
      <c r="G326" s="59"/>
      <c r="H326" s="59"/>
      <c r="I326" s="59"/>
      <c r="J326" s="59"/>
      <c r="K326" s="59"/>
      <c r="L326" s="59"/>
      <c r="M326" s="59"/>
      <c r="N326" s="59"/>
      <c r="O326" s="59"/>
      <c r="P326" s="59"/>
      <c r="Q326" s="59"/>
      <c r="R326" s="59"/>
      <c r="S326" s="59"/>
    </row>
    <row r="327" spans="2:19" x14ac:dyDescent="0.3">
      <c r="B327" s="43"/>
      <c r="C327" s="59"/>
      <c r="D327" s="59"/>
      <c r="E327" s="59"/>
      <c r="F327" s="59"/>
      <c r="G327" s="59"/>
      <c r="H327" s="59"/>
      <c r="I327" s="59"/>
      <c r="J327" s="59"/>
      <c r="K327" s="59"/>
      <c r="L327" s="59"/>
      <c r="M327" s="59"/>
      <c r="N327" s="59"/>
      <c r="O327" s="59"/>
      <c r="P327" s="59"/>
      <c r="Q327" s="59"/>
      <c r="R327" s="59"/>
      <c r="S327" s="59"/>
    </row>
    <row r="328" spans="2:19" x14ac:dyDescent="0.3">
      <c r="B328" s="43"/>
      <c r="C328" s="59"/>
      <c r="D328" s="59"/>
      <c r="E328" s="59"/>
      <c r="F328" s="59"/>
      <c r="G328" s="59"/>
      <c r="H328" s="59"/>
      <c r="I328" s="59"/>
      <c r="J328" s="59"/>
      <c r="K328" s="59"/>
      <c r="L328" s="59"/>
      <c r="M328" s="59"/>
      <c r="N328" s="59"/>
      <c r="O328" s="59"/>
      <c r="P328" s="59"/>
      <c r="Q328" s="59"/>
      <c r="R328" s="59"/>
      <c r="S328" s="59"/>
    </row>
    <row r="329" spans="2:19" x14ac:dyDescent="0.3">
      <c r="B329" s="43"/>
      <c r="C329" s="59"/>
      <c r="D329" s="59"/>
      <c r="E329" s="59"/>
      <c r="F329" s="59"/>
      <c r="G329" s="59"/>
      <c r="H329" s="59"/>
      <c r="I329" s="59"/>
      <c r="J329" s="59"/>
      <c r="K329" s="59"/>
      <c r="L329" s="59"/>
      <c r="M329" s="59"/>
      <c r="N329" s="59"/>
      <c r="O329" s="59"/>
      <c r="P329" s="59"/>
      <c r="Q329" s="59"/>
      <c r="R329" s="59"/>
      <c r="S329" s="59"/>
    </row>
    <row r="330" spans="2:19" x14ac:dyDescent="0.3">
      <c r="B330" s="43"/>
      <c r="C330" s="59"/>
      <c r="D330" s="59"/>
      <c r="E330" s="59"/>
      <c r="F330" s="59"/>
      <c r="G330" s="59"/>
      <c r="H330" s="59"/>
      <c r="I330" s="59"/>
      <c r="J330" s="59"/>
      <c r="K330" s="59"/>
      <c r="L330" s="59"/>
      <c r="M330" s="59"/>
      <c r="N330" s="59"/>
      <c r="O330" s="59"/>
      <c r="P330" s="59"/>
      <c r="Q330" s="59"/>
      <c r="R330" s="59"/>
      <c r="S330" s="59"/>
    </row>
    <row r="331" spans="2:19" x14ac:dyDescent="0.3">
      <c r="B331" s="43"/>
      <c r="C331" s="59"/>
      <c r="D331" s="59"/>
      <c r="E331" s="59"/>
      <c r="F331" s="59"/>
      <c r="G331" s="59"/>
      <c r="H331" s="59"/>
      <c r="I331" s="59"/>
      <c r="J331" s="59"/>
      <c r="K331" s="59"/>
      <c r="L331" s="59"/>
      <c r="M331" s="59"/>
      <c r="N331" s="59"/>
      <c r="O331" s="59"/>
      <c r="P331" s="59"/>
      <c r="Q331" s="59"/>
      <c r="R331" s="59"/>
      <c r="S331" s="59"/>
    </row>
    <row r="332" spans="2:19" x14ac:dyDescent="0.3">
      <c r="B332" s="43"/>
      <c r="C332" s="59"/>
      <c r="D332" s="59"/>
      <c r="E332" s="59"/>
      <c r="F332" s="59"/>
      <c r="G332" s="59"/>
      <c r="H332" s="59"/>
      <c r="I332" s="59"/>
      <c r="J332" s="59"/>
      <c r="K332" s="59"/>
      <c r="L332" s="59"/>
      <c r="M332" s="59"/>
      <c r="N332" s="59"/>
      <c r="O332" s="59"/>
      <c r="P332" s="59"/>
      <c r="Q332" s="59"/>
      <c r="R332" s="59"/>
      <c r="S332" s="59"/>
    </row>
    <row r="333" spans="2:19" x14ac:dyDescent="0.3">
      <c r="B333" s="43"/>
      <c r="C333" s="59"/>
      <c r="D333" s="59"/>
      <c r="E333" s="59"/>
      <c r="F333" s="59"/>
      <c r="G333" s="59"/>
      <c r="H333" s="59"/>
      <c r="I333" s="59"/>
      <c r="J333" s="59"/>
      <c r="K333" s="59"/>
      <c r="L333" s="59"/>
      <c r="M333" s="59"/>
      <c r="N333" s="59"/>
      <c r="O333" s="59"/>
      <c r="P333" s="59"/>
      <c r="Q333" s="59"/>
      <c r="R333" s="59"/>
      <c r="S333" s="59"/>
    </row>
    <row r="334" spans="2:19" x14ac:dyDescent="0.3">
      <c r="B334" s="43"/>
      <c r="C334" s="59"/>
      <c r="D334" s="59"/>
      <c r="E334" s="59"/>
      <c r="F334" s="59"/>
      <c r="G334" s="59"/>
      <c r="H334" s="59"/>
      <c r="I334" s="59"/>
      <c r="J334" s="59"/>
      <c r="K334" s="59"/>
      <c r="L334" s="59"/>
      <c r="M334" s="59"/>
      <c r="N334" s="59"/>
      <c r="O334" s="59"/>
      <c r="P334" s="59"/>
      <c r="Q334" s="59"/>
      <c r="R334" s="59"/>
      <c r="S334" s="59"/>
    </row>
    <row r="335" spans="2:19" x14ac:dyDescent="0.3">
      <c r="B335" s="43"/>
      <c r="C335" s="59"/>
      <c r="D335" s="59"/>
      <c r="E335" s="59"/>
      <c r="F335" s="59"/>
      <c r="G335" s="59"/>
      <c r="H335" s="59"/>
      <c r="I335" s="59"/>
      <c r="J335" s="59"/>
      <c r="K335" s="59"/>
      <c r="L335" s="59"/>
      <c r="M335" s="59"/>
      <c r="N335" s="59"/>
      <c r="O335" s="59"/>
      <c r="P335" s="59"/>
      <c r="Q335" s="59"/>
      <c r="R335" s="59"/>
      <c r="S335" s="59"/>
    </row>
    <row r="336" spans="2:19" x14ac:dyDescent="0.3">
      <c r="B336" s="43"/>
      <c r="C336" s="59"/>
      <c r="D336" s="59"/>
      <c r="E336" s="59"/>
      <c r="F336" s="59"/>
      <c r="G336" s="59"/>
      <c r="H336" s="59"/>
      <c r="I336" s="59"/>
      <c r="J336" s="59"/>
      <c r="K336" s="59"/>
      <c r="L336" s="59"/>
      <c r="M336" s="59"/>
      <c r="N336" s="59"/>
      <c r="O336" s="59"/>
      <c r="P336" s="59"/>
      <c r="Q336" s="59"/>
      <c r="R336" s="59"/>
      <c r="S336" s="59"/>
    </row>
    <row r="337" spans="2:19" x14ac:dyDescent="0.3">
      <c r="B337" s="43"/>
      <c r="C337" s="59"/>
      <c r="D337" s="59"/>
      <c r="E337" s="59"/>
      <c r="F337" s="59"/>
      <c r="G337" s="59"/>
      <c r="H337" s="59"/>
      <c r="I337" s="59"/>
      <c r="J337" s="59"/>
      <c r="K337" s="59"/>
      <c r="L337" s="59"/>
      <c r="M337" s="59"/>
      <c r="N337" s="59"/>
      <c r="O337" s="59"/>
      <c r="P337" s="59"/>
      <c r="Q337" s="59"/>
      <c r="R337" s="59"/>
      <c r="S337" s="59"/>
    </row>
    <row r="338" spans="2:19" x14ac:dyDescent="0.3">
      <c r="B338" s="43"/>
      <c r="C338" s="59"/>
      <c r="D338" s="59"/>
      <c r="E338" s="59"/>
      <c r="F338" s="59"/>
      <c r="G338" s="59"/>
      <c r="H338" s="59"/>
      <c r="I338" s="59"/>
      <c r="J338" s="59"/>
      <c r="K338" s="59"/>
      <c r="L338" s="59"/>
      <c r="M338" s="59"/>
      <c r="N338" s="59"/>
      <c r="O338" s="59"/>
      <c r="P338" s="59"/>
      <c r="Q338" s="59"/>
      <c r="R338" s="59"/>
      <c r="S338" s="59"/>
    </row>
    <row r="339" spans="2:19" x14ac:dyDescent="0.3">
      <c r="B339" s="43"/>
      <c r="C339" s="59"/>
      <c r="D339" s="59"/>
      <c r="E339" s="59"/>
      <c r="F339" s="59"/>
      <c r="G339" s="59"/>
      <c r="H339" s="59"/>
      <c r="I339" s="59"/>
      <c r="J339" s="59"/>
      <c r="K339" s="59"/>
      <c r="L339" s="59"/>
      <c r="M339" s="59"/>
      <c r="N339" s="59"/>
      <c r="O339" s="59"/>
      <c r="P339" s="59"/>
      <c r="Q339" s="59"/>
      <c r="R339" s="59"/>
      <c r="S339" s="59"/>
    </row>
    <row r="340" spans="2:19" x14ac:dyDescent="0.3">
      <c r="B340" s="43"/>
      <c r="C340" s="59"/>
      <c r="D340" s="59"/>
      <c r="E340" s="59"/>
      <c r="F340" s="59"/>
      <c r="G340" s="59"/>
      <c r="H340" s="59"/>
      <c r="I340" s="59"/>
      <c r="J340" s="59"/>
      <c r="K340" s="59"/>
      <c r="L340" s="59"/>
      <c r="M340" s="59"/>
      <c r="N340" s="59"/>
      <c r="O340" s="59"/>
      <c r="P340" s="59"/>
      <c r="Q340" s="59"/>
      <c r="R340" s="59"/>
      <c r="S340" s="59"/>
    </row>
    <row r="341" spans="2:19" x14ac:dyDescent="0.3">
      <c r="B341" s="43"/>
      <c r="C341" s="59"/>
      <c r="D341" s="59"/>
      <c r="E341" s="59"/>
      <c r="F341" s="59"/>
      <c r="G341" s="59"/>
      <c r="H341" s="59"/>
      <c r="I341" s="59"/>
      <c r="J341" s="59"/>
      <c r="K341" s="59"/>
      <c r="L341" s="59"/>
      <c r="M341" s="59"/>
      <c r="N341" s="59"/>
      <c r="O341" s="59"/>
      <c r="P341" s="59"/>
      <c r="Q341" s="59"/>
      <c r="R341" s="59"/>
      <c r="S341" s="59"/>
    </row>
    <row r="342" spans="2:19" x14ac:dyDescent="0.3">
      <c r="B342" s="43"/>
      <c r="C342" s="59"/>
      <c r="D342" s="59"/>
      <c r="E342" s="59"/>
      <c r="F342" s="59"/>
      <c r="G342" s="59"/>
      <c r="H342" s="59"/>
      <c r="I342" s="59"/>
      <c r="J342" s="59"/>
      <c r="K342" s="59"/>
      <c r="L342" s="59"/>
      <c r="M342" s="59"/>
      <c r="N342" s="59"/>
      <c r="O342" s="59"/>
      <c r="P342" s="59"/>
      <c r="Q342" s="59"/>
      <c r="R342" s="59"/>
      <c r="S342" s="59"/>
    </row>
    <row r="343" spans="2:19" x14ac:dyDescent="0.3">
      <c r="B343" s="43"/>
      <c r="C343" s="59"/>
      <c r="D343" s="59"/>
      <c r="E343" s="59"/>
      <c r="F343" s="59"/>
      <c r="G343" s="59"/>
      <c r="H343" s="59"/>
      <c r="I343" s="59"/>
      <c r="J343" s="59"/>
      <c r="K343" s="59"/>
      <c r="L343" s="59"/>
      <c r="M343" s="59"/>
      <c r="N343" s="59"/>
      <c r="O343" s="59"/>
      <c r="P343" s="59"/>
      <c r="Q343" s="59"/>
      <c r="R343" s="59"/>
      <c r="S343" s="59"/>
    </row>
    <row r="344" spans="2:19" x14ac:dyDescent="0.3">
      <c r="B344" s="43"/>
      <c r="C344" s="59"/>
      <c r="D344" s="59"/>
      <c r="E344" s="59"/>
      <c r="F344" s="59"/>
      <c r="G344" s="59"/>
      <c r="H344" s="59"/>
      <c r="I344" s="59"/>
      <c r="J344" s="59"/>
      <c r="K344" s="59"/>
      <c r="L344" s="59"/>
      <c r="M344" s="59"/>
      <c r="N344" s="59"/>
      <c r="O344" s="59"/>
      <c r="P344" s="59"/>
      <c r="Q344" s="59"/>
      <c r="R344" s="59"/>
      <c r="S344" s="59"/>
    </row>
    <row r="345" spans="2:19" x14ac:dyDescent="0.3">
      <c r="B345" s="43"/>
      <c r="C345" s="59"/>
      <c r="D345" s="59"/>
      <c r="E345" s="59"/>
      <c r="F345" s="59"/>
      <c r="G345" s="59"/>
      <c r="H345" s="59"/>
      <c r="I345" s="59"/>
      <c r="J345" s="59"/>
      <c r="K345" s="59"/>
      <c r="L345" s="59"/>
      <c r="M345" s="59"/>
      <c r="N345" s="59"/>
      <c r="O345" s="59"/>
      <c r="P345" s="59"/>
      <c r="Q345" s="59"/>
      <c r="R345" s="59"/>
      <c r="S345" s="59"/>
    </row>
    <row r="346" spans="2:19" x14ac:dyDescent="0.3">
      <c r="B346" s="43"/>
      <c r="C346" s="59"/>
      <c r="D346" s="59"/>
      <c r="E346" s="59"/>
      <c r="F346" s="59"/>
      <c r="G346" s="59"/>
      <c r="H346" s="59"/>
      <c r="I346" s="59"/>
      <c r="J346" s="59"/>
      <c r="K346" s="59"/>
      <c r="L346" s="59"/>
      <c r="M346" s="59"/>
      <c r="N346" s="59"/>
      <c r="O346" s="59"/>
      <c r="P346" s="59"/>
      <c r="Q346" s="59"/>
      <c r="R346" s="59"/>
      <c r="S346" s="59"/>
    </row>
    <row r="347" spans="2:19" x14ac:dyDescent="0.3">
      <c r="B347" s="43"/>
      <c r="C347" s="59"/>
      <c r="D347" s="59"/>
      <c r="E347" s="59"/>
      <c r="F347" s="59"/>
      <c r="G347" s="59"/>
      <c r="H347" s="59"/>
      <c r="I347" s="59"/>
      <c r="J347" s="59"/>
      <c r="K347" s="59"/>
      <c r="L347" s="59"/>
      <c r="M347" s="59"/>
      <c r="N347" s="59"/>
      <c r="O347" s="59"/>
      <c r="P347" s="59"/>
      <c r="Q347" s="59"/>
      <c r="R347" s="59"/>
      <c r="S347" s="59"/>
    </row>
    <row r="348" spans="2:19" x14ac:dyDescent="0.3">
      <c r="B348" s="43"/>
      <c r="C348" s="59"/>
      <c r="D348" s="59"/>
      <c r="E348" s="59"/>
      <c r="F348" s="59"/>
      <c r="G348" s="59"/>
      <c r="H348" s="59"/>
      <c r="I348" s="59"/>
      <c r="J348" s="59"/>
      <c r="K348" s="59"/>
      <c r="L348" s="59"/>
      <c r="M348" s="59"/>
      <c r="N348" s="59"/>
      <c r="O348" s="59"/>
      <c r="P348" s="59"/>
      <c r="Q348" s="59"/>
      <c r="R348" s="59"/>
      <c r="S348" s="59"/>
    </row>
    <row r="349" spans="2:19" x14ac:dyDescent="0.3">
      <c r="B349" s="43"/>
      <c r="C349" s="59"/>
      <c r="D349" s="59"/>
      <c r="E349" s="59"/>
      <c r="F349" s="59"/>
      <c r="G349" s="59"/>
      <c r="H349" s="59"/>
      <c r="I349" s="59"/>
      <c r="J349" s="59"/>
      <c r="K349" s="59"/>
      <c r="L349" s="59"/>
      <c r="M349" s="59"/>
      <c r="N349" s="59"/>
      <c r="O349" s="59"/>
      <c r="P349" s="59"/>
      <c r="Q349" s="59"/>
      <c r="R349" s="59"/>
      <c r="S349" s="59"/>
    </row>
    <row r="350" spans="2:19" x14ac:dyDescent="0.3">
      <c r="B350" s="43"/>
      <c r="C350" s="59"/>
      <c r="D350" s="59"/>
      <c r="E350" s="59"/>
      <c r="F350" s="59"/>
      <c r="G350" s="59"/>
      <c r="H350" s="59"/>
      <c r="I350" s="59"/>
      <c r="J350" s="59"/>
      <c r="K350" s="59"/>
      <c r="L350" s="59"/>
      <c r="M350" s="59"/>
      <c r="N350" s="59"/>
      <c r="O350" s="59"/>
      <c r="P350" s="59"/>
      <c r="Q350" s="59"/>
      <c r="R350" s="59"/>
      <c r="S350" s="59"/>
    </row>
    <row r="351" spans="2:19" x14ac:dyDescent="0.3">
      <c r="B351" s="43"/>
      <c r="C351" s="59"/>
      <c r="D351" s="59"/>
      <c r="E351" s="59"/>
      <c r="F351" s="59"/>
      <c r="G351" s="59"/>
      <c r="H351" s="59"/>
      <c r="I351" s="59"/>
      <c r="J351" s="59"/>
      <c r="K351" s="59"/>
      <c r="L351" s="59"/>
      <c r="M351" s="59"/>
      <c r="N351" s="59"/>
      <c r="O351" s="59"/>
      <c r="P351" s="59"/>
      <c r="Q351" s="59"/>
      <c r="R351" s="59"/>
      <c r="S351" s="59"/>
    </row>
    <row r="352" spans="2:19" x14ac:dyDescent="0.3">
      <c r="B352" s="43"/>
      <c r="C352" s="59"/>
      <c r="D352" s="59"/>
      <c r="E352" s="59"/>
      <c r="F352" s="59"/>
      <c r="G352" s="59"/>
      <c r="H352" s="59"/>
      <c r="I352" s="59"/>
      <c r="J352" s="59"/>
      <c r="K352" s="59"/>
      <c r="L352" s="59"/>
      <c r="M352" s="59"/>
      <c r="N352" s="59"/>
      <c r="O352" s="59"/>
      <c r="P352" s="59"/>
      <c r="Q352" s="59"/>
      <c r="R352" s="59"/>
      <c r="S352" s="59"/>
    </row>
    <row r="353" spans="2:19" x14ac:dyDescent="0.3">
      <c r="B353" s="43"/>
      <c r="C353" s="59"/>
      <c r="D353" s="59"/>
      <c r="E353" s="59"/>
      <c r="F353" s="59"/>
      <c r="G353" s="59"/>
      <c r="H353" s="59"/>
      <c r="I353" s="59"/>
      <c r="J353" s="59"/>
      <c r="K353" s="59"/>
      <c r="L353" s="59"/>
      <c r="M353" s="59"/>
      <c r="N353" s="59"/>
      <c r="O353" s="59"/>
      <c r="P353" s="59"/>
      <c r="Q353" s="59"/>
      <c r="R353" s="59"/>
      <c r="S353" s="59"/>
    </row>
    <row r="354" spans="2:19" x14ac:dyDescent="0.3">
      <c r="B354" s="43"/>
      <c r="C354" s="59"/>
      <c r="D354" s="59"/>
      <c r="E354" s="59"/>
      <c r="F354" s="59"/>
      <c r="G354" s="59"/>
      <c r="H354" s="59"/>
      <c r="I354" s="59"/>
      <c r="J354" s="59"/>
      <c r="K354" s="59"/>
      <c r="L354" s="59"/>
      <c r="M354" s="59"/>
      <c r="N354" s="59"/>
      <c r="O354" s="59"/>
      <c r="P354" s="59"/>
      <c r="Q354" s="59"/>
      <c r="R354" s="59"/>
      <c r="S354" s="59"/>
    </row>
    <row r="355" spans="2:19" x14ac:dyDescent="0.3">
      <c r="B355" s="43"/>
      <c r="C355" s="59"/>
      <c r="D355" s="59"/>
      <c r="E355" s="59"/>
      <c r="F355" s="59"/>
      <c r="G355" s="59"/>
      <c r="H355" s="59"/>
      <c r="I355" s="59"/>
      <c r="J355" s="59"/>
      <c r="K355" s="59"/>
      <c r="L355" s="59"/>
      <c r="M355" s="59"/>
      <c r="N355" s="59"/>
      <c r="O355" s="59"/>
      <c r="P355" s="59"/>
      <c r="Q355" s="59"/>
      <c r="R355" s="59"/>
      <c r="S355" s="59"/>
    </row>
    <row r="356" spans="2:19" x14ac:dyDescent="0.3">
      <c r="B356" s="43"/>
      <c r="C356" s="59"/>
      <c r="D356" s="59"/>
      <c r="E356" s="59"/>
      <c r="F356" s="59"/>
      <c r="G356" s="59"/>
      <c r="H356" s="59"/>
      <c r="I356" s="59"/>
      <c r="J356" s="59"/>
      <c r="K356" s="59"/>
      <c r="L356" s="59"/>
      <c r="M356" s="59"/>
      <c r="N356" s="59"/>
      <c r="O356" s="59"/>
      <c r="P356" s="59"/>
      <c r="Q356" s="59"/>
      <c r="R356" s="59"/>
      <c r="S356" s="59"/>
    </row>
    <row r="357" spans="2:19" x14ac:dyDescent="0.3">
      <c r="B357" s="43"/>
      <c r="C357" s="59"/>
      <c r="D357" s="59"/>
      <c r="E357" s="59"/>
      <c r="F357" s="59"/>
      <c r="G357" s="59"/>
      <c r="H357" s="59"/>
      <c r="I357" s="59"/>
      <c r="J357" s="59"/>
      <c r="K357" s="59"/>
      <c r="L357" s="59"/>
      <c r="M357" s="59"/>
      <c r="N357" s="59"/>
      <c r="O357" s="59"/>
      <c r="P357" s="59"/>
      <c r="Q357" s="59"/>
      <c r="R357" s="59"/>
      <c r="S357" s="59"/>
    </row>
    <row r="358" spans="2:19" x14ac:dyDescent="0.3">
      <c r="B358" s="43"/>
      <c r="C358" s="59"/>
      <c r="D358" s="59"/>
      <c r="E358" s="59"/>
      <c r="F358" s="59"/>
      <c r="G358" s="59"/>
      <c r="H358" s="59"/>
      <c r="I358" s="59"/>
      <c r="J358" s="59"/>
      <c r="K358" s="59"/>
      <c r="L358" s="59"/>
      <c r="M358" s="59"/>
      <c r="N358" s="59"/>
      <c r="O358" s="59"/>
      <c r="P358" s="59"/>
      <c r="Q358" s="59"/>
      <c r="R358" s="59"/>
      <c r="S358" s="59"/>
    </row>
    <row r="359" spans="2:19" x14ac:dyDescent="0.3">
      <c r="B359" s="43"/>
      <c r="C359" s="59"/>
      <c r="D359" s="59"/>
      <c r="E359" s="59"/>
      <c r="F359" s="59"/>
      <c r="G359" s="59"/>
      <c r="H359" s="59"/>
      <c r="I359" s="59"/>
      <c r="J359" s="59"/>
      <c r="K359" s="59"/>
      <c r="L359" s="59"/>
      <c r="M359" s="59"/>
      <c r="N359" s="59"/>
      <c r="O359" s="59"/>
      <c r="P359" s="59"/>
      <c r="Q359" s="59"/>
      <c r="R359" s="59"/>
      <c r="S359" s="59"/>
    </row>
    <row r="360" spans="2:19" x14ac:dyDescent="0.3">
      <c r="B360" s="43"/>
      <c r="C360" s="59"/>
      <c r="D360" s="59"/>
      <c r="E360" s="59"/>
      <c r="F360" s="59"/>
      <c r="G360" s="59"/>
      <c r="H360" s="59"/>
      <c r="I360" s="59"/>
      <c r="J360" s="59"/>
      <c r="K360" s="59"/>
      <c r="L360" s="59"/>
      <c r="M360" s="59"/>
      <c r="N360" s="59"/>
      <c r="O360" s="59"/>
      <c r="P360" s="59"/>
      <c r="Q360" s="59"/>
      <c r="R360" s="59"/>
      <c r="S360" s="59"/>
    </row>
    <row r="361" spans="2:19" x14ac:dyDescent="0.3">
      <c r="B361" s="43"/>
      <c r="C361" s="59"/>
      <c r="D361" s="59"/>
      <c r="E361" s="59"/>
      <c r="F361" s="59"/>
      <c r="G361" s="59"/>
      <c r="H361" s="59"/>
      <c r="I361" s="59"/>
      <c r="J361" s="59"/>
      <c r="K361" s="59"/>
      <c r="L361" s="59"/>
      <c r="M361" s="59"/>
      <c r="N361" s="59"/>
      <c r="O361" s="59"/>
      <c r="P361" s="59"/>
      <c r="Q361" s="59"/>
      <c r="R361" s="59"/>
      <c r="S361" s="59"/>
    </row>
    <row r="362" spans="2:19" x14ac:dyDescent="0.3">
      <c r="B362" s="43"/>
      <c r="C362" s="59"/>
      <c r="D362" s="59"/>
      <c r="E362" s="59"/>
      <c r="F362" s="59"/>
      <c r="G362" s="59"/>
      <c r="H362" s="59"/>
      <c r="I362" s="59"/>
      <c r="J362" s="59"/>
      <c r="K362" s="59"/>
      <c r="L362" s="59"/>
      <c r="M362" s="59"/>
      <c r="N362" s="59"/>
      <c r="O362" s="59"/>
      <c r="P362" s="59"/>
      <c r="Q362" s="59"/>
      <c r="R362" s="59"/>
      <c r="S362" s="59"/>
    </row>
    <row r="363" spans="2:19" x14ac:dyDescent="0.3">
      <c r="B363" s="43"/>
      <c r="C363" s="59"/>
      <c r="D363" s="59"/>
      <c r="E363" s="59"/>
      <c r="F363" s="59"/>
      <c r="G363" s="59"/>
      <c r="H363" s="59"/>
      <c r="I363" s="59"/>
      <c r="J363" s="59"/>
      <c r="K363" s="59"/>
      <c r="L363" s="59"/>
      <c r="M363" s="59"/>
      <c r="N363" s="59"/>
      <c r="O363" s="59"/>
      <c r="P363" s="59"/>
      <c r="Q363" s="59"/>
      <c r="R363" s="59"/>
      <c r="S363" s="59"/>
    </row>
    <row r="364" spans="2:19" x14ac:dyDescent="0.3">
      <c r="B364" s="43"/>
      <c r="C364" s="59"/>
      <c r="D364" s="59"/>
      <c r="E364" s="59"/>
      <c r="F364" s="59"/>
      <c r="G364" s="59"/>
      <c r="H364" s="59"/>
      <c r="I364" s="59"/>
      <c r="J364" s="59"/>
      <c r="K364" s="59"/>
      <c r="L364" s="59"/>
      <c r="M364" s="59"/>
      <c r="N364" s="59"/>
      <c r="O364" s="59"/>
      <c r="P364" s="59"/>
      <c r="Q364" s="59"/>
      <c r="R364" s="59"/>
      <c r="S364" s="59"/>
    </row>
    <row r="365" spans="2:19" x14ac:dyDescent="0.3">
      <c r="B365" s="43"/>
      <c r="C365" s="59"/>
      <c r="D365" s="59"/>
      <c r="E365" s="59"/>
      <c r="F365" s="59"/>
      <c r="G365" s="59"/>
      <c r="H365" s="59"/>
      <c r="I365" s="59"/>
      <c r="J365" s="59"/>
      <c r="K365" s="59"/>
      <c r="L365" s="59"/>
      <c r="M365" s="59"/>
      <c r="N365" s="59"/>
      <c r="O365" s="59"/>
      <c r="P365" s="59"/>
      <c r="Q365" s="59"/>
      <c r="R365" s="59"/>
      <c r="S365" s="59"/>
    </row>
    <row r="366" spans="2:19" x14ac:dyDescent="0.3">
      <c r="B366" s="43"/>
      <c r="C366" s="59"/>
      <c r="D366" s="59"/>
      <c r="E366" s="59"/>
      <c r="F366" s="59"/>
      <c r="G366" s="59"/>
      <c r="H366" s="59"/>
      <c r="I366" s="59"/>
      <c r="J366" s="59"/>
      <c r="K366" s="59"/>
      <c r="L366" s="59"/>
      <c r="M366" s="59"/>
      <c r="N366" s="59"/>
      <c r="O366" s="59"/>
      <c r="P366" s="59"/>
      <c r="Q366" s="59"/>
      <c r="R366" s="59"/>
      <c r="S366" s="59"/>
    </row>
    <row r="367" spans="2:19" x14ac:dyDescent="0.3">
      <c r="B367" s="43"/>
      <c r="C367" s="59"/>
      <c r="D367" s="59"/>
      <c r="E367" s="59"/>
      <c r="F367" s="59"/>
      <c r="G367" s="59"/>
      <c r="H367" s="59"/>
      <c r="I367" s="59"/>
      <c r="J367" s="59"/>
      <c r="K367" s="59"/>
      <c r="L367" s="59"/>
      <c r="M367" s="59"/>
      <c r="N367" s="59"/>
      <c r="O367" s="59"/>
      <c r="P367" s="59"/>
      <c r="Q367" s="59"/>
      <c r="R367" s="59"/>
      <c r="S367" s="59"/>
    </row>
    <row r="368" spans="2:19" x14ac:dyDescent="0.3">
      <c r="B368" s="43"/>
      <c r="C368" s="59"/>
      <c r="D368" s="59"/>
      <c r="E368" s="59"/>
      <c r="F368" s="59"/>
      <c r="G368" s="59"/>
      <c r="H368" s="59"/>
      <c r="I368" s="59"/>
      <c r="J368" s="59"/>
      <c r="K368" s="59"/>
      <c r="L368" s="59"/>
      <c r="M368" s="59"/>
      <c r="N368" s="59"/>
      <c r="O368" s="59"/>
      <c r="P368" s="59"/>
      <c r="Q368" s="59"/>
      <c r="R368" s="59"/>
      <c r="S368" s="59"/>
    </row>
    <row r="369" spans="2:19" x14ac:dyDescent="0.3">
      <c r="B369" s="43"/>
      <c r="C369" s="59"/>
      <c r="D369" s="59"/>
      <c r="E369" s="59"/>
      <c r="F369" s="59"/>
      <c r="G369" s="59"/>
      <c r="H369" s="59"/>
      <c r="I369" s="59"/>
      <c r="J369" s="59"/>
      <c r="K369" s="59"/>
      <c r="L369" s="59"/>
      <c r="M369" s="59"/>
      <c r="N369" s="59"/>
      <c r="O369" s="59"/>
      <c r="P369" s="59"/>
      <c r="Q369" s="59"/>
      <c r="R369" s="59"/>
      <c r="S369" s="59"/>
    </row>
    <row r="370" spans="2:19" x14ac:dyDescent="0.3">
      <c r="B370" s="43"/>
      <c r="C370" s="59"/>
      <c r="D370" s="59"/>
      <c r="E370" s="59"/>
      <c r="F370" s="59"/>
      <c r="G370" s="59"/>
      <c r="H370" s="59"/>
      <c r="I370" s="59"/>
      <c r="J370" s="59"/>
      <c r="K370" s="59"/>
      <c r="L370" s="59"/>
      <c r="M370" s="59"/>
      <c r="N370" s="59"/>
      <c r="O370" s="59"/>
      <c r="P370" s="59"/>
      <c r="Q370" s="59"/>
      <c r="R370" s="59"/>
      <c r="S370" s="59"/>
    </row>
    <row r="371" spans="2:19" x14ac:dyDescent="0.3">
      <c r="B371" s="43"/>
      <c r="C371" s="59"/>
      <c r="D371" s="59"/>
      <c r="E371" s="59"/>
      <c r="F371" s="59"/>
      <c r="G371" s="59"/>
      <c r="H371" s="59"/>
      <c r="I371" s="59"/>
      <c r="J371" s="59"/>
      <c r="K371" s="59"/>
      <c r="L371" s="59"/>
      <c r="M371" s="59"/>
      <c r="N371" s="59"/>
      <c r="O371" s="59"/>
      <c r="P371" s="59"/>
      <c r="Q371" s="59"/>
      <c r="R371" s="59"/>
      <c r="S371" s="59"/>
    </row>
    <row r="372" spans="2:19" x14ac:dyDescent="0.3">
      <c r="B372" s="43"/>
      <c r="C372" s="59"/>
      <c r="D372" s="59"/>
      <c r="E372" s="59"/>
      <c r="F372" s="59"/>
      <c r="G372" s="59"/>
      <c r="H372" s="59"/>
      <c r="I372" s="59"/>
      <c r="J372" s="59"/>
      <c r="K372" s="59"/>
      <c r="L372" s="59"/>
      <c r="M372" s="59"/>
      <c r="N372" s="59"/>
      <c r="O372" s="59"/>
      <c r="P372" s="59"/>
      <c r="Q372" s="59"/>
      <c r="R372" s="59"/>
      <c r="S372" s="59"/>
    </row>
    <row r="373" spans="2:19" x14ac:dyDescent="0.3">
      <c r="B373" s="43"/>
      <c r="C373" s="59"/>
      <c r="D373" s="59"/>
      <c r="E373" s="59"/>
      <c r="F373" s="59"/>
      <c r="G373" s="59"/>
      <c r="H373" s="59"/>
      <c r="I373" s="59"/>
      <c r="J373" s="59"/>
      <c r="K373" s="59"/>
      <c r="L373" s="59"/>
      <c r="M373" s="59"/>
      <c r="N373" s="59"/>
      <c r="O373" s="59"/>
      <c r="P373" s="59"/>
      <c r="Q373" s="59"/>
      <c r="R373" s="59"/>
      <c r="S373" s="59"/>
    </row>
    <row r="374" spans="2:19" x14ac:dyDescent="0.3">
      <c r="B374" s="43"/>
      <c r="C374" s="59"/>
      <c r="D374" s="59"/>
      <c r="E374" s="59"/>
      <c r="F374" s="59"/>
      <c r="G374" s="59"/>
      <c r="H374" s="59"/>
      <c r="I374" s="59"/>
      <c r="J374" s="59"/>
      <c r="K374" s="59"/>
      <c r="L374" s="59"/>
      <c r="M374" s="59"/>
      <c r="N374" s="59"/>
      <c r="O374" s="59"/>
      <c r="P374" s="59"/>
      <c r="Q374" s="59"/>
      <c r="R374" s="59"/>
      <c r="S374" s="59"/>
    </row>
    <row r="375" spans="2:19" x14ac:dyDescent="0.3">
      <c r="B375" s="43"/>
      <c r="C375" s="59"/>
      <c r="D375" s="59"/>
      <c r="E375" s="59"/>
      <c r="F375" s="59"/>
      <c r="G375" s="59"/>
      <c r="H375" s="59"/>
      <c r="I375" s="59"/>
      <c r="J375" s="59"/>
      <c r="K375" s="59"/>
      <c r="L375" s="59"/>
      <c r="M375" s="59"/>
      <c r="N375" s="59"/>
      <c r="O375" s="59"/>
      <c r="P375" s="59"/>
      <c r="Q375" s="59"/>
      <c r="R375" s="59"/>
      <c r="S375" s="59"/>
    </row>
    <row r="376" spans="2:19" x14ac:dyDescent="0.3">
      <c r="B376" s="43"/>
      <c r="C376" s="59"/>
      <c r="D376" s="59"/>
      <c r="E376" s="59"/>
      <c r="F376" s="59"/>
      <c r="G376" s="59"/>
      <c r="H376" s="59"/>
      <c r="I376" s="59"/>
      <c r="J376" s="59"/>
      <c r="K376" s="59"/>
      <c r="L376" s="59"/>
      <c r="M376" s="59"/>
      <c r="N376" s="59"/>
      <c r="O376" s="59"/>
      <c r="P376" s="59"/>
      <c r="Q376" s="59"/>
      <c r="R376" s="59"/>
      <c r="S376" s="59"/>
    </row>
    <row r="377" spans="2:19" x14ac:dyDescent="0.3">
      <c r="B377" s="43"/>
      <c r="C377" s="59"/>
      <c r="D377" s="59"/>
      <c r="E377" s="59"/>
      <c r="F377" s="59"/>
      <c r="G377" s="59"/>
      <c r="H377" s="59"/>
      <c r="I377" s="59"/>
      <c r="J377" s="59"/>
      <c r="K377" s="59"/>
      <c r="L377" s="59"/>
      <c r="M377" s="59"/>
      <c r="N377" s="59"/>
      <c r="O377" s="59"/>
      <c r="P377" s="59"/>
      <c r="Q377" s="59"/>
      <c r="R377" s="59"/>
      <c r="S377" s="59"/>
    </row>
    <row r="378" spans="2:19" x14ac:dyDescent="0.3">
      <c r="B378" s="43"/>
      <c r="C378" s="59"/>
      <c r="D378" s="59"/>
      <c r="E378" s="59"/>
      <c r="F378" s="59"/>
      <c r="G378" s="59"/>
      <c r="H378" s="59"/>
      <c r="I378" s="59"/>
      <c r="J378" s="59"/>
      <c r="K378" s="59"/>
      <c r="L378" s="59"/>
      <c r="M378" s="59"/>
      <c r="N378" s="59"/>
      <c r="O378" s="59"/>
      <c r="P378" s="59"/>
      <c r="Q378" s="59"/>
      <c r="R378" s="59"/>
      <c r="S378" s="59"/>
    </row>
    <row r="379" spans="2:19" x14ac:dyDescent="0.3">
      <c r="B379" s="43"/>
      <c r="C379" s="59"/>
      <c r="D379" s="59"/>
      <c r="E379" s="59"/>
      <c r="F379" s="59"/>
      <c r="G379" s="59"/>
      <c r="H379" s="59"/>
      <c r="I379" s="59"/>
      <c r="J379" s="59"/>
      <c r="K379" s="59"/>
      <c r="L379" s="59"/>
      <c r="M379" s="59"/>
      <c r="N379" s="59"/>
      <c r="O379" s="59"/>
      <c r="P379" s="59"/>
      <c r="Q379" s="59"/>
      <c r="R379" s="59"/>
      <c r="S379" s="59"/>
    </row>
    <row r="380" spans="2:19" x14ac:dyDescent="0.3">
      <c r="B380" s="43"/>
      <c r="C380" s="59"/>
      <c r="D380" s="59"/>
      <c r="E380" s="59"/>
      <c r="F380" s="59"/>
      <c r="G380" s="59"/>
      <c r="H380" s="59"/>
      <c r="I380" s="59"/>
      <c r="J380" s="59"/>
      <c r="K380" s="59"/>
      <c r="L380" s="59"/>
      <c r="M380" s="59"/>
      <c r="N380" s="59"/>
      <c r="O380" s="59"/>
      <c r="P380" s="59"/>
      <c r="Q380" s="59"/>
      <c r="R380" s="59"/>
      <c r="S380" s="59"/>
    </row>
    <row r="381" spans="2:19" x14ac:dyDescent="0.3">
      <c r="B381" s="43"/>
      <c r="C381" s="59"/>
      <c r="D381" s="59"/>
      <c r="E381" s="59"/>
      <c r="F381" s="59"/>
      <c r="G381" s="59"/>
      <c r="H381" s="59"/>
      <c r="I381" s="59"/>
      <c r="J381" s="59"/>
      <c r="K381" s="59"/>
      <c r="L381" s="59"/>
      <c r="M381" s="59"/>
      <c r="N381" s="59"/>
      <c r="O381" s="59"/>
      <c r="P381" s="59"/>
      <c r="Q381" s="59"/>
      <c r="R381" s="59"/>
      <c r="S381" s="59"/>
    </row>
    <row r="382" spans="2:19" x14ac:dyDescent="0.3">
      <c r="B382" s="43"/>
      <c r="C382" s="59"/>
      <c r="D382" s="59"/>
      <c r="E382" s="59"/>
      <c r="F382" s="59"/>
      <c r="G382" s="59"/>
      <c r="H382" s="59"/>
      <c r="I382" s="59"/>
      <c r="J382" s="59"/>
      <c r="K382" s="59"/>
      <c r="L382" s="59"/>
      <c r="M382" s="59"/>
      <c r="N382" s="59"/>
      <c r="O382" s="59"/>
      <c r="P382" s="59"/>
      <c r="Q382" s="59"/>
      <c r="R382" s="59"/>
      <c r="S382" s="59"/>
    </row>
    <row r="383" spans="2:19" x14ac:dyDescent="0.3">
      <c r="B383" s="43"/>
      <c r="C383" s="59"/>
      <c r="D383" s="59"/>
      <c r="E383" s="59"/>
      <c r="F383" s="59"/>
      <c r="G383" s="59"/>
      <c r="H383" s="59"/>
      <c r="I383" s="59"/>
      <c r="J383" s="59"/>
      <c r="K383" s="59"/>
      <c r="L383" s="59"/>
      <c r="M383" s="59"/>
      <c r="N383" s="59"/>
      <c r="O383" s="59"/>
      <c r="P383" s="59"/>
      <c r="Q383" s="59"/>
      <c r="R383" s="59"/>
      <c r="S383" s="59"/>
    </row>
    <row r="384" spans="2:19" x14ac:dyDescent="0.3">
      <c r="B384" s="43"/>
      <c r="C384" s="59"/>
      <c r="D384" s="59"/>
      <c r="E384" s="59"/>
      <c r="F384" s="59"/>
      <c r="G384" s="59"/>
      <c r="H384" s="59"/>
      <c r="I384" s="59"/>
      <c r="J384" s="59"/>
      <c r="K384" s="59"/>
      <c r="L384" s="59"/>
      <c r="M384" s="59"/>
      <c r="N384" s="59"/>
      <c r="O384" s="59"/>
      <c r="P384" s="59"/>
      <c r="Q384" s="59"/>
      <c r="R384" s="59"/>
      <c r="S384" s="59"/>
    </row>
    <row r="385" spans="2:19" x14ac:dyDescent="0.3">
      <c r="B385" s="43"/>
      <c r="C385" s="59"/>
      <c r="D385" s="59"/>
      <c r="E385" s="59"/>
      <c r="F385" s="59"/>
      <c r="G385" s="59"/>
      <c r="H385" s="59"/>
      <c r="I385" s="59"/>
      <c r="J385" s="59"/>
      <c r="K385" s="59"/>
      <c r="L385" s="59"/>
      <c r="M385" s="59"/>
      <c r="N385" s="59"/>
      <c r="O385" s="59"/>
      <c r="P385" s="59"/>
      <c r="Q385" s="59"/>
      <c r="R385" s="59"/>
      <c r="S385" s="59"/>
    </row>
    <row r="386" spans="2:19" x14ac:dyDescent="0.3">
      <c r="B386" s="43"/>
      <c r="C386" s="59"/>
      <c r="D386" s="59"/>
      <c r="E386" s="59"/>
      <c r="F386" s="59"/>
      <c r="G386" s="59"/>
      <c r="H386" s="59"/>
      <c r="I386" s="59"/>
      <c r="J386" s="59"/>
      <c r="K386" s="59"/>
      <c r="L386" s="59"/>
      <c r="M386" s="59"/>
      <c r="N386" s="59"/>
      <c r="O386" s="59"/>
      <c r="P386" s="59"/>
      <c r="Q386" s="59"/>
      <c r="R386" s="59"/>
      <c r="S386" s="59"/>
    </row>
    <row r="387" spans="2:19" x14ac:dyDescent="0.3">
      <c r="B387" s="43"/>
      <c r="C387" s="59"/>
      <c r="D387" s="59"/>
      <c r="E387" s="59"/>
      <c r="F387" s="59"/>
      <c r="G387" s="59"/>
      <c r="H387" s="59"/>
      <c r="I387" s="59"/>
      <c r="J387" s="59"/>
      <c r="K387" s="59"/>
      <c r="L387" s="59"/>
      <c r="M387" s="59"/>
      <c r="N387" s="59"/>
      <c r="O387" s="59"/>
      <c r="P387" s="59"/>
      <c r="Q387" s="59"/>
      <c r="R387" s="59"/>
      <c r="S387" s="59"/>
    </row>
    <row r="388" spans="2:19" x14ac:dyDescent="0.3">
      <c r="B388" s="43"/>
      <c r="C388" s="59"/>
      <c r="D388" s="59"/>
      <c r="E388" s="59"/>
      <c r="F388" s="59"/>
      <c r="G388" s="59"/>
      <c r="H388" s="59"/>
      <c r="I388" s="59"/>
      <c r="J388" s="59"/>
      <c r="K388" s="59"/>
      <c r="L388" s="59"/>
      <c r="M388" s="59"/>
      <c r="N388" s="59"/>
      <c r="O388" s="59"/>
      <c r="P388" s="59"/>
      <c r="Q388" s="59"/>
      <c r="R388" s="59"/>
      <c r="S388" s="59"/>
    </row>
    <row r="389" spans="2:19" x14ac:dyDescent="0.3">
      <c r="B389" s="43"/>
      <c r="C389" s="59"/>
      <c r="D389" s="59"/>
      <c r="E389" s="59"/>
      <c r="F389" s="59"/>
      <c r="G389" s="59"/>
      <c r="H389" s="59"/>
      <c r="I389" s="59"/>
      <c r="J389" s="59"/>
      <c r="K389" s="59"/>
      <c r="L389" s="59"/>
      <c r="M389" s="59"/>
      <c r="N389" s="59"/>
      <c r="O389" s="59"/>
      <c r="P389" s="59"/>
      <c r="Q389" s="59"/>
      <c r="R389" s="59"/>
      <c r="S389" s="59"/>
    </row>
    <row r="390" spans="2:19" x14ac:dyDescent="0.3">
      <c r="B390" s="43"/>
      <c r="C390" s="59"/>
      <c r="D390" s="59"/>
      <c r="E390" s="59"/>
      <c r="F390" s="59"/>
      <c r="G390" s="59"/>
      <c r="H390" s="59"/>
      <c r="I390" s="59"/>
      <c r="J390" s="59"/>
      <c r="K390" s="59"/>
      <c r="L390" s="59"/>
      <c r="M390" s="59"/>
      <c r="N390" s="59"/>
      <c r="O390" s="59"/>
      <c r="P390" s="59"/>
      <c r="Q390" s="59"/>
      <c r="R390" s="59"/>
      <c r="S390" s="59"/>
    </row>
    <row r="391" spans="2:19" x14ac:dyDescent="0.3">
      <c r="B391" s="43"/>
      <c r="C391" s="59"/>
      <c r="D391" s="59"/>
      <c r="E391" s="59"/>
      <c r="F391" s="59"/>
      <c r="G391" s="59"/>
      <c r="H391" s="59"/>
      <c r="I391" s="59"/>
      <c r="J391" s="59"/>
      <c r="K391" s="59"/>
      <c r="L391" s="59"/>
      <c r="M391" s="59"/>
      <c r="N391" s="59"/>
      <c r="O391" s="59"/>
      <c r="P391" s="59"/>
      <c r="Q391" s="59"/>
      <c r="R391" s="59"/>
      <c r="S391" s="59"/>
    </row>
    <row r="392" spans="2:19" x14ac:dyDescent="0.3">
      <c r="B392" s="43"/>
      <c r="C392" s="59"/>
      <c r="D392" s="59"/>
      <c r="E392" s="59"/>
      <c r="F392" s="59"/>
      <c r="G392" s="59"/>
      <c r="H392" s="59"/>
      <c r="I392" s="59"/>
      <c r="J392" s="59"/>
      <c r="K392" s="59"/>
      <c r="L392" s="59"/>
      <c r="M392" s="59"/>
      <c r="N392" s="59"/>
      <c r="O392" s="59"/>
      <c r="P392" s="59"/>
      <c r="Q392" s="59"/>
      <c r="R392" s="59"/>
      <c r="S392" s="59"/>
    </row>
    <row r="393" spans="2:19" x14ac:dyDescent="0.3">
      <c r="B393" s="43"/>
      <c r="C393" s="59"/>
      <c r="D393" s="59"/>
      <c r="E393" s="59"/>
      <c r="F393" s="59"/>
      <c r="G393" s="59"/>
      <c r="H393" s="59"/>
      <c r="I393" s="59"/>
      <c r="J393" s="59"/>
      <c r="K393" s="59"/>
      <c r="L393" s="59"/>
      <c r="M393" s="59"/>
      <c r="N393" s="59"/>
      <c r="O393" s="59"/>
      <c r="P393" s="59"/>
      <c r="Q393" s="59"/>
      <c r="R393" s="59"/>
      <c r="S393" s="59"/>
    </row>
    <row r="394" spans="2:19" x14ac:dyDescent="0.3">
      <c r="B394" s="43"/>
      <c r="C394" s="59"/>
      <c r="D394" s="59"/>
      <c r="E394" s="59"/>
      <c r="F394" s="59"/>
      <c r="G394" s="59"/>
      <c r="H394" s="59"/>
      <c r="I394" s="59"/>
      <c r="J394" s="59"/>
      <c r="K394" s="59"/>
      <c r="L394" s="59"/>
      <c r="M394" s="59"/>
      <c r="N394" s="59"/>
      <c r="O394" s="59"/>
      <c r="P394" s="59"/>
      <c r="Q394" s="59"/>
      <c r="R394" s="59"/>
      <c r="S394" s="59"/>
    </row>
    <row r="395" spans="2:19" x14ac:dyDescent="0.3">
      <c r="B395" s="43"/>
      <c r="C395" s="59"/>
      <c r="D395" s="59"/>
      <c r="E395" s="59"/>
      <c r="F395" s="59"/>
      <c r="G395" s="59"/>
      <c r="H395" s="59"/>
      <c r="I395" s="59"/>
      <c r="J395" s="59"/>
      <c r="K395" s="59"/>
      <c r="L395" s="59"/>
      <c r="M395" s="59"/>
      <c r="N395" s="59"/>
      <c r="O395" s="59"/>
      <c r="P395" s="59"/>
      <c r="Q395" s="59"/>
      <c r="R395" s="59"/>
      <c r="S395" s="59"/>
    </row>
    <row r="396" spans="2:19" x14ac:dyDescent="0.3">
      <c r="B396" s="43"/>
      <c r="C396" s="59"/>
      <c r="D396" s="59"/>
      <c r="E396" s="59"/>
      <c r="F396" s="59"/>
      <c r="G396" s="59"/>
      <c r="H396" s="59"/>
      <c r="I396" s="59"/>
      <c r="J396" s="59"/>
      <c r="K396" s="59"/>
      <c r="L396" s="59"/>
      <c r="M396" s="59"/>
      <c r="N396" s="59"/>
      <c r="O396" s="59"/>
      <c r="P396" s="59"/>
      <c r="Q396" s="59"/>
      <c r="R396" s="59"/>
      <c r="S396" s="59"/>
    </row>
    <row r="397" spans="2:19" x14ac:dyDescent="0.3">
      <c r="B397" s="43"/>
      <c r="C397" s="59"/>
      <c r="D397" s="59"/>
      <c r="E397" s="59"/>
      <c r="F397" s="59"/>
      <c r="G397" s="59"/>
      <c r="H397" s="59"/>
      <c r="I397" s="59"/>
      <c r="J397" s="59"/>
      <c r="K397" s="59"/>
      <c r="L397" s="59"/>
      <c r="M397" s="59"/>
      <c r="N397" s="59"/>
      <c r="O397" s="59"/>
      <c r="P397" s="59"/>
      <c r="Q397" s="59"/>
      <c r="R397" s="59"/>
      <c r="S397" s="59"/>
    </row>
    <row r="398" spans="2:19" x14ac:dyDescent="0.3">
      <c r="B398" s="43"/>
      <c r="C398" s="59"/>
      <c r="D398" s="59"/>
      <c r="E398" s="59"/>
      <c r="F398" s="59"/>
      <c r="G398" s="59"/>
      <c r="H398" s="59"/>
      <c r="I398" s="59"/>
      <c r="J398" s="59"/>
      <c r="K398" s="59"/>
      <c r="L398" s="59"/>
      <c r="M398" s="59"/>
      <c r="N398" s="59"/>
      <c r="O398" s="59"/>
      <c r="P398" s="59"/>
      <c r="Q398" s="59"/>
      <c r="R398" s="59"/>
      <c r="S398" s="59"/>
    </row>
    <row r="399" spans="2:19" x14ac:dyDescent="0.3">
      <c r="B399" s="43"/>
      <c r="C399" s="59"/>
      <c r="D399" s="59"/>
      <c r="E399" s="59"/>
      <c r="F399" s="59"/>
      <c r="G399" s="59"/>
      <c r="H399" s="59"/>
      <c r="I399" s="59"/>
      <c r="J399" s="59"/>
      <c r="K399" s="59"/>
      <c r="L399" s="59"/>
      <c r="M399" s="59"/>
      <c r="N399" s="59"/>
      <c r="O399" s="59"/>
      <c r="P399" s="59"/>
      <c r="Q399" s="59"/>
      <c r="R399" s="59"/>
      <c r="S399" s="59"/>
    </row>
    <row r="400" spans="2:19" x14ac:dyDescent="0.3">
      <c r="B400" s="43"/>
      <c r="C400" s="59"/>
      <c r="D400" s="59"/>
      <c r="E400" s="59"/>
      <c r="F400" s="59"/>
      <c r="G400" s="59"/>
      <c r="H400" s="59"/>
      <c r="I400" s="59"/>
      <c r="J400" s="59"/>
      <c r="K400" s="59"/>
      <c r="L400" s="59"/>
      <c r="M400" s="59"/>
      <c r="N400" s="59"/>
      <c r="O400" s="59"/>
      <c r="P400" s="59"/>
      <c r="Q400" s="59"/>
      <c r="R400" s="59"/>
      <c r="S400" s="59"/>
    </row>
    <row r="401" spans="2:19" x14ac:dyDescent="0.3">
      <c r="B401" s="43"/>
      <c r="C401" s="59"/>
      <c r="D401" s="59"/>
      <c r="E401" s="59"/>
      <c r="F401" s="59"/>
      <c r="G401" s="59"/>
      <c r="H401" s="59"/>
      <c r="I401" s="59"/>
      <c r="J401" s="59"/>
      <c r="K401" s="59"/>
      <c r="L401" s="59"/>
      <c r="M401" s="59"/>
      <c r="N401" s="59"/>
      <c r="O401" s="59"/>
      <c r="P401" s="59"/>
      <c r="Q401" s="59"/>
      <c r="R401" s="59"/>
      <c r="S401" s="59"/>
    </row>
    <row r="402" spans="2:19" x14ac:dyDescent="0.3">
      <c r="B402" s="43"/>
      <c r="C402" s="59"/>
      <c r="D402" s="59"/>
      <c r="E402" s="59"/>
      <c r="F402" s="59"/>
      <c r="G402" s="59"/>
      <c r="H402" s="59"/>
      <c r="I402" s="59"/>
      <c r="J402" s="59"/>
      <c r="K402" s="59"/>
      <c r="L402" s="59"/>
      <c r="M402" s="59"/>
      <c r="N402" s="59"/>
      <c r="O402" s="59"/>
      <c r="P402" s="59"/>
      <c r="Q402" s="59"/>
      <c r="R402" s="59"/>
      <c r="S402" s="59"/>
    </row>
    <row r="403" spans="2:19" x14ac:dyDescent="0.3">
      <c r="B403" s="43"/>
      <c r="C403" s="59"/>
      <c r="D403" s="59"/>
      <c r="E403" s="59"/>
      <c r="F403" s="59"/>
      <c r="G403" s="59"/>
      <c r="H403" s="59"/>
      <c r="I403" s="59"/>
      <c r="J403" s="59"/>
      <c r="K403" s="59"/>
      <c r="L403" s="59"/>
      <c r="M403" s="59"/>
      <c r="N403" s="59"/>
      <c r="O403" s="59"/>
      <c r="P403" s="59"/>
      <c r="Q403" s="59"/>
      <c r="R403" s="59"/>
      <c r="S403" s="59"/>
    </row>
    <row r="404" spans="2:19" x14ac:dyDescent="0.3">
      <c r="B404" s="43"/>
      <c r="C404" s="59"/>
      <c r="D404" s="59"/>
      <c r="E404" s="59"/>
      <c r="F404" s="59"/>
      <c r="G404" s="59"/>
      <c r="H404" s="59"/>
      <c r="I404" s="59"/>
      <c r="J404" s="59"/>
      <c r="K404" s="59"/>
      <c r="L404" s="59"/>
      <c r="M404" s="59"/>
      <c r="N404" s="59"/>
      <c r="O404" s="59"/>
      <c r="P404" s="59"/>
      <c r="Q404" s="59"/>
      <c r="R404" s="59"/>
      <c r="S404" s="59"/>
    </row>
    <row r="405" spans="2:19" x14ac:dyDescent="0.3">
      <c r="B405" s="43"/>
      <c r="C405" s="59"/>
      <c r="D405" s="59"/>
      <c r="E405" s="59"/>
      <c r="F405" s="59"/>
      <c r="G405" s="59"/>
      <c r="H405" s="59"/>
      <c r="I405" s="59"/>
      <c r="J405" s="59"/>
      <c r="K405" s="59"/>
      <c r="L405" s="59"/>
      <c r="M405" s="59"/>
      <c r="N405" s="59"/>
      <c r="O405" s="59"/>
      <c r="P405" s="59"/>
      <c r="Q405" s="59"/>
      <c r="R405" s="59"/>
      <c r="S405" s="59"/>
    </row>
    <row r="406" spans="2:19" x14ac:dyDescent="0.3">
      <c r="B406" s="43"/>
      <c r="C406" s="59"/>
      <c r="D406" s="59"/>
      <c r="E406" s="59"/>
      <c r="F406" s="59"/>
      <c r="G406" s="59"/>
      <c r="H406" s="59"/>
      <c r="I406" s="59"/>
      <c r="J406" s="59"/>
      <c r="K406" s="59"/>
      <c r="L406" s="59"/>
      <c r="M406" s="59"/>
      <c r="N406" s="59"/>
      <c r="O406" s="59"/>
      <c r="P406" s="59"/>
      <c r="Q406" s="59"/>
      <c r="R406" s="59"/>
      <c r="S406" s="59"/>
    </row>
    <row r="407" spans="2:19" x14ac:dyDescent="0.3">
      <c r="B407" s="43"/>
      <c r="C407" s="59"/>
      <c r="D407" s="59"/>
      <c r="E407" s="59"/>
      <c r="F407" s="59"/>
      <c r="G407" s="59"/>
      <c r="H407" s="59"/>
      <c r="I407" s="59"/>
      <c r="J407" s="59"/>
      <c r="K407" s="59"/>
      <c r="L407" s="59"/>
      <c r="M407" s="59"/>
      <c r="N407" s="59"/>
      <c r="O407" s="59"/>
      <c r="P407" s="59"/>
      <c r="Q407" s="59"/>
      <c r="R407" s="59"/>
      <c r="S407" s="59"/>
    </row>
    <row r="408" spans="2:19" x14ac:dyDescent="0.3">
      <c r="B408" s="43"/>
      <c r="C408" s="59"/>
      <c r="D408" s="59"/>
      <c r="E408" s="59"/>
      <c r="F408" s="59"/>
      <c r="G408" s="59"/>
      <c r="H408" s="59"/>
      <c r="I408" s="59"/>
      <c r="J408" s="59"/>
      <c r="K408" s="59"/>
      <c r="L408" s="59"/>
      <c r="M408" s="59"/>
      <c r="N408" s="59"/>
      <c r="O408" s="59"/>
      <c r="P408" s="59"/>
      <c r="Q408" s="59"/>
      <c r="R408" s="59"/>
      <c r="S408" s="59"/>
    </row>
    <row r="409" spans="2:19" x14ac:dyDescent="0.3">
      <c r="B409" s="43"/>
      <c r="C409" s="59"/>
      <c r="D409" s="59"/>
      <c r="E409" s="59"/>
      <c r="F409" s="59"/>
      <c r="G409" s="59"/>
      <c r="H409" s="59"/>
      <c r="I409" s="59"/>
      <c r="J409" s="59"/>
      <c r="K409" s="59"/>
      <c r="L409" s="59"/>
      <c r="M409" s="59"/>
      <c r="N409" s="59"/>
      <c r="O409" s="59"/>
      <c r="P409" s="59"/>
      <c r="Q409" s="59"/>
      <c r="R409" s="59"/>
      <c r="S409" s="59"/>
    </row>
    <row r="410" spans="2:19" x14ac:dyDescent="0.3">
      <c r="B410" s="43"/>
      <c r="C410" s="59"/>
      <c r="D410" s="59"/>
      <c r="E410" s="59"/>
      <c r="F410" s="59"/>
      <c r="G410" s="59"/>
      <c r="H410" s="59"/>
      <c r="I410" s="59"/>
      <c r="J410" s="59"/>
      <c r="K410" s="59"/>
      <c r="L410" s="59"/>
      <c r="M410" s="59"/>
      <c r="N410" s="59"/>
      <c r="O410" s="59"/>
      <c r="P410" s="59"/>
      <c r="Q410" s="59"/>
      <c r="R410" s="59"/>
      <c r="S410" s="59"/>
    </row>
    <row r="411" spans="2:19" x14ac:dyDescent="0.3">
      <c r="B411" s="43"/>
      <c r="C411" s="59"/>
      <c r="D411" s="59"/>
      <c r="E411" s="59"/>
      <c r="F411" s="59"/>
      <c r="G411" s="59"/>
      <c r="H411" s="59"/>
      <c r="I411" s="59"/>
      <c r="J411" s="59"/>
      <c r="K411" s="59"/>
      <c r="L411" s="59"/>
      <c r="M411" s="59"/>
      <c r="N411" s="59"/>
      <c r="O411" s="59"/>
      <c r="P411" s="59"/>
      <c r="Q411" s="59"/>
      <c r="R411" s="59"/>
      <c r="S411" s="59"/>
    </row>
    <row r="412" spans="2:19" x14ac:dyDescent="0.3">
      <c r="B412" s="43"/>
      <c r="C412" s="59"/>
      <c r="D412" s="59"/>
      <c r="E412" s="59"/>
      <c r="F412" s="59"/>
      <c r="G412" s="59"/>
      <c r="H412" s="59"/>
      <c r="I412" s="59"/>
      <c r="J412" s="59"/>
      <c r="K412" s="59"/>
      <c r="L412" s="59"/>
      <c r="M412" s="59"/>
      <c r="N412" s="59"/>
      <c r="O412" s="59"/>
      <c r="P412" s="59"/>
      <c r="Q412" s="59"/>
      <c r="R412" s="59"/>
      <c r="S412" s="59"/>
    </row>
    <row r="413" spans="2:19" x14ac:dyDescent="0.3">
      <c r="B413" s="43"/>
      <c r="C413" s="59"/>
      <c r="D413" s="59"/>
      <c r="E413" s="59"/>
      <c r="F413" s="59"/>
      <c r="G413" s="59"/>
      <c r="H413" s="59"/>
      <c r="I413" s="59"/>
      <c r="J413" s="59"/>
      <c r="K413" s="59"/>
      <c r="L413" s="59"/>
      <c r="M413" s="59"/>
      <c r="N413" s="59"/>
      <c r="O413" s="59"/>
      <c r="P413" s="59"/>
      <c r="Q413" s="59"/>
      <c r="R413" s="59"/>
      <c r="S413" s="59"/>
    </row>
    <row r="414" spans="2:19" x14ac:dyDescent="0.3">
      <c r="B414" s="43"/>
      <c r="C414" s="59"/>
      <c r="D414" s="59"/>
      <c r="E414" s="59"/>
      <c r="F414" s="59"/>
      <c r="G414" s="59"/>
      <c r="H414" s="59"/>
      <c r="I414" s="59"/>
      <c r="J414" s="59"/>
      <c r="K414" s="59"/>
      <c r="L414" s="59"/>
      <c r="M414" s="59"/>
      <c r="N414" s="59"/>
      <c r="O414" s="59"/>
      <c r="P414" s="59"/>
      <c r="Q414" s="59"/>
      <c r="R414" s="59"/>
      <c r="S414" s="59"/>
    </row>
    <row r="415" spans="2:19" x14ac:dyDescent="0.3">
      <c r="B415" s="43"/>
      <c r="C415" s="59"/>
      <c r="D415" s="59"/>
      <c r="E415" s="59"/>
      <c r="F415" s="59"/>
      <c r="G415" s="59"/>
      <c r="H415" s="59"/>
      <c r="I415" s="59"/>
      <c r="J415" s="59"/>
      <c r="K415" s="59"/>
      <c r="L415" s="59"/>
      <c r="M415" s="59"/>
      <c r="N415" s="59"/>
      <c r="O415" s="59"/>
      <c r="P415" s="59"/>
      <c r="Q415" s="59"/>
      <c r="R415" s="59"/>
      <c r="S415" s="59"/>
    </row>
    <row r="416" spans="2:19" x14ac:dyDescent="0.3">
      <c r="B416" s="43"/>
      <c r="C416" s="59"/>
      <c r="D416" s="59"/>
      <c r="E416" s="59"/>
      <c r="F416" s="59"/>
      <c r="G416" s="59"/>
      <c r="H416" s="59"/>
      <c r="I416" s="59"/>
      <c r="J416" s="59"/>
      <c r="K416" s="59"/>
      <c r="L416" s="59"/>
      <c r="M416" s="59"/>
      <c r="N416" s="59"/>
      <c r="O416" s="59"/>
      <c r="P416" s="59"/>
      <c r="Q416" s="59"/>
      <c r="R416" s="59"/>
      <c r="S416" s="59"/>
    </row>
    <row r="417" spans="2:19" x14ac:dyDescent="0.3">
      <c r="B417" s="43"/>
      <c r="C417" s="59"/>
      <c r="D417" s="59"/>
      <c r="E417" s="59"/>
      <c r="F417" s="59"/>
      <c r="G417" s="59"/>
      <c r="H417" s="59"/>
      <c r="I417" s="59"/>
      <c r="J417" s="59"/>
      <c r="K417" s="59"/>
      <c r="L417" s="59"/>
      <c r="M417" s="59"/>
      <c r="N417" s="59"/>
      <c r="O417" s="59"/>
      <c r="P417" s="59"/>
      <c r="Q417" s="59"/>
      <c r="R417" s="59"/>
      <c r="S417" s="59"/>
    </row>
    <row r="418" spans="2:19" x14ac:dyDescent="0.3">
      <c r="B418" s="43"/>
      <c r="C418" s="59"/>
      <c r="D418" s="59"/>
      <c r="E418" s="59"/>
      <c r="F418" s="59"/>
      <c r="G418" s="59"/>
      <c r="H418" s="59"/>
      <c r="I418" s="59"/>
      <c r="J418" s="59"/>
      <c r="K418" s="59"/>
      <c r="L418" s="59"/>
      <c r="M418" s="59"/>
      <c r="N418" s="59"/>
      <c r="O418" s="59"/>
      <c r="P418" s="59"/>
      <c r="Q418" s="59"/>
      <c r="R418" s="59"/>
      <c r="S418" s="59"/>
    </row>
    <row r="419" spans="2:19" x14ac:dyDescent="0.3">
      <c r="B419" s="43"/>
      <c r="C419" s="59"/>
      <c r="D419" s="59"/>
      <c r="E419" s="59"/>
      <c r="F419" s="59"/>
      <c r="G419" s="59"/>
      <c r="H419" s="59"/>
      <c r="I419" s="59"/>
      <c r="J419" s="59"/>
      <c r="K419" s="59"/>
      <c r="L419" s="59"/>
      <c r="M419" s="59"/>
      <c r="N419" s="59"/>
      <c r="O419" s="59"/>
      <c r="P419" s="59"/>
      <c r="Q419" s="59"/>
      <c r="R419" s="59"/>
      <c r="S419" s="59"/>
    </row>
    <row r="420" spans="2:19" x14ac:dyDescent="0.3">
      <c r="B420" s="43"/>
      <c r="C420" s="59"/>
      <c r="D420" s="59"/>
      <c r="E420" s="59"/>
      <c r="F420" s="59"/>
      <c r="G420" s="59"/>
      <c r="H420" s="59"/>
      <c r="I420" s="59"/>
      <c r="J420" s="59"/>
      <c r="K420" s="59"/>
      <c r="L420" s="59"/>
      <c r="M420" s="59"/>
      <c r="N420" s="59"/>
      <c r="O420" s="59"/>
      <c r="P420" s="59"/>
      <c r="Q420" s="59"/>
      <c r="R420" s="59"/>
      <c r="S420" s="59"/>
    </row>
    <row r="421" spans="2:19" x14ac:dyDescent="0.3">
      <c r="B421" s="43"/>
      <c r="C421" s="59"/>
      <c r="D421" s="59"/>
      <c r="E421" s="59"/>
      <c r="F421" s="59"/>
      <c r="G421" s="59"/>
      <c r="H421" s="59"/>
      <c r="I421" s="59"/>
      <c r="J421" s="59"/>
      <c r="K421" s="59"/>
      <c r="L421" s="59"/>
      <c r="M421" s="59"/>
      <c r="N421" s="59"/>
      <c r="O421" s="59"/>
      <c r="P421" s="59"/>
      <c r="Q421" s="59"/>
      <c r="R421" s="59"/>
      <c r="S421" s="59"/>
    </row>
    <row r="422" spans="2:19" x14ac:dyDescent="0.3">
      <c r="B422" s="43"/>
      <c r="C422" s="59"/>
      <c r="D422" s="59"/>
      <c r="E422" s="59"/>
      <c r="F422" s="59"/>
      <c r="G422" s="59"/>
      <c r="H422" s="59"/>
      <c r="I422" s="59"/>
      <c r="J422" s="59"/>
      <c r="K422" s="59"/>
      <c r="L422" s="59"/>
      <c r="M422" s="59"/>
      <c r="N422" s="59"/>
      <c r="O422" s="59"/>
      <c r="P422" s="59"/>
      <c r="Q422" s="59"/>
      <c r="R422" s="59"/>
      <c r="S422" s="59"/>
    </row>
    <row r="423" spans="2:19" x14ac:dyDescent="0.3">
      <c r="B423" s="43"/>
      <c r="C423" s="59"/>
      <c r="D423" s="59"/>
      <c r="E423" s="59"/>
      <c r="F423" s="59"/>
      <c r="G423" s="59"/>
      <c r="H423" s="59"/>
      <c r="I423" s="59"/>
      <c r="J423" s="59"/>
      <c r="K423" s="59"/>
      <c r="L423" s="59"/>
      <c r="M423" s="59"/>
      <c r="N423" s="59"/>
      <c r="O423" s="59"/>
      <c r="P423" s="59"/>
      <c r="Q423" s="59"/>
      <c r="R423" s="59"/>
      <c r="S423" s="59"/>
    </row>
    <row r="424" spans="2:19" x14ac:dyDescent="0.3">
      <c r="B424" s="43"/>
      <c r="C424" s="59"/>
      <c r="D424" s="59"/>
      <c r="E424" s="59"/>
      <c r="F424" s="59"/>
      <c r="G424" s="59"/>
      <c r="H424" s="59"/>
      <c r="I424" s="59"/>
      <c r="J424" s="59"/>
      <c r="K424" s="59"/>
      <c r="L424" s="59"/>
      <c r="M424" s="59"/>
      <c r="N424" s="59"/>
      <c r="O424" s="59"/>
      <c r="P424" s="59"/>
      <c r="Q424" s="59"/>
      <c r="R424" s="59"/>
      <c r="S424" s="59"/>
    </row>
    <row r="425" spans="2:19" x14ac:dyDescent="0.3">
      <c r="B425" s="43"/>
      <c r="C425" s="59"/>
      <c r="D425" s="59"/>
      <c r="E425" s="59"/>
      <c r="F425" s="59"/>
      <c r="G425" s="59"/>
      <c r="H425" s="59"/>
      <c r="I425" s="59"/>
      <c r="J425" s="59"/>
      <c r="K425" s="59"/>
      <c r="L425" s="59"/>
      <c r="M425" s="59"/>
      <c r="N425" s="59"/>
      <c r="O425" s="59"/>
      <c r="P425" s="59"/>
      <c r="Q425" s="59"/>
      <c r="R425" s="59"/>
      <c r="S425" s="59"/>
    </row>
    <row r="426" spans="2:19" x14ac:dyDescent="0.3">
      <c r="B426" s="43"/>
      <c r="C426" s="59"/>
      <c r="D426" s="59"/>
      <c r="E426" s="59"/>
      <c r="F426" s="59"/>
      <c r="G426" s="59"/>
      <c r="H426" s="59"/>
      <c r="I426" s="59"/>
      <c r="J426" s="59"/>
      <c r="K426" s="59"/>
      <c r="L426" s="59"/>
      <c r="M426" s="59"/>
      <c r="N426" s="59"/>
      <c r="O426" s="59"/>
      <c r="P426" s="59"/>
      <c r="Q426" s="59"/>
      <c r="R426" s="59"/>
      <c r="S426" s="59"/>
    </row>
    <row r="427" spans="2:19" x14ac:dyDescent="0.3">
      <c r="B427" s="43"/>
      <c r="C427" s="59"/>
      <c r="D427" s="59"/>
      <c r="E427" s="59"/>
      <c r="F427" s="59"/>
      <c r="G427" s="59"/>
      <c r="H427" s="59"/>
      <c r="I427" s="59"/>
      <c r="J427" s="59"/>
      <c r="K427" s="59"/>
      <c r="L427" s="59"/>
      <c r="M427" s="59"/>
      <c r="N427" s="59"/>
      <c r="O427" s="59"/>
      <c r="P427" s="59"/>
      <c r="Q427" s="59"/>
      <c r="R427" s="59"/>
      <c r="S427" s="59"/>
    </row>
    <row r="428" spans="2:19" x14ac:dyDescent="0.3">
      <c r="B428" s="43"/>
      <c r="C428" s="59"/>
      <c r="D428" s="59"/>
      <c r="E428" s="59"/>
      <c r="F428" s="59"/>
      <c r="G428" s="59"/>
      <c r="H428" s="59"/>
      <c r="I428" s="59"/>
      <c r="J428" s="59"/>
      <c r="K428" s="59"/>
      <c r="L428" s="59"/>
      <c r="M428" s="59"/>
      <c r="N428" s="59"/>
      <c r="O428" s="59"/>
      <c r="P428" s="59"/>
      <c r="Q428" s="59"/>
      <c r="R428" s="59"/>
      <c r="S428" s="59"/>
    </row>
    <row r="429" spans="2:19" x14ac:dyDescent="0.3">
      <c r="B429" s="43"/>
      <c r="C429" s="59"/>
      <c r="D429" s="59"/>
      <c r="E429" s="59"/>
      <c r="F429" s="59"/>
      <c r="G429" s="59"/>
      <c r="H429" s="59"/>
      <c r="I429" s="59"/>
      <c r="J429" s="59"/>
      <c r="K429" s="59"/>
      <c r="L429" s="59"/>
      <c r="M429" s="59"/>
      <c r="N429" s="59"/>
      <c r="O429" s="59"/>
      <c r="P429" s="59"/>
      <c r="Q429" s="59"/>
      <c r="R429" s="59"/>
      <c r="S429" s="59"/>
    </row>
    <row r="430" spans="2:19" x14ac:dyDescent="0.3">
      <c r="B430" s="43"/>
      <c r="C430" s="59"/>
      <c r="D430" s="59"/>
      <c r="E430" s="59"/>
      <c r="F430" s="59"/>
      <c r="G430" s="59"/>
      <c r="H430" s="59"/>
      <c r="I430" s="59"/>
      <c r="J430" s="59"/>
      <c r="K430" s="59"/>
      <c r="L430" s="59"/>
      <c r="M430" s="59"/>
      <c r="N430" s="59"/>
      <c r="O430" s="59"/>
      <c r="P430" s="59"/>
      <c r="Q430" s="59"/>
      <c r="R430" s="59"/>
      <c r="S430" s="59"/>
    </row>
    <row r="431" spans="2:19" x14ac:dyDescent="0.3">
      <c r="B431" s="43"/>
      <c r="C431" s="59"/>
      <c r="D431" s="59"/>
      <c r="E431" s="59"/>
      <c r="F431" s="59"/>
      <c r="G431" s="59"/>
      <c r="H431" s="59"/>
      <c r="I431" s="59"/>
      <c r="J431" s="59"/>
      <c r="K431" s="59"/>
      <c r="L431" s="59"/>
      <c r="M431" s="59"/>
      <c r="N431" s="59"/>
      <c r="O431" s="59"/>
      <c r="P431" s="59"/>
      <c r="Q431" s="59"/>
      <c r="R431" s="59"/>
      <c r="S431" s="59"/>
    </row>
    <row r="432" spans="2:19" x14ac:dyDescent="0.3">
      <c r="B432" s="43"/>
      <c r="C432" s="59"/>
      <c r="D432" s="59"/>
      <c r="E432" s="59"/>
      <c r="F432" s="59"/>
      <c r="G432" s="59"/>
      <c r="H432" s="59"/>
      <c r="I432" s="59"/>
      <c r="J432" s="59"/>
      <c r="K432" s="59"/>
      <c r="L432" s="59"/>
      <c r="M432" s="59"/>
      <c r="N432" s="59"/>
      <c r="O432" s="59"/>
      <c r="P432" s="59"/>
      <c r="Q432" s="59"/>
      <c r="R432" s="59"/>
      <c r="S432" s="59"/>
    </row>
    <row r="433" spans="2:19" x14ac:dyDescent="0.3">
      <c r="B433" s="43"/>
      <c r="C433" s="59"/>
      <c r="D433" s="59"/>
      <c r="E433" s="59"/>
      <c r="F433" s="59"/>
      <c r="G433" s="59"/>
      <c r="H433" s="59"/>
      <c r="I433" s="59"/>
      <c r="J433" s="59"/>
      <c r="K433" s="59"/>
      <c r="L433" s="59"/>
      <c r="M433" s="59"/>
      <c r="N433" s="59"/>
      <c r="O433" s="59"/>
      <c r="P433" s="59"/>
      <c r="Q433" s="59"/>
      <c r="R433" s="59"/>
      <c r="S433" s="59"/>
    </row>
    <row r="434" spans="2:19" x14ac:dyDescent="0.3">
      <c r="B434" s="43"/>
      <c r="C434" s="59"/>
      <c r="D434" s="59"/>
      <c r="E434" s="59"/>
      <c r="F434" s="59"/>
      <c r="G434" s="59"/>
      <c r="H434" s="59"/>
      <c r="I434" s="59"/>
      <c r="J434" s="59"/>
      <c r="K434" s="59"/>
      <c r="L434" s="59"/>
      <c r="M434" s="59"/>
      <c r="N434" s="59"/>
      <c r="O434" s="59"/>
      <c r="P434" s="59"/>
      <c r="Q434" s="59"/>
      <c r="R434" s="59"/>
      <c r="S434" s="59"/>
    </row>
    <row r="435" spans="2:19" x14ac:dyDescent="0.3">
      <c r="B435" s="43"/>
      <c r="C435" s="59"/>
      <c r="D435" s="59"/>
      <c r="E435" s="59"/>
      <c r="F435" s="59"/>
      <c r="G435" s="59"/>
      <c r="H435" s="59"/>
      <c r="I435" s="59"/>
      <c r="J435" s="59"/>
      <c r="K435" s="59"/>
      <c r="L435" s="59"/>
      <c r="M435" s="59"/>
      <c r="N435" s="59"/>
      <c r="O435" s="59"/>
      <c r="P435" s="59"/>
      <c r="Q435" s="59"/>
      <c r="R435" s="59"/>
      <c r="S435" s="59"/>
    </row>
    <row r="436" spans="2:19" x14ac:dyDescent="0.3">
      <c r="B436" s="43"/>
      <c r="C436" s="59"/>
      <c r="D436" s="59"/>
      <c r="E436" s="59"/>
      <c r="F436" s="59"/>
      <c r="G436" s="59"/>
      <c r="H436" s="59"/>
      <c r="I436" s="59"/>
      <c r="J436" s="59"/>
      <c r="K436" s="59"/>
      <c r="L436" s="59"/>
      <c r="M436" s="59"/>
      <c r="N436" s="59"/>
      <c r="O436" s="59"/>
      <c r="P436" s="59"/>
      <c r="Q436" s="59"/>
      <c r="R436" s="59"/>
      <c r="S436" s="59"/>
    </row>
    <row r="437" spans="2:19" x14ac:dyDescent="0.3">
      <c r="B437" s="43"/>
      <c r="C437" s="59"/>
      <c r="D437" s="59"/>
      <c r="E437" s="59"/>
      <c r="F437" s="59"/>
      <c r="G437" s="59"/>
      <c r="H437" s="59"/>
      <c r="I437" s="59"/>
      <c r="J437" s="59"/>
      <c r="K437" s="59"/>
      <c r="L437" s="59"/>
      <c r="M437" s="59"/>
      <c r="N437" s="59"/>
      <c r="O437" s="59"/>
      <c r="P437" s="59"/>
      <c r="Q437" s="59"/>
      <c r="R437" s="59"/>
      <c r="S437" s="59"/>
    </row>
    <row r="438" spans="2:19" x14ac:dyDescent="0.3">
      <c r="B438" s="43"/>
      <c r="C438" s="59"/>
      <c r="D438" s="59"/>
      <c r="E438" s="59"/>
      <c r="F438" s="59"/>
      <c r="G438" s="59"/>
      <c r="H438" s="59"/>
      <c r="I438" s="59"/>
      <c r="J438" s="59"/>
      <c r="K438" s="59"/>
      <c r="L438" s="59"/>
      <c r="M438" s="59"/>
      <c r="N438" s="59"/>
      <c r="O438" s="59"/>
      <c r="P438" s="59"/>
      <c r="Q438" s="59"/>
      <c r="R438" s="59"/>
      <c r="S438" s="59"/>
    </row>
    <row r="439" spans="2:19" x14ac:dyDescent="0.3">
      <c r="B439" s="43"/>
      <c r="C439" s="59"/>
      <c r="D439" s="59"/>
      <c r="E439" s="59"/>
      <c r="F439" s="59"/>
      <c r="G439" s="59"/>
      <c r="H439" s="59"/>
      <c r="I439" s="59"/>
      <c r="J439" s="59"/>
      <c r="K439" s="59"/>
      <c r="L439" s="59"/>
      <c r="M439" s="59"/>
      <c r="N439" s="59"/>
      <c r="O439" s="59"/>
      <c r="P439" s="59"/>
      <c r="Q439" s="59"/>
      <c r="R439" s="59"/>
      <c r="S439" s="59"/>
    </row>
    <row r="440" spans="2:19" x14ac:dyDescent="0.3">
      <c r="B440" s="43"/>
      <c r="C440" s="59"/>
      <c r="D440" s="59"/>
      <c r="E440" s="59"/>
      <c r="F440" s="59"/>
      <c r="G440" s="59"/>
      <c r="H440" s="59"/>
      <c r="I440" s="59"/>
      <c r="J440" s="59"/>
      <c r="K440" s="59"/>
      <c r="L440" s="59"/>
      <c r="M440" s="59"/>
      <c r="N440" s="59"/>
      <c r="O440" s="59"/>
      <c r="P440" s="59"/>
      <c r="Q440" s="59"/>
      <c r="R440" s="59"/>
      <c r="S440" s="59"/>
    </row>
    <row r="441" spans="2:19" x14ac:dyDescent="0.3">
      <c r="B441" s="43"/>
      <c r="C441" s="59"/>
      <c r="D441" s="59"/>
      <c r="E441" s="59"/>
      <c r="F441" s="59"/>
      <c r="G441" s="59"/>
      <c r="H441" s="59"/>
      <c r="I441" s="59"/>
      <c r="J441" s="59"/>
      <c r="K441" s="59"/>
      <c r="L441" s="59"/>
      <c r="M441" s="59"/>
      <c r="N441" s="59"/>
      <c r="O441" s="59"/>
      <c r="P441" s="59"/>
      <c r="Q441" s="59"/>
      <c r="R441" s="59"/>
      <c r="S441" s="59"/>
    </row>
    <row r="442" spans="2:19" x14ac:dyDescent="0.3">
      <c r="B442" s="43"/>
      <c r="C442" s="59"/>
      <c r="D442" s="59"/>
      <c r="E442" s="59"/>
      <c r="F442" s="59"/>
      <c r="G442" s="59"/>
      <c r="H442" s="59"/>
      <c r="I442" s="59"/>
      <c r="J442" s="59"/>
      <c r="K442" s="59"/>
      <c r="L442" s="59"/>
      <c r="M442" s="59"/>
      <c r="N442" s="59"/>
      <c r="O442" s="59"/>
      <c r="P442" s="59"/>
      <c r="Q442" s="59"/>
      <c r="R442" s="59"/>
      <c r="S442" s="59"/>
    </row>
    <row r="443" spans="2:19" x14ac:dyDescent="0.3">
      <c r="B443" s="43"/>
      <c r="C443" s="59"/>
      <c r="D443" s="59"/>
      <c r="E443" s="59"/>
      <c r="F443" s="59"/>
      <c r="G443" s="59"/>
      <c r="H443" s="59"/>
      <c r="I443" s="59"/>
      <c r="J443" s="59"/>
      <c r="K443" s="59"/>
      <c r="L443" s="59"/>
      <c r="M443" s="59"/>
      <c r="N443" s="59"/>
      <c r="O443" s="59"/>
      <c r="P443" s="59"/>
      <c r="Q443" s="59"/>
      <c r="R443" s="59"/>
      <c r="S443" s="59"/>
    </row>
    <row r="444" spans="2:19" x14ac:dyDescent="0.3">
      <c r="B444" s="43"/>
      <c r="C444" s="59"/>
      <c r="D444" s="59"/>
      <c r="E444" s="59"/>
      <c r="F444" s="59"/>
      <c r="G444" s="59"/>
      <c r="H444" s="59"/>
      <c r="I444" s="59"/>
      <c r="J444" s="59"/>
      <c r="K444" s="59"/>
      <c r="L444" s="59"/>
      <c r="M444" s="59"/>
      <c r="N444" s="59"/>
      <c r="O444" s="59"/>
      <c r="P444" s="59"/>
      <c r="Q444" s="59"/>
      <c r="R444" s="59"/>
      <c r="S444" s="59"/>
    </row>
    <row r="445" spans="2:19" x14ac:dyDescent="0.3">
      <c r="B445" s="43"/>
      <c r="C445" s="59"/>
      <c r="D445" s="59"/>
      <c r="E445" s="59"/>
      <c r="F445" s="59"/>
      <c r="G445" s="59"/>
      <c r="H445" s="59"/>
      <c r="I445" s="59"/>
      <c r="J445" s="59"/>
      <c r="K445" s="59"/>
      <c r="L445" s="59"/>
      <c r="M445" s="59"/>
      <c r="N445" s="59"/>
      <c r="O445" s="59"/>
      <c r="P445" s="59"/>
      <c r="Q445" s="59"/>
      <c r="R445" s="59"/>
      <c r="S445" s="59"/>
    </row>
    <row r="446" spans="2:19" x14ac:dyDescent="0.3">
      <c r="B446" s="43"/>
      <c r="C446" s="59"/>
      <c r="D446" s="59"/>
      <c r="E446" s="59"/>
      <c r="F446" s="59"/>
      <c r="G446" s="59"/>
      <c r="H446" s="59"/>
      <c r="I446" s="59"/>
      <c r="J446" s="59"/>
      <c r="K446" s="59"/>
      <c r="L446" s="59"/>
      <c r="M446" s="59"/>
      <c r="N446" s="59"/>
      <c r="O446" s="59"/>
      <c r="P446" s="59"/>
      <c r="Q446" s="59"/>
      <c r="R446" s="59"/>
      <c r="S446" s="59"/>
    </row>
    <row r="447" spans="2:19" x14ac:dyDescent="0.3">
      <c r="B447" s="43"/>
      <c r="C447" s="59"/>
      <c r="D447" s="59"/>
      <c r="E447" s="59"/>
      <c r="F447" s="59"/>
      <c r="G447" s="59"/>
      <c r="H447" s="59"/>
      <c r="I447" s="59"/>
      <c r="J447" s="59"/>
      <c r="K447" s="59"/>
      <c r="L447" s="59"/>
      <c r="M447" s="59"/>
      <c r="N447" s="59"/>
      <c r="O447" s="59"/>
      <c r="P447" s="59"/>
      <c r="Q447" s="59"/>
      <c r="R447" s="59"/>
      <c r="S447" s="59"/>
    </row>
    <row r="448" spans="2:19" x14ac:dyDescent="0.3">
      <c r="B448" s="43"/>
      <c r="C448" s="59"/>
      <c r="D448" s="59"/>
      <c r="E448" s="59"/>
      <c r="F448" s="59"/>
      <c r="G448" s="59"/>
      <c r="H448" s="59"/>
      <c r="I448" s="59"/>
      <c r="J448" s="59"/>
      <c r="K448" s="59"/>
      <c r="L448" s="59"/>
      <c r="M448" s="59"/>
      <c r="N448" s="59"/>
      <c r="O448" s="59"/>
      <c r="P448" s="59"/>
      <c r="Q448" s="59"/>
      <c r="R448" s="59"/>
      <c r="S448" s="59"/>
    </row>
    <row r="449" spans="2:19" x14ac:dyDescent="0.3">
      <c r="B449" s="43"/>
      <c r="C449" s="59"/>
      <c r="D449" s="59"/>
      <c r="E449" s="59"/>
      <c r="F449" s="59"/>
      <c r="G449" s="59"/>
      <c r="H449" s="59"/>
      <c r="I449" s="59"/>
      <c r="J449" s="59"/>
      <c r="K449" s="59"/>
      <c r="L449" s="59"/>
      <c r="M449" s="59"/>
      <c r="N449" s="59"/>
      <c r="O449" s="59"/>
      <c r="P449" s="59"/>
      <c r="Q449" s="59"/>
      <c r="R449" s="59"/>
      <c r="S449" s="59"/>
    </row>
    <row r="450" spans="2:19" x14ac:dyDescent="0.3">
      <c r="B450" s="43"/>
      <c r="C450" s="59"/>
      <c r="D450" s="59"/>
      <c r="E450" s="59"/>
      <c r="F450" s="59"/>
      <c r="G450" s="59"/>
      <c r="H450" s="59"/>
      <c r="I450" s="59"/>
      <c r="J450" s="59"/>
      <c r="K450" s="59"/>
      <c r="L450" s="59"/>
      <c r="M450" s="59"/>
      <c r="N450" s="59"/>
      <c r="O450" s="59"/>
      <c r="P450" s="59"/>
      <c r="Q450" s="59"/>
      <c r="R450" s="59"/>
      <c r="S450" s="59"/>
    </row>
    <row r="451" spans="2:19" x14ac:dyDescent="0.3">
      <c r="B451" s="43"/>
      <c r="C451" s="59"/>
      <c r="D451" s="59"/>
      <c r="E451" s="59"/>
      <c r="F451" s="59"/>
      <c r="G451" s="59"/>
      <c r="H451" s="59"/>
      <c r="I451" s="59"/>
      <c r="J451" s="59"/>
      <c r="K451" s="59"/>
      <c r="L451" s="59"/>
      <c r="M451" s="59"/>
      <c r="N451" s="59"/>
      <c r="O451" s="59"/>
      <c r="P451" s="59"/>
      <c r="Q451" s="59"/>
      <c r="R451" s="59"/>
      <c r="S451" s="59"/>
    </row>
    <row r="452" spans="2:19" x14ac:dyDescent="0.3">
      <c r="B452" s="43"/>
      <c r="C452" s="59"/>
      <c r="D452" s="59"/>
      <c r="E452" s="59"/>
      <c r="F452" s="59"/>
      <c r="G452" s="59"/>
      <c r="H452" s="59"/>
      <c r="I452" s="59"/>
      <c r="J452" s="59"/>
      <c r="K452" s="59"/>
      <c r="L452" s="59"/>
      <c r="M452" s="59"/>
      <c r="N452" s="59"/>
      <c r="O452" s="59"/>
      <c r="P452" s="59"/>
      <c r="Q452" s="59"/>
      <c r="R452" s="59"/>
      <c r="S452" s="59"/>
    </row>
    <row r="453" spans="2:19" x14ac:dyDescent="0.3">
      <c r="B453" s="43"/>
      <c r="C453" s="59"/>
      <c r="D453" s="59"/>
      <c r="E453" s="59"/>
      <c r="F453" s="59"/>
      <c r="G453" s="59"/>
      <c r="H453" s="59"/>
      <c r="I453" s="59"/>
      <c r="J453" s="59"/>
      <c r="K453" s="59"/>
      <c r="L453" s="59"/>
      <c r="M453" s="59"/>
      <c r="N453" s="59"/>
      <c r="O453" s="59"/>
      <c r="P453" s="59"/>
      <c r="Q453" s="59"/>
      <c r="R453" s="59"/>
      <c r="S453" s="59"/>
    </row>
    <row r="454" spans="2:19" x14ac:dyDescent="0.3">
      <c r="B454" s="43"/>
      <c r="C454" s="59"/>
      <c r="D454" s="59"/>
      <c r="E454" s="59"/>
      <c r="F454" s="59"/>
      <c r="G454" s="59"/>
      <c r="H454" s="59"/>
      <c r="I454" s="59"/>
      <c r="J454" s="59"/>
      <c r="K454" s="59"/>
      <c r="L454" s="59"/>
      <c r="M454" s="59"/>
      <c r="N454" s="59"/>
      <c r="O454" s="59"/>
      <c r="P454" s="59"/>
      <c r="Q454" s="59"/>
      <c r="R454" s="59"/>
      <c r="S454" s="59"/>
    </row>
    <row r="455" spans="2:19" x14ac:dyDescent="0.3">
      <c r="B455" s="43"/>
      <c r="C455" s="59"/>
      <c r="D455" s="59"/>
      <c r="E455" s="59"/>
      <c r="F455" s="59"/>
      <c r="G455" s="59"/>
      <c r="H455" s="59"/>
      <c r="I455" s="59"/>
      <c r="J455" s="59"/>
      <c r="K455" s="59"/>
      <c r="L455" s="59"/>
      <c r="M455" s="59"/>
      <c r="N455" s="59"/>
      <c r="O455" s="59"/>
      <c r="P455" s="59"/>
      <c r="Q455" s="59"/>
      <c r="R455" s="59"/>
      <c r="S455" s="59"/>
    </row>
    <row r="456" spans="2:19" x14ac:dyDescent="0.3">
      <c r="B456" s="43"/>
      <c r="C456" s="59"/>
      <c r="D456" s="59"/>
      <c r="E456" s="59"/>
      <c r="F456" s="59"/>
      <c r="G456" s="59"/>
      <c r="H456" s="59"/>
      <c r="I456" s="59"/>
      <c r="J456" s="59"/>
      <c r="K456" s="59"/>
      <c r="L456" s="59"/>
      <c r="M456" s="59"/>
      <c r="N456" s="59"/>
      <c r="O456" s="59"/>
      <c r="P456" s="59"/>
      <c r="Q456" s="59"/>
      <c r="R456" s="59"/>
      <c r="S456" s="59"/>
    </row>
    <row r="457" spans="2:19" x14ac:dyDescent="0.3">
      <c r="B457" s="43"/>
      <c r="C457" s="59"/>
      <c r="D457" s="59"/>
      <c r="E457" s="59"/>
      <c r="F457" s="59"/>
      <c r="G457" s="59"/>
      <c r="H457" s="59"/>
      <c r="I457" s="59"/>
      <c r="J457" s="59"/>
      <c r="K457" s="59"/>
      <c r="L457" s="59"/>
      <c r="M457" s="59"/>
      <c r="N457" s="59"/>
      <c r="O457" s="59"/>
      <c r="P457" s="59"/>
      <c r="Q457" s="59"/>
      <c r="R457" s="59"/>
      <c r="S457" s="59"/>
    </row>
    <row r="458" spans="2:19" x14ac:dyDescent="0.3">
      <c r="B458" s="43"/>
      <c r="C458" s="59"/>
      <c r="D458" s="59"/>
      <c r="E458" s="59"/>
      <c r="F458" s="59"/>
      <c r="G458" s="59"/>
      <c r="H458" s="59"/>
      <c r="I458" s="59"/>
      <c r="J458" s="59"/>
      <c r="K458" s="59"/>
      <c r="L458" s="59"/>
      <c r="M458" s="59"/>
      <c r="N458" s="59"/>
      <c r="O458" s="59"/>
      <c r="P458" s="59"/>
      <c r="Q458" s="59"/>
      <c r="R458" s="59"/>
      <c r="S458" s="59"/>
    </row>
    <row r="459" spans="2:19" x14ac:dyDescent="0.3">
      <c r="B459" s="43"/>
      <c r="C459" s="59"/>
      <c r="D459" s="59"/>
      <c r="E459" s="59"/>
      <c r="F459" s="59"/>
      <c r="G459" s="59"/>
      <c r="H459" s="59"/>
      <c r="I459" s="59"/>
      <c r="J459" s="59"/>
      <c r="K459" s="59"/>
      <c r="L459" s="59"/>
      <c r="M459" s="59"/>
      <c r="N459" s="59"/>
      <c r="O459" s="59"/>
      <c r="P459" s="59"/>
      <c r="Q459" s="59"/>
      <c r="R459" s="59"/>
      <c r="S459" s="59"/>
    </row>
    <row r="460" spans="2:19" x14ac:dyDescent="0.3">
      <c r="B460" s="43"/>
      <c r="C460" s="59"/>
      <c r="D460" s="59"/>
      <c r="E460" s="59"/>
      <c r="F460" s="59"/>
      <c r="G460" s="59"/>
      <c r="H460" s="59"/>
      <c r="I460" s="59"/>
      <c r="J460" s="59"/>
      <c r="K460" s="59"/>
      <c r="L460" s="59"/>
      <c r="M460" s="59"/>
      <c r="N460" s="59"/>
      <c r="O460" s="59"/>
      <c r="P460" s="59"/>
      <c r="Q460" s="59"/>
      <c r="R460" s="59"/>
      <c r="S460" s="59"/>
    </row>
    <row r="461" spans="2:19" x14ac:dyDescent="0.3">
      <c r="B461" s="43"/>
      <c r="C461" s="59"/>
      <c r="D461" s="59"/>
      <c r="E461" s="59"/>
      <c r="F461" s="59"/>
      <c r="G461" s="59"/>
      <c r="H461" s="59"/>
      <c r="I461" s="59"/>
      <c r="J461" s="59"/>
      <c r="K461" s="59"/>
      <c r="L461" s="59"/>
      <c r="M461" s="59"/>
      <c r="N461" s="59"/>
      <c r="O461" s="59"/>
      <c r="P461" s="59"/>
      <c r="Q461" s="59"/>
      <c r="R461" s="59"/>
      <c r="S461" s="59"/>
    </row>
    <row r="462" spans="2:19" x14ac:dyDescent="0.3">
      <c r="B462" s="43"/>
      <c r="C462" s="59"/>
      <c r="D462" s="59"/>
      <c r="E462" s="59"/>
      <c r="F462" s="59"/>
      <c r="G462" s="59"/>
      <c r="H462" s="59"/>
      <c r="I462" s="59"/>
      <c r="J462" s="59"/>
      <c r="K462" s="59"/>
      <c r="L462" s="59"/>
      <c r="M462" s="59"/>
      <c r="N462" s="59"/>
      <c r="O462" s="59"/>
      <c r="P462" s="59"/>
      <c r="Q462" s="59"/>
      <c r="R462" s="59"/>
      <c r="S462" s="59"/>
    </row>
    <row r="463" spans="2:19" x14ac:dyDescent="0.3">
      <c r="B463" s="43"/>
      <c r="C463" s="59"/>
      <c r="D463" s="59"/>
      <c r="E463" s="59"/>
      <c r="F463" s="59"/>
      <c r="G463" s="59"/>
      <c r="H463" s="59"/>
      <c r="I463" s="59"/>
      <c r="J463" s="59"/>
      <c r="K463" s="59"/>
      <c r="L463" s="59"/>
      <c r="M463" s="59"/>
      <c r="N463" s="59"/>
      <c r="O463" s="59"/>
      <c r="P463" s="59"/>
      <c r="Q463" s="59"/>
      <c r="R463" s="59"/>
      <c r="S463" s="59"/>
    </row>
    <row r="464" spans="2:19" x14ac:dyDescent="0.3">
      <c r="B464" s="43"/>
      <c r="C464" s="59"/>
      <c r="D464" s="59"/>
      <c r="E464" s="59"/>
      <c r="F464" s="59"/>
      <c r="G464" s="59"/>
      <c r="H464" s="59"/>
      <c r="I464" s="59"/>
      <c r="J464" s="59"/>
      <c r="K464" s="59"/>
      <c r="L464" s="59"/>
      <c r="M464" s="59"/>
      <c r="N464" s="59"/>
      <c r="O464" s="59"/>
      <c r="P464" s="59"/>
      <c r="Q464" s="59"/>
      <c r="R464" s="59"/>
      <c r="S464" s="59"/>
    </row>
    <row r="465" spans="2:19" x14ac:dyDescent="0.3">
      <c r="B465" s="43"/>
      <c r="C465" s="59"/>
      <c r="D465" s="59"/>
      <c r="E465" s="59"/>
      <c r="F465" s="59"/>
      <c r="G465" s="59"/>
      <c r="H465" s="59"/>
      <c r="I465" s="59"/>
      <c r="J465" s="59"/>
      <c r="K465" s="59"/>
      <c r="L465" s="59"/>
      <c r="M465" s="59"/>
      <c r="N465" s="59"/>
      <c r="O465" s="59"/>
      <c r="P465" s="59"/>
      <c r="Q465" s="59"/>
      <c r="R465" s="59"/>
      <c r="S465" s="59"/>
    </row>
    <row r="466" spans="2:19" x14ac:dyDescent="0.3">
      <c r="B466" s="43"/>
      <c r="C466" s="59"/>
      <c r="D466" s="59"/>
      <c r="E466" s="59"/>
      <c r="F466" s="59"/>
      <c r="G466" s="59"/>
      <c r="H466" s="59"/>
      <c r="I466" s="59"/>
      <c r="J466" s="59"/>
      <c r="K466" s="59"/>
      <c r="L466" s="59"/>
      <c r="M466" s="59"/>
      <c r="N466" s="59"/>
      <c r="O466" s="59"/>
      <c r="P466" s="59"/>
      <c r="Q466" s="59"/>
      <c r="R466" s="59"/>
      <c r="S466" s="59"/>
    </row>
    <row r="467" spans="2:19" x14ac:dyDescent="0.3">
      <c r="B467" s="43"/>
      <c r="C467" s="59"/>
      <c r="D467" s="59"/>
      <c r="E467" s="59"/>
      <c r="F467" s="59"/>
      <c r="G467" s="59"/>
      <c r="H467" s="59"/>
      <c r="I467" s="59"/>
      <c r="J467" s="59"/>
      <c r="K467" s="59"/>
      <c r="L467" s="59"/>
      <c r="M467" s="59"/>
      <c r="N467" s="59"/>
      <c r="O467" s="59"/>
      <c r="P467" s="59"/>
      <c r="Q467" s="59"/>
      <c r="R467" s="59"/>
      <c r="S467" s="59"/>
    </row>
    <row r="468" spans="2:19" x14ac:dyDescent="0.3">
      <c r="B468" s="43"/>
      <c r="C468" s="59"/>
      <c r="D468" s="59"/>
      <c r="E468" s="59"/>
      <c r="F468" s="59"/>
      <c r="G468" s="59"/>
      <c r="H468" s="59"/>
      <c r="I468" s="59"/>
      <c r="J468" s="59"/>
      <c r="K468" s="59"/>
      <c r="L468" s="59"/>
      <c r="M468" s="59"/>
      <c r="N468" s="59"/>
      <c r="O468" s="59"/>
      <c r="P468" s="59"/>
      <c r="Q468" s="59"/>
      <c r="R468" s="59"/>
      <c r="S468" s="59"/>
    </row>
    <row r="469" spans="2:19" x14ac:dyDescent="0.3">
      <c r="B469" s="43"/>
      <c r="C469" s="59"/>
      <c r="D469" s="59"/>
      <c r="E469" s="59"/>
      <c r="F469" s="59"/>
      <c r="G469" s="59"/>
      <c r="H469" s="59"/>
      <c r="I469" s="59"/>
      <c r="J469" s="59"/>
      <c r="K469" s="59"/>
      <c r="L469" s="59"/>
      <c r="M469" s="59"/>
      <c r="N469" s="59"/>
      <c r="O469" s="59"/>
      <c r="P469" s="59"/>
      <c r="Q469" s="59"/>
      <c r="R469" s="59"/>
      <c r="S469" s="59"/>
    </row>
    <row r="470" spans="2:19" x14ac:dyDescent="0.3">
      <c r="B470" s="43"/>
      <c r="C470" s="59"/>
      <c r="D470" s="59"/>
      <c r="E470" s="59"/>
      <c r="F470" s="59"/>
      <c r="G470" s="59"/>
      <c r="H470" s="59"/>
      <c r="I470" s="59"/>
      <c r="J470" s="59"/>
      <c r="K470" s="59"/>
      <c r="L470" s="59"/>
      <c r="M470" s="59"/>
      <c r="N470" s="59"/>
      <c r="O470" s="59"/>
      <c r="P470" s="59"/>
      <c r="Q470" s="59"/>
      <c r="R470" s="59"/>
      <c r="S470" s="59"/>
    </row>
    <row r="471" spans="2:19" x14ac:dyDescent="0.3">
      <c r="B471" s="43"/>
      <c r="C471" s="59"/>
      <c r="D471" s="59"/>
      <c r="E471" s="59"/>
      <c r="F471" s="59"/>
      <c r="G471" s="59"/>
      <c r="H471" s="59"/>
      <c r="I471" s="59"/>
      <c r="J471" s="59"/>
      <c r="K471" s="59"/>
      <c r="L471" s="59"/>
      <c r="M471" s="59"/>
      <c r="N471" s="59"/>
      <c r="O471" s="59"/>
      <c r="P471" s="59"/>
      <c r="Q471" s="59"/>
      <c r="R471" s="59"/>
      <c r="S471" s="59"/>
    </row>
    <row r="472" spans="2:19" x14ac:dyDescent="0.3">
      <c r="B472" s="43"/>
      <c r="C472" s="59"/>
      <c r="D472" s="59"/>
      <c r="E472" s="59"/>
      <c r="F472" s="59"/>
      <c r="G472" s="59"/>
      <c r="H472" s="59"/>
      <c r="I472" s="59"/>
      <c r="J472" s="59"/>
      <c r="K472" s="59"/>
      <c r="L472" s="59"/>
      <c r="M472" s="59"/>
      <c r="N472" s="59"/>
      <c r="O472" s="59"/>
      <c r="P472" s="59"/>
      <c r="Q472" s="59"/>
      <c r="R472" s="59"/>
      <c r="S472" s="59"/>
    </row>
    <row r="473" spans="2:19" x14ac:dyDescent="0.3">
      <c r="B473" s="43"/>
      <c r="C473" s="59"/>
      <c r="D473" s="59"/>
      <c r="E473" s="59"/>
      <c r="F473" s="59"/>
      <c r="G473" s="59"/>
      <c r="H473" s="59"/>
      <c r="I473" s="59"/>
      <c r="J473" s="59"/>
      <c r="K473" s="59"/>
      <c r="L473" s="59"/>
      <c r="M473" s="59"/>
      <c r="N473" s="59"/>
      <c r="O473" s="59"/>
      <c r="P473" s="59"/>
      <c r="Q473" s="59"/>
      <c r="R473" s="59"/>
      <c r="S473" s="59"/>
    </row>
    <row r="474" spans="2:19" x14ac:dyDescent="0.3">
      <c r="B474" s="43"/>
      <c r="C474" s="59"/>
      <c r="D474" s="59"/>
      <c r="E474" s="59"/>
      <c r="F474" s="59"/>
      <c r="G474" s="59"/>
      <c r="H474" s="59"/>
      <c r="I474" s="59"/>
      <c r="J474" s="59"/>
      <c r="K474" s="59"/>
      <c r="L474" s="59"/>
      <c r="M474" s="59"/>
      <c r="N474" s="59"/>
      <c r="O474" s="59"/>
      <c r="P474" s="59"/>
      <c r="Q474" s="59"/>
      <c r="R474" s="59"/>
      <c r="S474" s="59"/>
    </row>
    <row r="475" spans="2:19" x14ac:dyDescent="0.3">
      <c r="B475" s="43"/>
      <c r="C475" s="59"/>
      <c r="D475" s="59"/>
      <c r="E475" s="59"/>
      <c r="F475" s="59"/>
      <c r="G475" s="59"/>
      <c r="H475" s="59"/>
      <c r="I475" s="59"/>
      <c r="J475" s="59"/>
      <c r="K475" s="59"/>
      <c r="L475" s="59"/>
      <c r="M475" s="59"/>
      <c r="N475" s="59"/>
      <c r="O475" s="59"/>
      <c r="P475" s="59"/>
      <c r="Q475" s="59"/>
      <c r="R475" s="59"/>
      <c r="S475" s="59"/>
    </row>
    <row r="476" spans="2:19" x14ac:dyDescent="0.3">
      <c r="B476" s="43"/>
      <c r="C476" s="59"/>
      <c r="D476" s="59"/>
      <c r="E476" s="59"/>
      <c r="F476" s="59"/>
      <c r="G476" s="59"/>
      <c r="H476" s="59"/>
      <c r="I476" s="59"/>
      <c r="J476" s="59"/>
      <c r="K476" s="59"/>
      <c r="L476" s="59"/>
      <c r="M476" s="59"/>
      <c r="N476" s="59"/>
      <c r="O476" s="59"/>
      <c r="P476" s="59"/>
      <c r="Q476" s="59"/>
      <c r="R476" s="59"/>
      <c r="S476" s="59"/>
    </row>
    <row r="477" spans="2:19" x14ac:dyDescent="0.3">
      <c r="B477" s="43"/>
      <c r="C477" s="59"/>
      <c r="D477" s="59"/>
      <c r="E477" s="59"/>
      <c r="F477" s="59"/>
      <c r="G477" s="59"/>
      <c r="H477" s="59"/>
      <c r="I477" s="59"/>
      <c r="J477" s="59"/>
      <c r="K477" s="59"/>
      <c r="L477" s="59"/>
      <c r="M477" s="59"/>
      <c r="N477" s="59"/>
      <c r="O477" s="59"/>
      <c r="P477" s="59"/>
      <c r="Q477" s="59"/>
      <c r="R477" s="59"/>
      <c r="S477" s="59"/>
    </row>
    <row r="478" spans="2:19" x14ac:dyDescent="0.3">
      <c r="B478" s="43"/>
      <c r="C478" s="59"/>
      <c r="D478" s="59"/>
      <c r="E478" s="59"/>
      <c r="F478" s="59"/>
      <c r="G478" s="59"/>
      <c r="H478" s="59"/>
      <c r="I478" s="59"/>
      <c r="J478" s="59"/>
      <c r="K478" s="59"/>
      <c r="L478" s="59"/>
      <c r="M478" s="59"/>
      <c r="N478" s="59"/>
      <c r="O478" s="59"/>
      <c r="P478" s="59"/>
      <c r="Q478" s="59"/>
      <c r="R478" s="59"/>
      <c r="S478" s="59"/>
    </row>
    <row r="479" spans="2:19" x14ac:dyDescent="0.3">
      <c r="B479" s="43"/>
      <c r="C479" s="59"/>
      <c r="D479" s="59"/>
      <c r="E479" s="59"/>
      <c r="F479" s="59"/>
      <c r="G479" s="59"/>
      <c r="H479" s="59"/>
      <c r="I479" s="59"/>
      <c r="J479" s="59"/>
      <c r="K479" s="59"/>
      <c r="L479" s="59"/>
      <c r="M479" s="59"/>
      <c r="N479" s="59"/>
      <c r="O479" s="59"/>
      <c r="P479" s="59"/>
      <c r="Q479" s="59"/>
      <c r="R479" s="59"/>
      <c r="S479" s="59"/>
    </row>
    <row r="480" spans="2:19" x14ac:dyDescent="0.3">
      <c r="B480" s="43"/>
      <c r="C480" s="59"/>
      <c r="D480" s="59"/>
      <c r="E480" s="59"/>
      <c r="F480" s="59"/>
      <c r="G480" s="59"/>
      <c r="H480" s="59"/>
      <c r="I480" s="59"/>
      <c r="J480" s="59"/>
      <c r="K480" s="59"/>
      <c r="L480" s="59"/>
      <c r="M480" s="59"/>
      <c r="N480" s="59"/>
      <c r="O480" s="59"/>
      <c r="P480" s="59"/>
      <c r="Q480" s="59"/>
      <c r="R480" s="59"/>
      <c r="S480" s="59"/>
    </row>
    <row r="481" spans="2:19" x14ac:dyDescent="0.3">
      <c r="B481" s="43"/>
      <c r="C481" s="59"/>
      <c r="D481" s="59"/>
      <c r="E481" s="59"/>
      <c r="F481" s="59"/>
      <c r="G481" s="59"/>
      <c r="H481" s="59"/>
      <c r="I481" s="59"/>
      <c r="J481" s="59"/>
      <c r="K481" s="59"/>
      <c r="L481" s="59"/>
      <c r="M481" s="59"/>
      <c r="N481" s="59"/>
      <c r="O481" s="59"/>
      <c r="P481" s="59"/>
      <c r="Q481" s="59"/>
      <c r="R481" s="59"/>
      <c r="S481" s="59"/>
    </row>
    <row r="482" spans="2:19" x14ac:dyDescent="0.3">
      <c r="B482" s="43"/>
      <c r="C482" s="59"/>
      <c r="D482" s="59"/>
      <c r="E482" s="59"/>
      <c r="F482" s="59"/>
      <c r="G482" s="59"/>
      <c r="H482" s="59"/>
      <c r="I482" s="59"/>
      <c r="J482" s="59"/>
      <c r="K482" s="59"/>
      <c r="L482" s="59"/>
      <c r="M482" s="59"/>
      <c r="N482" s="59"/>
      <c r="O482" s="59"/>
      <c r="P482" s="59"/>
      <c r="Q482" s="59"/>
      <c r="R482" s="59"/>
      <c r="S482" s="59"/>
    </row>
    <row r="483" spans="2:19" x14ac:dyDescent="0.3">
      <c r="B483" s="43"/>
      <c r="C483" s="59"/>
      <c r="D483" s="59"/>
      <c r="E483" s="59"/>
      <c r="F483" s="59"/>
      <c r="G483" s="59"/>
      <c r="H483" s="59"/>
      <c r="I483" s="59"/>
      <c r="J483" s="59"/>
      <c r="K483" s="59"/>
      <c r="L483" s="59"/>
      <c r="M483" s="59"/>
      <c r="N483" s="59"/>
      <c r="O483" s="59"/>
      <c r="P483" s="59"/>
      <c r="Q483" s="59"/>
      <c r="R483" s="59"/>
      <c r="S483" s="59"/>
    </row>
    <row r="484" spans="2:19" x14ac:dyDescent="0.3">
      <c r="B484" s="43"/>
      <c r="C484" s="59"/>
      <c r="D484" s="59"/>
      <c r="E484" s="59"/>
      <c r="F484" s="59"/>
      <c r="G484" s="59"/>
      <c r="H484" s="59"/>
      <c r="I484" s="59"/>
      <c r="J484" s="59"/>
      <c r="K484" s="59"/>
      <c r="L484" s="59"/>
      <c r="M484" s="59"/>
      <c r="N484" s="59"/>
      <c r="O484" s="59"/>
      <c r="P484" s="59"/>
      <c r="Q484" s="59"/>
      <c r="R484" s="59"/>
      <c r="S484" s="59"/>
    </row>
    <row r="485" spans="2:19" x14ac:dyDescent="0.3">
      <c r="B485" s="43"/>
      <c r="C485" s="59"/>
      <c r="D485" s="59"/>
      <c r="E485" s="59"/>
      <c r="F485" s="59"/>
      <c r="G485" s="59"/>
      <c r="H485" s="59"/>
      <c r="I485" s="59"/>
      <c r="J485" s="59"/>
      <c r="K485" s="59"/>
      <c r="L485" s="59"/>
      <c r="M485" s="59"/>
      <c r="N485" s="59"/>
      <c r="O485" s="59"/>
      <c r="P485" s="59"/>
      <c r="Q485" s="59"/>
      <c r="R485" s="59"/>
      <c r="S485" s="59"/>
    </row>
    <row r="486" spans="2:19" x14ac:dyDescent="0.3">
      <c r="B486" s="43"/>
      <c r="C486" s="59"/>
      <c r="D486" s="59"/>
      <c r="E486" s="59"/>
      <c r="F486" s="59"/>
      <c r="G486" s="59"/>
      <c r="H486" s="59"/>
      <c r="I486" s="59"/>
      <c r="J486" s="59"/>
      <c r="K486" s="59"/>
      <c r="L486" s="59"/>
      <c r="M486" s="59"/>
      <c r="N486" s="59"/>
      <c r="O486" s="59"/>
      <c r="P486" s="59"/>
      <c r="Q486" s="59"/>
      <c r="R486" s="59"/>
      <c r="S486" s="59"/>
    </row>
    <row r="487" spans="2:19" x14ac:dyDescent="0.3">
      <c r="B487" s="43"/>
      <c r="C487" s="59"/>
      <c r="D487" s="59"/>
      <c r="E487" s="59"/>
      <c r="F487" s="59"/>
      <c r="G487" s="59"/>
      <c r="H487" s="59"/>
      <c r="I487" s="59"/>
      <c r="J487" s="59"/>
      <c r="K487" s="59"/>
      <c r="L487" s="59"/>
      <c r="M487" s="59"/>
      <c r="N487" s="59"/>
      <c r="O487" s="59"/>
      <c r="P487" s="59"/>
      <c r="Q487" s="59"/>
      <c r="R487" s="59"/>
      <c r="S487" s="59"/>
    </row>
    <row r="488" spans="2:19" x14ac:dyDescent="0.3">
      <c r="B488" s="43"/>
      <c r="C488" s="59"/>
      <c r="D488" s="59"/>
      <c r="E488" s="59"/>
      <c r="F488" s="59"/>
      <c r="G488" s="59"/>
      <c r="H488" s="59"/>
      <c r="I488" s="59"/>
      <c r="J488" s="59"/>
      <c r="K488" s="59"/>
      <c r="L488" s="59"/>
      <c r="M488" s="59"/>
      <c r="N488" s="59"/>
      <c r="O488" s="59"/>
      <c r="P488" s="59"/>
      <c r="Q488" s="59"/>
      <c r="R488" s="59"/>
      <c r="S488" s="59"/>
    </row>
    <row r="489" spans="2:19" x14ac:dyDescent="0.3">
      <c r="B489" s="43"/>
      <c r="C489" s="59"/>
      <c r="D489" s="59"/>
      <c r="E489" s="59"/>
      <c r="F489" s="59"/>
      <c r="G489" s="59"/>
      <c r="H489" s="59"/>
      <c r="I489" s="59"/>
      <c r="J489" s="59"/>
      <c r="K489" s="59"/>
      <c r="L489" s="59"/>
      <c r="M489" s="59"/>
      <c r="N489" s="59"/>
      <c r="O489" s="59"/>
      <c r="P489" s="59"/>
      <c r="Q489" s="59"/>
      <c r="R489" s="59"/>
      <c r="S489" s="59"/>
    </row>
    <row r="490" spans="2:19" x14ac:dyDescent="0.3">
      <c r="B490" s="43"/>
      <c r="C490" s="59"/>
      <c r="D490" s="59"/>
      <c r="E490" s="59"/>
      <c r="F490" s="59"/>
      <c r="G490" s="59"/>
      <c r="H490" s="59"/>
      <c r="I490" s="59"/>
      <c r="J490" s="59"/>
      <c r="K490" s="59"/>
      <c r="L490" s="59"/>
      <c r="M490" s="59"/>
      <c r="N490" s="59"/>
      <c r="O490" s="59"/>
      <c r="P490" s="59"/>
      <c r="Q490" s="59"/>
      <c r="R490" s="59"/>
      <c r="S490" s="59"/>
    </row>
    <row r="491" spans="2:19" x14ac:dyDescent="0.3">
      <c r="B491" s="43"/>
      <c r="C491" s="59"/>
      <c r="D491" s="59"/>
      <c r="E491" s="59"/>
      <c r="F491" s="59"/>
      <c r="G491" s="59"/>
      <c r="H491" s="59"/>
      <c r="I491" s="59"/>
      <c r="J491" s="59"/>
      <c r="K491" s="59"/>
      <c r="L491" s="59"/>
      <c r="M491" s="59"/>
      <c r="N491" s="59"/>
      <c r="O491" s="59"/>
      <c r="P491" s="59"/>
      <c r="Q491" s="59"/>
      <c r="R491" s="59"/>
      <c r="S491" s="59"/>
    </row>
    <row r="492" spans="2:19" x14ac:dyDescent="0.3">
      <c r="B492" s="43"/>
      <c r="C492" s="59"/>
      <c r="D492" s="59"/>
      <c r="E492" s="59"/>
      <c r="F492" s="59"/>
      <c r="G492" s="59"/>
      <c r="H492" s="59"/>
      <c r="I492" s="59"/>
      <c r="J492" s="59"/>
      <c r="K492" s="59"/>
      <c r="L492" s="59"/>
      <c r="M492" s="59"/>
      <c r="N492" s="59"/>
      <c r="O492" s="59"/>
      <c r="P492" s="59"/>
      <c r="Q492" s="59"/>
      <c r="R492" s="59"/>
      <c r="S492" s="59"/>
    </row>
    <row r="493" spans="2:19" x14ac:dyDescent="0.3">
      <c r="B493" s="43"/>
      <c r="C493" s="59"/>
      <c r="D493" s="59"/>
      <c r="E493" s="59"/>
      <c r="F493" s="59"/>
      <c r="G493" s="59"/>
      <c r="H493" s="59"/>
      <c r="I493" s="59"/>
      <c r="J493" s="59"/>
      <c r="K493" s="59"/>
      <c r="L493" s="59"/>
      <c r="M493" s="59"/>
      <c r="N493" s="59"/>
      <c r="O493" s="59"/>
      <c r="P493" s="59"/>
      <c r="Q493" s="59"/>
      <c r="R493" s="59"/>
      <c r="S493" s="59"/>
    </row>
    <row r="494" spans="2:19" x14ac:dyDescent="0.3">
      <c r="B494" s="43"/>
      <c r="C494" s="59"/>
      <c r="D494" s="59"/>
      <c r="E494" s="59"/>
      <c r="F494" s="59"/>
      <c r="G494" s="59"/>
      <c r="H494" s="59"/>
      <c r="I494" s="59"/>
      <c r="J494" s="59"/>
      <c r="K494" s="59"/>
      <c r="L494" s="59"/>
      <c r="M494" s="59"/>
      <c r="N494" s="59"/>
      <c r="O494" s="59"/>
      <c r="P494" s="59"/>
      <c r="Q494" s="59"/>
      <c r="R494" s="59"/>
      <c r="S494" s="59"/>
    </row>
    <row r="495" spans="2:19" x14ac:dyDescent="0.3">
      <c r="B495" s="43"/>
      <c r="C495" s="59"/>
      <c r="D495" s="59"/>
      <c r="E495" s="59"/>
      <c r="F495" s="59"/>
      <c r="G495" s="59"/>
      <c r="H495" s="59"/>
      <c r="I495" s="59"/>
      <c r="J495" s="59"/>
      <c r="K495" s="59"/>
      <c r="L495" s="59"/>
      <c r="M495" s="59"/>
      <c r="N495" s="59"/>
      <c r="O495" s="59"/>
      <c r="P495" s="59"/>
      <c r="Q495" s="59"/>
      <c r="R495" s="59"/>
      <c r="S495" s="59"/>
    </row>
    <row r="496" spans="2:19" x14ac:dyDescent="0.3">
      <c r="B496" s="43"/>
      <c r="C496" s="59"/>
      <c r="D496" s="59"/>
      <c r="E496" s="59"/>
      <c r="F496" s="59"/>
      <c r="G496" s="59"/>
      <c r="H496" s="59"/>
      <c r="I496" s="59"/>
      <c r="J496" s="59"/>
      <c r="K496" s="59"/>
      <c r="L496" s="59"/>
      <c r="M496" s="59"/>
      <c r="N496" s="59"/>
      <c r="O496" s="59"/>
      <c r="P496" s="59"/>
      <c r="Q496" s="59"/>
      <c r="R496" s="59"/>
      <c r="S496" s="59"/>
    </row>
    <row r="497" spans="2:19" x14ac:dyDescent="0.3">
      <c r="B497" s="43"/>
      <c r="C497" s="59"/>
      <c r="D497" s="59"/>
      <c r="E497" s="59"/>
      <c r="F497" s="59"/>
      <c r="G497" s="59"/>
      <c r="H497" s="59"/>
      <c r="I497" s="59"/>
      <c r="J497" s="59"/>
      <c r="K497" s="59"/>
      <c r="L497" s="59"/>
      <c r="M497" s="59"/>
      <c r="N497" s="59"/>
      <c r="O497" s="59"/>
      <c r="P497" s="59"/>
      <c r="Q497" s="59"/>
      <c r="R497" s="59"/>
      <c r="S497" s="59"/>
    </row>
    <row r="498" spans="2:19" x14ac:dyDescent="0.3">
      <c r="B498" s="43"/>
      <c r="C498" s="59"/>
      <c r="D498" s="59"/>
      <c r="E498" s="59"/>
      <c r="F498" s="59"/>
      <c r="G498" s="59"/>
      <c r="H498" s="59"/>
      <c r="I498" s="59"/>
      <c r="J498" s="59"/>
      <c r="K498" s="59"/>
      <c r="L498" s="59"/>
      <c r="M498" s="59"/>
      <c r="N498" s="59"/>
      <c r="O498" s="59"/>
      <c r="P498" s="59"/>
      <c r="Q498" s="59"/>
      <c r="R498" s="59"/>
      <c r="S498" s="59"/>
    </row>
    <row r="499" spans="2:19" x14ac:dyDescent="0.3">
      <c r="B499" s="43"/>
      <c r="C499" s="59"/>
      <c r="D499" s="59"/>
      <c r="E499" s="59"/>
      <c r="F499" s="59"/>
      <c r="G499" s="59"/>
      <c r="H499" s="59"/>
      <c r="I499" s="59"/>
      <c r="J499" s="59"/>
      <c r="K499" s="59"/>
      <c r="L499" s="59"/>
      <c r="M499" s="59"/>
      <c r="N499" s="59"/>
      <c r="O499" s="59"/>
      <c r="P499" s="59"/>
      <c r="Q499" s="59"/>
      <c r="R499" s="59"/>
      <c r="S499" s="59"/>
    </row>
    <row r="500" spans="2:19" x14ac:dyDescent="0.3">
      <c r="B500" s="43"/>
      <c r="C500" s="59"/>
      <c r="D500" s="59"/>
      <c r="E500" s="59"/>
      <c r="F500" s="59"/>
      <c r="G500" s="59"/>
      <c r="H500" s="59"/>
      <c r="I500" s="59"/>
      <c r="J500" s="59"/>
      <c r="K500" s="59"/>
      <c r="L500" s="59"/>
      <c r="M500" s="59"/>
      <c r="N500" s="59"/>
      <c r="O500" s="59"/>
      <c r="P500" s="59"/>
      <c r="Q500" s="59"/>
      <c r="R500" s="59"/>
      <c r="S500" s="59"/>
    </row>
    <row r="501" spans="2:19" x14ac:dyDescent="0.3">
      <c r="B501" s="43"/>
      <c r="C501" s="59"/>
      <c r="D501" s="59"/>
      <c r="E501" s="59"/>
      <c r="F501" s="59"/>
      <c r="G501" s="59"/>
      <c r="H501" s="59"/>
      <c r="I501" s="59"/>
      <c r="J501" s="59"/>
      <c r="K501" s="59"/>
      <c r="L501" s="59"/>
      <c r="M501" s="59"/>
      <c r="N501" s="59"/>
      <c r="O501" s="59"/>
      <c r="P501" s="59"/>
      <c r="Q501" s="59"/>
      <c r="R501" s="59"/>
      <c r="S501" s="59"/>
    </row>
    <row r="502" spans="2:19" x14ac:dyDescent="0.3">
      <c r="B502" s="43"/>
      <c r="C502" s="59"/>
      <c r="D502" s="59"/>
      <c r="E502" s="59"/>
      <c r="F502" s="59"/>
      <c r="G502" s="59"/>
      <c r="H502" s="59"/>
      <c r="I502" s="59"/>
      <c r="J502" s="59"/>
      <c r="K502" s="59"/>
      <c r="L502" s="59"/>
      <c r="M502" s="59"/>
      <c r="N502" s="59"/>
      <c r="O502" s="59"/>
      <c r="P502" s="59"/>
      <c r="Q502" s="59"/>
      <c r="R502" s="59"/>
      <c r="S502" s="59"/>
    </row>
    <row r="503" spans="2:19" x14ac:dyDescent="0.3">
      <c r="B503" s="43"/>
      <c r="C503" s="59"/>
      <c r="D503" s="59"/>
      <c r="E503" s="59"/>
      <c r="F503" s="59"/>
      <c r="G503" s="59"/>
      <c r="H503" s="59"/>
      <c r="I503" s="59"/>
      <c r="J503" s="59"/>
      <c r="K503" s="59"/>
      <c r="L503" s="59"/>
      <c r="M503" s="59"/>
      <c r="N503" s="59"/>
      <c r="O503" s="59"/>
      <c r="P503" s="59"/>
      <c r="Q503" s="59"/>
      <c r="R503" s="59"/>
      <c r="S503" s="59"/>
    </row>
    <row r="504" spans="2:19" x14ac:dyDescent="0.3">
      <c r="B504" s="43"/>
      <c r="C504" s="59"/>
      <c r="D504" s="59"/>
      <c r="E504" s="59"/>
      <c r="F504" s="59"/>
      <c r="G504" s="59"/>
      <c r="H504" s="59"/>
      <c r="I504" s="59"/>
      <c r="J504" s="59"/>
      <c r="K504" s="59"/>
      <c r="L504" s="59"/>
      <c r="M504" s="59"/>
      <c r="N504" s="59"/>
      <c r="O504" s="59"/>
      <c r="P504" s="59"/>
      <c r="Q504" s="59"/>
      <c r="R504" s="59"/>
      <c r="S504" s="59"/>
    </row>
    <row r="505" spans="2:19" x14ac:dyDescent="0.3">
      <c r="B505" s="43"/>
      <c r="C505" s="59"/>
      <c r="D505" s="59"/>
      <c r="E505" s="59"/>
      <c r="F505" s="59"/>
      <c r="G505" s="59"/>
      <c r="H505" s="59"/>
      <c r="I505" s="59"/>
      <c r="J505" s="59"/>
      <c r="K505" s="59"/>
      <c r="L505" s="59"/>
      <c r="M505" s="59"/>
      <c r="N505" s="59"/>
      <c r="O505" s="59"/>
      <c r="P505" s="59"/>
      <c r="Q505" s="59"/>
      <c r="R505" s="59"/>
      <c r="S505" s="59"/>
    </row>
    <row r="506" spans="2:19" x14ac:dyDescent="0.3">
      <c r="B506" s="43"/>
      <c r="C506" s="59"/>
      <c r="D506" s="59"/>
      <c r="E506" s="59"/>
      <c r="F506" s="59"/>
      <c r="G506" s="59"/>
      <c r="H506" s="59"/>
      <c r="I506" s="59"/>
      <c r="J506" s="59"/>
      <c r="K506" s="59"/>
      <c r="L506" s="59"/>
      <c r="M506" s="59"/>
      <c r="N506" s="59"/>
      <c r="O506" s="59"/>
      <c r="P506" s="59"/>
      <c r="Q506" s="59"/>
      <c r="R506" s="59"/>
      <c r="S506" s="59"/>
    </row>
    <row r="507" spans="2:19" x14ac:dyDescent="0.3">
      <c r="B507" s="43"/>
      <c r="C507" s="59"/>
      <c r="D507" s="59"/>
      <c r="E507" s="59"/>
      <c r="F507" s="59"/>
      <c r="G507" s="59"/>
      <c r="H507" s="59"/>
      <c r="I507" s="59"/>
      <c r="J507" s="59"/>
      <c r="K507" s="59"/>
      <c r="L507" s="59"/>
      <c r="M507" s="59"/>
      <c r="N507" s="59"/>
      <c r="O507" s="59"/>
      <c r="P507" s="59"/>
      <c r="Q507" s="59"/>
      <c r="R507" s="59"/>
      <c r="S507" s="59"/>
    </row>
    <row r="508" spans="2:19" x14ac:dyDescent="0.3">
      <c r="B508" s="43"/>
      <c r="C508" s="59"/>
      <c r="D508" s="59"/>
      <c r="E508" s="59"/>
      <c r="F508" s="59"/>
      <c r="G508" s="59"/>
      <c r="H508" s="59"/>
      <c r="I508" s="59"/>
      <c r="J508" s="59"/>
      <c r="K508" s="59"/>
      <c r="L508" s="59"/>
      <c r="M508" s="59"/>
      <c r="N508" s="59"/>
      <c r="O508" s="59"/>
      <c r="P508" s="59"/>
      <c r="Q508" s="59"/>
      <c r="R508" s="59"/>
      <c r="S508" s="59"/>
    </row>
    <row r="509" spans="2:19" x14ac:dyDescent="0.3">
      <c r="B509" s="43"/>
      <c r="C509" s="59"/>
      <c r="D509" s="59"/>
      <c r="E509" s="59"/>
      <c r="F509" s="59"/>
      <c r="G509" s="59"/>
      <c r="H509" s="59"/>
      <c r="I509" s="59"/>
      <c r="J509" s="59"/>
      <c r="K509" s="59"/>
      <c r="L509" s="59"/>
      <c r="M509" s="59"/>
      <c r="N509" s="59"/>
      <c r="O509" s="59"/>
      <c r="P509" s="59"/>
      <c r="Q509" s="59"/>
      <c r="R509" s="59"/>
      <c r="S509" s="59"/>
    </row>
    <row r="510" spans="2:19" x14ac:dyDescent="0.3">
      <c r="B510" s="43"/>
      <c r="C510" s="59"/>
      <c r="D510" s="59"/>
      <c r="E510" s="59"/>
      <c r="F510" s="59"/>
      <c r="G510" s="59"/>
      <c r="H510" s="59"/>
      <c r="I510" s="59"/>
      <c r="J510" s="59"/>
      <c r="K510" s="59"/>
      <c r="L510" s="59"/>
      <c r="M510" s="59"/>
      <c r="N510" s="59"/>
      <c r="O510" s="59"/>
      <c r="P510" s="59"/>
      <c r="Q510" s="59"/>
      <c r="R510" s="59"/>
      <c r="S510" s="59"/>
    </row>
    <row r="511" spans="2:19" x14ac:dyDescent="0.3">
      <c r="B511" s="43"/>
      <c r="C511" s="59"/>
      <c r="D511" s="59"/>
      <c r="E511" s="59"/>
      <c r="F511" s="59"/>
      <c r="G511" s="59"/>
      <c r="H511" s="59"/>
      <c r="I511" s="59"/>
      <c r="J511" s="59"/>
      <c r="K511" s="59"/>
      <c r="L511" s="59"/>
      <c r="M511" s="59"/>
      <c r="N511" s="59"/>
      <c r="O511" s="59"/>
      <c r="P511" s="59"/>
      <c r="Q511" s="59"/>
      <c r="R511" s="59"/>
      <c r="S511" s="59"/>
    </row>
    <row r="512" spans="2:19" x14ac:dyDescent="0.3">
      <c r="B512" s="43"/>
      <c r="C512" s="59"/>
      <c r="D512" s="59"/>
      <c r="E512" s="59"/>
      <c r="F512" s="59"/>
      <c r="G512" s="59"/>
      <c r="H512" s="59"/>
      <c r="I512" s="59"/>
      <c r="J512" s="59"/>
      <c r="K512" s="59"/>
      <c r="L512" s="59"/>
      <c r="M512" s="59"/>
      <c r="N512" s="59"/>
      <c r="O512" s="59"/>
      <c r="P512" s="59"/>
      <c r="Q512" s="59"/>
      <c r="R512" s="59"/>
      <c r="S512" s="59"/>
    </row>
    <row r="513" spans="2:19" x14ac:dyDescent="0.3">
      <c r="B513" s="43"/>
      <c r="C513" s="59"/>
      <c r="D513" s="59"/>
      <c r="E513" s="59"/>
      <c r="F513" s="59"/>
      <c r="G513" s="59"/>
      <c r="H513" s="59"/>
      <c r="I513" s="59"/>
      <c r="J513" s="59"/>
      <c r="K513" s="59"/>
      <c r="L513" s="59"/>
      <c r="M513" s="59"/>
      <c r="N513" s="59"/>
      <c r="O513" s="59"/>
      <c r="P513" s="59"/>
      <c r="Q513" s="59"/>
      <c r="R513" s="59"/>
      <c r="S513" s="59"/>
    </row>
    <row r="514" spans="2:19" x14ac:dyDescent="0.3">
      <c r="B514" s="43"/>
      <c r="C514" s="59"/>
      <c r="D514" s="59"/>
      <c r="E514" s="59"/>
      <c r="F514" s="59"/>
      <c r="G514" s="59"/>
      <c r="H514" s="59"/>
      <c r="I514" s="59"/>
      <c r="J514" s="59"/>
      <c r="K514" s="59"/>
      <c r="L514" s="59"/>
      <c r="M514" s="59"/>
      <c r="N514" s="59"/>
      <c r="O514" s="59"/>
      <c r="P514" s="59"/>
      <c r="Q514" s="59"/>
      <c r="R514" s="59"/>
      <c r="S514" s="59"/>
    </row>
    <row r="515" spans="2:19" x14ac:dyDescent="0.3">
      <c r="B515" s="43"/>
      <c r="C515" s="59"/>
      <c r="D515" s="59"/>
      <c r="E515" s="59"/>
      <c r="F515" s="59"/>
      <c r="G515" s="59"/>
      <c r="H515" s="59"/>
      <c r="I515" s="59"/>
      <c r="J515" s="59"/>
      <c r="K515" s="59"/>
      <c r="L515" s="59"/>
      <c r="M515" s="59"/>
      <c r="N515" s="59"/>
      <c r="O515" s="59"/>
      <c r="P515" s="59"/>
      <c r="Q515" s="59"/>
      <c r="R515" s="59"/>
      <c r="S515" s="59"/>
    </row>
    <row r="516" spans="2:19" x14ac:dyDescent="0.3">
      <c r="B516" s="43"/>
      <c r="C516" s="59"/>
      <c r="D516" s="59"/>
      <c r="E516" s="59"/>
      <c r="F516" s="59"/>
      <c r="G516" s="59"/>
      <c r="H516" s="59"/>
      <c r="I516" s="59"/>
      <c r="J516" s="59"/>
      <c r="K516" s="59"/>
      <c r="L516" s="59"/>
      <c r="M516" s="59"/>
      <c r="N516" s="59"/>
      <c r="O516" s="59"/>
      <c r="P516" s="59"/>
      <c r="Q516" s="59"/>
      <c r="R516" s="59"/>
      <c r="S516" s="59"/>
    </row>
    <row r="517" spans="2:19" x14ac:dyDescent="0.3">
      <c r="B517" s="43"/>
      <c r="C517" s="59"/>
      <c r="D517" s="59"/>
      <c r="E517" s="59"/>
      <c r="F517" s="59"/>
      <c r="G517" s="59"/>
      <c r="H517" s="59"/>
      <c r="I517" s="59"/>
      <c r="J517" s="59"/>
      <c r="K517" s="59"/>
      <c r="L517" s="59"/>
      <c r="M517" s="59"/>
      <c r="N517" s="59"/>
      <c r="O517" s="59"/>
      <c r="P517" s="59"/>
      <c r="Q517" s="59"/>
      <c r="R517" s="59"/>
      <c r="S517" s="59"/>
    </row>
    <row r="518" spans="2:19" x14ac:dyDescent="0.3">
      <c r="B518" s="43"/>
      <c r="C518" s="59"/>
      <c r="D518" s="59"/>
      <c r="E518" s="59"/>
      <c r="F518" s="59"/>
      <c r="G518" s="59"/>
      <c r="H518" s="59"/>
      <c r="I518" s="59"/>
      <c r="J518" s="59"/>
      <c r="K518" s="59"/>
      <c r="L518" s="59"/>
      <c r="M518" s="59"/>
      <c r="N518" s="59"/>
      <c r="O518" s="59"/>
      <c r="P518" s="59"/>
      <c r="Q518" s="59"/>
      <c r="R518" s="59"/>
      <c r="S518" s="59"/>
    </row>
    <row r="519" spans="2:19" x14ac:dyDescent="0.3">
      <c r="B519" s="43"/>
      <c r="C519" s="59"/>
      <c r="D519" s="59"/>
      <c r="E519" s="59"/>
      <c r="F519" s="59"/>
      <c r="G519" s="59"/>
      <c r="H519" s="59"/>
      <c r="I519" s="59"/>
      <c r="J519" s="59"/>
      <c r="K519" s="59"/>
      <c r="L519" s="59"/>
      <c r="M519" s="59"/>
      <c r="N519" s="59"/>
      <c r="O519" s="59"/>
      <c r="P519" s="59"/>
      <c r="Q519" s="59"/>
      <c r="R519" s="59"/>
      <c r="S519" s="59"/>
    </row>
    <row r="520" spans="2:19" x14ac:dyDescent="0.3">
      <c r="B520" s="43"/>
      <c r="C520" s="59"/>
      <c r="D520" s="59"/>
      <c r="E520" s="59"/>
      <c r="F520" s="59"/>
      <c r="G520" s="59"/>
      <c r="H520" s="59"/>
      <c r="I520" s="59"/>
      <c r="J520" s="59"/>
      <c r="K520" s="59"/>
      <c r="L520" s="59"/>
      <c r="M520" s="59"/>
      <c r="N520" s="59"/>
      <c r="O520" s="59"/>
      <c r="P520" s="59"/>
      <c r="Q520" s="59"/>
      <c r="R520" s="59"/>
      <c r="S520" s="59"/>
    </row>
    <row r="521" spans="2:19" x14ac:dyDescent="0.3">
      <c r="B521" s="43"/>
      <c r="C521" s="59"/>
      <c r="D521" s="59"/>
      <c r="E521" s="59"/>
      <c r="F521" s="59"/>
      <c r="G521" s="59"/>
      <c r="H521" s="59"/>
      <c r="I521" s="59"/>
      <c r="J521" s="59"/>
      <c r="K521" s="59"/>
      <c r="L521" s="59"/>
      <c r="M521" s="59"/>
      <c r="N521" s="59"/>
      <c r="O521" s="59"/>
      <c r="P521" s="59"/>
      <c r="Q521" s="59"/>
      <c r="R521" s="59"/>
      <c r="S521" s="59"/>
    </row>
    <row r="522" spans="2:19" x14ac:dyDescent="0.3">
      <c r="B522" s="43"/>
      <c r="C522" s="59"/>
      <c r="D522" s="59"/>
      <c r="E522" s="59"/>
      <c r="F522" s="59"/>
      <c r="G522" s="59"/>
      <c r="H522" s="59"/>
      <c r="I522" s="59"/>
      <c r="J522" s="59"/>
      <c r="K522" s="59"/>
      <c r="L522" s="59"/>
      <c r="M522" s="59"/>
      <c r="N522" s="59"/>
      <c r="O522" s="59"/>
      <c r="P522" s="59"/>
      <c r="Q522" s="59"/>
      <c r="R522" s="59"/>
      <c r="S522" s="59"/>
    </row>
    <row r="523" spans="2:19" x14ac:dyDescent="0.3">
      <c r="B523" s="43"/>
      <c r="C523" s="59"/>
      <c r="D523" s="59"/>
      <c r="E523" s="59"/>
      <c r="F523" s="59"/>
      <c r="G523" s="59"/>
      <c r="H523" s="59"/>
      <c r="I523" s="59"/>
      <c r="J523" s="59"/>
      <c r="K523" s="59"/>
      <c r="L523" s="59"/>
      <c r="M523" s="59"/>
      <c r="N523" s="59"/>
      <c r="O523" s="59"/>
      <c r="P523" s="59"/>
      <c r="Q523" s="59"/>
      <c r="R523" s="59"/>
      <c r="S523" s="59"/>
    </row>
    <row r="524" spans="2:19" x14ac:dyDescent="0.3">
      <c r="B524" s="43"/>
      <c r="C524" s="59"/>
      <c r="D524" s="59"/>
      <c r="E524" s="59"/>
      <c r="F524" s="59"/>
      <c r="G524" s="59"/>
      <c r="H524" s="59"/>
      <c r="I524" s="59"/>
      <c r="J524" s="59"/>
      <c r="K524" s="59"/>
      <c r="L524" s="59"/>
      <c r="M524" s="59"/>
      <c r="N524" s="59"/>
      <c r="O524" s="59"/>
      <c r="P524" s="59"/>
      <c r="Q524" s="59"/>
      <c r="R524" s="59"/>
      <c r="S524" s="59"/>
    </row>
    <row r="525" spans="2:19" x14ac:dyDescent="0.3">
      <c r="B525" s="43"/>
      <c r="C525" s="59"/>
      <c r="D525" s="59"/>
      <c r="E525" s="59"/>
      <c r="F525" s="59"/>
      <c r="G525" s="59"/>
      <c r="H525" s="59"/>
      <c r="I525" s="59"/>
      <c r="J525" s="59"/>
      <c r="K525" s="59"/>
      <c r="L525" s="59"/>
      <c r="M525" s="59"/>
      <c r="N525" s="59"/>
      <c r="O525" s="59"/>
      <c r="P525" s="59"/>
      <c r="Q525" s="59"/>
      <c r="R525" s="59"/>
      <c r="S525" s="59"/>
    </row>
    <row r="526" spans="2:19" x14ac:dyDescent="0.3">
      <c r="B526" s="43"/>
      <c r="C526" s="59"/>
      <c r="D526" s="59"/>
      <c r="E526" s="59"/>
      <c r="F526" s="59"/>
      <c r="G526" s="59"/>
      <c r="H526" s="59"/>
      <c r="I526" s="59"/>
      <c r="J526" s="59"/>
      <c r="K526" s="59"/>
      <c r="L526" s="59"/>
      <c r="M526" s="59"/>
      <c r="N526" s="59"/>
      <c r="O526" s="59"/>
      <c r="P526" s="59"/>
      <c r="Q526" s="59"/>
      <c r="R526" s="59"/>
      <c r="S526" s="59"/>
    </row>
    <row r="527" spans="2:19" x14ac:dyDescent="0.3">
      <c r="B527" s="43"/>
      <c r="C527" s="59"/>
      <c r="D527" s="59"/>
      <c r="E527" s="59"/>
      <c r="F527" s="59"/>
      <c r="G527" s="59"/>
      <c r="H527" s="59"/>
      <c r="I527" s="59"/>
      <c r="J527" s="59"/>
      <c r="K527" s="59"/>
      <c r="L527" s="59"/>
      <c r="M527" s="59"/>
      <c r="N527" s="59"/>
      <c r="O527" s="59"/>
      <c r="P527" s="59"/>
      <c r="Q527" s="59"/>
      <c r="R527" s="59"/>
      <c r="S527" s="59"/>
    </row>
    <row r="528" spans="2:19" x14ac:dyDescent="0.3">
      <c r="B528" s="43"/>
      <c r="C528" s="59"/>
      <c r="D528" s="59"/>
      <c r="E528" s="59"/>
      <c r="F528" s="59"/>
      <c r="G528" s="59"/>
      <c r="H528" s="59"/>
      <c r="I528" s="59"/>
      <c r="J528" s="59"/>
      <c r="K528" s="59"/>
      <c r="L528" s="59"/>
      <c r="M528" s="59"/>
      <c r="N528" s="59"/>
      <c r="O528" s="59"/>
      <c r="P528" s="59"/>
      <c r="Q528" s="59"/>
      <c r="R528" s="59"/>
      <c r="S528" s="59"/>
    </row>
    <row r="529" spans="2:19" x14ac:dyDescent="0.3">
      <c r="B529" s="43"/>
      <c r="C529" s="59"/>
      <c r="D529" s="59"/>
      <c r="E529" s="59"/>
      <c r="F529" s="59"/>
      <c r="G529" s="59"/>
      <c r="H529" s="59"/>
      <c r="I529" s="59"/>
      <c r="J529" s="59"/>
      <c r="K529" s="59"/>
      <c r="L529" s="59"/>
      <c r="M529" s="59"/>
      <c r="N529" s="59"/>
      <c r="O529" s="59"/>
      <c r="P529" s="59"/>
      <c r="Q529" s="59"/>
      <c r="R529" s="59"/>
      <c r="S529" s="59"/>
    </row>
    <row r="530" spans="2:19" x14ac:dyDescent="0.3">
      <c r="B530" s="43"/>
      <c r="C530" s="59"/>
      <c r="D530" s="59"/>
      <c r="E530" s="59"/>
      <c r="F530" s="59"/>
      <c r="G530" s="59"/>
      <c r="H530" s="59"/>
      <c r="I530" s="59"/>
      <c r="J530" s="59"/>
      <c r="K530" s="59"/>
      <c r="L530" s="59"/>
      <c r="M530" s="59"/>
      <c r="N530" s="59"/>
      <c r="O530" s="59"/>
      <c r="P530" s="59"/>
      <c r="Q530" s="59"/>
      <c r="R530" s="59"/>
      <c r="S530" s="59"/>
    </row>
    <row r="531" spans="2:19" x14ac:dyDescent="0.3">
      <c r="B531" s="43"/>
      <c r="C531" s="59"/>
      <c r="D531" s="59"/>
      <c r="E531" s="59"/>
      <c r="F531" s="59"/>
      <c r="G531" s="59"/>
      <c r="H531" s="59"/>
      <c r="I531" s="59"/>
      <c r="J531" s="59"/>
      <c r="K531" s="59"/>
      <c r="L531" s="59"/>
      <c r="M531" s="59"/>
      <c r="N531" s="59"/>
      <c r="O531" s="59"/>
      <c r="P531" s="59"/>
      <c r="Q531" s="59"/>
      <c r="R531" s="59"/>
      <c r="S531" s="59"/>
    </row>
    <row r="532" spans="2:19" x14ac:dyDescent="0.3">
      <c r="B532" s="43"/>
      <c r="C532" s="59"/>
      <c r="D532" s="59"/>
      <c r="E532" s="59"/>
      <c r="F532" s="59"/>
      <c r="G532" s="59"/>
      <c r="H532" s="59"/>
      <c r="I532" s="59"/>
      <c r="J532" s="59"/>
      <c r="K532" s="59"/>
      <c r="L532" s="59"/>
      <c r="M532" s="59"/>
      <c r="N532" s="59"/>
      <c r="O532" s="59"/>
      <c r="P532" s="59"/>
      <c r="Q532" s="59"/>
      <c r="R532" s="59"/>
      <c r="S532" s="59"/>
    </row>
    <row r="533" spans="2:19" x14ac:dyDescent="0.3">
      <c r="B533" s="43"/>
      <c r="C533" s="59"/>
      <c r="D533" s="59"/>
      <c r="E533" s="59"/>
      <c r="F533" s="59"/>
      <c r="G533" s="59"/>
      <c r="H533" s="59"/>
      <c r="I533" s="59"/>
      <c r="J533" s="59"/>
      <c r="K533" s="59"/>
      <c r="L533" s="59"/>
      <c r="M533" s="59"/>
      <c r="N533" s="59"/>
      <c r="O533" s="59"/>
      <c r="P533" s="59"/>
      <c r="Q533" s="59"/>
      <c r="R533" s="59"/>
      <c r="S533" s="59"/>
    </row>
    <row r="534" spans="2:19" x14ac:dyDescent="0.3">
      <c r="B534" s="43"/>
      <c r="C534" s="59"/>
      <c r="D534" s="59"/>
      <c r="E534" s="59"/>
      <c r="F534" s="59"/>
      <c r="G534" s="59"/>
      <c r="H534" s="59"/>
      <c r="I534" s="59"/>
      <c r="J534" s="59"/>
      <c r="K534" s="59"/>
      <c r="L534" s="59"/>
      <c r="M534" s="59"/>
      <c r="N534" s="59"/>
      <c r="O534" s="59"/>
      <c r="P534" s="59"/>
      <c r="Q534" s="59"/>
      <c r="R534" s="59"/>
      <c r="S534" s="59"/>
    </row>
    <row r="535" spans="2:19" x14ac:dyDescent="0.3">
      <c r="B535" s="43"/>
      <c r="C535" s="59"/>
      <c r="D535" s="59"/>
      <c r="E535" s="59"/>
      <c r="F535" s="59"/>
      <c r="G535" s="59"/>
      <c r="H535" s="59"/>
      <c r="I535" s="59"/>
      <c r="J535" s="59"/>
      <c r="K535" s="59"/>
      <c r="L535" s="59"/>
      <c r="M535" s="59"/>
      <c r="N535" s="59"/>
      <c r="O535" s="59"/>
      <c r="P535" s="59"/>
      <c r="Q535" s="59"/>
      <c r="R535" s="59"/>
      <c r="S535" s="59"/>
    </row>
    <row r="536" spans="2:19" x14ac:dyDescent="0.3">
      <c r="B536" s="43"/>
      <c r="C536" s="59"/>
      <c r="D536" s="59"/>
      <c r="E536" s="59"/>
      <c r="F536" s="59"/>
      <c r="G536" s="59"/>
      <c r="H536" s="59"/>
      <c r="I536" s="59"/>
      <c r="J536" s="59"/>
      <c r="K536" s="59"/>
      <c r="L536" s="59"/>
      <c r="M536" s="59"/>
      <c r="N536" s="59"/>
      <c r="O536" s="59"/>
      <c r="P536" s="59"/>
      <c r="Q536" s="59"/>
      <c r="R536" s="59"/>
      <c r="S536" s="59"/>
    </row>
    <row r="537" spans="2:19" x14ac:dyDescent="0.3">
      <c r="B537" s="43"/>
      <c r="C537" s="59"/>
      <c r="D537" s="59"/>
      <c r="E537" s="59"/>
      <c r="F537" s="59"/>
      <c r="G537" s="59"/>
      <c r="H537" s="59"/>
      <c r="I537" s="59"/>
      <c r="J537" s="59"/>
      <c r="K537" s="59"/>
      <c r="L537" s="59"/>
      <c r="M537" s="59"/>
      <c r="N537" s="59"/>
      <c r="O537" s="59"/>
      <c r="P537" s="59"/>
      <c r="Q537" s="59"/>
      <c r="R537" s="59"/>
      <c r="S537" s="59"/>
    </row>
    <row r="538" spans="2:19" x14ac:dyDescent="0.3">
      <c r="B538" s="43"/>
      <c r="C538" s="59"/>
      <c r="D538" s="59"/>
      <c r="E538" s="59"/>
      <c r="F538" s="59"/>
      <c r="G538" s="59"/>
      <c r="H538" s="59"/>
      <c r="I538" s="59"/>
      <c r="J538" s="59"/>
      <c r="K538" s="59"/>
      <c r="L538" s="59"/>
      <c r="M538" s="59"/>
      <c r="N538" s="59"/>
      <c r="O538" s="59"/>
      <c r="P538" s="59"/>
      <c r="Q538" s="59"/>
      <c r="R538" s="59"/>
      <c r="S538" s="59"/>
    </row>
    <row r="539" spans="2:19" x14ac:dyDescent="0.3">
      <c r="B539" s="43"/>
      <c r="C539" s="59"/>
      <c r="D539" s="59"/>
      <c r="E539" s="59"/>
      <c r="F539" s="59"/>
      <c r="G539" s="59"/>
      <c r="H539" s="59"/>
      <c r="I539" s="59"/>
      <c r="J539" s="59"/>
      <c r="K539" s="59"/>
      <c r="L539" s="59"/>
      <c r="M539" s="59"/>
      <c r="N539" s="59"/>
      <c r="O539" s="59"/>
      <c r="P539" s="59"/>
      <c r="Q539" s="59"/>
      <c r="R539" s="59"/>
      <c r="S539" s="59"/>
    </row>
    <row r="540" spans="2:19" x14ac:dyDescent="0.3">
      <c r="B540" s="43"/>
      <c r="C540" s="59"/>
      <c r="D540" s="59"/>
      <c r="E540" s="59"/>
      <c r="F540" s="59"/>
      <c r="G540" s="59"/>
      <c r="H540" s="59"/>
      <c r="I540" s="59"/>
      <c r="J540" s="59"/>
      <c r="K540" s="59"/>
      <c r="L540" s="59"/>
      <c r="M540" s="59"/>
      <c r="N540" s="59"/>
      <c r="O540" s="59"/>
      <c r="P540" s="59"/>
      <c r="Q540" s="59"/>
      <c r="R540" s="59"/>
      <c r="S540" s="59"/>
    </row>
    <row r="541" spans="2:19" x14ac:dyDescent="0.3">
      <c r="B541" s="43"/>
      <c r="C541" s="59"/>
      <c r="D541" s="59"/>
      <c r="E541" s="59"/>
      <c r="F541" s="59"/>
      <c r="G541" s="59"/>
      <c r="H541" s="59"/>
      <c r="I541" s="59"/>
      <c r="J541" s="59"/>
      <c r="K541" s="59"/>
      <c r="L541" s="59"/>
      <c r="M541" s="59"/>
      <c r="N541" s="59"/>
      <c r="O541" s="59"/>
      <c r="P541" s="59"/>
      <c r="Q541" s="59"/>
      <c r="R541" s="59"/>
      <c r="S541" s="59"/>
    </row>
    <row r="542" spans="2:19" x14ac:dyDescent="0.3">
      <c r="B542" s="43"/>
      <c r="C542" s="59"/>
      <c r="D542" s="59"/>
      <c r="E542" s="59"/>
      <c r="F542" s="59"/>
      <c r="G542" s="59"/>
      <c r="H542" s="59"/>
      <c r="I542" s="59"/>
      <c r="J542" s="59"/>
      <c r="K542" s="59"/>
      <c r="L542" s="59"/>
      <c r="M542" s="59"/>
      <c r="N542" s="59"/>
      <c r="O542" s="59"/>
      <c r="P542" s="59"/>
      <c r="Q542" s="59"/>
      <c r="R542" s="59"/>
      <c r="S542" s="59"/>
    </row>
    <row r="543" spans="2:19" x14ac:dyDescent="0.3">
      <c r="B543" s="43"/>
      <c r="C543" s="59"/>
      <c r="D543" s="59"/>
      <c r="E543" s="59"/>
      <c r="F543" s="59"/>
      <c r="G543" s="59"/>
      <c r="H543" s="59"/>
      <c r="I543" s="59"/>
      <c r="J543" s="59"/>
      <c r="K543" s="59"/>
      <c r="L543" s="59"/>
      <c r="M543" s="59"/>
      <c r="N543" s="59"/>
      <c r="O543" s="59"/>
      <c r="P543" s="59"/>
      <c r="Q543" s="59"/>
      <c r="R543" s="59"/>
      <c r="S543" s="59"/>
    </row>
    <row r="544" spans="2:19" x14ac:dyDescent="0.3">
      <c r="B544" s="43"/>
      <c r="C544" s="59"/>
      <c r="D544" s="59"/>
      <c r="E544" s="59"/>
      <c r="F544" s="59"/>
      <c r="G544" s="59"/>
      <c r="H544" s="59"/>
      <c r="I544" s="59"/>
      <c r="J544" s="59"/>
      <c r="K544" s="59"/>
      <c r="L544" s="59"/>
      <c r="M544" s="59"/>
      <c r="N544" s="59"/>
      <c r="O544" s="59"/>
      <c r="P544" s="59"/>
      <c r="Q544" s="59"/>
      <c r="R544" s="59"/>
      <c r="S544" s="59"/>
    </row>
    <row r="545" spans="2:19" x14ac:dyDescent="0.3">
      <c r="B545" s="43"/>
      <c r="C545" s="59"/>
      <c r="D545" s="59"/>
      <c r="E545" s="59"/>
      <c r="F545" s="59"/>
      <c r="G545" s="59"/>
      <c r="H545" s="59"/>
      <c r="I545" s="59"/>
      <c r="J545" s="59"/>
      <c r="K545" s="59"/>
      <c r="L545" s="59"/>
      <c r="M545" s="59"/>
      <c r="N545" s="59"/>
      <c r="O545" s="59"/>
      <c r="P545" s="59"/>
      <c r="Q545" s="59"/>
      <c r="R545" s="59"/>
      <c r="S545" s="59"/>
    </row>
    <row r="546" spans="2:19" x14ac:dyDescent="0.3">
      <c r="B546" s="43"/>
      <c r="C546" s="59"/>
      <c r="D546" s="59"/>
      <c r="E546" s="59"/>
      <c r="F546" s="59"/>
      <c r="G546" s="59"/>
      <c r="H546" s="59"/>
      <c r="I546" s="59"/>
      <c r="J546" s="59"/>
      <c r="K546" s="59"/>
      <c r="L546" s="59"/>
      <c r="M546" s="59"/>
      <c r="N546" s="59"/>
      <c r="O546" s="59"/>
      <c r="P546" s="59"/>
      <c r="Q546" s="59"/>
      <c r="R546" s="59"/>
      <c r="S546" s="59"/>
    </row>
    <row r="547" spans="2:19" x14ac:dyDescent="0.3">
      <c r="B547" s="43"/>
      <c r="C547" s="59"/>
      <c r="D547" s="59"/>
      <c r="E547" s="59"/>
      <c r="F547" s="59"/>
      <c r="G547" s="59"/>
      <c r="H547" s="59"/>
      <c r="I547" s="59"/>
      <c r="J547" s="59"/>
      <c r="K547" s="59"/>
      <c r="L547" s="59"/>
      <c r="M547" s="59"/>
      <c r="N547" s="59"/>
      <c r="O547" s="59"/>
      <c r="P547" s="59"/>
      <c r="Q547" s="59"/>
      <c r="R547" s="59"/>
      <c r="S547" s="59"/>
    </row>
    <row r="548" spans="2:19" x14ac:dyDescent="0.3">
      <c r="B548" s="43"/>
      <c r="C548" s="59"/>
      <c r="D548" s="59"/>
      <c r="E548" s="59"/>
      <c r="F548" s="59"/>
      <c r="G548" s="59"/>
      <c r="H548" s="59"/>
      <c r="I548" s="59"/>
      <c r="J548" s="59"/>
      <c r="K548" s="59"/>
      <c r="L548" s="59"/>
      <c r="M548" s="59"/>
      <c r="N548" s="59"/>
      <c r="O548" s="59"/>
      <c r="P548" s="59"/>
      <c r="Q548" s="59"/>
      <c r="R548" s="59"/>
      <c r="S548" s="59"/>
    </row>
    <row r="549" spans="2:19" x14ac:dyDescent="0.3">
      <c r="B549" s="43"/>
      <c r="C549" s="59"/>
      <c r="D549" s="59"/>
      <c r="E549" s="59"/>
      <c r="F549" s="59"/>
      <c r="G549" s="59"/>
      <c r="H549" s="59"/>
      <c r="I549" s="59"/>
      <c r="J549" s="59"/>
      <c r="K549" s="59"/>
      <c r="L549" s="59"/>
      <c r="M549" s="59"/>
      <c r="N549" s="59"/>
      <c r="O549" s="59"/>
      <c r="P549" s="59"/>
      <c r="Q549" s="59"/>
      <c r="R549" s="59"/>
      <c r="S549" s="59"/>
    </row>
    <row r="550" spans="2:19" x14ac:dyDescent="0.3">
      <c r="B550" s="43"/>
      <c r="C550" s="59"/>
      <c r="D550" s="59"/>
      <c r="E550" s="59"/>
      <c r="F550" s="59"/>
      <c r="G550" s="59"/>
      <c r="H550" s="59"/>
      <c r="I550" s="59"/>
      <c r="J550" s="59"/>
      <c r="K550" s="59"/>
      <c r="L550" s="59"/>
      <c r="M550" s="59"/>
      <c r="N550" s="59"/>
      <c r="O550" s="59"/>
      <c r="P550" s="59"/>
      <c r="Q550" s="59"/>
      <c r="R550" s="59"/>
      <c r="S550" s="59"/>
    </row>
    <row r="551" spans="2:19" x14ac:dyDescent="0.3">
      <c r="B551" s="43"/>
      <c r="C551" s="59"/>
      <c r="D551" s="59"/>
      <c r="E551" s="59"/>
      <c r="F551" s="59"/>
      <c r="G551" s="59"/>
      <c r="H551" s="59"/>
      <c r="I551" s="59"/>
      <c r="J551" s="59"/>
      <c r="K551" s="59"/>
      <c r="L551" s="59"/>
      <c r="M551" s="59"/>
      <c r="N551" s="59"/>
      <c r="O551" s="59"/>
      <c r="P551" s="59"/>
      <c r="Q551" s="59"/>
      <c r="R551" s="59"/>
      <c r="S551" s="59"/>
    </row>
    <row r="552" spans="2:19" x14ac:dyDescent="0.3">
      <c r="B552" s="43"/>
      <c r="C552" s="59"/>
      <c r="D552" s="59"/>
      <c r="E552" s="59"/>
      <c r="F552" s="59"/>
      <c r="G552" s="59"/>
      <c r="H552" s="59"/>
      <c r="I552" s="59"/>
      <c r="J552" s="59"/>
      <c r="K552" s="59"/>
      <c r="L552" s="59"/>
      <c r="M552" s="59"/>
      <c r="N552" s="59"/>
      <c r="O552" s="59"/>
      <c r="P552" s="59"/>
      <c r="Q552" s="59"/>
      <c r="R552" s="59"/>
      <c r="S552" s="59"/>
    </row>
    <row r="553" spans="2:19" x14ac:dyDescent="0.3">
      <c r="B553" s="43"/>
      <c r="C553" s="59"/>
      <c r="D553" s="59"/>
      <c r="E553" s="59"/>
      <c r="F553" s="59"/>
      <c r="G553" s="59"/>
      <c r="H553" s="59"/>
      <c r="I553" s="59"/>
      <c r="J553" s="59"/>
      <c r="K553" s="59"/>
      <c r="L553" s="59"/>
      <c r="M553" s="59"/>
      <c r="N553" s="59"/>
      <c r="O553" s="59"/>
      <c r="P553" s="59"/>
      <c r="Q553" s="59"/>
      <c r="R553" s="59"/>
      <c r="S553" s="59"/>
    </row>
    <row r="554" spans="2:19" x14ac:dyDescent="0.3">
      <c r="B554" s="43"/>
      <c r="C554" s="59"/>
      <c r="D554" s="59"/>
      <c r="E554" s="59"/>
      <c r="F554" s="59"/>
      <c r="G554" s="59"/>
      <c r="H554" s="59"/>
      <c r="I554" s="59"/>
      <c r="J554" s="59"/>
      <c r="K554" s="59"/>
      <c r="L554" s="59"/>
      <c r="M554" s="59"/>
      <c r="N554" s="59"/>
      <c r="O554" s="59"/>
      <c r="P554" s="59"/>
      <c r="Q554" s="59"/>
      <c r="R554" s="59"/>
      <c r="S554" s="59"/>
    </row>
    <row r="555" spans="2:19" x14ac:dyDescent="0.3">
      <c r="B555" s="43"/>
      <c r="C555" s="59"/>
      <c r="D555" s="59"/>
      <c r="E555" s="59"/>
      <c r="F555" s="59"/>
      <c r="G555" s="59"/>
      <c r="H555" s="59"/>
      <c r="I555" s="59"/>
      <c r="J555" s="59"/>
      <c r="K555" s="59"/>
      <c r="L555" s="59"/>
      <c r="M555" s="59"/>
      <c r="N555" s="59"/>
      <c r="O555" s="59"/>
      <c r="P555" s="59"/>
      <c r="Q555" s="59"/>
      <c r="R555" s="59"/>
      <c r="S555" s="59"/>
    </row>
    <row r="556" spans="2:19" x14ac:dyDescent="0.3">
      <c r="B556" s="43"/>
      <c r="C556" s="59"/>
      <c r="D556" s="59"/>
      <c r="E556" s="59"/>
      <c r="F556" s="59"/>
      <c r="G556" s="59"/>
      <c r="H556" s="59"/>
      <c r="I556" s="59"/>
      <c r="J556" s="59"/>
      <c r="K556" s="59"/>
      <c r="L556" s="59"/>
      <c r="M556" s="59"/>
      <c r="N556" s="59"/>
      <c r="O556" s="59"/>
      <c r="P556" s="59"/>
      <c r="Q556" s="59"/>
      <c r="R556" s="59"/>
      <c r="S556" s="59"/>
    </row>
    <row r="557" spans="2:19" x14ac:dyDescent="0.3">
      <c r="B557" s="43"/>
      <c r="C557" s="59"/>
      <c r="D557" s="59"/>
      <c r="E557" s="59"/>
      <c r="F557" s="59"/>
      <c r="G557" s="59"/>
      <c r="H557" s="59"/>
      <c r="I557" s="59"/>
      <c r="J557" s="59"/>
      <c r="K557" s="59"/>
      <c r="L557" s="59"/>
      <c r="M557" s="59"/>
      <c r="N557" s="59"/>
      <c r="O557" s="59"/>
      <c r="P557" s="59"/>
      <c r="Q557" s="59"/>
      <c r="R557" s="59"/>
      <c r="S557" s="59"/>
    </row>
    <row r="558" spans="2:19" x14ac:dyDescent="0.3">
      <c r="B558" s="43"/>
      <c r="C558" s="59"/>
      <c r="D558" s="59"/>
      <c r="E558" s="59"/>
      <c r="F558" s="59"/>
      <c r="G558" s="59"/>
      <c r="H558" s="59"/>
      <c r="I558" s="59"/>
      <c r="J558" s="59"/>
      <c r="K558" s="59"/>
      <c r="L558" s="59"/>
      <c r="M558" s="59"/>
      <c r="N558" s="59"/>
      <c r="O558" s="59"/>
      <c r="P558" s="59"/>
      <c r="Q558" s="59"/>
      <c r="R558" s="59"/>
      <c r="S558" s="59"/>
    </row>
    <row r="559" spans="2:19" x14ac:dyDescent="0.3">
      <c r="B559" s="43"/>
      <c r="C559" s="59"/>
      <c r="D559" s="59"/>
      <c r="E559" s="59"/>
      <c r="F559" s="59"/>
      <c r="G559" s="59"/>
      <c r="H559" s="59"/>
      <c r="I559" s="59"/>
      <c r="J559" s="59"/>
      <c r="K559" s="59"/>
      <c r="L559" s="59"/>
      <c r="M559" s="59"/>
      <c r="N559" s="59"/>
      <c r="O559" s="59"/>
      <c r="P559" s="59"/>
      <c r="Q559" s="59"/>
      <c r="R559" s="59"/>
      <c r="S559" s="59"/>
    </row>
    <row r="560" spans="2:19" x14ac:dyDescent="0.3">
      <c r="B560" s="43"/>
      <c r="C560" s="59"/>
      <c r="D560" s="59"/>
      <c r="E560" s="59"/>
      <c r="F560" s="59"/>
      <c r="G560" s="59"/>
      <c r="H560" s="59"/>
      <c r="I560" s="59"/>
      <c r="J560" s="59"/>
      <c r="K560" s="59"/>
      <c r="L560" s="59"/>
      <c r="M560" s="59"/>
      <c r="N560" s="59"/>
      <c r="O560" s="59"/>
      <c r="P560" s="59"/>
      <c r="Q560" s="59"/>
      <c r="R560" s="59"/>
      <c r="S560" s="59"/>
    </row>
    <row r="561" spans="2:19" x14ac:dyDescent="0.3">
      <c r="B561" s="43"/>
      <c r="C561" s="59"/>
      <c r="D561" s="59"/>
      <c r="E561" s="59"/>
      <c r="F561" s="59"/>
      <c r="G561" s="59"/>
      <c r="H561" s="59"/>
      <c r="I561" s="59"/>
      <c r="J561" s="59"/>
      <c r="K561" s="59"/>
      <c r="L561" s="59"/>
      <c r="M561" s="59"/>
      <c r="N561" s="59"/>
      <c r="O561" s="59"/>
      <c r="P561" s="59"/>
      <c r="Q561" s="59"/>
      <c r="R561" s="59"/>
      <c r="S561" s="59"/>
    </row>
    <row r="562" spans="2:19" x14ac:dyDescent="0.3">
      <c r="B562" s="43"/>
      <c r="C562" s="59"/>
      <c r="D562" s="59"/>
      <c r="E562" s="59"/>
      <c r="F562" s="59"/>
      <c r="G562" s="59"/>
      <c r="H562" s="59"/>
      <c r="I562" s="59"/>
      <c r="J562" s="59"/>
      <c r="K562" s="59"/>
      <c r="L562" s="59"/>
      <c r="M562" s="59"/>
      <c r="N562" s="59"/>
      <c r="O562" s="59"/>
      <c r="P562" s="59"/>
      <c r="Q562" s="59"/>
      <c r="R562" s="59"/>
      <c r="S562" s="59"/>
    </row>
    <row r="563" spans="2:19" x14ac:dyDescent="0.3">
      <c r="B563" s="43"/>
      <c r="C563" s="59"/>
      <c r="D563" s="59"/>
      <c r="E563" s="59"/>
      <c r="F563" s="59"/>
      <c r="G563" s="59"/>
      <c r="H563" s="59"/>
      <c r="I563" s="59"/>
      <c r="J563" s="59"/>
      <c r="K563" s="59"/>
      <c r="L563" s="59"/>
      <c r="M563" s="59"/>
      <c r="N563" s="59"/>
      <c r="O563" s="59"/>
      <c r="P563" s="59"/>
      <c r="Q563" s="59"/>
      <c r="R563" s="59"/>
      <c r="S563" s="59"/>
    </row>
    <row r="564" spans="2:19" x14ac:dyDescent="0.3">
      <c r="B564" s="43"/>
      <c r="C564" s="59"/>
      <c r="D564" s="59"/>
      <c r="E564" s="59"/>
      <c r="F564" s="59"/>
      <c r="G564" s="59"/>
      <c r="H564" s="59"/>
      <c r="I564" s="59"/>
      <c r="J564" s="59"/>
      <c r="K564" s="59"/>
      <c r="L564" s="59"/>
      <c r="M564" s="59"/>
      <c r="N564" s="59"/>
      <c r="O564" s="59"/>
      <c r="P564" s="59"/>
      <c r="Q564" s="59"/>
      <c r="R564" s="59"/>
      <c r="S564" s="59"/>
    </row>
    <row r="565" spans="2:19" x14ac:dyDescent="0.3">
      <c r="B565" s="43"/>
      <c r="C565" s="59"/>
      <c r="D565" s="59"/>
      <c r="E565" s="59"/>
      <c r="F565" s="59"/>
      <c r="G565" s="59"/>
      <c r="H565" s="59"/>
      <c r="I565" s="59"/>
      <c r="J565" s="59"/>
      <c r="K565" s="59"/>
      <c r="L565" s="59"/>
      <c r="M565" s="59"/>
      <c r="N565" s="59"/>
      <c r="O565" s="59"/>
      <c r="P565" s="59"/>
      <c r="Q565" s="59"/>
      <c r="R565" s="59"/>
      <c r="S565" s="59"/>
    </row>
    <row r="566" spans="2:19" x14ac:dyDescent="0.3">
      <c r="B566" s="43"/>
      <c r="C566" s="59"/>
      <c r="D566" s="59"/>
      <c r="E566" s="59"/>
      <c r="F566" s="59"/>
      <c r="G566" s="59"/>
      <c r="H566" s="59"/>
      <c r="I566" s="59"/>
      <c r="J566" s="59"/>
      <c r="K566" s="59"/>
      <c r="L566" s="59"/>
      <c r="M566" s="59"/>
      <c r="N566" s="59"/>
      <c r="O566" s="59"/>
      <c r="P566" s="59"/>
      <c r="Q566" s="59"/>
      <c r="R566" s="59"/>
      <c r="S566" s="59"/>
    </row>
    <row r="567" spans="2:19" x14ac:dyDescent="0.3">
      <c r="B567" s="43"/>
      <c r="C567" s="59"/>
      <c r="D567" s="59"/>
      <c r="E567" s="59"/>
      <c r="F567" s="59"/>
      <c r="G567" s="59"/>
      <c r="H567" s="59"/>
      <c r="I567" s="59"/>
      <c r="J567" s="59"/>
      <c r="K567" s="59"/>
      <c r="L567" s="59"/>
      <c r="M567" s="59"/>
      <c r="N567" s="59"/>
      <c r="O567" s="59"/>
      <c r="P567" s="59"/>
      <c r="Q567" s="59"/>
      <c r="R567" s="59"/>
      <c r="S567" s="59"/>
    </row>
    <row r="568" spans="2:19" x14ac:dyDescent="0.3">
      <c r="B568" s="43"/>
      <c r="C568" s="59"/>
      <c r="D568" s="59"/>
      <c r="E568" s="59"/>
      <c r="F568" s="59"/>
      <c r="G568" s="59"/>
      <c r="H568" s="59"/>
      <c r="I568" s="59"/>
      <c r="J568" s="59"/>
      <c r="K568" s="59"/>
      <c r="L568" s="59"/>
      <c r="M568" s="59"/>
      <c r="N568" s="59"/>
      <c r="O568" s="59"/>
      <c r="P568" s="59"/>
      <c r="Q568" s="59"/>
      <c r="R568" s="59"/>
      <c r="S568" s="59"/>
    </row>
    <row r="569" spans="2:19" x14ac:dyDescent="0.3">
      <c r="B569" s="43"/>
      <c r="C569" s="59"/>
      <c r="D569" s="59"/>
      <c r="E569" s="59"/>
      <c r="F569" s="59"/>
      <c r="G569" s="59"/>
      <c r="H569" s="59"/>
      <c r="I569" s="59"/>
      <c r="J569" s="59"/>
      <c r="K569" s="59"/>
      <c r="L569" s="59"/>
      <c r="M569" s="59"/>
      <c r="N569" s="59"/>
      <c r="O569" s="59"/>
      <c r="P569" s="59"/>
      <c r="Q569" s="59"/>
      <c r="R569" s="59"/>
      <c r="S569" s="59"/>
    </row>
    <row r="570" spans="2:19" x14ac:dyDescent="0.3">
      <c r="B570" s="43"/>
      <c r="C570" s="59"/>
      <c r="D570" s="59"/>
      <c r="E570" s="59"/>
      <c r="F570" s="59"/>
      <c r="G570" s="59"/>
      <c r="H570" s="59"/>
      <c r="I570" s="59"/>
      <c r="J570" s="59"/>
      <c r="K570" s="59"/>
      <c r="L570" s="59"/>
      <c r="M570" s="59"/>
      <c r="N570" s="59"/>
      <c r="O570" s="59"/>
      <c r="P570" s="59"/>
      <c r="Q570" s="59"/>
      <c r="R570" s="59"/>
      <c r="S570" s="59"/>
    </row>
    <row r="571" spans="2:19" x14ac:dyDescent="0.3">
      <c r="B571" s="43"/>
      <c r="C571" s="59"/>
      <c r="D571" s="59"/>
      <c r="E571" s="59"/>
      <c r="F571" s="59"/>
      <c r="G571" s="59"/>
      <c r="H571" s="59"/>
      <c r="I571" s="59"/>
      <c r="J571" s="59"/>
      <c r="K571" s="59"/>
      <c r="L571" s="59"/>
      <c r="M571" s="59"/>
      <c r="N571" s="59"/>
      <c r="O571" s="59"/>
      <c r="P571" s="59"/>
      <c r="Q571" s="59"/>
      <c r="R571" s="59"/>
      <c r="S571" s="59"/>
    </row>
    <row r="572" spans="2:19" x14ac:dyDescent="0.3">
      <c r="B572" s="43"/>
      <c r="C572" s="59"/>
      <c r="D572" s="59"/>
      <c r="E572" s="59"/>
      <c r="F572" s="59"/>
      <c r="G572" s="59"/>
      <c r="H572" s="59"/>
      <c r="I572" s="59"/>
      <c r="J572" s="59"/>
      <c r="K572" s="59"/>
      <c r="L572" s="59"/>
      <c r="M572" s="59"/>
      <c r="N572" s="59"/>
      <c r="O572" s="59"/>
      <c r="P572" s="59"/>
      <c r="Q572" s="59"/>
      <c r="R572" s="59"/>
      <c r="S572" s="59"/>
    </row>
    <row r="573" spans="2:19" x14ac:dyDescent="0.3">
      <c r="B573" s="43"/>
      <c r="C573" s="59"/>
      <c r="D573" s="59"/>
      <c r="E573" s="59"/>
      <c r="F573" s="59"/>
      <c r="G573" s="59"/>
      <c r="H573" s="59"/>
      <c r="I573" s="59"/>
      <c r="J573" s="59"/>
      <c r="K573" s="59"/>
      <c r="L573" s="59"/>
      <c r="M573" s="59"/>
      <c r="N573" s="59"/>
      <c r="O573" s="59"/>
      <c r="P573" s="59"/>
      <c r="Q573" s="59"/>
      <c r="R573" s="59"/>
      <c r="S573" s="59"/>
    </row>
    <row r="574" spans="2:19" x14ac:dyDescent="0.3">
      <c r="B574" s="43"/>
      <c r="C574" s="59"/>
      <c r="D574" s="59"/>
      <c r="E574" s="59"/>
      <c r="F574" s="59"/>
      <c r="G574" s="59"/>
      <c r="H574" s="59"/>
      <c r="I574" s="59"/>
      <c r="J574" s="59"/>
      <c r="K574" s="59"/>
      <c r="L574" s="59"/>
      <c r="M574" s="59"/>
      <c r="N574" s="59"/>
      <c r="O574" s="59"/>
      <c r="P574" s="59"/>
      <c r="Q574" s="59"/>
      <c r="R574" s="59"/>
      <c r="S574" s="59"/>
    </row>
    <row r="575" spans="2:19" x14ac:dyDescent="0.3">
      <c r="B575" s="43"/>
      <c r="C575" s="59"/>
      <c r="D575" s="59"/>
      <c r="E575" s="59"/>
      <c r="F575" s="59"/>
      <c r="G575" s="59"/>
      <c r="H575" s="59"/>
      <c r="I575" s="59"/>
      <c r="J575" s="59"/>
      <c r="K575" s="59"/>
      <c r="L575" s="59"/>
      <c r="M575" s="59"/>
      <c r="N575" s="59"/>
      <c r="O575" s="59"/>
      <c r="P575" s="59"/>
      <c r="Q575" s="59"/>
      <c r="R575" s="59"/>
      <c r="S575" s="59"/>
    </row>
    <row r="576" spans="2:19" x14ac:dyDescent="0.3">
      <c r="B576" s="43"/>
      <c r="C576" s="59"/>
      <c r="D576" s="59"/>
      <c r="E576" s="59"/>
      <c r="F576" s="59"/>
      <c r="G576" s="59"/>
      <c r="H576" s="59"/>
      <c r="I576" s="59"/>
      <c r="J576" s="59"/>
      <c r="K576" s="59"/>
      <c r="L576" s="59"/>
      <c r="M576" s="59"/>
      <c r="N576" s="59"/>
      <c r="O576" s="59"/>
      <c r="P576" s="59"/>
      <c r="Q576" s="59"/>
      <c r="R576" s="59"/>
      <c r="S576" s="59"/>
    </row>
    <row r="577" spans="2:19" x14ac:dyDescent="0.3">
      <c r="B577" s="43"/>
      <c r="C577" s="59"/>
      <c r="D577" s="59"/>
      <c r="E577" s="59"/>
      <c r="F577" s="59"/>
      <c r="G577" s="59"/>
      <c r="H577" s="59"/>
      <c r="I577" s="59"/>
      <c r="J577" s="59"/>
      <c r="K577" s="59"/>
      <c r="L577" s="59"/>
      <c r="M577" s="59"/>
      <c r="N577" s="59"/>
      <c r="O577" s="59"/>
      <c r="P577" s="59"/>
      <c r="Q577" s="59"/>
      <c r="R577" s="59"/>
      <c r="S577" s="59"/>
    </row>
    <row r="578" spans="2:19" x14ac:dyDescent="0.3">
      <c r="B578" s="43"/>
      <c r="C578" s="59"/>
      <c r="D578" s="59"/>
      <c r="E578" s="59"/>
      <c r="F578" s="59"/>
      <c r="G578" s="59"/>
      <c r="H578" s="59"/>
      <c r="I578" s="59"/>
      <c r="J578" s="59"/>
      <c r="K578" s="59"/>
      <c r="L578" s="59"/>
      <c r="M578" s="59"/>
      <c r="N578" s="59"/>
      <c r="O578" s="59"/>
      <c r="P578" s="59"/>
      <c r="Q578" s="59"/>
      <c r="R578" s="59"/>
      <c r="S578" s="59"/>
    </row>
    <row r="579" spans="2:19" x14ac:dyDescent="0.3">
      <c r="B579" s="43"/>
      <c r="C579" s="59"/>
      <c r="D579" s="59"/>
      <c r="E579" s="59"/>
      <c r="F579" s="59"/>
      <c r="G579" s="59"/>
      <c r="H579" s="59"/>
      <c r="I579" s="59"/>
      <c r="J579" s="59"/>
      <c r="K579" s="59"/>
      <c r="L579" s="59"/>
      <c r="M579" s="59"/>
      <c r="N579" s="59"/>
      <c r="O579" s="59"/>
      <c r="P579" s="59"/>
      <c r="Q579" s="59"/>
      <c r="R579" s="59"/>
      <c r="S579" s="59"/>
    </row>
    <row r="580" spans="2:19" x14ac:dyDescent="0.3">
      <c r="B580" s="43"/>
      <c r="C580" s="59"/>
      <c r="D580" s="59"/>
      <c r="E580" s="59"/>
      <c r="F580" s="59"/>
      <c r="G580" s="59"/>
      <c r="H580" s="59"/>
      <c r="I580" s="59"/>
      <c r="J580" s="59"/>
      <c r="K580" s="59"/>
      <c r="L580" s="59"/>
      <c r="M580" s="59"/>
      <c r="N580" s="59"/>
      <c r="O580" s="59"/>
      <c r="P580" s="59"/>
      <c r="Q580" s="59"/>
      <c r="R580" s="59"/>
      <c r="S580" s="59"/>
    </row>
    <row r="581" spans="2:19" x14ac:dyDescent="0.3">
      <c r="B581" s="43"/>
      <c r="C581" s="59"/>
      <c r="D581" s="59"/>
      <c r="E581" s="59"/>
      <c r="F581" s="59"/>
      <c r="G581" s="59"/>
      <c r="H581" s="59"/>
      <c r="I581" s="59"/>
      <c r="J581" s="59"/>
      <c r="K581" s="59"/>
      <c r="L581" s="59"/>
      <c r="M581" s="59"/>
      <c r="N581" s="59"/>
      <c r="O581" s="59"/>
      <c r="P581" s="59"/>
      <c r="Q581" s="59"/>
      <c r="R581" s="59"/>
      <c r="S581" s="59"/>
    </row>
    <row r="582" spans="2:19" x14ac:dyDescent="0.3">
      <c r="B582" s="43"/>
      <c r="C582" s="59"/>
      <c r="D582" s="59"/>
      <c r="E582" s="59"/>
      <c r="F582" s="59"/>
      <c r="G582" s="59"/>
      <c r="H582" s="59"/>
      <c r="I582" s="59"/>
      <c r="J582" s="59"/>
      <c r="K582" s="59"/>
      <c r="L582" s="59"/>
      <c r="M582" s="59"/>
      <c r="N582" s="59"/>
      <c r="O582" s="59"/>
      <c r="P582" s="59"/>
      <c r="Q582" s="59"/>
      <c r="R582" s="59"/>
      <c r="S582" s="59"/>
    </row>
    <row r="583" spans="2:19" x14ac:dyDescent="0.3">
      <c r="B583" s="43"/>
      <c r="C583" s="59"/>
      <c r="D583" s="59"/>
      <c r="E583" s="59"/>
      <c r="F583" s="59"/>
      <c r="G583" s="59"/>
      <c r="H583" s="59"/>
      <c r="I583" s="59"/>
      <c r="J583" s="59"/>
      <c r="K583" s="59"/>
      <c r="L583" s="59"/>
      <c r="M583" s="59"/>
      <c r="N583" s="59"/>
      <c r="O583" s="59"/>
      <c r="P583" s="59"/>
      <c r="Q583" s="59"/>
      <c r="R583" s="59"/>
      <c r="S583" s="59"/>
    </row>
    <row r="584" spans="2:19" x14ac:dyDescent="0.3">
      <c r="B584" s="43"/>
      <c r="C584" s="59"/>
      <c r="D584" s="59"/>
      <c r="E584" s="59"/>
      <c r="F584" s="59"/>
      <c r="G584" s="59"/>
      <c r="H584" s="59"/>
      <c r="I584" s="59"/>
      <c r="J584" s="59"/>
      <c r="K584" s="59"/>
      <c r="L584" s="59"/>
      <c r="M584" s="59"/>
      <c r="N584" s="59"/>
      <c r="O584" s="59"/>
      <c r="P584" s="59"/>
      <c r="Q584" s="59"/>
      <c r="R584" s="59"/>
      <c r="S584" s="59"/>
    </row>
    <row r="585" spans="2:19" x14ac:dyDescent="0.3">
      <c r="B585" s="43"/>
      <c r="C585" s="59"/>
      <c r="D585" s="59"/>
      <c r="E585" s="59"/>
      <c r="F585" s="59"/>
      <c r="G585" s="59"/>
      <c r="H585" s="59"/>
      <c r="I585" s="59"/>
      <c r="J585" s="59"/>
      <c r="K585" s="59"/>
      <c r="L585" s="59"/>
      <c r="M585" s="59"/>
      <c r="N585" s="59"/>
      <c r="O585" s="59"/>
      <c r="P585" s="59"/>
      <c r="Q585" s="59"/>
      <c r="R585" s="59"/>
      <c r="S585" s="59"/>
    </row>
    <row r="586" spans="2:19" x14ac:dyDescent="0.3">
      <c r="B586" s="43"/>
      <c r="C586" s="59"/>
      <c r="D586" s="59"/>
      <c r="E586" s="59"/>
      <c r="F586" s="59"/>
      <c r="G586" s="59"/>
      <c r="H586" s="59"/>
      <c r="I586" s="59"/>
      <c r="J586" s="59"/>
      <c r="K586" s="59"/>
      <c r="L586" s="59"/>
      <c r="M586" s="59"/>
      <c r="N586" s="59"/>
      <c r="O586" s="59"/>
      <c r="P586" s="59"/>
      <c r="Q586" s="59"/>
      <c r="R586" s="59"/>
      <c r="S586" s="59"/>
    </row>
    <row r="587" spans="2:19" x14ac:dyDescent="0.3">
      <c r="B587" s="43"/>
      <c r="C587" s="59"/>
      <c r="D587" s="59"/>
      <c r="E587" s="59"/>
      <c r="F587" s="59"/>
      <c r="G587" s="59"/>
      <c r="H587" s="59"/>
      <c r="I587" s="59"/>
      <c r="J587" s="59"/>
      <c r="K587" s="59"/>
      <c r="L587" s="59"/>
      <c r="M587" s="59"/>
      <c r="N587" s="59"/>
      <c r="O587" s="59"/>
      <c r="P587" s="59"/>
      <c r="Q587" s="59"/>
      <c r="R587" s="59"/>
      <c r="S587" s="59"/>
    </row>
    <row r="588" spans="2:19" x14ac:dyDescent="0.3">
      <c r="B588" s="43"/>
      <c r="C588" s="59"/>
      <c r="D588" s="59"/>
      <c r="E588" s="59"/>
      <c r="F588" s="59"/>
      <c r="G588" s="59"/>
      <c r="H588" s="59"/>
      <c r="I588" s="59"/>
      <c r="J588" s="59"/>
      <c r="K588" s="59"/>
      <c r="L588" s="59"/>
      <c r="M588" s="59"/>
      <c r="N588" s="59"/>
      <c r="O588" s="59"/>
      <c r="P588" s="59"/>
      <c r="Q588" s="59"/>
      <c r="R588" s="59"/>
      <c r="S588" s="59"/>
    </row>
    <row r="589" spans="2:19" x14ac:dyDescent="0.3">
      <c r="B589" s="43"/>
      <c r="C589" s="59"/>
      <c r="D589" s="59"/>
      <c r="E589" s="59"/>
      <c r="F589" s="59"/>
      <c r="G589" s="59"/>
      <c r="H589" s="59"/>
      <c r="I589" s="59"/>
      <c r="J589" s="59"/>
      <c r="K589" s="59"/>
      <c r="L589" s="59"/>
      <c r="M589" s="59"/>
      <c r="N589" s="59"/>
      <c r="O589" s="59"/>
      <c r="P589" s="59"/>
      <c r="Q589" s="59"/>
      <c r="R589" s="59"/>
      <c r="S589" s="59"/>
    </row>
    <row r="590" spans="2:19" x14ac:dyDescent="0.3">
      <c r="B590" s="43"/>
      <c r="C590" s="59"/>
      <c r="D590" s="59"/>
      <c r="E590" s="59"/>
      <c r="F590" s="59"/>
      <c r="G590" s="59"/>
      <c r="H590" s="59"/>
      <c r="I590" s="59"/>
      <c r="J590" s="59"/>
      <c r="K590" s="59"/>
      <c r="L590" s="59"/>
      <c r="M590" s="59"/>
      <c r="N590" s="59"/>
      <c r="O590" s="59"/>
      <c r="P590" s="59"/>
      <c r="Q590" s="59"/>
      <c r="R590" s="59"/>
      <c r="S590" s="59"/>
    </row>
    <row r="591" spans="2:19" x14ac:dyDescent="0.3">
      <c r="B591" s="43"/>
      <c r="C591" s="59"/>
      <c r="D591" s="59"/>
      <c r="E591" s="59"/>
      <c r="F591" s="59"/>
      <c r="G591" s="59"/>
      <c r="H591" s="59"/>
      <c r="I591" s="59"/>
      <c r="J591" s="59"/>
      <c r="K591" s="59"/>
      <c r="L591" s="59"/>
      <c r="M591" s="59"/>
      <c r="N591" s="59"/>
      <c r="O591" s="59"/>
      <c r="P591" s="59"/>
      <c r="Q591" s="59"/>
      <c r="R591" s="59"/>
      <c r="S591" s="59"/>
    </row>
    <row r="592" spans="2:19" x14ac:dyDescent="0.3">
      <c r="B592" s="43"/>
      <c r="C592" s="59"/>
      <c r="D592" s="59"/>
      <c r="E592" s="59"/>
      <c r="F592" s="59"/>
      <c r="G592" s="59"/>
      <c r="H592" s="59"/>
      <c r="I592" s="59"/>
      <c r="J592" s="59"/>
      <c r="K592" s="59"/>
      <c r="L592" s="59"/>
      <c r="M592" s="59"/>
      <c r="N592" s="59"/>
      <c r="O592" s="59"/>
      <c r="P592" s="59"/>
      <c r="Q592" s="59"/>
      <c r="R592" s="59"/>
      <c r="S592" s="59"/>
    </row>
    <row r="593" spans="2:19" x14ac:dyDescent="0.3">
      <c r="B593" s="43"/>
      <c r="C593" s="59"/>
      <c r="D593" s="59"/>
      <c r="E593" s="59"/>
      <c r="F593" s="59"/>
      <c r="G593" s="59"/>
      <c r="H593" s="59"/>
      <c r="I593" s="59"/>
      <c r="J593" s="59"/>
      <c r="K593" s="59"/>
      <c r="L593" s="59"/>
      <c r="M593" s="59"/>
      <c r="N593" s="59"/>
      <c r="O593" s="59"/>
      <c r="P593" s="59"/>
      <c r="Q593" s="59"/>
      <c r="R593" s="59"/>
      <c r="S593" s="59"/>
    </row>
    <row r="594" spans="2:19" x14ac:dyDescent="0.3">
      <c r="B594" s="43"/>
      <c r="C594" s="59"/>
      <c r="D594" s="59"/>
      <c r="E594" s="59"/>
      <c r="F594" s="59"/>
      <c r="G594" s="59"/>
      <c r="H594" s="59"/>
      <c r="I594" s="59"/>
      <c r="J594" s="59"/>
      <c r="K594" s="59"/>
      <c r="L594" s="59"/>
      <c r="M594" s="59"/>
      <c r="N594" s="59"/>
      <c r="O594" s="59"/>
      <c r="P594" s="59"/>
      <c r="Q594" s="59"/>
      <c r="R594" s="59"/>
      <c r="S594" s="59"/>
    </row>
    <row r="595" spans="2:19" x14ac:dyDescent="0.3">
      <c r="B595" s="43"/>
      <c r="C595" s="59"/>
      <c r="D595" s="59"/>
      <c r="E595" s="59"/>
      <c r="F595" s="59"/>
      <c r="G595" s="59"/>
      <c r="H595" s="59"/>
      <c r="I595" s="59"/>
      <c r="J595" s="59"/>
      <c r="K595" s="59"/>
      <c r="L595" s="59"/>
      <c r="M595" s="59"/>
      <c r="N595" s="59"/>
      <c r="O595" s="59"/>
      <c r="P595" s="59"/>
      <c r="Q595" s="59"/>
      <c r="R595" s="59"/>
      <c r="S595" s="59"/>
    </row>
    <row r="596" spans="2:19" x14ac:dyDescent="0.3">
      <c r="B596" s="43"/>
      <c r="C596" s="59"/>
      <c r="D596" s="59"/>
      <c r="E596" s="59"/>
      <c r="F596" s="59"/>
      <c r="G596" s="59"/>
      <c r="H596" s="59"/>
      <c r="I596" s="59"/>
      <c r="J596" s="59"/>
      <c r="K596" s="59"/>
      <c r="L596" s="59"/>
      <c r="M596" s="59"/>
      <c r="N596" s="59"/>
      <c r="O596" s="59"/>
      <c r="P596" s="59"/>
      <c r="Q596" s="59"/>
      <c r="R596" s="59"/>
      <c r="S596" s="59"/>
    </row>
    <row r="597" spans="2:19" x14ac:dyDescent="0.3">
      <c r="B597" s="43"/>
      <c r="C597" s="59"/>
      <c r="D597" s="59"/>
      <c r="E597" s="59"/>
      <c r="F597" s="59"/>
      <c r="G597" s="59"/>
      <c r="H597" s="59"/>
      <c r="I597" s="59"/>
      <c r="J597" s="59"/>
      <c r="K597" s="59"/>
      <c r="L597" s="59"/>
      <c r="M597" s="59"/>
      <c r="N597" s="59"/>
      <c r="O597" s="59"/>
      <c r="P597" s="59"/>
      <c r="Q597" s="59"/>
      <c r="R597" s="59"/>
      <c r="S597" s="59"/>
    </row>
  </sheetData>
  <mergeCells count="10">
    <mergeCell ref="A156:A191"/>
    <mergeCell ref="M5:P5"/>
    <mergeCell ref="Q5:S5"/>
    <mergeCell ref="A8:A43"/>
    <mergeCell ref="A45:A80"/>
    <mergeCell ref="A82:A117"/>
    <mergeCell ref="A119:A154"/>
    <mergeCell ref="C5:E5"/>
    <mergeCell ref="J5:L5"/>
    <mergeCell ref="F5:I5"/>
  </mergeCells>
  <conditionalFormatting sqref="F179:P190">
    <cfRule type="containsText" dxfId="1113" priority="2" operator="containsText" text="ntitulé">
      <formula>NOT(ISERROR(SEARCH("ntitulé",F179)))</formula>
    </cfRule>
    <cfRule type="containsBlanks" dxfId="1112" priority="3">
      <formula>LEN(TRIM(F179))=0</formula>
    </cfRule>
  </conditionalFormatting>
  <conditionalFormatting sqref="F179:P190">
    <cfRule type="containsText" dxfId="1111" priority="1" operator="containsText" text="libre">
      <formula>NOT(ISERROR(SEARCH("libre",F179)))</formula>
    </cfRule>
  </conditionalFormatting>
  <conditionalFormatting sqref="F45:P65">
    <cfRule type="containsText" dxfId="1110" priority="26" operator="containsText" text="ntitulé">
      <formula>NOT(ISERROR(SEARCH("ntitulé",F45)))</formula>
    </cfRule>
    <cfRule type="containsBlanks" dxfId="1109" priority="27">
      <formula>LEN(TRIM(F45))=0</formula>
    </cfRule>
  </conditionalFormatting>
  <conditionalFormatting sqref="F45:P65">
    <cfRule type="containsText" dxfId="1108" priority="25" operator="containsText" text="libre">
      <formula>NOT(ISERROR(SEARCH("libre",F45)))</formula>
    </cfRule>
  </conditionalFormatting>
  <conditionalFormatting sqref="F68:P68">
    <cfRule type="containsText" dxfId="1107" priority="23" operator="containsText" text="ntitulé">
      <formula>NOT(ISERROR(SEARCH("ntitulé",F68)))</formula>
    </cfRule>
    <cfRule type="containsBlanks" dxfId="1106" priority="24">
      <formula>LEN(TRIM(F68))=0</formula>
    </cfRule>
  </conditionalFormatting>
  <conditionalFormatting sqref="F68:P68">
    <cfRule type="containsText" dxfId="1105" priority="22" operator="containsText" text="libre">
      <formula>NOT(ISERROR(SEARCH("libre",F68)))</formula>
    </cfRule>
  </conditionalFormatting>
  <conditionalFormatting sqref="F69:P79">
    <cfRule type="containsText" dxfId="1104" priority="20" operator="containsText" text="ntitulé">
      <formula>NOT(ISERROR(SEARCH("ntitulé",F69)))</formula>
    </cfRule>
    <cfRule type="containsBlanks" dxfId="1103" priority="21">
      <formula>LEN(TRIM(F69))=0</formula>
    </cfRule>
  </conditionalFormatting>
  <conditionalFormatting sqref="F69:P79">
    <cfRule type="containsText" dxfId="1102" priority="19" operator="containsText" text="libre">
      <formula>NOT(ISERROR(SEARCH("libre",F69)))</formula>
    </cfRule>
  </conditionalFormatting>
  <conditionalFormatting sqref="F82:P102">
    <cfRule type="containsText" dxfId="1101" priority="17" operator="containsText" text="ntitulé">
      <formula>NOT(ISERROR(SEARCH("ntitulé",F82)))</formula>
    </cfRule>
    <cfRule type="containsBlanks" dxfId="1100" priority="18">
      <formula>LEN(TRIM(F82))=0</formula>
    </cfRule>
  </conditionalFormatting>
  <conditionalFormatting sqref="F82:P102">
    <cfRule type="containsText" dxfId="1099" priority="16" operator="containsText" text="libre">
      <formula>NOT(ISERROR(SEARCH("libre",F82)))</formula>
    </cfRule>
  </conditionalFormatting>
  <conditionalFormatting sqref="F105:P116">
    <cfRule type="containsText" dxfId="1098" priority="14" operator="containsText" text="ntitulé">
      <formula>NOT(ISERROR(SEARCH("ntitulé",F105)))</formula>
    </cfRule>
    <cfRule type="containsBlanks" dxfId="1097" priority="15">
      <formula>LEN(TRIM(F105))=0</formula>
    </cfRule>
  </conditionalFormatting>
  <conditionalFormatting sqref="F105:P116">
    <cfRule type="containsText" dxfId="1096" priority="13" operator="containsText" text="libre">
      <formula>NOT(ISERROR(SEARCH("libre",F105)))</formula>
    </cfRule>
  </conditionalFormatting>
  <conditionalFormatting sqref="F119:P139">
    <cfRule type="containsText" dxfId="1095" priority="11" operator="containsText" text="ntitulé">
      <formula>NOT(ISERROR(SEARCH("ntitulé",F119)))</formula>
    </cfRule>
    <cfRule type="containsBlanks" dxfId="1094" priority="12">
      <formula>LEN(TRIM(F119))=0</formula>
    </cfRule>
  </conditionalFormatting>
  <conditionalFormatting sqref="F119:P139">
    <cfRule type="containsText" dxfId="1093" priority="10" operator="containsText" text="libre">
      <formula>NOT(ISERROR(SEARCH("libre",F119)))</formula>
    </cfRule>
  </conditionalFormatting>
  <conditionalFormatting sqref="F142:P153">
    <cfRule type="containsText" dxfId="1092" priority="8" operator="containsText" text="ntitulé">
      <formula>NOT(ISERROR(SEARCH("ntitulé",F142)))</formula>
    </cfRule>
    <cfRule type="containsBlanks" dxfId="1091" priority="9">
      <formula>LEN(TRIM(F142))=0</formula>
    </cfRule>
  </conditionalFormatting>
  <conditionalFormatting sqref="F142:P153">
    <cfRule type="containsText" dxfId="1090" priority="7" operator="containsText" text="libre">
      <formula>NOT(ISERROR(SEARCH("libre",F142)))</formula>
    </cfRule>
  </conditionalFormatting>
  <conditionalFormatting sqref="F156:P176">
    <cfRule type="containsText" dxfId="1089" priority="5" operator="containsText" text="ntitulé">
      <formula>NOT(ISERROR(SEARCH("ntitulé",F156)))</formula>
    </cfRule>
    <cfRule type="containsBlanks" dxfId="1088" priority="6">
      <formula>LEN(TRIM(F156))=0</formula>
    </cfRule>
  </conditionalFormatting>
  <conditionalFormatting sqref="F156:P176">
    <cfRule type="containsText" dxfId="1087" priority="4" operator="containsText" text="libre">
      <formula>NOT(ISERROR(SEARCH("libre",F156)))</formula>
    </cfRule>
  </conditionalFormatting>
  <hyperlinks>
    <hyperlink ref="A1" location="TAB00!A1" display="Retour page de garde"/>
    <hyperlink ref="A2" location="'TAB6'!A1" display="Retour TAB6"/>
  </hyperlink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6" workbookViewId="0">
      <selection activeCell="H1" sqref="H1:L1048576"/>
    </sheetView>
  </sheetViews>
  <sheetFormatPr baseColWidth="10" defaultColWidth="9.1640625" defaultRowHeight="13.5" x14ac:dyDescent="0.3"/>
  <cols>
    <col min="1" max="1" width="48.5" style="77" customWidth="1"/>
    <col min="2" max="6" width="16.6640625" style="81" customWidth="1"/>
    <col min="7" max="7" width="21.5" style="77" customWidth="1"/>
    <col min="8" max="16384" width="9.1640625" style="77"/>
  </cols>
  <sheetData>
    <row r="1" spans="1:7" ht="15" x14ac:dyDescent="0.3">
      <c r="A1" s="76" t="s">
        <v>160</v>
      </c>
    </row>
    <row r="2" spans="1:7" ht="15" x14ac:dyDescent="0.3">
      <c r="A2" s="76" t="s">
        <v>519</v>
      </c>
    </row>
    <row r="3" spans="1:7" ht="21" x14ac:dyDescent="0.3">
      <c r="A3" s="713" t="str">
        <f>TAB00!B83&amp;" : "&amp;TAB00!C83</f>
        <v>TAB6.3 : Interventions de tiers dans le financement des actifs régulés</v>
      </c>
      <c r="B3" s="713"/>
      <c r="C3" s="713"/>
      <c r="D3" s="713"/>
      <c r="E3" s="713"/>
      <c r="F3" s="713"/>
      <c r="G3" s="713"/>
    </row>
    <row r="4" spans="1:7" ht="16.5" x14ac:dyDescent="0.3">
      <c r="A4" s="80"/>
      <c r="B4" s="398"/>
      <c r="C4" s="398"/>
      <c r="D4" s="398"/>
      <c r="E4" s="398"/>
      <c r="F4" s="398"/>
      <c r="G4" s="80"/>
    </row>
    <row r="5" spans="1:7" s="197" customFormat="1" ht="27" x14ac:dyDescent="0.3">
      <c r="A5" s="399" t="s">
        <v>2</v>
      </c>
      <c r="B5" s="167" t="s">
        <v>112</v>
      </c>
      <c r="C5" s="167" t="s">
        <v>140</v>
      </c>
      <c r="D5" s="167" t="s">
        <v>307</v>
      </c>
      <c r="E5" s="167" t="s">
        <v>327</v>
      </c>
      <c r="F5" s="167" t="s">
        <v>306</v>
      </c>
      <c r="G5" s="400"/>
    </row>
    <row r="6" spans="1:7" x14ac:dyDescent="0.3">
      <c r="A6" s="401" t="s">
        <v>708</v>
      </c>
      <c r="B6" s="175">
        <f>SUM(B7:B11)</f>
        <v>0</v>
      </c>
      <c r="C6" s="175">
        <f t="shared" ref="C6:F6" si="0">SUM(C7:C11)</f>
        <v>0</v>
      </c>
      <c r="D6" s="175">
        <f t="shared" si="0"/>
        <v>0</v>
      </c>
      <c r="E6" s="175">
        <f t="shared" si="0"/>
        <v>0</v>
      </c>
      <c r="F6" s="175">
        <f t="shared" si="0"/>
        <v>0</v>
      </c>
    </row>
    <row r="7" spans="1:7" x14ac:dyDescent="0.3">
      <c r="A7" s="402" t="s">
        <v>468</v>
      </c>
      <c r="B7" s="289"/>
      <c r="C7" s="289"/>
      <c r="D7" s="289"/>
      <c r="E7" s="289"/>
      <c r="F7" s="289"/>
    </row>
    <row r="8" spans="1:7" x14ac:dyDescent="0.3">
      <c r="A8" s="402" t="s">
        <v>468</v>
      </c>
      <c r="B8" s="289"/>
      <c r="C8" s="289"/>
      <c r="D8" s="289"/>
      <c r="E8" s="289"/>
      <c r="F8" s="289"/>
    </row>
    <row r="9" spans="1:7" x14ac:dyDescent="0.3">
      <c r="A9" s="402" t="s">
        <v>468</v>
      </c>
      <c r="B9" s="289"/>
      <c r="C9" s="289"/>
      <c r="D9" s="289"/>
      <c r="E9" s="289"/>
      <c r="F9" s="289"/>
    </row>
    <row r="10" spans="1:7" x14ac:dyDescent="0.3">
      <c r="A10" s="402" t="s">
        <v>468</v>
      </c>
      <c r="B10" s="289"/>
      <c r="C10" s="289"/>
      <c r="D10" s="289"/>
      <c r="E10" s="289"/>
      <c r="F10" s="289"/>
    </row>
    <row r="11" spans="1:7" x14ac:dyDescent="0.3">
      <c r="A11" s="402" t="s">
        <v>468</v>
      </c>
      <c r="B11" s="289"/>
      <c r="C11" s="289"/>
      <c r="D11" s="289"/>
      <c r="E11" s="289"/>
      <c r="F11" s="289"/>
    </row>
    <row r="12" spans="1:7" x14ac:dyDescent="0.3">
      <c r="A12" s="401" t="s">
        <v>709</v>
      </c>
      <c r="B12" s="175">
        <f>SUM(B13:B17)</f>
        <v>0</v>
      </c>
      <c r="C12" s="175">
        <f t="shared" ref="C12:F12" si="1">SUM(C13:C17)</f>
        <v>0</v>
      </c>
      <c r="D12" s="175">
        <f t="shared" si="1"/>
        <v>0</v>
      </c>
      <c r="E12" s="175">
        <f t="shared" si="1"/>
        <v>0</v>
      </c>
      <c r="F12" s="175">
        <f t="shared" si="1"/>
        <v>0</v>
      </c>
    </row>
    <row r="13" spans="1:7" x14ac:dyDescent="0.3">
      <c r="A13" s="402" t="s">
        <v>468</v>
      </c>
      <c r="B13" s="289"/>
      <c r="C13" s="289"/>
      <c r="D13" s="289"/>
      <c r="E13" s="289"/>
      <c r="F13" s="289"/>
    </row>
    <row r="14" spans="1:7" x14ac:dyDescent="0.3">
      <c r="A14" s="402" t="s">
        <v>468</v>
      </c>
      <c r="B14" s="289"/>
      <c r="C14" s="289"/>
      <c r="D14" s="289"/>
      <c r="E14" s="289"/>
      <c r="F14" s="289"/>
    </row>
    <row r="15" spans="1:7" x14ac:dyDescent="0.3">
      <c r="A15" s="402" t="s">
        <v>468</v>
      </c>
      <c r="B15" s="289"/>
      <c r="C15" s="289"/>
      <c r="D15" s="289"/>
      <c r="E15" s="289"/>
      <c r="F15" s="289"/>
    </row>
    <row r="16" spans="1:7" x14ac:dyDescent="0.3">
      <c r="A16" s="402" t="s">
        <v>468</v>
      </c>
      <c r="B16" s="289"/>
      <c r="C16" s="289"/>
      <c r="D16" s="289"/>
      <c r="E16" s="289"/>
      <c r="F16" s="289"/>
    </row>
    <row r="17" spans="1:6" x14ac:dyDescent="0.3">
      <c r="A17" s="402" t="s">
        <v>468</v>
      </c>
      <c r="B17" s="289"/>
      <c r="C17" s="289"/>
      <c r="D17" s="289"/>
      <c r="E17" s="289"/>
      <c r="F17" s="289"/>
    </row>
    <row r="18" spans="1:6" x14ac:dyDescent="0.3">
      <c r="A18" s="401" t="s">
        <v>710</v>
      </c>
      <c r="B18" s="175">
        <f>SUM(B19:B23)</f>
        <v>0</v>
      </c>
      <c r="C18" s="175">
        <f t="shared" ref="C18:F18" si="2">SUM(C19:C23)</f>
        <v>0</v>
      </c>
      <c r="D18" s="175">
        <f t="shared" si="2"/>
        <v>0</v>
      </c>
      <c r="E18" s="175">
        <f t="shared" si="2"/>
        <v>0</v>
      </c>
      <c r="F18" s="175">
        <f t="shared" si="2"/>
        <v>0</v>
      </c>
    </row>
    <row r="19" spans="1:6" x14ac:dyDescent="0.3">
      <c r="A19" s="402" t="s">
        <v>468</v>
      </c>
      <c r="B19" s="289"/>
      <c r="C19" s="289"/>
      <c r="D19" s="289"/>
      <c r="E19" s="289"/>
      <c r="F19" s="289"/>
    </row>
    <row r="20" spans="1:6" x14ac:dyDescent="0.3">
      <c r="A20" s="402" t="s">
        <v>468</v>
      </c>
      <c r="B20" s="289"/>
      <c r="C20" s="289"/>
      <c r="D20" s="289"/>
      <c r="E20" s="289"/>
      <c r="F20" s="289"/>
    </row>
    <row r="21" spans="1:6" x14ac:dyDescent="0.3">
      <c r="A21" s="402" t="s">
        <v>468</v>
      </c>
      <c r="B21" s="289"/>
      <c r="C21" s="289"/>
      <c r="D21" s="289"/>
      <c r="E21" s="289"/>
      <c r="F21" s="289"/>
    </row>
    <row r="22" spans="1:6" x14ac:dyDescent="0.3">
      <c r="A22" s="402" t="s">
        <v>468</v>
      </c>
      <c r="B22" s="289"/>
      <c r="C22" s="289"/>
      <c r="D22" s="289"/>
      <c r="E22" s="289"/>
      <c r="F22" s="289"/>
    </row>
    <row r="23" spans="1:6" x14ac:dyDescent="0.3">
      <c r="A23" s="402" t="s">
        <v>468</v>
      </c>
      <c r="B23" s="289"/>
      <c r="C23" s="289"/>
      <c r="D23" s="289"/>
      <c r="E23" s="289"/>
      <c r="F23" s="289"/>
    </row>
    <row r="24" spans="1:6" x14ac:dyDescent="0.3">
      <c r="A24" s="401" t="s">
        <v>357</v>
      </c>
      <c r="B24" s="175">
        <f>SUM(B25:B29)</f>
        <v>0</v>
      </c>
      <c r="C24" s="175">
        <f t="shared" ref="C24:F24" si="3">SUM(C25:C29)</f>
        <v>0</v>
      </c>
      <c r="D24" s="175">
        <f t="shared" si="3"/>
        <v>0</v>
      </c>
      <c r="E24" s="175">
        <f t="shared" si="3"/>
        <v>0</v>
      </c>
      <c r="F24" s="175">
        <f t="shared" si="3"/>
        <v>0</v>
      </c>
    </row>
    <row r="25" spans="1:6" x14ac:dyDescent="0.3">
      <c r="A25" s="402" t="s">
        <v>468</v>
      </c>
      <c r="B25" s="289"/>
      <c r="C25" s="289"/>
      <c r="D25" s="289"/>
      <c r="E25" s="289"/>
      <c r="F25" s="289"/>
    </row>
    <row r="26" spans="1:6" x14ac:dyDescent="0.3">
      <c r="A26" s="402" t="s">
        <v>468</v>
      </c>
      <c r="B26" s="289"/>
      <c r="C26" s="289"/>
      <c r="D26" s="289"/>
      <c r="E26" s="289"/>
      <c r="F26" s="289"/>
    </row>
    <row r="27" spans="1:6" x14ac:dyDescent="0.3">
      <c r="A27" s="402" t="s">
        <v>468</v>
      </c>
      <c r="B27" s="289"/>
      <c r="C27" s="289"/>
      <c r="D27" s="289"/>
      <c r="E27" s="289"/>
      <c r="F27" s="289"/>
    </row>
    <row r="28" spans="1:6" x14ac:dyDescent="0.3">
      <c r="A28" s="402" t="s">
        <v>468</v>
      </c>
      <c r="B28" s="289"/>
      <c r="C28" s="289"/>
      <c r="D28" s="289"/>
      <c r="E28" s="289"/>
      <c r="F28" s="289"/>
    </row>
    <row r="29" spans="1:6" x14ac:dyDescent="0.3">
      <c r="A29" s="402" t="s">
        <v>468</v>
      </c>
      <c r="B29" s="289"/>
      <c r="C29" s="289"/>
      <c r="D29" s="289"/>
      <c r="E29" s="289"/>
      <c r="F29" s="289"/>
    </row>
    <row r="30" spans="1:6" x14ac:dyDescent="0.3">
      <c r="A30" s="401" t="s">
        <v>707</v>
      </c>
      <c r="B30" s="175">
        <f>SUM(B31:B35)</f>
        <v>0</v>
      </c>
      <c r="C30" s="175">
        <f t="shared" ref="C30:F30" si="4">SUM(C31:C35)</f>
        <v>0</v>
      </c>
      <c r="D30" s="175">
        <f t="shared" si="4"/>
        <v>0</v>
      </c>
      <c r="E30" s="175">
        <f t="shared" si="4"/>
        <v>0</v>
      </c>
      <c r="F30" s="175">
        <f t="shared" si="4"/>
        <v>0</v>
      </c>
    </row>
    <row r="31" spans="1:6" x14ac:dyDescent="0.3">
      <c r="A31" s="402" t="s">
        <v>468</v>
      </c>
      <c r="B31" s="289"/>
      <c r="C31" s="289"/>
      <c r="D31" s="289"/>
      <c r="E31" s="289"/>
      <c r="F31" s="289"/>
    </row>
    <row r="32" spans="1:6" x14ac:dyDescent="0.3">
      <c r="A32" s="402" t="s">
        <v>468</v>
      </c>
      <c r="B32" s="289"/>
      <c r="C32" s="289"/>
      <c r="D32" s="289"/>
      <c r="E32" s="289"/>
      <c r="F32" s="289"/>
    </row>
    <row r="33" spans="1:6" x14ac:dyDescent="0.3">
      <c r="A33" s="402" t="s">
        <v>468</v>
      </c>
      <c r="B33" s="289"/>
      <c r="C33" s="289"/>
      <c r="D33" s="289"/>
      <c r="E33" s="289"/>
      <c r="F33" s="289"/>
    </row>
    <row r="34" spans="1:6" x14ac:dyDescent="0.3">
      <c r="A34" s="402" t="s">
        <v>468</v>
      </c>
      <c r="B34" s="289"/>
      <c r="C34" s="289"/>
      <c r="D34" s="289"/>
      <c r="E34" s="289"/>
      <c r="F34" s="289"/>
    </row>
    <row r="35" spans="1:6" x14ac:dyDescent="0.3">
      <c r="A35" s="402" t="s">
        <v>468</v>
      </c>
      <c r="B35" s="289"/>
      <c r="C35" s="289"/>
      <c r="D35" s="289"/>
      <c r="E35" s="289"/>
      <c r="F35" s="289"/>
    </row>
    <row r="36" spans="1:6" x14ac:dyDescent="0.3">
      <c r="B36" s="77"/>
      <c r="C36" s="77"/>
      <c r="D36" s="77"/>
      <c r="E36" s="77"/>
      <c r="F36" s="77"/>
    </row>
    <row r="37" spans="1:6" x14ac:dyDescent="0.3">
      <c r="A37" s="403" t="s">
        <v>54</v>
      </c>
      <c r="B37" s="93">
        <f>SUM(B6,B12,B18,B24,B30)</f>
        <v>0</v>
      </c>
      <c r="C37" s="93">
        <f t="shared" ref="C37:F37" si="5">SUM(C6,C12,C18,C24,C30)</f>
        <v>0</v>
      </c>
      <c r="D37" s="93">
        <f t="shared" si="5"/>
        <v>0</v>
      </c>
      <c r="E37" s="93">
        <f t="shared" si="5"/>
        <v>0</v>
      </c>
      <c r="F37" s="93">
        <f t="shared" si="5"/>
        <v>0</v>
      </c>
    </row>
    <row r="38" spans="1:6" s="197" customFormat="1" ht="27" x14ac:dyDescent="0.3">
      <c r="A38" s="420" t="s">
        <v>717</v>
      </c>
      <c r="B38" s="404">
        <f>SUM(TAB6.1!H29,TAB6.1!H43)</f>
        <v>0</v>
      </c>
      <c r="C38" s="404">
        <f>SUM(TAB6.1!H66,TAB6.1!H80)</f>
        <v>0</v>
      </c>
      <c r="D38" s="404">
        <f>SUM(TAB6.1!H103,TAB6.1!H117)</f>
        <v>0</v>
      </c>
      <c r="E38" s="404">
        <f>SUM(TAB6.1!H140,TAB6.1!H154)</f>
        <v>0</v>
      </c>
      <c r="F38" s="404">
        <f>SUM(TAB6.1!H177,TAB6.1!H191)</f>
        <v>0</v>
      </c>
    </row>
    <row r="39" spans="1:6" ht="27" x14ac:dyDescent="0.3">
      <c r="A39" s="410" t="s">
        <v>718</v>
      </c>
      <c r="B39" s="404">
        <f>B37-B38</f>
        <v>0</v>
      </c>
      <c r="C39" s="404">
        <f t="shared" ref="C39:F39" si="6">C37-C38</f>
        <v>0</v>
      </c>
      <c r="D39" s="404">
        <f t="shared" si="6"/>
        <v>0</v>
      </c>
      <c r="E39" s="404">
        <f t="shared" si="6"/>
        <v>0</v>
      </c>
      <c r="F39" s="404">
        <f t="shared" si="6"/>
        <v>0</v>
      </c>
    </row>
  </sheetData>
  <mergeCells count="1">
    <mergeCell ref="A3:G3"/>
  </mergeCells>
  <conditionalFormatting sqref="A19:A23">
    <cfRule type="containsText" dxfId="1086" priority="23" operator="containsText" text="ntitulé">
      <formula>NOT(ISERROR(SEARCH("ntitulé",A19)))</formula>
    </cfRule>
    <cfRule type="containsBlanks" dxfId="1085" priority="24">
      <formula>LEN(TRIM(A19))=0</formula>
    </cfRule>
  </conditionalFormatting>
  <conditionalFormatting sqref="A19:A23">
    <cfRule type="containsText" dxfId="1084" priority="22" operator="containsText" text="libre">
      <formula>NOT(ISERROR(SEARCH("libre",A19)))</formula>
    </cfRule>
  </conditionalFormatting>
  <conditionalFormatting sqref="A19:A23">
    <cfRule type="containsText" dxfId="1083" priority="20" operator="containsText" text="ntitulé">
      <formula>NOT(ISERROR(SEARCH("ntitulé",A19)))</formula>
    </cfRule>
    <cfRule type="containsBlanks" dxfId="1082" priority="21">
      <formula>LEN(TRIM(A19))=0</formula>
    </cfRule>
  </conditionalFormatting>
  <conditionalFormatting sqref="A19:A23">
    <cfRule type="containsText" dxfId="1081" priority="19" operator="containsText" text="libre">
      <formula>NOT(ISERROR(SEARCH("libre",A19)))</formula>
    </cfRule>
  </conditionalFormatting>
  <conditionalFormatting sqref="B25:F29">
    <cfRule type="containsText" dxfId="1080" priority="17" operator="containsText" text="ntitulé">
      <formula>NOT(ISERROR(SEARCH("ntitulé",B25)))</formula>
    </cfRule>
    <cfRule type="containsBlanks" dxfId="1079" priority="18">
      <formula>LEN(TRIM(B25))=0</formula>
    </cfRule>
  </conditionalFormatting>
  <conditionalFormatting sqref="B25:F29">
    <cfRule type="containsText" dxfId="1078" priority="16" operator="containsText" text="libre">
      <formula>NOT(ISERROR(SEARCH("libre",B25)))</formula>
    </cfRule>
  </conditionalFormatting>
  <conditionalFormatting sqref="A25:A29">
    <cfRule type="containsText" dxfId="1077" priority="14" operator="containsText" text="ntitulé">
      <formula>NOT(ISERROR(SEARCH("ntitulé",A25)))</formula>
    </cfRule>
    <cfRule type="containsBlanks" dxfId="1076" priority="15">
      <formula>LEN(TRIM(A25))=0</formula>
    </cfRule>
  </conditionalFormatting>
  <conditionalFormatting sqref="A25:A29">
    <cfRule type="containsText" dxfId="1075" priority="13" operator="containsText" text="libre">
      <formula>NOT(ISERROR(SEARCH("libre",A25)))</formula>
    </cfRule>
  </conditionalFormatting>
  <conditionalFormatting sqref="A25:A29">
    <cfRule type="containsText" dxfId="1074" priority="11" operator="containsText" text="ntitulé">
      <formula>NOT(ISERROR(SEARCH("ntitulé",A25)))</formula>
    </cfRule>
    <cfRule type="containsBlanks" dxfId="1073" priority="12">
      <formula>LEN(TRIM(A25))=0</formula>
    </cfRule>
  </conditionalFormatting>
  <conditionalFormatting sqref="A25:A29">
    <cfRule type="containsText" dxfId="1072" priority="10" operator="containsText" text="libre">
      <formula>NOT(ISERROR(SEARCH("libre",A25)))</formula>
    </cfRule>
  </conditionalFormatting>
  <conditionalFormatting sqref="B31:F35">
    <cfRule type="containsText" dxfId="1071" priority="8" operator="containsText" text="ntitulé">
      <formula>NOT(ISERROR(SEARCH("ntitulé",B31)))</formula>
    </cfRule>
    <cfRule type="containsBlanks" dxfId="1070" priority="9">
      <formula>LEN(TRIM(B31))=0</formula>
    </cfRule>
  </conditionalFormatting>
  <conditionalFormatting sqref="B31:F35">
    <cfRule type="containsText" dxfId="1069" priority="7" operator="containsText" text="libre">
      <formula>NOT(ISERROR(SEARCH("libre",B31)))</formula>
    </cfRule>
  </conditionalFormatting>
  <conditionalFormatting sqref="A31:A35">
    <cfRule type="containsText" dxfId="1068" priority="5" operator="containsText" text="ntitulé">
      <formula>NOT(ISERROR(SEARCH("ntitulé",A31)))</formula>
    </cfRule>
    <cfRule type="containsBlanks" dxfId="1067" priority="6">
      <formula>LEN(TRIM(A31))=0</formula>
    </cfRule>
  </conditionalFormatting>
  <conditionalFormatting sqref="A31:A35">
    <cfRule type="containsText" dxfId="1066" priority="4" operator="containsText" text="libre">
      <formula>NOT(ISERROR(SEARCH("libre",A31)))</formula>
    </cfRule>
  </conditionalFormatting>
  <conditionalFormatting sqref="A31:A35">
    <cfRule type="containsText" dxfId="1065" priority="2" operator="containsText" text="ntitulé">
      <formula>NOT(ISERROR(SEARCH("ntitulé",A31)))</formula>
    </cfRule>
    <cfRule type="containsBlanks" dxfId="1064" priority="3">
      <formula>LEN(TRIM(A31))=0</formula>
    </cfRule>
  </conditionalFormatting>
  <conditionalFormatting sqref="A31:A35">
    <cfRule type="containsText" dxfId="1063" priority="1" operator="containsText" text="libre">
      <formula>NOT(ISERROR(SEARCH("libre",A31)))</formula>
    </cfRule>
  </conditionalFormatting>
  <conditionalFormatting sqref="B19:F23">
    <cfRule type="containsText" dxfId="1062" priority="26" operator="containsText" text="ntitulé">
      <formula>NOT(ISERROR(SEARCH("ntitulé",B19)))</formula>
    </cfRule>
    <cfRule type="containsBlanks" dxfId="1061" priority="27">
      <formula>LEN(TRIM(B19))=0</formula>
    </cfRule>
  </conditionalFormatting>
  <conditionalFormatting sqref="B19:F23">
    <cfRule type="containsText" dxfId="1060" priority="25" operator="containsText" text="libre">
      <formula>NOT(ISERROR(SEARCH("libre",B19)))</formula>
    </cfRule>
  </conditionalFormatting>
  <conditionalFormatting sqref="B7:F11">
    <cfRule type="containsText" dxfId="1059" priority="44" operator="containsText" text="ntitulé">
      <formula>NOT(ISERROR(SEARCH("ntitulé",B7)))</formula>
    </cfRule>
    <cfRule type="containsBlanks" dxfId="1058" priority="45">
      <formula>LEN(TRIM(B7))=0</formula>
    </cfRule>
  </conditionalFormatting>
  <conditionalFormatting sqref="B7:F11">
    <cfRule type="containsText" dxfId="1057" priority="43" operator="containsText" text="libre">
      <formula>NOT(ISERROR(SEARCH("libre",B7)))</formula>
    </cfRule>
  </conditionalFormatting>
  <conditionalFormatting sqref="A7:A11">
    <cfRule type="containsText" dxfId="1056" priority="41" operator="containsText" text="ntitulé">
      <formula>NOT(ISERROR(SEARCH("ntitulé",A7)))</formula>
    </cfRule>
    <cfRule type="containsBlanks" dxfId="1055" priority="42">
      <formula>LEN(TRIM(A7))=0</formula>
    </cfRule>
  </conditionalFormatting>
  <conditionalFormatting sqref="A7:A11">
    <cfRule type="containsText" dxfId="1054" priority="40" operator="containsText" text="libre">
      <formula>NOT(ISERROR(SEARCH("libre",A7)))</formula>
    </cfRule>
  </conditionalFormatting>
  <conditionalFormatting sqref="A7:A11">
    <cfRule type="containsText" dxfId="1053" priority="38" operator="containsText" text="ntitulé">
      <formula>NOT(ISERROR(SEARCH("ntitulé",A7)))</formula>
    </cfRule>
    <cfRule type="containsBlanks" dxfId="1052" priority="39">
      <formula>LEN(TRIM(A7))=0</formula>
    </cfRule>
  </conditionalFormatting>
  <conditionalFormatting sqref="A7:A11">
    <cfRule type="containsText" dxfId="1051" priority="37" operator="containsText" text="libre">
      <formula>NOT(ISERROR(SEARCH("libre",A7)))</formula>
    </cfRule>
  </conditionalFormatting>
  <conditionalFormatting sqref="B13:F17">
    <cfRule type="containsText" dxfId="1050" priority="35" operator="containsText" text="ntitulé">
      <formula>NOT(ISERROR(SEARCH("ntitulé",B13)))</formula>
    </cfRule>
    <cfRule type="containsBlanks" dxfId="1049" priority="36">
      <formula>LEN(TRIM(B13))=0</formula>
    </cfRule>
  </conditionalFormatting>
  <conditionalFormatting sqref="B13:F17">
    <cfRule type="containsText" dxfId="1048" priority="34" operator="containsText" text="libre">
      <formula>NOT(ISERROR(SEARCH("libre",B13)))</formula>
    </cfRule>
  </conditionalFormatting>
  <conditionalFormatting sqref="A13:A17">
    <cfRule type="containsText" dxfId="1047" priority="32" operator="containsText" text="ntitulé">
      <formula>NOT(ISERROR(SEARCH("ntitulé",A13)))</formula>
    </cfRule>
    <cfRule type="containsBlanks" dxfId="1046" priority="33">
      <formula>LEN(TRIM(A13))=0</formula>
    </cfRule>
  </conditionalFormatting>
  <conditionalFormatting sqref="A13:A17">
    <cfRule type="containsText" dxfId="1045" priority="31" operator="containsText" text="libre">
      <formula>NOT(ISERROR(SEARCH("libre",A13)))</formula>
    </cfRule>
  </conditionalFormatting>
  <conditionalFormatting sqref="A13:A17">
    <cfRule type="containsText" dxfId="1044" priority="29" operator="containsText" text="ntitulé">
      <formula>NOT(ISERROR(SEARCH("ntitulé",A13)))</formula>
    </cfRule>
    <cfRule type="containsBlanks" dxfId="1043" priority="30">
      <formula>LEN(TRIM(A13))=0</formula>
    </cfRule>
  </conditionalFormatting>
  <conditionalFormatting sqref="A13:A17">
    <cfRule type="containsText" dxfId="1042" priority="28" operator="containsText" text="libre">
      <formula>NOT(ISERROR(SEARCH("libre",A13)))</formula>
    </cfRule>
  </conditionalFormatting>
  <hyperlinks>
    <hyperlink ref="A1" location="TAB00!A1" display="TAB00!A1"/>
    <hyperlink ref="A2" location="'TAB2'!A1" display="Retour TAB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workbookViewId="0">
      <selection activeCell="B8" sqref="B8"/>
    </sheetView>
  </sheetViews>
  <sheetFormatPr baseColWidth="10" defaultColWidth="14.6640625" defaultRowHeight="13.5" x14ac:dyDescent="0.3"/>
  <cols>
    <col min="1" max="1" width="35.83203125" style="1" customWidth="1"/>
    <col min="2" max="7" width="19.83203125" style="1" customWidth="1"/>
    <col min="8" max="9" width="19.1640625" style="1" customWidth="1"/>
    <col min="10" max="10" width="25.33203125" style="1" bestFit="1" customWidth="1"/>
    <col min="11" max="11" width="16.83203125" style="1" bestFit="1" customWidth="1"/>
    <col min="12" max="12" width="27" style="1" customWidth="1"/>
    <col min="13" max="16384" width="14.6640625" style="1"/>
  </cols>
  <sheetData>
    <row r="1" spans="1:36" ht="15" x14ac:dyDescent="0.3">
      <c r="A1" s="54" t="s">
        <v>160</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3" spans="1:36" s="53" customFormat="1" ht="22.15" customHeight="1" x14ac:dyDescent="0.35">
      <c r="A3" s="171" t="str">
        <f>TAB00!B84&amp;" : "&amp;TAB00!C84</f>
        <v>TAB7 : Charges nettes relatives aux projets spécifiques</v>
      </c>
      <c r="B3" s="419"/>
      <c r="C3" s="419"/>
      <c r="D3" s="419"/>
      <c r="E3" s="419"/>
      <c r="F3" s="419"/>
      <c r="G3" s="419"/>
      <c r="H3" s="419"/>
      <c r="I3" s="419"/>
      <c r="J3" s="419"/>
      <c r="K3" s="419"/>
    </row>
    <row r="4" spans="1:36" s="53" customFormat="1" x14ac:dyDescent="0.3"/>
    <row r="5" spans="1:36" s="53" customFormat="1" x14ac:dyDescent="0.3"/>
    <row r="6" spans="1:36" x14ac:dyDescent="0.3">
      <c r="A6" s="777" t="s">
        <v>403</v>
      </c>
      <c r="B6" s="777"/>
      <c r="C6" s="777"/>
      <c r="D6" s="777"/>
      <c r="E6" s="777"/>
      <c r="F6" s="777"/>
    </row>
    <row r="7" spans="1:36" x14ac:dyDescent="0.3">
      <c r="A7" s="77"/>
      <c r="B7" s="563">
        <v>2019</v>
      </c>
      <c r="C7" s="563">
        <v>2020</v>
      </c>
      <c r="D7" s="563">
        <v>2021</v>
      </c>
      <c r="E7" s="563">
        <v>2022</v>
      </c>
      <c r="F7" s="563">
        <v>2023</v>
      </c>
    </row>
    <row r="8" spans="1:36" x14ac:dyDescent="0.3">
      <c r="A8" s="77" t="s">
        <v>841</v>
      </c>
      <c r="B8" s="289"/>
      <c r="C8" s="289"/>
      <c r="D8" s="289"/>
      <c r="E8" s="289"/>
      <c r="F8" s="289"/>
    </row>
    <row r="9" spans="1:36" x14ac:dyDescent="0.3">
      <c r="A9" s="77" t="s">
        <v>60</v>
      </c>
      <c r="B9" s="289"/>
      <c r="C9" s="289"/>
      <c r="D9" s="289"/>
      <c r="E9" s="289"/>
      <c r="F9" s="289"/>
    </row>
    <row r="10" spans="1:36" x14ac:dyDescent="0.3">
      <c r="A10" s="564" t="s">
        <v>727</v>
      </c>
      <c r="B10" s="322">
        <f>B8*B9</f>
        <v>0</v>
      </c>
      <c r="C10" s="322">
        <f>C8*C9</f>
        <v>0</v>
      </c>
      <c r="D10" s="322">
        <f>D8*D9</f>
        <v>0</v>
      </c>
      <c r="E10" s="322">
        <f>E8*E9</f>
        <v>0</v>
      </c>
      <c r="F10" s="322">
        <f>F8*F9</f>
        <v>0</v>
      </c>
    </row>
    <row r="11" spans="1:36" x14ac:dyDescent="0.3">
      <c r="A11" s="77" t="s">
        <v>726</v>
      </c>
      <c r="B11" s="289"/>
      <c r="C11" s="289"/>
      <c r="D11" s="289"/>
      <c r="E11" s="289"/>
      <c r="F11" s="289"/>
    </row>
    <row r="12" spans="1:36" x14ac:dyDescent="0.3">
      <c r="A12" s="565" t="s">
        <v>320</v>
      </c>
      <c r="B12" s="565">
        <f>B10+B11</f>
        <v>0</v>
      </c>
      <c r="C12" s="565">
        <f>C10+C11</f>
        <v>0</v>
      </c>
      <c r="D12" s="565">
        <f>D10+D11</f>
        <v>0</v>
      </c>
      <c r="E12" s="565">
        <f>E10+E11</f>
        <v>0</v>
      </c>
      <c r="F12" s="565">
        <f>F10+F11</f>
        <v>0</v>
      </c>
    </row>
  </sheetData>
  <mergeCells count="1">
    <mergeCell ref="A6:F6"/>
  </mergeCells>
  <conditionalFormatting sqref="B8:F9">
    <cfRule type="containsText" dxfId="1041" priority="5" operator="containsText" text="ntitulé">
      <formula>NOT(ISERROR(SEARCH("ntitulé",B8)))</formula>
    </cfRule>
    <cfRule type="containsBlanks" dxfId="1040" priority="6">
      <formula>LEN(TRIM(B8))=0</formula>
    </cfRule>
  </conditionalFormatting>
  <conditionalFormatting sqref="B8:F9">
    <cfRule type="containsText" dxfId="1039" priority="4" operator="containsText" text="libre">
      <formula>NOT(ISERROR(SEARCH("libre",B8)))</formula>
    </cfRule>
  </conditionalFormatting>
  <conditionalFormatting sqref="B11:F11">
    <cfRule type="containsText" dxfId="1038" priority="2" operator="containsText" text="ntitulé">
      <formula>NOT(ISERROR(SEARCH("ntitulé",B11)))</formula>
    </cfRule>
    <cfRule type="containsBlanks" dxfId="1037" priority="3">
      <formula>LEN(TRIM(B11))=0</formula>
    </cfRule>
  </conditionalFormatting>
  <conditionalFormatting sqref="B11:F11">
    <cfRule type="containsText" dxfId="1036" priority="1" operator="containsText" text="libre">
      <formula>NOT(ISERROR(SEARCH("libre",B11)))</formula>
    </cfRule>
  </conditionalFormatting>
  <hyperlinks>
    <hyperlink ref="A1" location="TAB00!A1" display="Retour page de gard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6"/>
  <sheetViews>
    <sheetView topLeftCell="A14" workbookViewId="0">
      <selection activeCell="H36" sqref="H36"/>
    </sheetView>
  </sheetViews>
  <sheetFormatPr baseColWidth="10" defaultColWidth="14.6640625" defaultRowHeight="13.5" x14ac:dyDescent="0.3"/>
  <cols>
    <col min="1" max="1" width="35.83203125" style="154" customWidth="1"/>
    <col min="2" max="7" width="19.83203125" style="154" customWidth="1"/>
    <col min="8" max="9" width="19.1640625" style="154" customWidth="1"/>
    <col min="10" max="10" width="25.33203125" style="154" bestFit="1" customWidth="1"/>
    <col min="11" max="11" width="16.83203125" style="154" bestFit="1" customWidth="1"/>
    <col min="12" max="12" width="27" style="154" customWidth="1"/>
    <col min="13" max="16384" width="14.6640625" style="154"/>
  </cols>
  <sheetData>
    <row r="1" spans="1:36" x14ac:dyDescent="0.3">
      <c r="A1" s="421" t="s">
        <v>160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row>
    <row r="3" spans="1:36" s="423" customFormat="1" ht="22.15" customHeight="1" x14ac:dyDescent="0.35">
      <c r="A3" s="170" t="str">
        <f>TAB00!B85&amp;" : "&amp;TAB00!C85</f>
        <v>TAB8 : Soldes régulatoires</v>
      </c>
      <c r="B3" s="422"/>
      <c r="C3" s="422"/>
      <c r="D3" s="422"/>
      <c r="E3" s="422"/>
      <c r="F3" s="422"/>
      <c r="G3" s="422"/>
      <c r="H3" s="422"/>
      <c r="I3" s="422"/>
      <c r="J3" s="422"/>
      <c r="K3" s="422"/>
    </row>
    <row r="4" spans="1:36" s="423" customFormat="1" x14ac:dyDescent="0.3"/>
    <row r="5" spans="1:36" s="423" customFormat="1" x14ac:dyDescent="0.3"/>
    <row r="6" spans="1:36" s="423" customFormat="1" x14ac:dyDescent="0.3">
      <c r="A6" s="778" t="s">
        <v>324</v>
      </c>
      <c r="B6" s="778"/>
      <c r="C6" s="778"/>
      <c r="D6" s="778"/>
      <c r="E6" s="778"/>
      <c r="F6" s="778"/>
      <c r="G6" s="778"/>
      <c r="H6" s="778"/>
      <c r="I6" s="778"/>
      <c r="J6" s="778"/>
      <c r="K6" s="778"/>
    </row>
    <row r="7" spans="1:36" s="423" customFormat="1" x14ac:dyDescent="0.3"/>
    <row r="8" spans="1:36" s="424" customFormat="1" x14ac:dyDescent="0.3">
      <c r="B8" s="425">
        <v>2008</v>
      </c>
      <c r="C8" s="425">
        <v>2009</v>
      </c>
      <c r="D8" s="425">
        <v>2010</v>
      </c>
      <c r="E8" s="425">
        <v>2011</v>
      </c>
      <c r="F8" s="425">
        <v>2012</v>
      </c>
      <c r="G8" s="425">
        <v>2013</v>
      </c>
      <c r="H8" s="425">
        <v>2014</v>
      </c>
      <c r="I8" s="425">
        <v>2015</v>
      </c>
      <c r="J8" s="425">
        <v>2016</v>
      </c>
    </row>
    <row r="9" spans="1:36" s="424" customFormat="1" x14ac:dyDescent="0.3">
      <c r="A9" s="426" t="s">
        <v>368</v>
      </c>
      <c r="B9" s="427"/>
      <c r="C9" s="427"/>
      <c r="D9" s="427"/>
      <c r="E9" s="427"/>
      <c r="F9" s="427"/>
      <c r="G9" s="427"/>
      <c r="H9" s="427"/>
      <c r="I9" s="427"/>
      <c r="J9" s="427"/>
    </row>
    <row r="10" spans="1:36" s="424" customFormat="1" x14ac:dyDescent="0.3">
      <c r="A10" s="426" t="s">
        <v>549</v>
      </c>
      <c r="B10" s="427"/>
      <c r="C10" s="427"/>
      <c r="D10" s="427"/>
      <c r="E10" s="427"/>
      <c r="F10" s="427"/>
      <c r="G10" s="427"/>
      <c r="H10" s="427"/>
      <c r="I10" s="427"/>
      <c r="J10" s="427"/>
    </row>
    <row r="11" spans="1:36" s="424" customFormat="1" x14ac:dyDescent="0.3">
      <c r="A11" s="426" t="s">
        <v>550</v>
      </c>
      <c r="B11" s="427"/>
      <c r="C11" s="427"/>
      <c r="D11" s="427"/>
      <c r="E11" s="427"/>
      <c r="F11" s="427"/>
      <c r="G11" s="427"/>
      <c r="H11" s="427"/>
      <c r="I11" s="427"/>
      <c r="J11" s="427"/>
    </row>
    <row r="12" spans="1:36" s="424" customFormat="1" ht="27" customHeight="1" x14ac:dyDescent="0.3">
      <c r="A12" s="428" t="s">
        <v>157</v>
      </c>
      <c r="B12" s="429">
        <f t="shared" ref="B12:J12" si="0">SUM(B9:B11)</f>
        <v>0</v>
      </c>
      <c r="C12" s="429">
        <f t="shared" si="0"/>
        <v>0</v>
      </c>
      <c r="D12" s="429">
        <f t="shared" si="0"/>
        <v>0</v>
      </c>
      <c r="E12" s="429">
        <f t="shared" si="0"/>
        <v>0</v>
      </c>
      <c r="F12" s="429">
        <f t="shared" si="0"/>
        <v>0</v>
      </c>
      <c r="G12" s="429">
        <f t="shared" si="0"/>
        <v>0</v>
      </c>
      <c r="H12" s="429">
        <f t="shared" si="0"/>
        <v>0</v>
      </c>
      <c r="I12" s="429">
        <f t="shared" si="0"/>
        <v>0</v>
      </c>
      <c r="J12" s="429">
        <f t="shared" si="0"/>
        <v>0</v>
      </c>
    </row>
    <row r="13" spans="1:36" s="424" customFormat="1" ht="35.25" customHeight="1" x14ac:dyDescent="0.3">
      <c r="A13" s="430" t="s">
        <v>317</v>
      </c>
      <c r="B13" s="427"/>
      <c r="C13" s="427"/>
      <c r="D13" s="427"/>
      <c r="E13" s="427"/>
      <c r="F13" s="427"/>
      <c r="G13" s="427"/>
      <c r="H13" s="427"/>
      <c r="I13" s="427"/>
      <c r="J13" s="427"/>
    </row>
    <row r="14" spans="1:36" s="423" customFormat="1" ht="15" customHeight="1" x14ac:dyDescent="0.3">
      <c r="A14" s="779" t="s">
        <v>719</v>
      </c>
      <c r="B14" s="779"/>
      <c r="C14" s="779"/>
      <c r="D14" s="779"/>
      <c r="E14" s="779"/>
      <c r="F14" s="779"/>
      <c r="G14" s="779"/>
      <c r="H14" s="779"/>
      <c r="I14" s="431"/>
      <c r="J14" s="432"/>
    </row>
    <row r="15" spans="1:36" s="423" customFormat="1" ht="14.25" thickBot="1" x14ac:dyDescent="0.35">
      <c r="A15" s="433"/>
      <c r="B15" s="434"/>
      <c r="C15" s="434"/>
      <c r="D15" s="434"/>
      <c r="E15" s="434"/>
      <c r="F15" s="434"/>
      <c r="G15" s="431"/>
      <c r="H15" s="431"/>
      <c r="I15" s="434"/>
      <c r="J15" s="432"/>
    </row>
    <row r="16" spans="1:36" s="423" customFormat="1" ht="14.25" thickBot="1" x14ac:dyDescent="0.35">
      <c r="A16" s="780" t="s">
        <v>402</v>
      </c>
      <c r="B16" s="781"/>
      <c r="C16" s="434"/>
      <c r="D16" s="434"/>
      <c r="E16" s="434"/>
      <c r="F16" s="434"/>
      <c r="G16" s="431"/>
      <c r="H16" s="431"/>
      <c r="I16" s="434"/>
      <c r="J16" s="432"/>
    </row>
    <row r="17" spans="1:12" s="423" customFormat="1" x14ac:dyDescent="0.3">
      <c r="A17" s="435" t="s">
        <v>390</v>
      </c>
      <c r="B17" s="436">
        <f>SUM(B12:H12)</f>
        <v>0</v>
      </c>
      <c r="C17" s="434"/>
      <c r="D17" s="434"/>
      <c r="E17" s="434"/>
      <c r="F17" s="434"/>
      <c r="G17" s="431"/>
      <c r="H17" s="431"/>
      <c r="I17" s="434"/>
      <c r="J17" s="432"/>
    </row>
    <row r="18" spans="1:12" s="423" customFormat="1" x14ac:dyDescent="0.3">
      <c r="A18" s="437" t="s">
        <v>391</v>
      </c>
      <c r="B18" s="627"/>
      <c r="C18" s="434"/>
      <c r="D18" s="434"/>
      <c r="E18" s="434"/>
      <c r="F18" s="434"/>
      <c r="G18" s="431"/>
      <c r="H18" s="431"/>
      <c r="I18" s="434"/>
      <c r="J18" s="432"/>
    </row>
    <row r="19" spans="1:12" s="423" customFormat="1" x14ac:dyDescent="0.3">
      <c r="A19" s="437" t="s">
        <v>392</v>
      </c>
      <c r="B19" s="627"/>
      <c r="C19" s="434"/>
      <c r="D19" s="434"/>
      <c r="E19" s="434"/>
      <c r="F19" s="434"/>
      <c r="G19" s="431"/>
      <c r="H19" s="431"/>
      <c r="I19" s="434"/>
      <c r="J19" s="432"/>
    </row>
    <row r="20" spans="1:12" s="423" customFormat="1" x14ac:dyDescent="0.3">
      <c r="A20" s="437" t="s">
        <v>393</v>
      </c>
      <c r="B20" s="627"/>
      <c r="C20" s="434"/>
      <c r="D20" s="434"/>
      <c r="E20" s="434"/>
      <c r="F20" s="434"/>
      <c r="G20" s="431"/>
      <c r="H20" s="431"/>
      <c r="I20" s="434"/>
      <c r="J20" s="432"/>
    </row>
    <row r="21" spans="1:12" s="423" customFormat="1" x14ac:dyDescent="0.3">
      <c r="A21" s="437" t="s">
        <v>394</v>
      </c>
      <c r="B21" s="627"/>
      <c r="C21" s="434"/>
      <c r="D21" s="434"/>
      <c r="E21" s="434"/>
      <c r="F21" s="434"/>
      <c r="G21" s="431"/>
      <c r="H21" s="431"/>
      <c r="I21" s="434"/>
      <c r="J21" s="432"/>
    </row>
    <row r="22" spans="1:12" s="423" customFormat="1" x14ac:dyDescent="0.3">
      <c r="A22" s="437" t="s">
        <v>395</v>
      </c>
      <c r="B22" s="438">
        <f>B17-B18-B19-B20-B21</f>
        <v>0</v>
      </c>
      <c r="C22" s="434"/>
      <c r="D22" s="434"/>
      <c r="E22" s="434"/>
      <c r="F22" s="434"/>
      <c r="G22" s="431"/>
      <c r="H22" s="431"/>
      <c r="I22" s="434"/>
      <c r="J22" s="432"/>
    </row>
    <row r="23" spans="1:12" s="423" customFormat="1" ht="14.25" thickBot="1" x14ac:dyDescent="0.35">
      <c r="A23" s="439" t="s">
        <v>396</v>
      </c>
      <c r="B23" s="440">
        <f>B22*0.25</f>
        <v>0</v>
      </c>
      <c r="C23" s="434"/>
      <c r="D23" s="434"/>
      <c r="E23" s="434"/>
      <c r="F23" s="434"/>
      <c r="G23" s="431"/>
      <c r="H23" s="431"/>
      <c r="I23" s="434"/>
      <c r="J23" s="432"/>
    </row>
    <row r="24" spans="1:12" s="423" customFormat="1" ht="14.25" thickBot="1" x14ac:dyDescent="0.35">
      <c r="A24" s="433"/>
      <c r="B24" s="434"/>
      <c r="C24" s="434"/>
      <c r="D24" s="434"/>
      <c r="E24" s="434"/>
      <c r="F24" s="434"/>
      <c r="G24" s="431"/>
      <c r="H24" s="431"/>
      <c r="I24" s="434"/>
      <c r="J24" s="432"/>
    </row>
    <row r="25" spans="1:12" s="423" customFormat="1" ht="14.25" thickBot="1" x14ac:dyDescent="0.35">
      <c r="A25" s="441"/>
      <c r="B25" s="442" t="s">
        <v>401</v>
      </c>
      <c r="C25" s="782" t="s">
        <v>397</v>
      </c>
      <c r="D25" s="783"/>
      <c r="E25" s="783"/>
      <c r="F25" s="783"/>
      <c r="G25" s="783"/>
      <c r="H25" s="783"/>
      <c r="I25" s="783"/>
      <c r="J25" s="783"/>
      <c r="K25" s="784"/>
      <c r="L25" s="443" t="s">
        <v>400</v>
      </c>
    </row>
    <row r="26" spans="1:12" s="423" customFormat="1" x14ac:dyDescent="0.3">
      <c r="A26" s="444"/>
      <c r="B26" s="445"/>
      <c r="C26" s="446">
        <v>2015</v>
      </c>
      <c r="D26" s="447">
        <v>2016</v>
      </c>
      <c r="E26" s="447">
        <v>2017</v>
      </c>
      <c r="F26" s="447">
        <v>2018</v>
      </c>
      <c r="G26" s="447">
        <v>2019</v>
      </c>
      <c r="H26" s="447">
        <v>2020</v>
      </c>
      <c r="I26" s="447">
        <v>2021</v>
      </c>
      <c r="J26" s="447">
        <v>2022</v>
      </c>
      <c r="K26" s="448">
        <v>2023</v>
      </c>
      <c r="L26" s="449"/>
    </row>
    <row r="27" spans="1:12" s="423" customFormat="1" x14ac:dyDescent="0.3">
      <c r="A27" s="437" t="s">
        <v>390</v>
      </c>
      <c r="B27" s="450">
        <f>B17</f>
        <v>0</v>
      </c>
      <c r="C27" s="451">
        <f>B18</f>
        <v>0</v>
      </c>
      <c r="D27" s="434">
        <f>B19</f>
        <v>0</v>
      </c>
      <c r="E27" s="434">
        <f>B20</f>
        <v>0</v>
      </c>
      <c r="F27" s="434">
        <f>B21</f>
        <v>0</v>
      </c>
      <c r="G27" s="434">
        <f>$B$23</f>
        <v>0</v>
      </c>
      <c r="H27" s="434">
        <f>$B$23</f>
        <v>0</v>
      </c>
      <c r="I27" s="434">
        <f>$B$23</f>
        <v>0</v>
      </c>
      <c r="J27" s="434">
        <f>$B$23</f>
        <v>0</v>
      </c>
      <c r="K27" s="452"/>
      <c r="L27" s="453">
        <f>B27-C27-D27-E27-F27-G27-H27-I27-J27-K27</f>
        <v>0</v>
      </c>
    </row>
    <row r="28" spans="1:12" s="423" customFormat="1" x14ac:dyDescent="0.3">
      <c r="A28" s="437" t="s">
        <v>398</v>
      </c>
      <c r="B28" s="450">
        <f>I12</f>
        <v>0</v>
      </c>
      <c r="C28" s="454"/>
      <c r="D28" s="455"/>
      <c r="E28" s="434"/>
      <c r="F28" s="434"/>
      <c r="G28" s="431"/>
      <c r="H28" s="431"/>
      <c r="I28" s="434"/>
      <c r="J28" s="456"/>
      <c r="K28" s="449"/>
      <c r="L28" s="453">
        <f>B28-C28-D28-E28-F28-G28-H28-I28-J28-K28</f>
        <v>0</v>
      </c>
    </row>
    <row r="29" spans="1:12" s="423" customFormat="1" ht="14.25" thickBot="1" x14ac:dyDescent="0.35">
      <c r="A29" s="439" t="s">
        <v>399</v>
      </c>
      <c r="B29" s="457">
        <f>J12</f>
        <v>0</v>
      </c>
      <c r="C29" s="458"/>
      <c r="D29" s="459"/>
      <c r="E29" s="459"/>
      <c r="F29" s="459"/>
      <c r="G29" s="460"/>
      <c r="H29" s="460"/>
      <c r="I29" s="461"/>
      <c r="J29" s="462"/>
      <c r="K29" s="463"/>
      <c r="L29" s="464">
        <f>B29-C29-D29-E29-F29-G29-H29-I29-J29-K29</f>
        <v>0</v>
      </c>
    </row>
    <row r="30" spans="1:12" s="423" customFormat="1" x14ac:dyDescent="0.3">
      <c r="A30" s="465" t="s">
        <v>320</v>
      </c>
      <c r="B30" s="466">
        <f t="shared" ref="B30:L30" si="1">SUM(B27:B29)</f>
        <v>0</v>
      </c>
      <c r="C30" s="466">
        <f t="shared" si="1"/>
        <v>0</v>
      </c>
      <c r="D30" s="466">
        <f t="shared" si="1"/>
        <v>0</v>
      </c>
      <c r="E30" s="466">
        <f t="shared" si="1"/>
        <v>0</v>
      </c>
      <c r="F30" s="466">
        <f t="shared" si="1"/>
        <v>0</v>
      </c>
      <c r="G30" s="466">
        <f t="shared" si="1"/>
        <v>0</v>
      </c>
      <c r="H30" s="466">
        <f t="shared" si="1"/>
        <v>0</v>
      </c>
      <c r="I30" s="466">
        <f t="shared" si="1"/>
        <v>0</v>
      </c>
      <c r="J30" s="466">
        <f t="shared" si="1"/>
        <v>0</v>
      </c>
      <c r="K30" s="466">
        <f t="shared" si="1"/>
        <v>0</v>
      </c>
      <c r="L30" s="466">
        <f t="shared" si="1"/>
        <v>0</v>
      </c>
    </row>
    <row r="31" spans="1:12" s="424" customFormat="1" x14ac:dyDescent="0.3">
      <c r="A31" s="456"/>
      <c r="B31" s="434"/>
      <c r="C31" s="467"/>
      <c r="D31" s="434"/>
      <c r="E31" s="467"/>
      <c r="F31" s="468"/>
      <c r="G31" s="434"/>
      <c r="H31" s="434"/>
      <c r="I31" s="469"/>
      <c r="J31" s="456"/>
      <c r="K31" s="470"/>
    </row>
    <row r="32" spans="1:12" s="424" customFormat="1" x14ac:dyDescent="0.3">
      <c r="A32" s="456"/>
      <c r="B32" s="434"/>
      <c r="C32" s="467"/>
      <c r="D32" s="434"/>
      <c r="E32" s="467"/>
      <c r="F32" s="468"/>
      <c r="G32" s="434"/>
      <c r="H32" s="434"/>
      <c r="I32" s="469"/>
      <c r="J32" s="456"/>
      <c r="K32" s="470"/>
    </row>
    <row r="33" spans="1:11" s="423" customFormat="1" x14ac:dyDescent="0.3">
      <c r="A33" s="778" t="s">
        <v>318</v>
      </c>
      <c r="B33" s="778"/>
      <c r="C33" s="778"/>
      <c r="D33" s="778"/>
      <c r="E33" s="778"/>
      <c r="F33" s="778"/>
      <c r="G33" s="778"/>
      <c r="H33" s="778"/>
      <c r="I33" s="778"/>
      <c r="J33" s="778"/>
      <c r="K33" s="778"/>
    </row>
    <row r="34" spans="1:11" s="423" customFormat="1" x14ac:dyDescent="0.3">
      <c r="A34" s="471"/>
      <c r="B34" s="471"/>
      <c r="C34" s="471"/>
      <c r="D34" s="471"/>
      <c r="E34" s="471"/>
      <c r="F34" s="471"/>
      <c r="G34" s="471"/>
      <c r="H34" s="471"/>
      <c r="I34" s="471"/>
      <c r="J34" s="471"/>
    </row>
    <row r="35" spans="1:11" s="423" customFormat="1" x14ac:dyDescent="0.3">
      <c r="A35" s="778" t="s">
        <v>319</v>
      </c>
      <c r="B35" s="778"/>
      <c r="C35" s="778"/>
      <c r="D35" s="778"/>
      <c r="E35" s="778"/>
      <c r="F35" s="778"/>
      <c r="G35" s="778"/>
      <c r="H35" s="778"/>
      <c r="I35" s="778"/>
      <c r="J35" s="778"/>
      <c r="K35" s="778"/>
    </row>
    <row r="36" spans="1:11" s="473" customFormat="1" x14ac:dyDescent="0.3">
      <c r="A36" s="472"/>
      <c r="B36" s="447">
        <v>2008</v>
      </c>
      <c r="C36" s="447">
        <v>2009</v>
      </c>
      <c r="D36" s="447">
        <v>2010</v>
      </c>
      <c r="E36" s="447">
        <v>2011</v>
      </c>
      <c r="F36" s="447">
        <v>2012</v>
      </c>
      <c r="G36" s="447">
        <v>2013</v>
      </c>
      <c r="H36" s="447">
        <v>2014</v>
      </c>
      <c r="I36" s="447">
        <v>2015</v>
      </c>
      <c r="J36" s="447">
        <v>2016</v>
      </c>
      <c r="K36" s="447" t="s">
        <v>54</v>
      </c>
    </row>
    <row r="37" spans="1:11" s="423" customFormat="1" ht="12.75" customHeight="1" x14ac:dyDescent="0.3">
      <c r="A37" s="474">
        <v>2008</v>
      </c>
      <c r="B37" s="427"/>
      <c r="C37" s="475"/>
      <c r="D37" s="475"/>
      <c r="E37" s="475"/>
      <c r="F37" s="475"/>
      <c r="G37" s="475"/>
      <c r="H37" s="475"/>
      <c r="I37" s="475"/>
      <c r="J37" s="475"/>
      <c r="K37" s="476">
        <f>SUM(B37:J37)</f>
        <v>0</v>
      </c>
    </row>
    <row r="38" spans="1:11" s="423" customFormat="1" x14ac:dyDescent="0.3">
      <c r="A38" s="474">
        <v>2009</v>
      </c>
      <c r="B38" s="427"/>
      <c r="C38" s="427"/>
      <c r="D38" s="475"/>
      <c r="E38" s="475"/>
      <c r="F38" s="475"/>
      <c r="G38" s="475"/>
      <c r="H38" s="475"/>
      <c r="I38" s="475"/>
      <c r="J38" s="475"/>
      <c r="K38" s="476">
        <f t="shared" ref="K38:K52" si="2">SUM(B38:J38)</f>
        <v>0</v>
      </c>
    </row>
    <row r="39" spans="1:11" s="423" customFormat="1" x14ac:dyDescent="0.3">
      <c r="A39" s="474">
        <v>2010</v>
      </c>
      <c r="B39" s="427"/>
      <c r="C39" s="427"/>
      <c r="D39" s="427"/>
      <c r="E39" s="475"/>
      <c r="F39" s="475"/>
      <c r="G39" s="475"/>
      <c r="H39" s="475"/>
      <c r="I39" s="475"/>
      <c r="J39" s="475"/>
      <c r="K39" s="476">
        <f t="shared" si="2"/>
        <v>0</v>
      </c>
    </row>
    <row r="40" spans="1:11" s="423" customFormat="1" x14ac:dyDescent="0.3">
      <c r="A40" s="474">
        <v>2011</v>
      </c>
      <c r="B40" s="427"/>
      <c r="C40" s="427"/>
      <c r="D40" s="427"/>
      <c r="E40" s="427"/>
      <c r="F40" s="475"/>
      <c r="G40" s="475"/>
      <c r="H40" s="475"/>
      <c r="I40" s="475"/>
      <c r="J40" s="475"/>
      <c r="K40" s="476">
        <f t="shared" si="2"/>
        <v>0</v>
      </c>
    </row>
    <row r="41" spans="1:11" s="423" customFormat="1" x14ac:dyDescent="0.3">
      <c r="A41" s="474">
        <v>2012</v>
      </c>
      <c r="B41" s="427"/>
      <c r="C41" s="427"/>
      <c r="D41" s="427"/>
      <c r="E41" s="427"/>
      <c r="F41" s="427"/>
      <c r="G41" s="475"/>
      <c r="H41" s="475"/>
      <c r="I41" s="475"/>
      <c r="J41" s="475"/>
      <c r="K41" s="476">
        <f t="shared" si="2"/>
        <v>0</v>
      </c>
    </row>
    <row r="42" spans="1:11" s="423" customFormat="1" x14ac:dyDescent="0.3">
      <c r="A42" s="474">
        <v>2013</v>
      </c>
      <c r="B42" s="427"/>
      <c r="C42" s="427"/>
      <c r="D42" s="427"/>
      <c r="E42" s="427"/>
      <c r="F42" s="427"/>
      <c r="G42" s="427"/>
      <c r="H42" s="475"/>
      <c r="I42" s="475"/>
      <c r="J42" s="475"/>
      <c r="K42" s="476">
        <f t="shared" si="2"/>
        <v>0</v>
      </c>
    </row>
    <row r="43" spans="1:11" s="423" customFormat="1" x14ac:dyDescent="0.3">
      <c r="A43" s="474">
        <v>2014</v>
      </c>
      <c r="B43" s="427"/>
      <c r="C43" s="427"/>
      <c r="D43" s="427"/>
      <c r="E43" s="427"/>
      <c r="F43" s="427"/>
      <c r="G43" s="427"/>
      <c r="H43" s="427"/>
      <c r="I43" s="475"/>
      <c r="J43" s="475"/>
      <c r="K43" s="476">
        <f t="shared" si="2"/>
        <v>0</v>
      </c>
    </row>
    <row r="44" spans="1:11" s="423" customFormat="1" x14ac:dyDescent="0.3">
      <c r="A44" s="474">
        <v>2015</v>
      </c>
      <c r="B44" s="427"/>
      <c r="C44" s="427"/>
      <c r="D44" s="427"/>
      <c r="E44" s="427"/>
      <c r="F44" s="427"/>
      <c r="G44" s="427"/>
      <c r="H44" s="427"/>
      <c r="I44" s="427"/>
      <c r="J44" s="475"/>
      <c r="K44" s="476">
        <f t="shared" si="2"/>
        <v>0</v>
      </c>
    </row>
    <row r="45" spans="1:11" s="423" customFormat="1" x14ac:dyDescent="0.3">
      <c r="A45" s="474">
        <v>2016</v>
      </c>
      <c r="B45" s="427"/>
      <c r="C45" s="427"/>
      <c r="D45" s="427"/>
      <c r="E45" s="427"/>
      <c r="F45" s="427"/>
      <c r="G45" s="427"/>
      <c r="H45" s="427"/>
      <c r="I45" s="427"/>
      <c r="J45" s="427"/>
      <c r="K45" s="476">
        <f t="shared" si="2"/>
        <v>0</v>
      </c>
    </row>
    <row r="46" spans="1:11" s="423" customFormat="1" x14ac:dyDescent="0.3">
      <c r="A46" s="474">
        <v>2017</v>
      </c>
      <c r="B46" s="427"/>
      <c r="C46" s="427"/>
      <c r="D46" s="427"/>
      <c r="E46" s="427"/>
      <c r="F46" s="427"/>
      <c r="G46" s="427"/>
      <c r="H46" s="427"/>
      <c r="I46" s="427"/>
      <c r="J46" s="427"/>
      <c r="K46" s="476">
        <f t="shared" si="2"/>
        <v>0</v>
      </c>
    </row>
    <row r="47" spans="1:11" s="423" customFormat="1" x14ac:dyDescent="0.3">
      <c r="A47" s="474">
        <v>2018</v>
      </c>
      <c r="B47" s="427"/>
      <c r="C47" s="427"/>
      <c r="D47" s="427"/>
      <c r="E47" s="427"/>
      <c r="F47" s="427"/>
      <c r="G47" s="427"/>
      <c r="H47" s="427"/>
      <c r="I47" s="427"/>
      <c r="J47" s="427"/>
      <c r="K47" s="476">
        <f t="shared" si="2"/>
        <v>0</v>
      </c>
    </row>
    <row r="48" spans="1:11" s="423" customFormat="1" x14ac:dyDescent="0.3">
      <c r="A48" s="474">
        <v>2019</v>
      </c>
      <c r="B48" s="427"/>
      <c r="C48" s="427"/>
      <c r="D48" s="427"/>
      <c r="E48" s="427"/>
      <c r="F48" s="427"/>
      <c r="G48" s="427"/>
      <c r="H48" s="427"/>
      <c r="I48" s="427"/>
      <c r="J48" s="427"/>
      <c r="K48" s="476">
        <f t="shared" si="2"/>
        <v>0</v>
      </c>
    </row>
    <row r="49" spans="1:11" s="423" customFormat="1" x14ac:dyDescent="0.3">
      <c r="A49" s="474">
        <v>2020</v>
      </c>
      <c r="B49" s="427"/>
      <c r="C49" s="427"/>
      <c r="D49" s="427"/>
      <c r="E49" s="427"/>
      <c r="F49" s="427"/>
      <c r="G49" s="427"/>
      <c r="H49" s="427"/>
      <c r="I49" s="427"/>
      <c r="J49" s="427"/>
      <c r="K49" s="476">
        <f t="shared" si="2"/>
        <v>0</v>
      </c>
    </row>
    <row r="50" spans="1:11" s="423" customFormat="1" x14ac:dyDescent="0.3">
      <c r="A50" s="474">
        <v>2021</v>
      </c>
      <c r="B50" s="427"/>
      <c r="C50" s="427"/>
      <c r="D50" s="427"/>
      <c r="E50" s="427"/>
      <c r="F50" s="427"/>
      <c r="G50" s="427"/>
      <c r="H50" s="427"/>
      <c r="I50" s="427"/>
      <c r="J50" s="427"/>
      <c r="K50" s="476">
        <f t="shared" si="2"/>
        <v>0</v>
      </c>
    </row>
    <row r="51" spans="1:11" s="423" customFormat="1" x14ac:dyDescent="0.3">
      <c r="A51" s="474">
        <v>2022</v>
      </c>
      <c r="B51" s="427"/>
      <c r="C51" s="427"/>
      <c r="D51" s="427"/>
      <c r="E51" s="427"/>
      <c r="F51" s="427"/>
      <c r="G51" s="427"/>
      <c r="H51" s="427"/>
      <c r="I51" s="427"/>
      <c r="J51" s="427"/>
      <c r="K51" s="476">
        <f t="shared" si="2"/>
        <v>0</v>
      </c>
    </row>
    <row r="52" spans="1:11" s="423" customFormat="1" x14ac:dyDescent="0.3">
      <c r="A52" s="474">
        <v>2023</v>
      </c>
      <c r="B52" s="427"/>
      <c r="C52" s="427"/>
      <c r="D52" s="427"/>
      <c r="E52" s="427"/>
      <c r="F52" s="427"/>
      <c r="G52" s="427"/>
      <c r="H52" s="427"/>
      <c r="I52" s="427"/>
      <c r="J52" s="427"/>
      <c r="K52" s="476">
        <f t="shared" si="2"/>
        <v>0</v>
      </c>
    </row>
    <row r="53" spans="1:11" s="423" customFormat="1" x14ac:dyDescent="0.3">
      <c r="A53" s="423" t="s">
        <v>320</v>
      </c>
      <c r="B53" s="476">
        <f t="shared" ref="B53:J53" si="3">SUM(B37:B52)</f>
        <v>0</v>
      </c>
      <c r="C53" s="476">
        <f t="shared" si="3"/>
        <v>0</v>
      </c>
      <c r="D53" s="476">
        <f t="shared" si="3"/>
        <v>0</v>
      </c>
      <c r="E53" s="476">
        <f t="shared" si="3"/>
        <v>0</v>
      </c>
      <c r="F53" s="476">
        <f t="shared" si="3"/>
        <v>0</v>
      </c>
      <c r="G53" s="476">
        <f t="shared" si="3"/>
        <v>0</v>
      </c>
      <c r="H53" s="476">
        <f t="shared" si="3"/>
        <v>0</v>
      </c>
      <c r="I53" s="476">
        <f t="shared" si="3"/>
        <v>0</v>
      </c>
      <c r="J53" s="476">
        <f t="shared" si="3"/>
        <v>0</v>
      </c>
      <c r="K53" s="476">
        <f>SUM(K37:K52)</f>
        <v>0</v>
      </c>
    </row>
    <row r="54" spans="1:11" s="423" customFormat="1" x14ac:dyDescent="0.3">
      <c r="B54" s="477">
        <f>+B53-B12</f>
        <v>0</v>
      </c>
      <c r="C54" s="477">
        <f t="shared" ref="C54:J54" si="4">+C53-C12</f>
        <v>0</v>
      </c>
      <c r="D54" s="477">
        <f t="shared" si="4"/>
        <v>0</v>
      </c>
      <c r="E54" s="477">
        <f t="shared" si="4"/>
        <v>0</v>
      </c>
      <c r="F54" s="477">
        <f t="shared" si="4"/>
        <v>0</v>
      </c>
      <c r="G54" s="477">
        <f>+G53-G12</f>
        <v>0</v>
      </c>
      <c r="H54" s="477">
        <f t="shared" si="4"/>
        <v>0</v>
      </c>
      <c r="I54" s="477">
        <f t="shared" si="4"/>
        <v>0</v>
      </c>
      <c r="J54" s="477">
        <f t="shared" si="4"/>
        <v>0</v>
      </c>
      <c r="K54" s="477"/>
    </row>
    <row r="55" spans="1:11" s="423" customFormat="1" x14ac:dyDescent="0.3">
      <c r="A55" s="478" t="s">
        <v>321</v>
      </c>
      <c r="B55" s="432"/>
      <c r="C55" s="479"/>
      <c r="D55" s="479"/>
      <c r="E55" s="479"/>
      <c r="F55" s="479"/>
      <c r="G55" s="479"/>
      <c r="H55" s="479"/>
      <c r="I55" s="479"/>
      <c r="J55" s="479"/>
      <c r="K55" s="432"/>
    </row>
    <row r="56" spans="1:11" s="423" customFormat="1" x14ac:dyDescent="0.3">
      <c r="A56" s="478" t="s">
        <v>322</v>
      </c>
      <c r="B56" s="432"/>
      <c r="C56" s="479"/>
      <c r="D56" s="479"/>
      <c r="E56" s="479"/>
      <c r="F56" s="479"/>
      <c r="G56" s="479"/>
      <c r="H56" s="479"/>
      <c r="I56" s="479"/>
      <c r="J56" s="479"/>
      <c r="K56" s="432"/>
    </row>
    <row r="57" spans="1:11" s="423" customFormat="1" x14ac:dyDescent="0.3">
      <c r="A57" s="785"/>
      <c r="B57" s="785"/>
      <c r="C57" s="785"/>
      <c r="D57" s="785"/>
      <c r="E57" s="785"/>
      <c r="F57" s="785"/>
      <c r="G57" s="785"/>
      <c r="H57" s="785"/>
      <c r="I57" s="785"/>
      <c r="J57" s="785"/>
    </row>
    <row r="58" spans="1:11" s="423" customFormat="1" x14ac:dyDescent="0.3">
      <c r="A58" s="778" t="s">
        <v>323</v>
      </c>
      <c r="B58" s="778"/>
      <c r="C58" s="778"/>
      <c r="D58" s="778"/>
      <c r="E58" s="778"/>
      <c r="F58" s="778"/>
      <c r="G58" s="778"/>
      <c r="H58" s="778"/>
      <c r="I58" s="778"/>
      <c r="J58" s="778"/>
      <c r="K58" s="778"/>
    </row>
    <row r="59" spans="1:11" s="473" customFormat="1" x14ac:dyDescent="0.3">
      <c r="A59" s="472"/>
      <c r="B59" s="447">
        <v>2008</v>
      </c>
      <c r="C59" s="447">
        <v>2009</v>
      </c>
      <c r="D59" s="447">
        <v>2010</v>
      </c>
      <c r="E59" s="447">
        <v>2011</v>
      </c>
      <c r="F59" s="447">
        <v>2012</v>
      </c>
      <c r="G59" s="447">
        <v>2013</v>
      </c>
      <c r="H59" s="447">
        <v>2014</v>
      </c>
      <c r="I59" s="447">
        <v>2015</v>
      </c>
      <c r="J59" s="447">
        <v>2016</v>
      </c>
      <c r="K59" s="447" t="s">
        <v>54</v>
      </c>
    </row>
    <row r="60" spans="1:11" s="423" customFormat="1" ht="12.75" customHeight="1" x14ac:dyDescent="0.3">
      <c r="A60" s="474">
        <v>2008</v>
      </c>
      <c r="B60" s="427"/>
      <c r="C60" s="475"/>
      <c r="D60" s="475"/>
      <c r="E60" s="475"/>
      <c r="F60" s="475"/>
      <c r="G60" s="475"/>
      <c r="H60" s="475"/>
      <c r="I60" s="475"/>
      <c r="J60" s="475"/>
      <c r="K60" s="476">
        <f>SUM(B60:J60)</f>
        <v>0</v>
      </c>
    </row>
    <row r="61" spans="1:11" s="423" customFormat="1" x14ac:dyDescent="0.3">
      <c r="A61" s="474">
        <v>2009</v>
      </c>
      <c r="B61" s="427"/>
      <c r="C61" s="427"/>
      <c r="D61" s="475"/>
      <c r="E61" s="475"/>
      <c r="F61" s="475"/>
      <c r="G61" s="475"/>
      <c r="H61" s="475"/>
      <c r="I61" s="475"/>
      <c r="J61" s="475"/>
      <c r="K61" s="476">
        <f t="shared" ref="K61:K75" si="5">SUM(B61:J61)</f>
        <v>0</v>
      </c>
    </row>
    <row r="62" spans="1:11" s="423" customFormat="1" x14ac:dyDescent="0.3">
      <c r="A62" s="474">
        <v>2010</v>
      </c>
      <c r="B62" s="427"/>
      <c r="C62" s="427"/>
      <c r="D62" s="427"/>
      <c r="E62" s="475"/>
      <c r="F62" s="475"/>
      <c r="G62" s="475"/>
      <c r="H62" s="475"/>
      <c r="I62" s="475"/>
      <c r="J62" s="475"/>
      <c r="K62" s="476">
        <f t="shared" si="5"/>
        <v>0</v>
      </c>
    </row>
    <row r="63" spans="1:11" s="423" customFormat="1" x14ac:dyDescent="0.3">
      <c r="A63" s="474">
        <v>2011</v>
      </c>
      <c r="B63" s="427"/>
      <c r="C63" s="427"/>
      <c r="D63" s="427"/>
      <c r="E63" s="427"/>
      <c r="F63" s="475"/>
      <c r="G63" s="475"/>
      <c r="H63" s="475"/>
      <c r="I63" s="475"/>
      <c r="J63" s="475"/>
      <c r="K63" s="476">
        <f t="shared" si="5"/>
        <v>0</v>
      </c>
    </row>
    <row r="64" spans="1:11" s="423" customFormat="1" x14ac:dyDescent="0.3">
      <c r="A64" s="474">
        <v>2012</v>
      </c>
      <c r="B64" s="427"/>
      <c r="C64" s="427"/>
      <c r="D64" s="427"/>
      <c r="E64" s="427"/>
      <c r="F64" s="427"/>
      <c r="G64" s="475"/>
      <c r="H64" s="475"/>
      <c r="I64" s="475"/>
      <c r="J64" s="475"/>
      <c r="K64" s="476">
        <f t="shared" si="5"/>
        <v>0</v>
      </c>
    </row>
    <row r="65" spans="1:11" s="423" customFormat="1" x14ac:dyDescent="0.3">
      <c r="A65" s="474">
        <v>2013</v>
      </c>
      <c r="B65" s="427"/>
      <c r="C65" s="427"/>
      <c r="D65" s="427"/>
      <c r="E65" s="427"/>
      <c r="F65" s="427"/>
      <c r="G65" s="427"/>
      <c r="H65" s="475"/>
      <c r="I65" s="475"/>
      <c r="J65" s="475"/>
      <c r="K65" s="476">
        <f t="shared" si="5"/>
        <v>0</v>
      </c>
    </row>
    <row r="66" spans="1:11" s="423" customFormat="1" x14ac:dyDescent="0.3">
      <c r="A66" s="474">
        <v>2014</v>
      </c>
      <c r="B66" s="427"/>
      <c r="C66" s="427"/>
      <c r="D66" s="427"/>
      <c r="E66" s="427"/>
      <c r="F66" s="427"/>
      <c r="G66" s="427"/>
      <c r="H66" s="427"/>
      <c r="I66" s="475"/>
      <c r="J66" s="475"/>
      <c r="K66" s="476">
        <f t="shared" si="5"/>
        <v>0</v>
      </c>
    </row>
    <row r="67" spans="1:11" s="423" customFormat="1" x14ac:dyDescent="0.3">
      <c r="A67" s="474">
        <v>2015</v>
      </c>
      <c r="B67" s="427"/>
      <c r="C67" s="427"/>
      <c r="D67" s="427"/>
      <c r="E67" s="427"/>
      <c r="F67" s="427"/>
      <c r="G67" s="427"/>
      <c r="H67" s="427"/>
      <c r="I67" s="427"/>
      <c r="J67" s="475"/>
      <c r="K67" s="476">
        <f t="shared" si="5"/>
        <v>0</v>
      </c>
    </row>
    <row r="68" spans="1:11" s="423" customFormat="1" x14ac:dyDescent="0.3">
      <c r="A68" s="474">
        <v>2016</v>
      </c>
      <c r="B68" s="427"/>
      <c r="C68" s="427"/>
      <c r="D68" s="427"/>
      <c r="E68" s="427"/>
      <c r="F68" s="427"/>
      <c r="G68" s="427"/>
      <c r="H68" s="427"/>
      <c r="I68" s="427"/>
      <c r="J68" s="427"/>
      <c r="K68" s="476">
        <f t="shared" si="5"/>
        <v>0</v>
      </c>
    </row>
    <row r="69" spans="1:11" s="423" customFormat="1" x14ac:dyDescent="0.3">
      <c r="A69" s="474">
        <v>2017</v>
      </c>
      <c r="B69" s="427"/>
      <c r="C69" s="427"/>
      <c r="D69" s="427"/>
      <c r="E69" s="427"/>
      <c r="F69" s="427"/>
      <c r="G69" s="427"/>
      <c r="H69" s="427"/>
      <c r="I69" s="427"/>
      <c r="J69" s="427"/>
      <c r="K69" s="476">
        <f t="shared" si="5"/>
        <v>0</v>
      </c>
    </row>
    <row r="70" spans="1:11" s="423" customFormat="1" x14ac:dyDescent="0.3">
      <c r="A70" s="474">
        <v>2018</v>
      </c>
      <c r="B70" s="427"/>
      <c r="C70" s="427"/>
      <c r="D70" s="427"/>
      <c r="E70" s="427"/>
      <c r="F70" s="427"/>
      <c r="G70" s="427"/>
      <c r="H70" s="427"/>
      <c r="I70" s="427"/>
      <c r="J70" s="427"/>
      <c r="K70" s="476">
        <f t="shared" si="5"/>
        <v>0</v>
      </c>
    </row>
    <row r="71" spans="1:11" s="423" customFormat="1" x14ac:dyDescent="0.3">
      <c r="A71" s="474">
        <v>2019</v>
      </c>
      <c r="B71" s="427"/>
      <c r="C71" s="427"/>
      <c r="D71" s="427"/>
      <c r="E71" s="427"/>
      <c r="F71" s="427"/>
      <c r="G71" s="427"/>
      <c r="H71" s="427"/>
      <c r="I71" s="427"/>
      <c r="J71" s="427"/>
      <c r="K71" s="476">
        <f t="shared" si="5"/>
        <v>0</v>
      </c>
    </row>
    <row r="72" spans="1:11" s="423" customFormat="1" x14ac:dyDescent="0.3">
      <c r="A72" s="474">
        <v>2020</v>
      </c>
      <c r="B72" s="427"/>
      <c r="C72" s="427"/>
      <c r="D72" s="427"/>
      <c r="E72" s="427"/>
      <c r="F72" s="427"/>
      <c r="G72" s="427"/>
      <c r="H72" s="427"/>
      <c r="I72" s="427"/>
      <c r="J72" s="427"/>
      <c r="K72" s="476">
        <f t="shared" si="5"/>
        <v>0</v>
      </c>
    </row>
    <row r="73" spans="1:11" s="423" customFormat="1" x14ac:dyDescent="0.3">
      <c r="A73" s="474">
        <v>2021</v>
      </c>
      <c r="B73" s="427"/>
      <c r="C73" s="427"/>
      <c r="D73" s="427"/>
      <c r="E73" s="427"/>
      <c r="F73" s="427"/>
      <c r="G73" s="427"/>
      <c r="H73" s="427"/>
      <c r="I73" s="427"/>
      <c r="J73" s="427"/>
      <c r="K73" s="476">
        <f t="shared" si="5"/>
        <v>0</v>
      </c>
    </row>
    <row r="74" spans="1:11" s="423" customFormat="1" x14ac:dyDescent="0.3">
      <c r="A74" s="474">
        <v>2022</v>
      </c>
      <c r="B74" s="427"/>
      <c r="C74" s="427"/>
      <c r="D74" s="427"/>
      <c r="E74" s="427"/>
      <c r="F74" s="427"/>
      <c r="G74" s="427"/>
      <c r="H74" s="427"/>
      <c r="I74" s="427"/>
      <c r="J74" s="427"/>
      <c r="K74" s="476">
        <f t="shared" si="5"/>
        <v>0</v>
      </c>
    </row>
    <row r="75" spans="1:11" s="423" customFormat="1" x14ac:dyDescent="0.3">
      <c r="A75" s="474">
        <v>2023</v>
      </c>
      <c r="B75" s="427"/>
      <c r="C75" s="427"/>
      <c r="D75" s="427"/>
      <c r="E75" s="427"/>
      <c r="F75" s="427"/>
      <c r="G75" s="427"/>
      <c r="H75" s="427"/>
      <c r="I75" s="427"/>
      <c r="J75" s="427"/>
      <c r="K75" s="476">
        <f t="shared" si="5"/>
        <v>0</v>
      </c>
    </row>
    <row r="76" spans="1:11" s="423" customFormat="1" x14ac:dyDescent="0.3">
      <c r="A76" s="423" t="s">
        <v>320</v>
      </c>
      <c r="B76" s="476">
        <f t="shared" ref="B76:J76" si="6">SUM(B60:B75)</f>
        <v>0</v>
      </c>
      <c r="C76" s="476">
        <f t="shared" si="6"/>
        <v>0</v>
      </c>
      <c r="D76" s="476">
        <f t="shared" si="6"/>
        <v>0</v>
      </c>
      <c r="E76" s="476">
        <f t="shared" si="6"/>
        <v>0</v>
      </c>
      <c r="F76" s="476">
        <f t="shared" si="6"/>
        <v>0</v>
      </c>
      <c r="G76" s="476">
        <f t="shared" si="6"/>
        <v>0</v>
      </c>
      <c r="H76" s="476">
        <f t="shared" si="6"/>
        <v>0</v>
      </c>
      <c r="I76" s="476">
        <f t="shared" si="6"/>
        <v>0</v>
      </c>
      <c r="J76" s="476">
        <f t="shared" si="6"/>
        <v>0</v>
      </c>
      <c r="K76" s="476">
        <f>SUM(K60:K75)</f>
        <v>0</v>
      </c>
    </row>
    <row r="77" spans="1:11" s="423" customFormat="1" x14ac:dyDescent="0.3"/>
    <row r="78" spans="1:11" s="423" customFormat="1" x14ac:dyDescent="0.3">
      <c r="A78" s="478" t="s">
        <v>325</v>
      </c>
    </row>
    <row r="79" spans="1:11" s="423" customFormat="1" x14ac:dyDescent="0.3">
      <c r="A79" s="478" t="s">
        <v>326</v>
      </c>
    </row>
    <row r="80" spans="1:11" s="423" customFormat="1" x14ac:dyDescent="0.3"/>
    <row r="81" spans="1:3" s="423" customFormat="1" x14ac:dyDescent="0.3">
      <c r="A81" s="432"/>
      <c r="B81" s="432"/>
      <c r="C81" s="432"/>
    </row>
    <row r="82" spans="1:3" s="423" customFormat="1" x14ac:dyDescent="0.3">
      <c r="A82" s="432"/>
      <c r="B82" s="432"/>
      <c r="C82" s="432"/>
    </row>
    <row r="83" spans="1:3" s="423" customFormat="1" x14ac:dyDescent="0.3">
      <c r="A83" s="432"/>
      <c r="B83" s="432"/>
      <c r="C83" s="432"/>
    </row>
    <row r="84" spans="1:3" s="423" customFormat="1" x14ac:dyDescent="0.3">
      <c r="A84" s="432"/>
      <c r="B84" s="432"/>
      <c r="C84" s="432"/>
    </row>
    <row r="85" spans="1:3" s="423" customFormat="1" x14ac:dyDescent="0.3">
      <c r="A85" s="432"/>
      <c r="B85" s="432"/>
      <c r="C85" s="432"/>
    </row>
    <row r="86" spans="1:3" s="423" customFormat="1" x14ac:dyDescent="0.3"/>
    <row r="87" spans="1:3" s="423" customFormat="1" x14ac:dyDescent="0.3"/>
    <row r="88" spans="1:3" s="423" customFormat="1" x14ac:dyDescent="0.3"/>
    <row r="89" spans="1:3" s="423" customFormat="1" x14ac:dyDescent="0.3"/>
    <row r="90" spans="1:3" s="423" customFormat="1" x14ac:dyDescent="0.3"/>
    <row r="91" spans="1:3" s="423" customFormat="1" x14ac:dyDescent="0.3"/>
    <row r="92" spans="1:3" s="423" customFormat="1" x14ac:dyDescent="0.3"/>
    <row r="93" spans="1:3" s="423" customFormat="1" x14ac:dyDescent="0.3"/>
    <row r="94" spans="1:3" s="423" customFormat="1" x14ac:dyDescent="0.3"/>
    <row r="95" spans="1:3" s="423" customFormat="1" x14ac:dyDescent="0.3"/>
    <row r="96" spans="1:3" s="423" customFormat="1" x14ac:dyDescent="0.3"/>
  </sheetData>
  <mergeCells count="8">
    <mergeCell ref="A58:K58"/>
    <mergeCell ref="A6:K6"/>
    <mergeCell ref="A14:H14"/>
    <mergeCell ref="A16:B16"/>
    <mergeCell ref="C25:K25"/>
    <mergeCell ref="A33:K33"/>
    <mergeCell ref="A35:K35"/>
    <mergeCell ref="A57:J57"/>
  </mergeCells>
  <conditionalFormatting sqref="B9:J11">
    <cfRule type="containsText" dxfId="1035" priority="14" operator="containsText" text="ntitulé">
      <formula>NOT(ISERROR(SEARCH("ntitulé",B9)))</formula>
    </cfRule>
    <cfRule type="containsBlanks" dxfId="1034" priority="15">
      <formula>LEN(TRIM(B9))=0</formula>
    </cfRule>
  </conditionalFormatting>
  <conditionalFormatting sqref="B9:J11">
    <cfRule type="containsText" dxfId="1033" priority="13" operator="containsText" text="libre">
      <formula>NOT(ISERROR(SEARCH("libre",B9)))</formula>
    </cfRule>
  </conditionalFormatting>
  <conditionalFormatting sqref="B13:J13">
    <cfRule type="containsText" dxfId="1032" priority="11" operator="containsText" text="ntitulé">
      <formula>NOT(ISERROR(SEARCH("ntitulé",B13)))</formula>
    </cfRule>
    <cfRule type="containsBlanks" dxfId="1031" priority="12">
      <formula>LEN(TRIM(B13))=0</formula>
    </cfRule>
  </conditionalFormatting>
  <conditionalFormatting sqref="B13:J13">
    <cfRule type="containsText" dxfId="1030" priority="10" operator="containsText" text="libre">
      <formula>NOT(ISERROR(SEARCH("libre",B13)))</formula>
    </cfRule>
  </conditionalFormatting>
  <conditionalFormatting sqref="B18:B21">
    <cfRule type="containsText" dxfId="1029" priority="8" operator="containsText" text="ntitulé">
      <formula>NOT(ISERROR(SEARCH("ntitulé",B18)))</formula>
    </cfRule>
    <cfRule type="containsBlanks" dxfId="1028" priority="9">
      <formula>LEN(TRIM(B18))=0</formula>
    </cfRule>
  </conditionalFormatting>
  <conditionalFormatting sqref="B18:B21">
    <cfRule type="containsText" dxfId="1027" priority="7" operator="containsText" text="libre">
      <formula>NOT(ISERROR(SEARCH("libre",B18)))</formula>
    </cfRule>
  </conditionalFormatting>
  <conditionalFormatting sqref="G42 F41:F42 E40:E42 D39:D42 C38:C42 C43:H43 C45:J52 B37:B52 C44:I44">
    <cfRule type="containsText" dxfId="1026" priority="5" operator="containsText" text="ntitulé">
      <formula>NOT(ISERROR(SEARCH("ntitulé",B37)))</formula>
    </cfRule>
    <cfRule type="containsBlanks" dxfId="1025" priority="6">
      <formula>LEN(TRIM(B37))=0</formula>
    </cfRule>
  </conditionalFormatting>
  <conditionalFormatting sqref="G42 F41:F42 E40:E42 D39:D42 C38:C42 C43:H43 C45:J52 B37:B52 C44:I44">
    <cfRule type="containsText" dxfId="1024" priority="4" operator="containsText" text="libre">
      <formula>NOT(ISERROR(SEARCH("libre",B37)))</formula>
    </cfRule>
  </conditionalFormatting>
  <conditionalFormatting sqref="G65 F64:F65 E63:E65 D62:D65 C61:C65 C66:H66 C68:J75 B60:B75 C67:I67">
    <cfRule type="containsText" dxfId="1023" priority="2" operator="containsText" text="ntitulé">
      <formula>NOT(ISERROR(SEARCH("ntitulé",B60)))</formula>
    </cfRule>
    <cfRule type="containsBlanks" dxfId="1022" priority="3">
      <formula>LEN(TRIM(B60))=0</formula>
    </cfRule>
  </conditionalFormatting>
  <conditionalFormatting sqref="G65 F64:F65 E63:E65 D62:D65 C61:C65 C66:H66 C68:J75 B60:B75 C67:I67">
    <cfRule type="containsText" dxfId="1021" priority="1" operator="containsText" text="libre">
      <formula>NOT(ISERROR(SEARCH("libre",B60)))</formula>
    </cfRule>
  </conditionalFormatting>
  <hyperlinks>
    <hyperlink ref="A1" location="TAB00!A1" display="Retour page de gard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opLeftCell="A29" workbookViewId="0">
      <selection activeCell="C41" sqref="C41"/>
    </sheetView>
  </sheetViews>
  <sheetFormatPr baseColWidth="10" defaultColWidth="9.1640625" defaultRowHeight="18" x14ac:dyDescent="0.3"/>
  <cols>
    <col min="1" max="1" width="9.1640625" style="405"/>
    <col min="2" max="2" width="82.83203125" style="96" customWidth="1"/>
    <col min="3" max="3" width="9.83203125" style="406" customWidth="1"/>
    <col min="4" max="4" width="14.5" style="407" bestFit="1" customWidth="1"/>
    <col min="5" max="16384" width="9.1640625" style="77"/>
  </cols>
  <sheetData>
    <row r="1" spans="1:4" ht="15" x14ac:dyDescent="0.3">
      <c r="A1" s="145" t="s">
        <v>160</v>
      </c>
      <c r="B1" s="77"/>
      <c r="C1" s="77"/>
      <c r="D1" s="81"/>
    </row>
    <row r="2" spans="1:4" ht="15" x14ac:dyDescent="0.3">
      <c r="A2" s="283"/>
      <c r="B2" s="77"/>
      <c r="C2" s="77"/>
      <c r="D2" s="81"/>
    </row>
    <row r="3" spans="1:4" ht="21.75" thickBot="1" x14ac:dyDescent="0.4">
      <c r="A3" s="113" t="str">
        <f>TAB00!B48&amp;" : "&amp;TAB00!C48</f>
        <v>TAB C : Liste des contrôles à satisfaire</v>
      </c>
      <c r="B3" s="638"/>
      <c r="C3" s="638"/>
      <c r="D3" s="638"/>
    </row>
    <row r="4" spans="1:4" ht="15.75" thickBot="1" x14ac:dyDescent="0.35">
      <c r="A4" s="656" t="str">
        <f>IF(COUNT(A7:A215)=COUNTIF(C7:C215,"P"),"Vous avez satisfait à tous les contrôles","Vous avez encore "&amp;COUNT(A7:A215)-COUNTIF(C7:C215,"P")&amp;" contrôles à satisfaire avant de soumettre le fichier à la CWaPE")</f>
        <v>Vous avez encore 8 contrôles à satisfaire avant de soumettre le fichier à la CWaPE</v>
      </c>
      <c r="B4" s="657"/>
      <c r="C4" s="657"/>
      <c r="D4" s="658"/>
    </row>
    <row r="6" spans="1:4" ht="32.450000000000003" customHeight="1" x14ac:dyDescent="0.3">
      <c r="A6" s="284" t="s">
        <v>552</v>
      </c>
      <c r="B6" s="408" t="s">
        <v>553</v>
      </c>
      <c r="C6" s="284" t="s">
        <v>108</v>
      </c>
      <c r="D6" s="284" t="s">
        <v>554</v>
      </c>
    </row>
    <row r="7" spans="1:4" ht="32.450000000000003" customHeight="1" x14ac:dyDescent="0.3">
      <c r="A7" s="70">
        <v>1</v>
      </c>
      <c r="B7" s="96" t="s">
        <v>555</v>
      </c>
      <c r="C7" s="97" t="str">
        <f>IF(ABS('TAB1'!H38)&lt;100,"P","O")</f>
        <v>P</v>
      </c>
      <c r="D7" s="397" t="s">
        <v>615</v>
      </c>
    </row>
    <row r="8" spans="1:4" ht="32.450000000000003" customHeight="1" x14ac:dyDescent="0.3">
      <c r="A8" s="70">
        <f>IF(ISBLANK(B8),"",A7+1)</f>
        <v>2</v>
      </c>
      <c r="B8" s="96" t="s">
        <v>563</v>
      </c>
      <c r="C8" s="97" t="str">
        <f>IF('TAB1'!H40="Je confirme l'exhaustivité des frais non-récurrents déduits","P","O")</f>
        <v>O</v>
      </c>
      <c r="D8" s="397" t="s">
        <v>615</v>
      </c>
    </row>
    <row r="9" spans="1:4" ht="32.450000000000003" customHeight="1" x14ac:dyDescent="0.3">
      <c r="A9" s="70">
        <f t="shared" ref="A9:A30" si="0">IF(ISBLANK(B9),"",A8+1)</f>
        <v>3</v>
      </c>
      <c r="B9" s="96" t="s">
        <v>564</v>
      </c>
      <c r="C9" s="97" t="str">
        <f>IF('TAB1'!H41="Je confirme la correcte répartition entre la partie réseau et la partie hors réseau","P","O")</f>
        <v>O</v>
      </c>
      <c r="D9" s="397" t="s">
        <v>615</v>
      </c>
    </row>
    <row r="10" spans="1:4" ht="36" customHeight="1" x14ac:dyDescent="0.3">
      <c r="A10" s="70">
        <f t="shared" si="0"/>
        <v>4</v>
      </c>
      <c r="B10" s="96" t="s">
        <v>556</v>
      </c>
      <c r="C10" s="97" t="str">
        <f>IF(ABS(SUM(TAB2.1!C36:L36))&lt;100,"P","O")</f>
        <v>P</v>
      </c>
      <c r="D10" s="98" t="s">
        <v>479</v>
      </c>
    </row>
    <row r="11" spans="1:4" ht="32.450000000000003" customHeight="1" x14ac:dyDescent="0.3">
      <c r="A11" s="70">
        <f t="shared" si="0"/>
        <v>5</v>
      </c>
      <c r="B11" s="96" t="s">
        <v>665</v>
      </c>
      <c r="C11" s="97" t="str">
        <f>IF(ABS(SUM(TAB2.1!C50:L50))&lt;100,"P","O")</f>
        <v>P</v>
      </c>
      <c r="D11" s="98" t="s">
        <v>479</v>
      </c>
    </row>
    <row r="12" spans="1:4" ht="32.450000000000003" customHeight="1" x14ac:dyDescent="0.3">
      <c r="A12" s="70">
        <f t="shared" si="0"/>
        <v>6</v>
      </c>
      <c r="B12" s="96" t="str">
        <f>TAB2.3!A39</f>
        <v>C.2.3.a. Concordance entre le détail des produits  issus des tarifs non périodiques avec le tableau de synthèse (TAB2)</v>
      </c>
      <c r="C12" s="97" t="str">
        <f>IF(ABS(SUM(TAB2.3!B39:F39))&lt;100,"P","O")</f>
        <v>P</v>
      </c>
      <c r="D12" s="98" t="s">
        <v>696</v>
      </c>
    </row>
    <row r="13" spans="1:4" ht="32.450000000000003" customHeight="1" x14ac:dyDescent="0.3">
      <c r="A13" s="70">
        <f t="shared" si="0"/>
        <v>7</v>
      </c>
      <c r="B13" s="96" t="s">
        <v>594</v>
      </c>
      <c r="C13" s="97" t="str">
        <f>IF(ABS('TAB3'!I32)&lt;100,"P","O")</f>
        <v>P</v>
      </c>
      <c r="D13" s="397" t="s">
        <v>378</v>
      </c>
    </row>
    <row r="14" spans="1:4" ht="32.450000000000003" customHeight="1" x14ac:dyDescent="0.3">
      <c r="A14" s="70">
        <f t="shared" si="0"/>
        <v>8</v>
      </c>
      <c r="B14" s="96" t="s">
        <v>604</v>
      </c>
      <c r="C14" s="97" t="str">
        <f>IF(TAB4.1!$A$45=B14,"O","P")</f>
        <v>O</v>
      </c>
      <c r="D14" s="98" t="s">
        <v>308</v>
      </c>
    </row>
    <row r="15" spans="1:4" ht="32.450000000000003" customHeight="1" x14ac:dyDescent="0.3">
      <c r="A15" s="70">
        <f t="shared" si="0"/>
        <v>9</v>
      </c>
      <c r="B15" s="96" t="s">
        <v>702</v>
      </c>
      <c r="C15" s="97" t="str">
        <f>IF(TAB4.1!$A$46='TAB C'!B15,"O","P")</f>
        <v>P</v>
      </c>
      <c r="D15" s="98" t="s">
        <v>308</v>
      </c>
    </row>
    <row r="16" spans="1:4" ht="32.450000000000003" customHeight="1" x14ac:dyDescent="0.3">
      <c r="A16" s="70">
        <f t="shared" si="0"/>
        <v>10</v>
      </c>
      <c r="B16" s="96" t="s">
        <v>605</v>
      </c>
      <c r="C16" s="97" t="str">
        <f>IF(TAB4.2!$A$45=B16,"O","P")</f>
        <v>O</v>
      </c>
      <c r="D16" s="98" t="s">
        <v>309</v>
      </c>
    </row>
    <row r="17" spans="1:4" ht="32.450000000000003" customHeight="1" x14ac:dyDescent="0.3">
      <c r="A17" s="70">
        <f t="shared" si="0"/>
        <v>11</v>
      </c>
      <c r="B17" s="96" t="s">
        <v>703</v>
      </c>
      <c r="C17" s="97" t="str">
        <f>IF(TAB4.2!$A$46='TAB C'!B17,"O","P")</f>
        <v>P</v>
      </c>
      <c r="D17" s="98" t="s">
        <v>309</v>
      </c>
    </row>
    <row r="18" spans="1:4" ht="32.450000000000003" customHeight="1" x14ac:dyDescent="0.3">
      <c r="A18" s="70">
        <f t="shared" si="0"/>
        <v>12</v>
      </c>
      <c r="B18" s="96" t="s">
        <v>606</v>
      </c>
      <c r="C18" s="97" t="str">
        <f>IF(TAB4.3!$A$45=B18,"O","P")</f>
        <v>O</v>
      </c>
      <c r="D18" s="98" t="s">
        <v>310</v>
      </c>
    </row>
    <row r="19" spans="1:4" ht="32.450000000000003" customHeight="1" x14ac:dyDescent="0.3">
      <c r="A19" s="70">
        <f t="shared" si="0"/>
        <v>13</v>
      </c>
      <c r="B19" s="96" t="s">
        <v>704</v>
      </c>
      <c r="C19" s="97" t="str">
        <f>IF(TAB4.3!$A$46='TAB C'!B19,"O","P")</f>
        <v>P</v>
      </c>
      <c r="D19" s="98" t="s">
        <v>310</v>
      </c>
    </row>
    <row r="20" spans="1:4" ht="32.450000000000003" customHeight="1" x14ac:dyDescent="0.3">
      <c r="A20" s="70">
        <f t="shared" si="0"/>
        <v>14</v>
      </c>
      <c r="B20" s="96" t="s">
        <v>607</v>
      </c>
      <c r="C20" s="97" t="str">
        <f>IF(TAB4.4!$A$45=B20,"O","P")</f>
        <v>O</v>
      </c>
      <c r="D20" s="98" t="s">
        <v>311</v>
      </c>
    </row>
    <row r="21" spans="1:4" ht="32.450000000000003" customHeight="1" x14ac:dyDescent="0.3">
      <c r="A21" s="70">
        <f t="shared" si="0"/>
        <v>15</v>
      </c>
      <c r="B21" s="96" t="s">
        <v>705</v>
      </c>
      <c r="C21" s="97" t="str">
        <f>IF(TAB4.4!$A$46='TAB C'!B21,"O","P")</f>
        <v>P</v>
      </c>
      <c r="D21" s="98" t="s">
        <v>311</v>
      </c>
    </row>
    <row r="22" spans="1:4" ht="32.450000000000003" customHeight="1" x14ac:dyDescent="0.3">
      <c r="A22" s="70">
        <f t="shared" si="0"/>
        <v>16</v>
      </c>
      <c r="B22" s="96" t="s">
        <v>712</v>
      </c>
      <c r="C22" s="97" t="str">
        <f>IF(TAB4.5!$A$45=B22,"O","P")</f>
        <v>O</v>
      </c>
      <c r="D22" s="98" t="s">
        <v>312</v>
      </c>
    </row>
    <row r="23" spans="1:4" ht="32.450000000000003" customHeight="1" x14ac:dyDescent="0.3">
      <c r="A23" s="70">
        <f t="shared" si="0"/>
        <v>17</v>
      </c>
      <c r="B23" s="96" t="s">
        <v>713</v>
      </c>
      <c r="C23" s="97" t="str">
        <f>IF(TAB4.5!$A$46='TAB C'!B23,"O","P")</f>
        <v>P</v>
      </c>
      <c r="D23" s="98" t="s">
        <v>312</v>
      </c>
    </row>
    <row r="24" spans="1:4" ht="27" x14ac:dyDescent="0.3">
      <c r="A24" s="70">
        <f t="shared" si="0"/>
        <v>18</v>
      </c>
      <c r="B24" s="96" t="s">
        <v>940</v>
      </c>
      <c r="C24" s="97" t="str">
        <f>IF(TAB4.6!$A$27='TAB C'!B24,"O","P")</f>
        <v>O</v>
      </c>
      <c r="D24" s="98" t="s">
        <v>313</v>
      </c>
    </row>
    <row r="25" spans="1:4" ht="27" x14ac:dyDescent="0.3">
      <c r="A25" s="70">
        <f t="shared" si="0"/>
        <v>19</v>
      </c>
      <c r="B25" s="96" t="s">
        <v>941</v>
      </c>
      <c r="C25" s="97" t="str">
        <f>IF(TAB5.9!$A$26='TAB C'!B25,"O","P")</f>
        <v>P</v>
      </c>
      <c r="D25" s="98" t="s">
        <v>313</v>
      </c>
    </row>
    <row r="26" spans="1:4" ht="27" x14ac:dyDescent="0.3">
      <c r="A26" s="70">
        <f t="shared" si="0"/>
        <v>20</v>
      </c>
      <c r="B26" s="96" t="s">
        <v>676</v>
      </c>
      <c r="C26" s="97" t="str">
        <f>IF(ABS(SUM(TAB5.1!B11:P11)&lt;100),"P","O")</f>
        <v>P</v>
      </c>
      <c r="D26" s="98" t="s">
        <v>617</v>
      </c>
    </row>
    <row r="27" spans="1:4" ht="54" x14ac:dyDescent="0.3">
      <c r="A27" s="70">
        <f t="shared" si="0"/>
        <v>21</v>
      </c>
      <c r="B27" s="96" t="s">
        <v>706</v>
      </c>
      <c r="C27" s="97" t="str">
        <f>IF(TAB5.9!$A$26='TAB C'!B27,"O","P")</f>
        <v>P</v>
      </c>
      <c r="D27" s="98" t="s">
        <v>626</v>
      </c>
    </row>
    <row r="28" spans="1:4" ht="27" x14ac:dyDescent="0.3">
      <c r="A28" s="70">
        <f t="shared" si="0"/>
        <v>22</v>
      </c>
      <c r="B28" s="96" t="s">
        <v>943</v>
      </c>
      <c r="C28" s="97" t="str">
        <f>IF(TAB5.10!$A$26='TAB C'!B28,"O","P")</f>
        <v>P</v>
      </c>
      <c r="D28" s="98" t="s">
        <v>627</v>
      </c>
    </row>
    <row r="29" spans="1:4" ht="32.450000000000003" customHeight="1" x14ac:dyDescent="0.3">
      <c r="A29" s="70">
        <f t="shared" si="0"/>
        <v>23</v>
      </c>
      <c r="B29" s="96" t="s">
        <v>942</v>
      </c>
      <c r="C29" s="97" t="str">
        <f>IF(TAB5.11!$A$26='TAB C'!B29,"O","P")</f>
        <v>P</v>
      </c>
      <c r="D29" s="98" t="s">
        <v>628</v>
      </c>
    </row>
    <row r="30" spans="1:4" ht="32.450000000000003" customHeight="1" x14ac:dyDescent="0.3">
      <c r="A30" s="70">
        <f t="shared" si="0"/>
        <v>24</v>
      </c>
      <c r="B30" s="96" t="s">
        <v>944</v>
      </c>
      <c r="C30" s="97" t="str">
        <f>IF(TAB5.12!$A$29='TAB C'!B30,"O","P")</f>
        <v>P</v>
      </c>
      <c r="D30" s="98" t="s">
        <v>629</v>
      </c>
    </row>
    <row r="31" spans="1:4" ht="32.450000000000003" customHeight="1" x14ac:dyDescent="0.3">
      <c r="A31" s="70">
        <f t="shared" ref="A31:A55" si="1">IF(ISBLANK(B31),"",A30+1)</f>
        <v>25</v>
      </c>
      <c r="B31" s="96" t="s">
        <v>945</v>
      </c>
      <c r="C31" s="97" t="str">
        <f>IF(TAB5.13!$A$16='TAB C'!B31,"O","P")</f>
        <v>P</v>
      </c>
      <c r="D31" s="98" t="s">
        <v>630</v>
      </c>
    </row>
    <row r="32" spans="1:4" ht="32.450000000000003" customHeight="1" x14ac:dyDescent="0.3">
      <c r="A32" s="70">
        <f t="shared" si="1"/>
        <v>26</v>
      </c>
      <c r="B32" s="96" t="s">
        <v>946</v>
      </c>
      <c r="C32" s="97" t="str">
        <f>IF(TAB5.14!$A$13='TAB C'!B32,"O","P")</f>
        <v>P</v>
      </c>
      <c r="D32" s="98" t="s">
        <v>631</v>
      </c>
    </row>
    <row r="33" spans="1:4" ht="32.450000000000003" customHeight="1" x14ac:dyDescent="0.3">
      <c r="A33" s="70">
        <f t="shared" si="1"/>
        <v>27</v>
      </c>
      <c r="B33" s="96" t="s">
        <v>711</v>
      </c>
      <c r="C33" s="97" t="str">
        <f>IF(ABS(SUM('TAB6'!C11:K11))&lt;100,"P","O")</f>
        <v>P</v>
      </c>
      <c r="D33" s="397" t="s">
        <v>634</v>
      </c>
    </row>
    <row r="34" spans="1:4" ht="32.450000000000003" customHeight="1" x14ac:dyDescent="0.3">
      <c r="A34" s="70">
        <f t="shared" si="1"/>
        <v>28</v>
      </c>
      <c r="B34" s="96" t="str">
        <f>TAB6.3!A39</f>
        <v>C.6.3.a. Concordance entre le détail des interventions URD avec le tableau des actifs régulés (TAB6.1)</v>
      </c>
      <c r="C34" s="97" t="str">
        <f>IF(ABS(SUM(TAB6.3!B39:F39))&lt;100,"P","O")</f>
        <v>P</v>
      </c>
      <c r="D34" s="98" t="s">
        <v>697</v>
      </c>
    </row>
    <row r="35" spans="1:4" ht="32.450000000000003" customHeight="1" x14ac:dyDescent="0.3">
      <c r="A35" s="70">
        <f t="shared" si="1"/>
        <v>29</v>
      </c>
      <c r="B35" s="96" t="s">
        <v>557</v>
      </c>
      <c r="C35" s="97" t="str">
        <f>IF(ABS(SUM(TAB9.1!B22:R22))&lt;100,"P","O")</f>
        <v>P</v>
      </c>
      <c r="D35" s="98" t="s">
        <v>216</v>
      </c>
    </row>
    <row r="36" spans="1:4" ht="32.450000000000003" customHeight="1" x14ac:dyDescent="0.3">
      <c r="A36" s="70">
        <f t="shared" si="1"/>
        <v>30</v>
      </c>
      <c r="B36" s="96" t="s">
        <v>933</v>
      </c>
      <c r="C36" s="97" t="str">
        <f>IF(ABS(SUM(TAB9.2!B44:R44))&lt;100,"P","O")</f>
        <v>P</v>
      </c>
      <c r="D36" s="98" t="s">
        <v>245</v>
      </c>
    </row>
    <row r="37" spans="1:4" ht="32.450000000000003" customHeight="1" x14ac:dyDescent="0.3">
      <c r="A37" s="70">
        <f t="shared" si="1"/>
        <v>31</v>
      </c>
      <c r="B37" s="96" t="s">
        <v>935</v>
      </c>
      <c r="C37" s="97" t="str">
        <f>IF(ABS(SUM(TAB9.2!B47:R47))&lt;100,"P","O")</f>
        <v>P</v>
      </c>
      <c r="D37" s="98" t="s">
        <v>245</v>
      </c>
    </row>
    <row r="38" spans="1:4" ht="32.450000000000003" customHeight="1" x14ac:dyDescent="0.3">
      <c r="A38" s="70">
        <f t="shared" si="1"/>
        <v>32</v>
      </c>
      <c r="B38" s="96" t="s">
        <v>937</v>
      </c>
      <c r="C38" s="97" t="str">
        <f>IF(ABS(SUM(TAB9.3!B30:Q30,TAB9.3!B60:Q60))&lt;100,"P","O")</f>
        <v>P</v>
      </c>
      <c r="D38" s="98" t="s">
        <v>246</v>
      </c>
    </row>
    <row r="39" spans="1:4" ht="32.450000000000003" customHeight="1" x14ac:dyDescent="0.3">
      <c r="A39" s="70">
        <f t="shared" si="1"/>
        <v>33</v>
      </c>
      <c r="B39" s="96" t="s">
        <v>938</v>
      </c>
      <c r="C39" s="97" t="str">
        <f>IF(ABS(SUM(TAB9.3!B33:Q33))&lt;100,"P","O")</f>
        <v>P</v>
      </c>
      <c r="D39" s="98" t="s">
        <v>246</v>
      </c>
    </row>
    <row r="40" spans="1:4" ht="40.9" customHeight="1" x14ac:dyDescent="0.3">
      <c r="A40" s="70">
        <f t="shared" si="1"/>
        <v>34</v>
      </c>
      <c r="B40" s="96" t="s">
        <v>947</v>
      </c>
      <c r="C40" s="97" t="str">
        <f>IF('TAB10'!A18='TAB C'!B40,"O","P")</f>
        <v>P</v>
      </c>
      <c r="D40" s="397" t="s">
        <v>646</v>
      </c>
    </row>
    <row r="41" spans="1:4" ht="32.450000000000003" customHeight="1" x14ac:dyDescent="0.3">
      <c r="A41" s="70">
        <f t="shared" ref="A41" si="2">IF(ISBLANK(B41),"",A40+1)</f>
        <v>35</v>
      </c>
      <c r="B41" s="96" t="s">
        <v>948</v>
      </c>
      <c r="C41" s="97" t="str">
        <f>IF(TAB10.1!B18='TAB C'!B41,"O","P")</f>
        <v>P</v>
      </c>
      <c r="D41" s="397" t="s">
        <v>647</v>
      </c>
    </row>
    <row r="42" spans="1:4" ht="32.450000000000003" customHeight="1" x14ac:dyDescent="0.3">
      <c r="A42" s="70" t="str">
        <f t="shared" si="1"/>
        <v/>
      </c>
      <c r="C42" s="97"/>
      <c r="D42" s="98"/>
    </row>
    <row r="43" spans="1:4" ht="32.450000000000003" customHeight="1" x14ac:dyDescent="0.3">
      <c r="A43" s="70" t="str">
        <f t="shared" si="1"/>
        <v/>
      </c>
      <c r="C43" s="97"/>
      <c r="D43" s="98"/>
    </row>
    <row r="44" spans="1:4" ht="32.450000000000003" customHeight="1" x14ac:dyDescent="0.3">
      <c r="A44" s="70" t="str">
        <f t="shared" si="1"/>
        <v/>
      </c>
      <c r="C44" s="97"/>
      <c r="D44" s="98"/>
    </row>
    <row r="45" spans="1:4" ht="32.450000000000003" customHeight="1" x14ac:dyDescent="0.3">
      <c r="A45" s="70" t="str">
        <f t="shared" si="1"/>
        <v/>
      </c>
      <c r="C45" s="97"/>
      <c r="D45" s="98"/>
    </row>
    <row r="46" spans="1:4" ht="32.450000000000003" customHeight="1" x14ac:dyDescent="0.3">
      <c r="A46" s="70" t="str">
        <f t="shared" si="1"/>
        <v/>
      </c>
      <c r="C46" s="97"/>
      <c r="D46" s="98"/>
    </row>
    <row r="47" spans="1:4" ht="32.450000000000003" customHeight="1" x14ac:dyDescent="0.3">
      <c r="A47" s="70" t="str">
        <f t="shared" si="1"/>
        <v/>
      </c>
      <c r="C47" s="97"/>
      <c r="D47" s="409"/>
    </row>
    <row r="48" spans="1:4" ht="32.450000000000003" customHeight="1" x14ac:dyDescent="0.3">
      <c r="A48" s="70" t="str">
        <f t="shared" si="1"/>
        <v/>
      </c>
      <c r="C48" s="97"/>
      <c r="D48" s="397"/>
    </row>
    <row r="49" spans="1:4" ht="32.450000000000003" customHeight="1" x14ac:dyDescent="0.3">
      <c r="A49" s="70" t="str">
        <f t="shared" si="1"/>
        <v/>
      </c>
      <c r="C49" s="97"/>
      <c r="D49" s="397"/>
    </row>
    <row r="50" spans="1:4" ht="32.450000000000003" customHeight="1" x14ac:dyDescent="0.3">
      <c r="A50" s="70" t="str">
        <f t="shared" si="1"/>
        <v/>
      </c>
      <c r="C50" s="97"/>
      <c r="D50" s="397"/>
    </row>
    <row r="51" spans="1:4" ht="32.450000000000003" customHeight="1" x14ac:dyDescent="0.3">
      <c r="A51" s="70" t="str">
        <f t="shared" si="1"/>
        <v/>
      </c>
      <c r="C51" s="97"/>
      <c r="D51" s="98"/>
    </row>
    <row r="52" spans="1:4" ht="32.450000000000003" customHeight="1" x14ac:dyDescent="0.3">
      <c r="A52" s="70" t="str">
        <f t="shared" si="1"/>
        <v/>
      </c>
      <c r="C52" s="97"/>
      <c r="D52" s="98"/>
    </row>
    <row r="53" spans="1:4" ht="32.450000000000003" customHeight="1" x14ac:dyDescent="0.3">
      <c r="A53" s="70" t="str">
        <f t="shared" si="1"/>
        <v/>
      </c>
      <c r="C53" s="97"/>
      <c r="D53" s="98"/>
    </row>
    <row r="54" spans="1:4" ht="32.450000000000003" customHeight="1" x14ac:dyDescent="0.3">
      <c r="A54" s="70" t="str">
        <f t="shared" si="1"/>
        <v/>
      </c>
      <c r="C54" s="97"/>
      <c r="D54" s="98"/>
    </row>
    <row r="55" spans="1:4" ht="32.450000000000003" customHeight="1" x14ac:dyDescent="0.3">
      <c r="A55" s="70" t="str">
        <f t="shared" si="1"/>
        <v/>
      </c>
      <c r="C55" s="97"/>
      <c r="D55" s="98"/>
    </row>
    <row r="56" spans="1:4" ht="32.450000000000003" customHeight="1" x14ac:dyDescent="0.3">
      <c r="C56" s="97"/>
      <c r="D56" s="98"/>
    </row>
    <row r="57" spans="1:4" ht="32.450000000000003" customHeight="1" x14ac:dyDescent="0.3">
      <c r="C57" s="97"/>
    </row>
    <row r="58" spans="1:4" ht="32.450000000000003" customHeight="1" x14ac:dyDescent="0.3">
      <c r="C58" s="97"/>
    </row>
    <row r="59" spans="1:4" ht="32.450000000000003" customHeight="1" x14ac:dyDescent="0.3">
      <c r="C59" s="97"/>
    </row>
    <row r="60" spans="1:4" ht="32.450000000000003" customHeight="1" x14ac:dyDescent="0.3">
      <c r="C60" s="97"/>
    </row>
    <row r="61" spans="1:4" ht="32.450000000000003" customHeight="1" x14ac:dyDescent="0.3">
      <c r="C61" s="97"/>
    </row>
    <row r="62" spans="1:4" ht="32.450000000000003" customHeight="1" x14ac:dyDescent="0.3">
      <c r="C62" s="97"/>
    </row>
    <row r="63" spans="1:4" ht="32.450000000000003" customHeight="1" x14ac:dyDescent="0.3">
      <c r="C63" s="97"/>
    </row>
    <row r="64" spans="1:4" ht="32.450000000000003" customHeight="1" x14ac:dyDescent="0.3">
      <c r="C64" s="97"/>
    </row>
    <row r="65" spans="3:3" ht="32.450000000000003" customHeight="1" x14ac:dyDescent="0.3">
      <c r="C65" s="97"/>
    </row>
    <row r="66" spans="3:3" ht="32.450000000000003" customHeight="1" x14ac:dyDescent="0.3">
      <c r="C66" s="97"/>
    </row>
    <row r="67" spans="3:3" ht="32.450000000000003" customHeight="1" x14ac:dyDescent="0.3">
      <c r="C67" s="97"/>
    </row>
    <row r="68" spans="3:3" ht="32.450000000000003" customHeight="1" x14ac:dyDescent="0.3">
      <c r="C68" s="97"/>
    </row>
    <row r="69" spans="3:3" ht="32.450000000000003" customHeight="1" x14ac:dyDescent="0.3">
      <c r="C69" s="97"/>
    </row>
    <row r="70" spans="3:3" ht="32.450000000000003" customHeight="1" x14ac:dyDescent="0.3">
      <c r="C70" s="97"/>
    </row>
    <row r="71" spans="3:3" ht="32.450000000000003" customHeight="1" x14ac:dyDescent="0.3">
      <c r="C71" s="97"/>
    </row>
    <row r="72" spans="3:3" ht="32.450000000000003" customHeight="1" x14ac:dyDescent="0.3">
      <c r="C72" s="97"/>
    </row>
    <row r="73" spans="3:3" ht="32.450000000000003" customHeight="1" x14ac:dyDescent="0.3">
      <c r="C73" s="97"/>
    </row>
    <row r="74" spans="3:3" ht="32.450000000000003" customHeight="1" x14ac:dyDescent="0.3">
      <c r="C74" s="97"/>
    </row>
    <row r="75" spans="3:3" ht="32.450000000000003" customHeight="1" x14ac:dyDescent="0.3">
      <c r="C75" s="97"/>
    </row>
    <row r="76" spans="3:3" ht="32.450000000000003" customHeight="1" x14ac:dyDescent="0.3">
      <c r="C76" s="97"/>
    </row>
    <row r="77" spans="3:3" ht="32.450000000000003" customHeight="1" x14ac:dyDescent="0.3">
      <c r="C77" s="97"/>
    </row>
    <row r="78" spans="3:3" ht="32.450000000000003" customHeight="1" x14ac:dyDescent="0.3">
      <c r="C78" s="97"/>
    </row>
    <row r="79" spans="3:3" ht="32.450000000000003" customHeight="1" x14ac:dyDescent="0.3">
      <c r="C79" s="97"/>
    </row>
    <row r="80" spans="3:3" ht="32.450000000000003" customHeight="1" x14ac:dyDescent="0.3">
      <c r="C80" s="97"/>
    </row>
    <row r="81" spans="3:3" ht="32.450000000000003" customHeight="1" x14ac:dyDescent="0.3">
      <c r="C81" s="97"/>
    </row>
    <row r="82" spans="3:3" ht="32.450000000000003" customHeight="1" x14ac:dyDescent="0.3">
      <c r="C82" s="97"/>
    </row>
    <row r="83" spans="3:3" ht="32.450000000000003" customHeight="1" x14ac:dyDescent="0.3">
      <c r="C83" s="97"/>
    </row>
    <row r="84" spans="3:3" ht="32.450000000000003" customHeight="1" x14ac:dyDescent="0.3">
      <c r="C84" s="97"/>
    </row>
    <row r="85" spans="3:3" ht="32.450000000000003" customHeight="1" x14ac:dyDescent="0.3">
      <c r="C85" s="97"/>
    </row>
    <row r="86" spans="3:3" ht="32.450000000000003" customHeight="1" x14ac:dyDescent="0.3">
      <c r="C86" s="97"/>
    </row>
    <row r="87" spans="3:3" ht="32.450000000000003" customHeight="1" x14ac:dyDescent="0.3">
      <c r="C87" s="97"/>
    </row>
    <row r="88" spans="3:3" ht="32.450000000000003" customHeight="1" x14ac:dyDescent="0.3">
      <c r="C88" s="97"/>
    </row>
    <row r="89" spans="3:3" ht="32.450000000000003" customHeight="1" x14ac:dyDescent="0.3">
      <c r="C89" s="97"/>
    </row>
    <row r="90" spans="3:3" ht="32.450000000000003" customHeight="1" x14ac:dyDescent="0.3">
      <c r="C90" s="97"/>
    </row>
    <row r="91" spans="3:3" ht="32.450000000000003" customHeight="1" x14ac:dyDescent="0.3">
      <c r="C91" s="97"/>
    </row>
    <row r="92" spans="3:3" ht="32.450000000000003" customHeight="1" x14ac:dyDescent="0.3">
      <c r="C92" s="97"/>
    </row>
    <row r="93" spans="3:3" ht="32.450000000000003" customHeight="1" x14ac:dyDescent="0.3">
      <c r="C93" s="97"/>
    </row>
    <row r="94" spans="3:3" ht="32.450000000000003" customHeight="1" x14ac:dyDescent="0.3">
      <c r="C94" s="97"/>
    </row>
    <row r="95" spans="3:3" ht="32.450000000000003" customHeight="1" x14ac:dyDescent="0.3">
      <c r="C95" s="97"/>
    </row>
    <row r="96" spans="3:3" ht="32.450000000000003" customHeight="1" x14ac:dyDescent="0.3">
      <c r="C96" s="97"/>
    </row>
    <row r="97" spans="3:3" ht="32.450000000000003" customHeight="1" x14ac:dyDescent="0.3">
      <c r="C97" s="97"/>
    </row>
    <row r="98" spans="3:3" ht="32.450000000000003" customHeight="1" x14ac:dyDescent="0.3">
      <c r="C98" s="97"/>
    </row>
    <row r="99" spans="3:3" ht="32.450000000000003" customHeight="1" x14ac:dyDescent="0.3">
      <c r="C99" s="97"/>
    </row>
    <row r="100" spans="3:3" ht="32.450000000000003" customHeight="1" x14ac:dyDescent="0.3">
      <c r="C100" s="97"/>
    </row>
    <row r="101" spans="3:3" ht="32.450000000000003" customHeight="1" x14ac:dyDescent="0.3">
      <c r="C101" s="97"/>
    </row>
    <row r="102" spans="3:3" ht="32.450000000000003" customHeight="1" x14ac:dyDescent="0.3">
      <c r="C102" s="97"/>
    </row>
    <row r="103" spans="3:3" ht="32.450000000000003" customHeight="1" x14ac:dyDescent="0.3">
      <c r="C103" s="97"/>
    </row>
    <row r="104" spans="3:3" ht="32.450000000000003" customHeight="1" x14ac:dyDescent="0.3">
      <c r="C104" s="97"/>
    </row>
    <row r="105" spans="3:3" ht="32.450000000000003" customHeight="1" x14ac:dyDescent="0.3">
      <c r="C105" s="97"/>
    </row>
    <row r="106" spans="3:3" ht="32.450000000000003" customHeight="1" x14ac:dyDescent="0.3">
      <c r="C106" s="97"/>
    </row>
    <row r="107" spans="3:3" ht="32.450000000000003" customHeight="1" x14ac:dyDescent="0.3">
      <c r="C107" s="97"/>
    </row>
    <row r="108" spans="3:3" ht="32.450000000000003" customHeight="1" x14ac:dyDescent="0.3">
      <c r="C108" s="97"/>
    </row>
    <row r="109" spans="3:3" ht="32.450000000000003" customHeight="1" x14ac:dyDescent="0.3">
      <c r="C109" s="97"/>
    </row>
    <row r="110" spans="3:3" ht="32.450000000000003" customHeight="1" x14ac:dyDescent="0.3">
      <c r="C110" s="97"/>
    </row>
    <row r="111" spans="3:3" ht="32.450000000000003" customHeight="1" x14ac:dyDescent="0.3">
      <c r="C111" s="97"/>
    </row>
    <row r="112" spans="3:3" ht="32.450000000000003" customHeight="1" x14ac:dyDescent="0.3">
      <c r="C112" s="97"/>
    </row>
    <row r="113" spans="3:3" ht="32.450000000000003" customHeight="1" x14ac:dyDescent="0.3">
      <c r="C113" s="97"/>
    </row>
    <row r="114" spans="3:3" ht="32.450000000000003" customHeight="1" x14ac:dyDescent="0.3">
      <c r="C114" s="97"/>
    </row>
    <row r="115" spans="3:3" ht="32.450000000000003" customHeight="1" x14ac:dyDescent="0.3">
      <c r="C115" s="97"/>
    </row>
    <row r="116" spans="3:3" ht="32.450000000000003" customHeight="1" x14ac:dyDescent="0.3">
      <c r="C116" s="97"/>
    </row>
    <row r="117" spans="3:3" ht="32.450000000000003" customHeight="1" x14ac:dyDescent="0.3">
      <c r="C117" s="97"/>
    </row>
    <row r="118" spans="3:3" ht="32.450000000000003" customHeight="1" x14ac:dyDescent="0.3">
      <c r="C118" s="97"/>
    </row>
    <row r="119" spans="3:3" ht="32.450000000000003" customHeight="1" x14ac:dyDescent="0.3">
      <c r="C119" s="97"/>
    </row>
    <row r="120" spans="3:3" ht="32.450000000000003" customHeight="1" x14ac:dyDescent="0.3">
      <c r="C120" s="97"/>
    </row>
    <row r="121" spans="3:3" ht="32.450000000000003" customHeight="1" x14ac:dyDescent="0.3">
      <c r="C121" s="97"/>
    </row>
    <row r="122" spans="3:3" ht="32.450000000000003" customHeight="1" x14ac:dyDescent="0.3">
      <c r="C122" s="97"/>
    </row>
    <row r="123" spans="3:3" ht="32.450000000000003" customHeight="1" x14ac:dyDescent="0.3">
      <c r="C123" s="97"/>
    </row>
    <row r="124" spans="3:3" ht="32.450000000000003" customHeight="1" x14ac:dyDescent="0.3">
      <c r="C124" s="97"/>
    </row>
    <row r="125" spans="3:3" ht="32.450000000000003" customHeight="1" x14ac:dyDescent="0.3">
      <c r="C125" s="97"/>
    </row>
    <row r="126" spans="3:3" ht="32.450000000000003" customHeight="1" x14ac:dyDescent="0.3">
      <c r="C126" s="97"/>
    </row>
    <row r="127" spans="3:3" ht="32.450000000000003" customHeight="1" x14ac:dyDescent="0.3">
      <c r="C127" s="97"/>
    </row>
    <row r="128" spans="3:3" ht="32.450000000000003" customHeight="1" x14ac:dyDescent="0.3">
      <c r="C128" s="97"/>
    </row>
    <row r="129" spans="3:3" ht="32.450000000000003" customHeight="1" x14ac:dyDescent="0.3">
      <c r="C129" s="97"/>
    </row>
    <row r="130" spans="3:3" ht="32.450000000000003" customHeight="1" x14ac:dyDescent="0.3">
      <c r="C130" s="97"/>
    </row>
    <row r="131" spans="3:3" ht="32.450000000000003" customHeight="1" x14ac:dyDescent="0.3">
      <c r="C131" s="97"/>
    </row>
    <row r="132" spans="3:3" ht="32.450000000000003" customHeight="1" x14ac:dyDescent="0.3">
      <c r="C132" s="97"/>
    </row>
    <row r="133" spans="3:3" ht="32.450000000000003" customHeight="1" x14ac:dyDescent="0.3">
      <c r="C133" s="97"/>
    </row>
    <row r="134" spans="3:3" ht="32.450000000000003" customHeight="1" x14ac:dyDescent="0.3">
      <c r="C134" s="97"/>
    </row>
    <row r="135" spans="3:3" ht="32.450000000000003" customHeight="1" x14ac:dyDescent="0.3">
      <c r="C135" s="97"/>
    </row>
    <row r="136" spans="3:3" ht="32.450000000000003" customHeight="1" x14ac:dyDescent="0.3">
      <c r="C136" s="97"/>
    </row>
    <row r="137" spans="3:3" ht="32.450000000000003" customHeight="1" x14ac:dyDescent="0.3">
      <c r="C137" s="97"/>
    </row>
    <row r="138" spans="3:3" ht="32.450000000000003" customHeight="1" x14ac:dyDescent="0.3">
      <c r="C138" s="97"/>
    </row>
    <row r="139" spans="3:3" ht="32.450000000000003" customHeight="1" x14ac:dyDescent="0.3">
      <c r="C139" s="97"/>
    </row>
    <row r="140" spans="3:3" ht="32.450000000000003" customHeight="1" x14ac:dyDescent="0.3">
      <c r="C140" s="97"/>
    </row>
    <row r="141" spans="3:3" ht="32.450000000000003" customHeight="1" x14ac:dyDescent="0.3">
      <c r="C141" s="97"/>
    </row>
    <row r="142" spans="3:3" ht="32.450000000000003" customHeight="1" x14ac:dyDescent="0.3">
      <c r="C142" s="97"/>
    </row>
    <row r="143" spans="3:3" ht="32.450000000000003" customHeight="1" x14ac:dyDescent="0.3">
      <c r="C143" s="97"/>
    </row>
    <row r="144" spans="3:3" ht="32.450000000000003" customHeight="1" x14ac:dyDescent="0.3">
      <c r="C144" s="97"/>
    </row>
    <row r="145" spans="3:3" ht="32.450000000000003" customHeight="1" x14ac:dyDescent="0.3">
      <c r="C145" s="97"/>
    </row>
    <row r="146" spans="3:3" ht="32.450000000000003" customHeight="1" x14ac:dyDescent="0.3">
      <c r="C146" s="97"/>
    </row>
    <row r="147" spans="3:3" ht="32.450000000000003" customHeight="1" x14ac:dyDescent="0.3">
      <c r="C147" s="97"/>
    </row>
    <row r="148" spans="3:3" ht="32.450000000000003" customHeight="1" x14ac:dyDescent="0.3">
      <c r="C148" s="97"/>
    </row>
    <row r="149" spans="3:3" ht="32.450000000000003" customHeight="1" x14ac:dyDescent="0.3">
      <c r="C149" s="97"/>
    </row>
    <row r="150" spans="3:3" ht="32.450000000000003" customHeight="1" x14ac:dyDescent="0.3">
      <c r="C150" s="97"/>
    </row>
    <row r="151" spans="3:3" ht="32.450000000000003" customHeight="1" x14ac:dyDescent="0.3">
      <c r="C151" s="97"/>
    </row>
    <row r="152" spans="3:3" ht="32.450000000000003" customHeight="1" x14ac:dyDescent="0.3">
      <c r="C152" s="97"/>
    </row>
    <row r="153" spans="3:3" ht="32.450000000000003" customHeight="1" x14ac:dyDescent="0.3">
      <c r="C153" s="97"/>
    </row>
    <row r="154" spans="3:3" ht="32.450000000000003" customHeight="1" x14ac:dyDescent="0.3">
      <c r="C154" s="97"/>
    </row>
    <row r="155" spans="3:3" ht="32.450000000000003" customHeight="1" x14ac:dyDescent="0.3">
      <c r="C155" s="97"/>
    </row>
    <row r="156" spans="3:3" ht="32.450000000000003" customHeight="1" x14ac:dyDescent="0.3">
      <c r="C156" s="97"/>
    </row>
    <row r="157" spans="3:3" ht="32.450000000000003" customHeight="1" x14ac:dyDescent="0.3">
      <c r="C157" s="97"/>
    </row>
    <row r="158" spans="3:3" ht="32.450000000000003" customHeight="1" x14ac:dyDescent="0.3">
      <c r="C158" s="97"/>
    </row>
    <row r="159" spans="3:3" ht="32.450000000000003" customHeight="1" x14ac:dyDescent="0.3">
      <c r="C159" s="97"/>
    </row>
    <row r="160" spans="3:3" ht="32.450000000000003" customHeight="1" x14ac:dyDescent="0.3">
      <c r="C160" s="97"/>
    </row>
    <row r="161" spans="3:3" ht="32.450000000000003" customHeight="1" x14ac:dyDescent="0.3">
      <c r="C161" s="97"/>
    </row>
    <row r="162" spans="3:3" ht="32.450000000000003" customHeight="1" x14ac:dyDescent="0.3">
      <c r="C162" s="97"/>
    </row>
    <row r="163" spans="3:3" ht="32.450000000000003" customHeight="1" x14ac:dyDescent="0.3">
      <c r="C163" s="97"/>
    </row>
    <row r="164" spans="3:3" ht="32.450000000000003" customHeight="1" x14ac:dyDescent="0.3">
      <c r="C164" s="97"/>
    </row>
    <row r="165" spans="3:3" ht="32.450000000000003" customHeight="1" x14ac:dyDescent="0.3">
      <c r="C165" s="97"/>
    </row>
    <row r="166" spans="3:3" ht="32.450000000000003" customHeight="1" x14ac:dyDescent="0.3">
      <c r="C166" s="97"/>
    </row>
    <row r="167" spans="3:3" ht="32.450000000000003" customHeight="1" x14ac:dyDescent="0.3">
      <c r="C167" s="97"/>
    </row>
    <row r="168" spans="3:3" ht="32.450000000000003" customHeight="1" x14ac:dyDescent="0.3">
      <c r="C168" s="97"/>
    </row>
    <row r="169" spans="3:3" ht="32.450000000000003" customHeight="1" x14ac:dyDescent="0.3">
      <c r="C169" s="97"/>
    </row>
    <row r="170" spans="3:3" ht="32.450000000000003" customHeight="1" x14ac:dyDescent="0.3">
      <c r="C170" s="97"/>
    </row>
    <row r="171" spans="3:3" ht="32.450000000000003" customHeight="1" x14ac:dyDescent="0.3">
      <c r="C171" s="97"/>
    </row>
    <row r="172" spans="3:3" ht="32.450000000000003" customHeight="1" x14ac:dyDescent="0.3">
      <c r="C172" s="97"/>
    </row>
    <row r="173" spans="3:3" ht="32.450000000000003" customHeight="1" x14ac:dyDescent="0.3">
      <c r="C173" s="97"/>
    </row>
    <row r="174" spans="3:3" ht="32.450000000000003" customHeight="1" x14ac:dyDescent="0.3">
      <c r="C174" s="97"/>
    </row>
    <row r="175" spans="3:3" ht="32.450000000000003" customHeight="1" x14ac:dyDescent="0.3">
      <c r="C175" s="97"/>
    </row>
    <row r="176" spans="3:3" ht="32.450000000000003" customHeight="1" x14ac:dyDescent="0.3">
      <c r="C176" s="97"/>
    </row>
    <row r="177" spans="3:3" ht="32.450000000000003" customHeight="1" x14ac:dyDescent="0.3">
      <c r="C177" s="97"/>
    </row>
    <row r="178" spans="3:3" ht="32.450000000000003" customHeight="1" x14ac:dyDescent="0.3">
      <c r="C178" s="97"/>
    </row>
    <row r="179" spans="3:3" ht="32.450000000000003" customHeight="1" x14ac:dyDescent="0.3">
      <c r="C179" s="97"/>
    </row>
    <row r="180" spans="3:3" ht="32.450000000000003" customHeight="1" x14ac:dyDescent="0.3">
      <c r="C180" s="97"/>
    </row>
    <row r="181" spans="3:3" ht="32.450000000000003" customHeight="1" x14ac:dyDescent="0.3">
      <c r="C181" s="97"/>
    </row>
    <row r="182" spans="3:3" ht="32.450000000000003" customHeight="1" x14ac:dyDescent="0.3">
      <c r="C182" s="97"/>
    </row>
    <row r="183" spans="3:3" ht="32.450000000000003" customHeight="1" x14ac:dyDescent="0.3">
      <c r="C183" s="97"/>
    </row>
    <row r="184" spans="3:3" ht="32.450000000000003" customHeight="1" x14ac:dyDescent="0.3">
      <c r="C184" s="97"/>
    </row>
    <row r="185" spans="3:3" ht="32.450000000000003" customHeight="1" x14ac:dyDescent="0.3">
      <c r="C185" s="97"/>
    </row>
    <row r="186" spans="3:3" ht="32.450000000000003" customHeight="1" x14ac:dyDescent="0.3">
      <c r="C186" s="97"/>
    </row>
    <row r="187" spans="3:3" ht="32.450000000000003" customHeight="1" x14ac:dyDescent="0.3">
      <c r="C187" s="97"/>
    </row>
    <row r="188" spans="3:3" ht="32.450000000000003" customHeight="1" x14ac:dyDescent="0.3">
      <c r="C188" s="97"/>
    </row>
    <row r="189" spans="3:3" ht="32.450000000000003" customHeight="1" x14ac:dyDescent="0.3">
      <c r="C189" s="97"/>
    </row>
    <row r="190" spans="3:3" ht="32.450000000000003" customHeight="1" x14ac:dyDescent="0.3">
      <c r="C190" s="97"/>
    </row>
    <row r="191" spans="3:3" ht="32.450000000000003" customHeight="1" x14ac:dyDescent="0.3">
      <c r="C191" s="97"/>
    </row>
    <row r="192" spans="3:3" ht="32.450000000000003" customHeight="1" x14ac:dyDescent="0.3">
      <c r="C192" s="97"/>
    </row>
    <row r="193" spans="3:3" ht="32.450000000000003" customHeight="1" x14ac:dyDescent="0.3">
      <c r="C193" s="97"/>
    </row>
    <row r="194" spans="3:3" ht="32.450000000000003" customHeight="1" x14ac:dyDescent="0.3">
      <c r="C194" s="97"/>
    </row>
    <row r="195" spans="3:3" ht="32.450000000000003" customHeight="1" x14ac:dyDescent="0.3">
      <c r="C195" s="97"/>
    </row>
    <row r="196" spans="3:3" ht="32.450000000000003" customHeight="1" x14ac:dyDescent="0.3">
      <c r="C196" s="97"/>
    </row>
    <row r="197" spans="3:3" ht="32.450000000000003" customHeight="1" x14ac:dyDescent="0.3">
      <c r="C197" s="97"/>
    </row>
    <row r="198" spans="3:3" ht="32.450000000000003" customHeight="1" x14ac:dyDescent="0.3">
      <c r="C198" s="97"/>
    </row>
    <row r="199" spans="3:3" ht="32.450000000000003" customHeight="1" x14ac:dyDescent="0.3">
      <c r="C199" s="97"/>
    </row>
    <row r="200" spans="3:3" ht="32.450000000000003" customHeight="1" x14ac:dyDescent="0.3">
      <c r="C200" s="97"/>
    </row>
    <row r="201" spans="3:3" ht="32.450000000000003" customHeight="1" x14ac:dyDescent="0.3">
      <c r="C201" s="97"/>
    </row>
    <row r="202" spans="3:3" ht="32.450000000000003" customHeight="1" x14ac:dyDescent="0.3">
      <c r="C202" s="97"/>
    </row>
    <row r="203" spans="3:3" ht="32.450000000000003" customHeight="1" x14ac:dyDescent="0.3">
      <c r="C203" s="97"/>
    </row>
    <row r="204" spans="3:3" ht="32.450000000000003" customHeight="1" x14ac:dyDescent="0.3">
      <c r="C204" s="97"/>
    </row>
    <row r="205" spans="3:3" ht="32.450000000000003" customHeight="1" x14ac:dyDescent="0.3">
      <c r="C205" s="97"/>
    </row>
    <row r="206" spans="3:3" ht="32.450000000000003" customHeight="1" x14ac:dyDescent="0.3">
      <c r="C206" s="97"/>
    </row>
    <row r="207" spans="3:3" ht="32.450000000000003" customHeight="1" x14ac:dyDescent="0.3">
      <c r="C207" s="97"/>
    </row>
    <row r="208" spans="3:3" ht="32.450000000000003" customHeight="1" x14ac:dyDescent="0.3">
      <c r="C208" s="97"/>
    </row>
    <row r="209" spans="3:3" ht="32.450000000000003" customHeight="1" x14ac:dyDescent="0.3">
      <c r="C209" s="97"/>
    </row>
    <row r="210" spans="3:3" ht="32.450000000000003" customHeight="1" x14ac:dyDescent="0.3">
      <c r="C210" s="97"/>
    </row>
    <row r="211" spans="3:3" ht="32.450000000000003" customHeight="1" x14ac:dyDescent="0.3">
      <c r="C211" s="97"/>
    </row>
    <row r="212" spans="3:3" ht="32.450000000000003" customHeight="1" x14ac:dyDescent="0.3">
      <c r="C212" s="97"/>
    </row>
    <row r="213" spans="3:3" ht="32.450000000000003" customHeight="1" x14ac:dyDescent="0.3">
      <c r="C213" s="97"/>
    </row>
    <row r="214" spans="3:3" ht="32.450000000000003" customHeight="1" x14ac:dyDescent="0.3">
      <c r="C214" s="97"/>
    </row>
    <row r="215" spans="3:3" ht="32.450000000000003" customHeight="1" x14ac:dyDescent="0.3">
      <c r="C215" s="97"/>
    </row>
    <row r="216" spans="3:3" ht="32.450000000000003" customHeight="1" x14ac:dyDescent="0.3">
      <c r="C216" s="97"/>
    </row>
    <row r="217" spans="3:3" ht="32.450000000000003" customHeight="1" x14ac:dyDescent="0.3">
      <c r="C217" s="97"/>
    </row>
    <row r="218" spans="3:3" ht="32.450000000000003" customHeight="1" x14ac:dyDescent="0.3">
      <c r="C218" s="97"/>
    </row>
    <row r="219" spans="3:3" ht="32.450000000000003" customHeight="1" x14ac:dyDescent="0.3">
      <c r="C219" s="97"/>
    </row>
    <row r="220" spans="3:3" ht="32.450000000000003" customHeight="1" x14ac:dyDescent="0.3">
      <c r="C220" s="97"/>
    </row>
    <row r="221" spans="3:3" ht="32.450000000000003" customHeight="1" x14ac:dyDescent="0.3">
      <c r="C221" s="97"/>
    </row>
    <row r="222" spans="3:3" ht="32.450000000000003" customHeight="1" x14ac:dyDescent="0.3">
      <c r="C222" s="97"/>
    </row>
    <row r="223" spans="3:3" ht="32.450000000000003" customHeight="1" x14ac:dyDescent="0.3">
      <c r="C223" s="97"/>
    </row>
    <row r="224" spans="3:3" ht="32.450000000000003" customHeight="1" x14ac:dyDescent="0.3">
      <c r="C224" s="97"/>
    </row>
    <row r="225" spans="3:3" ht="32.450000000000003" customHeight="1" x14ac:dyDescent="0.3">
      <c r="C225" s="97"/>
    </row>
    <row r="226" spans="3:3" ht="32.450000000000003" customHeight="1" x14ac:dyDescent="0.3">
      <c r="C226" s="97"/>
    </row>
    <row r="227" spans="3:3" ht="32.450000000000003" customHeight="1" x14ac:dyDescent="0.3">
      <c r="C227" s="97"/>
    </row>
    <row r="228" spans="3:3" ht="32.450000000000003" customHeight="1" x14ac:dyDescent="0.3">
      <c r="C228" s="97"/>
    </row>
    <row r="229" spans="3:3" ht="32.450000000000003" customHeight="1" x14ac:dyDescent="0.3">
      <c r="C229" s="97"/>
    </row>
    <row r="230" spans="3:3" ht="32.450000000000003" customHeight="1" x14ac:dyDescent="0.3">
      <c r="C230" s="97"/>
    </row>
    <row r="231" spans="3:3" ht="32.450000000000003" customHeight="1" x14ac:dyDescent="0.3">
      <c r="C231" s="97"/>
    </row>
    <row r="232" spans="3:3" ht="32.450000000000003" customHeight="1" x14ac:dyDescent="0.3">
      <c r="C232" s="97"/>
    </row>
    <row r="233" spans="3:3" ht="32.450000000000003" customHeight="1" x14ac:dyDescent="0.3">
      <c r="C233" s="97"/>
    </row>
    <row r="234" spans="3:3" ht="32.450000000000003" customHeight="1" x14ac:dyDescent="0.3">
      <c r="C234" s="97"/>
    </row>
    <row r="235" spans="3:3" ht="32.450000000000003" customHeight="1" x14ac:dyDescent="0.3">
      <c r="C235" s="97"/>
    </row>
    <row r="236" spans="3:3" ht="32.450000000000003" customHeight="1" x14ac:dyDescent="0.3">
      <c r="C236" s="97"/>
    </row>
    <row r="237" spans="3:3" ht="32.450000000000003" customHeight="1" x14ac:dyDescent="0.3">
      <c r="C237" s="97"/>
    </row>
    <row r="238" spans="3:3" ht="32.450000000000003" customHeight="1" x14ac:dyDescent="0.3">
      <c r="C238" s="97"/>
    </row>
    <row r="239" spans="3:3" ht="32.450000000000003" customHeight="1" x14ac:dyDescent="0.3">
      <c r="C239" s="97"/>
    </row>
    <row r="240" spans="3:3" ht="32.450000000000003" customHeight="1" x14ac:dyDescent="0.3">
      <c r="C240" s="97"/>
    </row>
    <row r="241" spans="3:3" ht="32.450000000000003" customHeight="1" x14ac:dyDescent="0.3">
      <c r="C241" s="97"/>
    </row>
    <row r="242" spans="3:3" ht="32.450000000000003" customHeight="1" x14ac:dyDescent="0.3">
      <c r="C242" s="97"/>
    </row>
    <row r="243" spans="3:3" ht="32.450000000000003" customHeight="1" x14ac:dyDescent="0.3">
      <c r="C243" s="97"/>
    </row>
    <row r="244" spans="3:3" ht="32.450000000000003" customHeight="1" x14ac:dyDescent="0.3">
      <c r="C244" s="97"/>
    </row>
    <row r="245" spans="3:3" ht="32.450000000000003" customHeight="1" x14ac:dyDescent="0.3">
      <c r="C245" s="97"/>
    </row>
    <row r="246" spans="3:3" ht="32.450000000000003" customHeight="1" x14ac:dyDescent="0.3">
      <c r="C246" s="97"/>
    </row>
    <row r="247" spans="3:3" ht="32.450000000000003" customHeight="1" x14ac:dyDescent="0.3">
      <c r="C247" s="97"/>
    </row>
    <row r="248" spans="3:3" ht="32.450000000000003" customHeight="1" x14ac:dyDescent="0.3">
      <c r="C248" s="97"/>
    </row>
    <row r="249" spans="3:3" ht="32.450000000000003" customHeight="1" x14ac:dyDescent="0.3">
      <c r="C249" s="97"/>
    </row>
    <row r="250" spans="3:3" ht="32.450000000000003" customHeight="1" x14ac:dyDescent="0.3">
      <c r="C250" s="97"/>
    </row>
    <row r="251" spans="3:3" ht="32.450000000000003" customHeight="1" x14ac:dyDescent="0.3">
      <c r="C251" s="97"/>
    </row>
    <row r="252" spans="3:3" ht="32.450000000000003" customHeight="1" x14ac:dyDescent="0.3">
      <c r="C252" s="97"/>
    </row>
    <row r="253" spans="3:3" ht="32.450000000000003" customHeight="1" x14ac:dyDescent="0.3">
      <c r="C253" s="97"/>
    </row>
    <row r="254" spans="3:3" ht="32.450000000000003" customHeight="1" x14ac:dyDescent="0.3">
      <c r="C254" s="97"/>
    </row>
    <row r="255" spans="3:3" ht="32.450000000000003" customHeight="1" x14ac:dyDescent="0.3">
      <c r="C255" s="97"/>
    </row>
    <row r="256" spans="3:3" ht="32.450000000000003" customHeight="1" x14ac:dyDescent="0.3">
      <c r="C256" s="97"/>
    </row>
    <row r="257" spans="3:3" ht="32.450000000000003" customHeight="1" x14ac:dyDescent="0.3">
      <c r="C257" s="97"/>
    </row>
    <row r="258" spans="3:3" ht="32.450000000000003" customHeight="1" x14ac:dyDescent="0.3">
      <c r="C258" s="97"/>
    </row>
    <row r="259" spans="3:3" ht="32.450000000000003" customHeight="1" x14ac:dyDescent="0.3">
      <c r="C259" s="97"/>
    </row>
    <row r="260" spans="3:3" ht="32.450000000000003" customHeight="1" x14ac:dyDescent="0.3">
      <c r="C260" s="97"/>
    </row>
    <row r="261" spans="3:3" ht="32.450000000000003" customHeight="1" x14ac:dyDescent="0.3">
      <c r="C261" s="97"/>
    </row>
    <row r="262" spans="3:3" ht="32.450000000000003" customHeight="1" x14ac:dyDescent="0.3">
      <c r="C262" s="97"/>
    </row>
    <row r="263" spans="3:3" ht="32.450000000000003" customHeight="1" x14ac:dyDescent="0.3">
      <c r="C263" s="97"/>
    </row>
    <row r="264" spans="3:3" ht="32.450000000000003" customHeight="1" x14ac:dyDescent="0.3">
      <c r="C264" s="97"/>
    </row>
    <row r="265" spans="3:3" ht="32.450000000000003" customHeight="1" x14ac:dyDescent="0.3">
      <c r="C265" s="97"/>
    </row>
    <row r="266" spans="3:3" ht="32.450000000000003" customHeight="1" x14ac:dyDescent="0.3">
      <c r="C266" s="97"/>
    </row>
    <row r="267" spans="3:3" ht="32.450000000000003" customHeight="1" x14ac:dyDescent="0.3">
      <c r="C267" s="97"/>
    </row>
    <row r="268" spans="3:3" ht="32.450000000000003" customHeight="1" x14ac:dyDescent="0.3">
      <c r="C268" s="97"/>
    </row>
    <row r="269" spans="3:3" ht="32.450000000000003" customHeight="1" x14ac:dyDescent="0.3">
      <c r="C269" s="97"/>
    </row>
    <row r="270" spans="3:3" ht="32.450000000000003" customHeight="1" x14ac:dyDescent="0.3">
      <c r="C270" s="97"/>
    </row>
    <row r="271" spans="3:3" ht="32.450000000000003" customHeight="1" x14ac:dyDescent="0.3">
      <c r="C271" s="97"/>
    </row>
    <row r="272" spans="3:3" ht="32.450000000000003" customHeight="1" x14ac:dyDescent="0.3">
      <c r="C272" s="97"/>
    </row>
    <row r="273" spans="3:3" ht="32.450000000000003" customHeight="1" x14ac:dyDescent="0.3">
      <c r="C273" s="97"/>
    </row>
    <row r="274" spans="3:3" ht="32.450000000000003" customHeight="1" x14ac:dyDescent="0.3">
      <c r="C274" s="97"/>
    </row>
    <row r="275" spans="3:3" ht="32.450000000000003" customHeight="1" x14ac:dyDescent="0.3">
      <c r="C275" s="97"/>
    </row>
    <row r="276" spans="3:3" ht="32.450000000000003" customHeight="1" x14ac:dyDescent="0.3">
      <c r="C276" s="97"/>
    </row>
    <row r="277" spans="3:3" ht="32.450000000000003" customHeight="1" x14ac:dyDescent="0.3">
      <c r="C277" s="97"/>
    </row>
    <row r="278" spans="3:3" ht="32.450000000000003" customHeight="1" x14ac:dyDescent="0.3">
      <c r="C278" s="97"/>
    </row>
    <row r="279" spans="3:3" ht="32.450000000000003" customHeight="1" x14ac:dyDescent="0.3">
      <c r="C279" s="97"/>
    </row>
    <row r="280" spans="3:3" ht="32.450000000000003" customHeight="1" x14ac:dyDescent="0.3">
      <c r="C280" s="97"/>
    </row>
    <row r="281" spans="3:3" ht="32.450000000000003" customHeight="1" x14ac:dyDescent="0.3">
      <c r="C281" s="97"/>
    </row>
    <row r="282" spans="3:3" ht="32.450000000000003" customHeight="1" x14ac:dyDescent="0.3">
      <c r="C282" s="97"/>
    </row>
    <row r="283" spans="3:3" ht="32.450000000000003" customHeight="1" x14ac:dyDescent="0.3">
      <c r="C283" s="97"/>
    </row>
    <row r="284" spans="3:3" ht="32.450000000000003" customHeight="1" x14ac:dyDescent="0.3">
      <c r="C284" s="97"/>
    </row>
    <row r="285" spans="3:3" ht="32.450000000000003" customHeight="1" x14ac:dyDescent="0.3">
      <c r="C285" s="97"/>
    </row>
    <row r="286" spans="3:3" ht="32.450000000000003" customHeight="1" x14ac:dyDescent="0.3">
      <c r="C286" s="97"/>
    </row>
    <row r="287" spans="3:3" ht="32.450000000000003" customHeight="1" x14ac:dyDescent="0.3">
      <c r="C287" s="97"/>
    </row>
    <row r="288" spans="3:3" ht="32.450000000000003" customHeight="1" x14ac:dyDescent="0.3">
      <c r="C288" s="97"/>
    </row>
    <row r="289" spans="3:3" ht="32.450000000000003" customHeight="1" x14ac:dyDescent="0.3">
      <c r="C289" s="97"/>
    </row>
    <row r="290" spans="3:3" ht="32.450000000000003" customHeight="1" x14ac:dyDescent="0.3">
      <c r="C290" s="97"/>
    </row>
    <row r="291" spans="3:3" ht="32.450000000000003" customHeight="1" x14ac:dyDescent="0.3">
      <c r="C291" s="97"/>
    </row>
    <row r="292" spans="3:3" ht="32.450000000000003" customHeight="1" x14ac:dyDescent="0.3">
      <c r="C292" s="97"/>
    </row>
    <row r="293" spans="3:3" ht="32.450000000000003" customHeight="1" x14ac:dyDescent="0.3">
      <c r="C293" s="97"/>
    </row>
    <row r="294" spans="3:3" ht="32.450000000000003" customHeight="1" x14ac:dyDescent="0.3">
      <c r="C294" s="97"/>
    </row>
    <row r="295" spans="3:3" ht="32.450000000000003" customHeight="1" x14ac:dyDescent="0.3">
      <c r="C295" s="97"/>
    </row>
    <row r="296" spans="3:3" ht="32.450000000000003" customHeight="1" x14ac:dyDescent="0.3">
      <c r="C296" s="97"/>
    </row>
    <row r="297" spans="3:3" ht="32.450000000000003" customHeight="1" x14ac:dyDescent="0.3">
      <c r="C297" s="97"/>
    </row>
    <row r="298" spans="3:3" ht="32.450000000000003" customHeight="1" x14ac:dyDescent="0.3">
      <c r="C298" s="97"/>
    </row>
    <row r="299" spans="3:3" ht="32.450000000000003" customHeight="1" x14ac:dyDescent="0.3">
      <c r="C299" s="97"/>
    </row>
    <row r="300" spans="3:3" ht="32.450000000000003" customHeight="1" x14ac:dyDescent="0.3">
      <c r="C300" s="97"/>
    </row>
  </sheetData>
  <mergeCells count="1">
    <mergeCell ref="A4:D4"/>
  </mergeCells>
  <conditionalFormatting sqref="C13">
    <cfRule type="cellIs" dxfId="2779" priority="75" operator="equal">
      <formula>"O"</formula>
    </cfRule>
    <cfRule type="cellIs" dxfId="2778" priority="76" operator="equal">
      <formula>"P"</formula>
    </cfRule>
  </conditionalFormatting>
  <conditionalFormatting sqref="C47">
    <cfRule type="cellIs" dxfId="2777" priority="59" operator="equal">
      <formula>"O"</formula>
    </cfRule>
    <cfRule type="cellIs" dxfId="2776" priority="60" operator="equal">
      <formula>"P"</formula>
    </cfRule>
  </conditionalFormatting>
  <conditionalFormatting sqref="C33 C35:C37">
    <cfRule type="cellIs" dxfId="2775" priority="71" operator="equal">
      <formula>"O"</formula>
    </cfRule>
    <cfRule type="cellIs" dxfId="2774" priority="72" operator="equal">
      <formula>"P"</formula>
    </cfRule>
  </conditionalFormatting>
  <conditionalFormatting sqref="C38:C39">
    <cfRule type="cellIs" dxfId="2773" priority="69" operator="equal">
      <formula>"O"</formula>
    </cfRule>
    <cfRule type="cellIs" dxfId="2772" priority="70" operator="equal">
      <formula>"P"</formula>
    </cfRule>
  </conditionalFormatting>
  <conditionalFormatting sqref="C40">
    <cfRule type="cellIs" dxfId="2771" priority="67" operator="equal">
      <formula>"O"</formula>
    </cfRule>
    <cfRule type="cellIs" dxfId="2770" priority="68" operator="equal">
      <formula>"P"</formula>
    </cfRule>
  </conditionalFormatting>
  <conditionalFormatting sqref="C44">
    <cfRule type="cellIs" dxfId="2769" priority="65" operator="equal">
      <formula>"O"</formula>
    </cfRule>
    <cfRule type="cellIs" dxfId="2768" priority="66" operator="equal">
      <formula>"P"</formula>
    </cfRule>
  </conditionalFormatting>
  <conditionalFormatting sqref="C45">
    <cfRule type="cellIs" dxfId="2767" priority="63" operator="equal">
      <formula>"O"</formula>
    </cfRule>
    <cfRule type="cellIs" dxfId="2766" priority="64" operator="equal">
      <formula>"P"</formula>
    </cfRule>
  </conditionalFormatting>
  <conditionalFormatting sqref="C46">
    <cfRule type="cellIs" dxfId="2765" priority="61" operator="equal">
      <formula>"O"</formula>
    </cfRule>
    <cfRule type="cellIs" dxfId="2764" priority="62" operator="equal">
      <formula>"P"</formula>
    </cfRule>
  </conditionalFormatting>
  <conditionalFormatting sqref="C49">
    <cfRule type="cellIs" dxfId="2763" priority="55" operator="equal">
      <formula>"O"</formula>
    </cfRule>
    <cfRule type="cellIs" dxfId="2762" priority="56" operator="equal">
      <formula>"P"</formula>
    </cfRule>
  </conditionalFormatting>
  <conditionalFormatting sqref="C52">
    <cfRule type="cellIs" dxfId="2761" priority="53" operator="equal">
      <formula>"O"</formula>
    </cfRule>
    <cfRule type="cellIs" dxfId="2760" priority="54" operator="equal">
      <formula>"P"</formula>
    </cfRule>
  </conditionalFormatting>
  <conditionalFormatting sqref="C51">
    <cfRule type="cellIs" dxfId="2759" priority="49" operator="equal">
      <formula>"O"</formula>
    </cfRule>
    <cfRule type="cellIs" dxfId="2758" priority="50" operator="equal">
      <formula>"P"</formula>
    </cfRule>
  </conditionalFormatting>
  <conditionalFormatting sqref="C53">
    <cfRule type="cellIs" dxfId="2757" priority="51" operator="equal">
      <formula>"O"</formula>
    </cfRule>
    <cfRule type="cellIs" dxfId="2756" priority="52" operator="equal">
      <formula>"P"</formula>
    </cfRule>
  </conditionalFormatting>
  <conditionalFormatting sqref="C54">
    <cfRule type="cellIs" dxfId="2755" priority="47" operator="equal">
      <formula>"O"</formula>
    </cfRule>
    <cfRule type="cellIs" dxfId="2754" priority="48" operator="equal">
      <formula>"P"</formula>
    </cfRule>
  </conditionalFormatting>
  <conditionalFormatting sqref="C55">
    <cfRule type="cellIs" dxfId="2753" priority="45" operator="equal">
      <formula>"O"</formula>
    </cfRule>
    <cfRule type="cellIs" dxfId="2752" priority="46" operator="equal">
      <formula>"P"</formula>
    </cfRule>
  </conditionalFormatting>
  <conditionalFormatting sqref="C30">
    <cfRule type="cellIs" dxfId="2751" priority="29" operator="equal">
      <formula>"O"</formula>
    </cfRule>
    <cfRule type="cellIs" dxfId="2750" priority="30" operator="equal">
      <formula>"P"</formula>
    </cfRule>
  </conditionalFormatting>
  <conditionalFormatting sqref="C34">
    <cfRule type="cellIs" dxfId="2749" priority="27" operator="equal">
      <formula>"O"</formula>
    </cfRule>
    <cfRule type="cellIs" dxfId="2748" priority="28" operator="equal">
      <formula>"P"</formula>
    </cfRule>
  </conditionalFormatting>
  <conditionalFormatting sqref="C15">
    <cfRule type="cellIs" dxfId="2747" priority="39" operator="equal">
      <formula>"O"</formula>
    </cfRule>
    <cfRule type="cellIs" dxfId="2746" priority="40" operator="equal">
      <formula>"P"</formula>
    </cfRule>
  </conditionalFormatting>
  <conditionalFormatting sqref="C16 C18 C20">
    <cfRule type="cellIs" dxfId="2745" priority="37" operator="equal">
      <formula>"O"</formula>
    </cfRule>
    <cfRule type="cellIs" dxfId="2744" priority="38" operator="equal">
      <formula>"P"</formula>
    </cfRule>
  </conditionalFormatting>
  <conditionalFormatting sqref="C17 C19 C21">
    <cfRule type="cellIs" dxfId="2743" priority="35" operator="equal">
      <formula>"O"</formula>
    </cfRule>
    <cfRule type="cellIs" dxfId="2742" priority="36" operator="equal">
      <formula>"P"</formula>
    </cfRule>
  </conditionalFormatting>
  <conditionalFormatting sqref="C27">
    <cfRule type="cellIs" dxfId="2741" priority="33" operator="equal">
      <formula>"O"</formula>
    </cfRule>
    <cfRule type="cellIs" dxfId="2740" priority="34" operator="equal">
      <formula>"P"</formula>
    </cfRule>
  </conditionalFormatting>
  <conditionalFormatting sqref="C29">
    <cfRule type="cellIs" dxfId="2739" priority="15" operator="equal">
      <formula>"O"</formula>
    </cfRule>
    <cfRule type="cellIs" dxfId="2738" priority="16" operator="equal">
      <formula>"P"</formula>
    </cfRule>
  </conditionalFormatting>
  <conditionalFormatting sqref="C5 C14 C50 C57:C1048576 C48 C10:C12">
    <cfRule type="cellIs" dxfId="2737" priority="77" operator="equal">
      <formula>"O"</formula>
    </cfRule>
    <cfRule type="cellIs" dxfId="2736" priority="78" operator="equal">
      <formula>"P"</formula>
    </cfRule>
  </conditionalFormatting>
  <conditionalFormatting sqref="C42:C43">
    <cfRule type="cellIs" dxfId="2735" priority="73" operator="equal">
      <formula>"O"</formula>
    </cfRule>
    <cfRule type="cellIs" dxfId="2734" priority="74" operator="equal">
      <formula>"P"</formula>
    </cfRule>
  </conditionalFormatting>
  <conditionalFormatting sqref="A4:C4">
    <cfRule type="containsText" dxfId="2733" priority="57" operator="containsText" text="à satisfaire">
      <formula>NOT(ISERROR(SEARCH("à satisfaire",A4)))</formula>
    </cfRule>
    <cfRule type="cellIs" dxfId="2732" priority="58" operator="equal">
      <formula>"Vous avez satisfait à tous les contrôles"</formula>
    </cfRule>
  </conditionalFormatting>
  <conditionalFormatting sqref="C56">
    <cfRule type="cellIs" dxfId="2731" priority="43" operator="equal">
      <formula>"O"</formula>
    </cfRule>
    <cfRule type="cellIs" dxfId="2730" priority="44" operator="equal">
      <formula>"P"</formula>
    </cfRule>
  </conditionalFormatting>
  <conditionalFormatting sqref="C7">
    <cfRule type="cellIs" dxfId="2729" priority="41" operator="equal">
      <formula>"O"</formula>
    </cfRule>
    <cfRule type="cellIs" dxfId="2728" priority="42" operator="equal">
      <formula>"P"</formula>
    </cfRule>
  </conditionalFormatting>
  <conditionalFormatting sqref="C8:C9">
    <cfRule type="cellIs" dxfId="2727" priority="25" operator="equal">
      <formula>"O"</formula>
    </cfRule>
    <cfRule type="cellIs" dxfId="2726" priority="26" operator="equal">
      <formula>"P"</formula>
    </cfRule>
  </conditionalFormatting>
  <conditionalFormatting sqref="C22">
    <cfRule type="cellIs" dxfId="2725" priority="23" operator="equal">
      <formula>"O"</formula>
    </cfRule>
    <cfRule type="cellIs" dxfId="2724" priority="24" operator="equal">
      <formula>"P"</formula>
    </cfRule>
  </conditionalFormatting>
  <conditionalFormatting sqref="C23">
    <cfRule type="cellIs" dxfId="2723" priority="21" operator="equal">
      <formula>"O"</formula>
    </cfRule>
    <cfRule type="cellIs" dxfId="2722" priority="22" operator="equal">
      <formula>"P"</formula>
    </cfRule>
  </conditionalFormatting>
  <conditionalFormatting sqref="C24:C26">
    <cfRule type="cellIs" dxfId="2721" priority="19" operator="equal">
      <formula>"O"</formula>
    </cfRule>
    <cfRule type="cellIs" dxfId="2720" priority="20" operator="equal">
      <formula>"P"</formula>
    </cfRule>
  </conditionalFormatting>
  <conditionalFormatting sqref="C28">
    <cfRule type="cellIs" dxfId="2719" priority="17" operator="equal">
      <formula>"O"</formula>
    </cfRule>
    <cfRule type="cellIs" dxfId="2718" priority="18" operator="equal">
      <formula>"P"</formula>
    </cfRule>
  </conditionalFormatting>
  <conditionalFormatting sqref="C31">
    <cfRule type="cellIs" dxfId="2717" priority="13" operator="equal">
      <formula>"O"</formula>
    </cfRule>
    <cfRule type="cellIs" dxfId="2716" priority="14" operator="equal">
      <formula>"P"</formula>
    </cfRule>
  </conditionalFormatting>
  <conditionalFormatting sqref="C32">
    <cfRule type="cellIs" dxfId="2715" priority="11" operator="equal">
      <formula>"O"</formula>
    </cfRule>
    <cfRule type="cellIs" dxfId="2714" priority="12" operator="equal">
      <formula>"P"</formula>
    </cfRule>
  </conditionalFormatting>
  <conditionalFormatting sqref="C41">
    <cfRule type="cellIs" dxfId="2713" priority="1" operator="equal">
      <formula>"O"</formula>
    </cfRule>
    <cfRule type="cellIs" dxfId="2712" priority="2" operator="equal">
      <formula>"P"</formula>
    </cfRule>
  </conditionalFormatting>
  <hyperlinks>
    <hyperlink ref="A1" location="TAB00!A1" display="Retour page de garde"/>
    <hyperlink ref="D7" location="'TAB1'!A1" display="'TAB1'"/>
    <hyperlink ref="D8" location="'TAB1'!A1" display="'TAB1'"/>
    <hyperlink ref="D9" location="'TAB1'!A1" display="'TAB1'"/>
    <hyperlink ref="D10" location="TAB2.1!A1" display="TAB2.1"/>
    <hyperlink ref="D11" location="TAB2.1!A1" display="TAB2.1"/>
    <hyperlink ref="D13" location="'TAB3'!A1" display="'TAB3"/>
    <hyperlink ref="D14" location="TAB4.1!A1" display="TAB4.1"/>
    <hyperlink ref="D15" location="TAB4.1!A1" display="TAB4.1"/>
    <hyperlink ref="D16" location="TAB4.2!A1" display="TAB4.2"/>
    <hyperlink ref="D17" location="TAB4.2!A1" display="TAB4.2"/>
    <hyperlink ref="D18" location="TAB4.3!A1" display="TAB4.3"/>
    <hyperlink ref="D19" location="TAB4.3!A1" display="TAB4.3"/>
    <hyperlink ref="D20" location="TAB4.4!A1" display="TAB4.47"/>
    <hyperlink ref="D21" location="TAB4.4!A1" display="TAB4.47"/>
    <hyperlink ref="D27" location="TAB5.9!A1" display="TAB5.9"/>
    <hyperlink ref="D28" location="TAB5.10!A1" display="TAB5.10"/>
    <hyperlink ref="D30" location="TAB5.12!A1" display="TAB5.12"/>
    <hyperlink ref="D33" location="'TAB6'!A1" display="'TAB6"/>
    <hyperlink ref="D35" location="TAB9.1!A1" display="TAB9.1"/>
    <hyperlink ref="D36" location="TAB9.2!A1" display="TAB9.2"/>
    <hyperlink ref="D37" location="TAB9.2!A1" display="TAB9.2"/>
    <hyperlink ref="D38" location="TAB9.3!A1" display="TAB9.3"/>
    <hyperlink ref="D39" location="TAB9.3!A1" display="TAB9.3"/>
    <hyperlink ref="D12" location="TAB2.3!A1" display="TAB2.3"/>
    <hyperlink ref="D34" location="TAB6.3!A1" display="TAB6.3"/>
    <hyperlink ref="D40" location="'TAB10'!A1" display="'TAB10"/>
    <hyperlink ref="D22" location="TAB4.5!A1" display="TAB4.5!A1"/>
    <hyperlink ref="D23" location="TAB4.5!A1" display="TAB4.5!A1"/>
    <hyperlink ref="D24" location="TAB4.6!A1" display="TAB4.6!A1"/>
    <hyperlink ref="D25" location="TAB4.6!A1" display="TAB4.6!A1"/>
    <hyperlink ref="D26" location="TAB5.1!A1" display="TAB5.1!A1"/>
    <hyperlink ref="D29" location="TAB5.11!A1" display="TAB5.11!A1"/>
    <hyperlink ref="D31" location="TAB5.13!A1" display="TAB5.13!A1"/>
    <hyperlink ref="D32" location="TAB5.14!A1" display="TAB5.14!A1"/>
    <hyperlink ref="D41" location="TAB10.1!A1" display="TAB10.1!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8"/>
  <sheetViews>
    <sheetView workbookViewId="0">
      <selection activeCell="A6" sqref="A6"/>
    </sheetView>
  </sheetViews>
  <sheetFormatPr baseColWidth="10" defaultColWidth="9.1640625" defaultRowHeight="13.5" x14ac:dyDescent="0.3"/>
  <cols>
    <col min="1" max="1" width="45.5" style="81" customWidth="1"/>
    <col min="2" max="2" width="6.5" style="77" bestFit="1" customWidth="1"/>
    <col min="3" max="4" width="17.6640625" style="81" customWidth="1"/>
    <col min="5" max="5" width="9" style="81" customWidth="1"/>
    <col min="6" max="6" width="17.6640625" style="77" customWidth="1"/>
    <col min="7" max="7" width="9" style="77" customWidth="1"/>
    <col min="8" max="8" width="17.6640625" style="77" customWidth="1"/>
    <col min="9" max="9" width="9" style="77" customWidth="1"/>
    <col min="10" max="10" width="17.6640625" style="77" customWidth="1"/>
    <col min="11" max="11" width="9" style="77" customWidth="1"/>
    <col min="12" max="12" width="17.6640625" style="77" customWidth="1"/>
    <col min="13" max="13" width="9" style="77" customWidth="1"/>
    <col min="14" max="14" width="17.6640625" style="77" customWidth="1"/>
    <col min="15" max="15" width="9" style="77" customWidth="1"/>
    <col min="16" max="16" width="17.6640625" style="77" customWidth="1"/>
    <col min="17" max="17" width="9" style="77" customWidth="1"/>
    <col min="18" max="18" width="17.6640625" style="77" customWidth="1"/>
    <col min="19" max="19" width="9" style="77" customWidth="1"/>
    <col min="20" max="20" width="1.6640625" style="77" customWidth="1"/>
    <col min="21" max="21" width="17.6640625" style="77" customWidth="1"/>
    <col min="22" max="16384" width="9.1640625" style="77"/>
  </cols>
  <sheetData>
    <row r="1" spans="1:32" ht="15" x14ac:dyDescent="0.3">
      <c r="A1" s="145" t="s">
        <v>160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row>
    <row r="3" spans="1:32" ht="22.15" customHeight="1" x14ac:dyDescent="0.35">
      <c r="A3" s="171" t="str">
        <f>TAB00!B86&amp;" : "&amp;TAB00!C86</f>
        <v>TAB9 : Evolution bilancielles</v>
      </c>
      <c r="B3" s="171"/>
      <c r="C3" s="171"/>
      <c r="D3" s="171"/>
      <c r="E3" s="171"/>
      <c r="F3" s="171"/>
      <c r="G3" s="171"/>
      <c r="H3" s="171"/>
      <c r="I3" s="171"/>
      <c r="J3" s="171"/>
      <c r="K3" s="171"/>
      <c r="L3" s="171"/>
      <c r="M3" s="171"/>
      <c r="N3" s="171"/>
      <c r="O3" s="171"/>
      <c r="P3" s="171"/>
      <c r="Q3" s="171"/>
      <c r="R3" s="171"/>
      <c r="S3" s="171"/>
      <c r="T3" s="171"/>
      <c r="U3" s="171"/>
    </row>
    <row r="5" spans="1:32" x14ac:dyDescent="0.3">
      <c r="A5" s="566" t="s">
        <v>844</v>
      </c>
      <c r="B5" s="567"/>
      <c r="C5" s="568"/>
      <c r="D5" s="568"/>
      <c r="E5" s="568"/>
      <c r="F5" s="567"/>
      <c r="G5" s="567"/>
      <c r="H5" s="567"/>
      <c r="I5" s="567"/>
      <c r="J5" s="567"/>
      <c r="K5" s="567"/>
      <c r="L5" s="567"/>
      <c r="M5" s="567"/>
      <c r="N5" s="567"/>
      <c r="O5" s="567"/>
      <c r="P5" s="567"/>
      <c r="Q5" s="567"/>
      <c r="R5" s="567"/>
      <c r="S5" s="567"/>
      <c r="T5" s="567"/>
      <c r="U5" s="567"/>
    </row>
    <row r="6" spans="1:32" ht="14.25" thickBot="1" x14ac:dyDescent="0.35"/>
    <row r="7" spans="1:32" ht="27" x14ac:dyDescent="0.3">
      <c r="A7" s="539" t="s">
        <v>162</v>
      </c>
      <c r="B7" s="539" t="s">
        <v>184</v>
      </c>
      <c r="C7" s="540" t="s">
        <v>112</v>
      </c>
      <c r="D7" s="539" t="s">
        <v>140</v>
      </c>
      <c r="E7" s="539" t="s">
        <v>110</v>
      </c>
      <c r="F7" s="539" t="s">
        <v>307</v>
      </c>
      <c r="G7" s="539" t="s">
        <v>110</v>
      </c>
      <c r="H7" s="539" t="s">
        <v>327</v>
      </c>
      <c r="I7" s="539" t="s">
        <v>110</v>
      </c>
      <c r="J7" s="539" t="s">
        <v>306</v>
      </c>
      <c r="K7" s="539" t="s">
        <v>110</v>
      </c>
      <c r="L7" s="539" t="s">
        <v>302</v>
      </c>
      <c r="M7" s="539" t="s">
        <v>110</v>
      </c>
      <c r="N7" s="539" t="s">
        <v>303</v>
      </c>
      <c r="O7" s="539" t="s">
        <v>110</v>
      </c>
      <c r="P7" s="539" t="s">
        <v>304</v>
      </c>
      <c r="Q7" s="539" t="s">
        <v>110</v>
      </c>
      <c r="R7" s="539" t="s">
        <v>305</v>
      </c>
      <c r="S7" s="539" t="s">
        <v>110</v>
      </c>
      <c r="U7" s="480" t="s">
        <v>928</v>
      </c>
    </row>
    <row r="8" spans="1:32" x14ac:dyDescent="0.3">
      <c r="A8" s="481" t="s">
        <v>163</v>
      </c>
      <c r="B8" s="482" t="s">
        <v>164</v>
      </c>
      <c r="C8" s="184">
        <f>SUM(C9:C12)</f>
        <v>0</v>
      </c>
      <c r="D8" s="184">
        <f>SUM(D9:D12)</f>
        <v>0</v>
      </c>
      <c r="E8" s="220">
        <f t="shared" ref="E8:E19" si="0">IFERROR(IF(AND(ROUND(SUM(C8:C8),0)=0,ROUND(SUM(D8:D8),0)&gt;ROUND(SUM(C8:C8),0)),"INF",(ROUND(SUM(D8:D8),0)-ROUND(SUM(C8:C8),0))/ROUND(SUM(C8:C8),0)),0)</f>
        <v>0</v>
      </c>
      <c r="F8" s="184">
        <f>SUM(F9:F12)</f>
        <v>0</v>
      </c>
      <c r="G8" s="220">
        <f>IFERROR(IF(AND(ROUND(SUM(D8),0)=0,ROUND(SUM(F8:F8),0)&gt;ROUND(SUM(D8),0)),"INF",(ROUND(SUM(F8:F8),0)-ROUND(SUM(D8),0))/ROUND(SUM(D8),0)),0)</f>
        <v>0</v>
      </c>
      <c r="H8" s="483">
        <f>SUM(H9:H12)</f>
        <v>0</v>
      </c>
      <c r="I8" s="220">
        <f t="shared" ref="I8:I20" si="1">IFERROR(IF(AND(ROUND(SUM(F8),0)=0,ROUND(SUM(H8:H8),0)&gt;ROUND(SUM(F8),0)),"INF",(ROUND(SUM(H8:H8),0)-ROUND(SUM(F8),0))/ROUND(SUM(F8),0)),0)</f>
        <v>0</v>
      </c>
      <c r="J8" s="483">
        <f>SUM(J9:J12)</f>
        <v>0</v>
      </c>
      <c r="K8" s="220">
        <f t="shared" ref="K8:K20" si="2">IFERROR(IF(AND(ROUND(SUM(H8),0)=0,ROUND(SUM(J8:J8),0)&gt;ROUND(SUM(H8),0)),"INF",(ROUND(SUM(J8:J8),0)-ROUND(SUM(H8),0))/ROUND(SUM(H8),0)),0)</f>
        <v>0</v>
      </c>
      <c r="L8" s="483">
        <f t="shared" ref="L8:R8" si="3">SUM(L9:L12)</f>
        <v>0</v>
      </c>
      <c r="M8" s="220">
        <f t="shared" ref="M8:M20" si="4">IFERROR(IF(AND(ROUND(SUM(J8),0)=0,ROUND(SUM(L8:L8),0)&gt;ROUND(SUM(J8),0)),"INF",(ROUND(SUM(L8:L8),0)-ROUND(SUM(J8),0))/ROUND(SUM(J8),0)),0)</f>
        <v>0</v>
      </c>
      <c r="N8" s="483">
        <f t="shared" si="3"/>
        <v>0</v>
      </c>
      <c r="O8" s="220">
        <f t="shared" ref="O8:O20" si="5">IFERROR(IF(AND(ROUND(SUM(L8),0)=0,ROUND(SUM(N8:N8),0)&gt;ROUND(SUM(L8),0)),"INF",(ROUND(SUM(N8:N8),0)-ROUND(SUM(L8),0))/ROUND(SUM(L8),0)),0)</f>
        <v>0</v>
      </c>
      <c r="P8" s="483">
        <f t="shared" si="3"/>
        <v>0</v>
      </c>
      <c r="Q8" s="220">
        <f t="shared" ref="Q8:Q20" si="6">IFERROR(IF(AND(ROUND(SUM(N8),0)=0,ROUND(SUM(P8:P8),0)&gt;ROUND(SUM(N8),0)),"INF",(ROUND(SUM(P8:P8),0)-ROUND(SUM(N8),0))/ROUND(SUM(N8),0)),0)</f>
        <v>0</v>
      </c>
      <c r="R8" s="483">
        <f t="shared" si="3"/>
        <v>0</v>
      </c>
      <c r="S8" s="484">
        <f t="shared" ref="S8:S20" si="7">IFERROR(IF(AND(ROUND(SUM(P8),0)=0,ROUND(SUM(R8:R8),0)&gt;ROUND(SUM(P8),0)),"INF",(ROUND(SUM(R8:R8),0)-ROUND(SUM(P8),0))/ROUND(SUM(P8),0)),0)</f>
        <v>0</v>
      </c>
      <c r="U8" s="485"/>
    </row>
    <row r="9" spans="1:32" x14ac:dyDescent="0.3">
      <c r="A9" s="180" t="s">
        <v>165</v>
      </c>
      <c r="B9" s="486">
        <v>20</v>
      </c>
      <c r="C9" s="289"/>
      <c r="D9" s="289"/>
      <c r="E9" s="220">
        <f t="shared" si="0"/>
        <v>0</v>
      </c>
      <c r="F9" s="289"/>
      <c r="G9" s="220">
        <f>IFERROR(IF(AND(ROUND(SUM(D9),0)=0,ROUND(SUM(F9:F9),0)&gt;ROUND(SUM(D9),0)),"INF",(ROUND(SUM(F9:F9),0)-ROUND(SUM(D9),0))/ROUND(SUM(D9),0)),0)</f>
        <v>0</v>
      </c>
      <c r="H9" s="289"/>
      <c r="I9" s="220">
        <f t="shared" si="1"/>
        <v>0</v>
      </c>
      <c r="J9" s="289"/>
      <c r="K9" s="220">
        <f t="shared" si="2"/>
        <v>0</v>
      </c>
      <c r="L9" s="289"/>
      <c r="M9" s="220">
        <f t="shared" si="4"/>
        <v>0</v>
      </c>
      <c r="N9" s="289"/>
      <c r="O9" s="220">
        <f t="shared" si="5"/>
        <v>0</v>
      </c>
      <c r="P9" s="289"/>
      <c r="Q9" s="220">
        <f t="shared" si="6"/>
        <v>0</v>
      </c>
      <c r="R9" s="289"/>
      <c r="S9" s="484">
        <f t="shared" si="7"/>
        <v>0</v>
      </c>
      <c r="U9" s="487"/>
    </row>
    <row r="10" spans="1:32" ht="13.15" customHeight="1" x14ac:dyDescent="0.3">
      <c r="A10" s="180" t="s">
        <v>166</v>
      </c>
      <c r="B10" s="486">
        <v>21</v>
      </c>
      <c r="C10" s="289"/>
      <c r="D10" s="289"/>
      <c r="E10" s="220">
        <f t="shared" si="0"/>
        <v>0</v>
      </c>
      <c r="F10" s="289"/>
      <c r="G10" s="220">
        <f t="shared" ref="G10:G20" si="8">IFERROR(IF(AND(ROUND(SUM(D10),0)=0,ROUND(SUM(F10:F10),0)&gt;ROUND(SUM(D10),0)),"INF",(ROUND(SUM(F10:F10),0)-ROUND(SUM(D10),0))/ROUND(SUM(D10),0)),0)</f>
        <v>0</v>
      </c>
      <c r="H10" s="289"/>
      <c r="I10" s="220">
        <f t="shared" si="1"/>
        <v>0</v>
      </c>
      <c r="J10" s="289"/>
      <c r="K10" s="220">
        <f t="shared" si="2"/>
        <v>0</v>
      </c>
      <c r="L10" s="289"/>
      <c r="M10" s="220">
        <f t="shared" si="4"/>
        <v>0</v>
      </c>
      <c r="N10" s="289"/>
      <c r="O10" s="220">
        <f t="shared" si="5"/>
        <v>0</v>
      </c>
      <c r="P10" s="289"/>
      <c r="Q10" s="220">
        <f t="shared" si="6"/>
        <v>0</v>
      </c>
      <c r="R10" s="289"/>
      <c r="S10" s="484">
        <f t="shared" si="7"/>
        <v>0</v>
      </c>
      <c r="U10" s="786" t="s">
        <v>634</v>
      </c>
    </row>
    <row r="11" spans="1:32" ht="13.15" customHeight="1" x14ac:dyDescent="0.3">
      <c r="A11" s="180" t="s">
        <v>167</v>
      </c>
      <c r="B11" s="486" t="s">
        <v>168</v>
      </c>
      <c r="C11" s="289"/>
      <c r="D11" s="289"/>
      <c r="E11" s="220">
        <f t="shared" si="0"/>
        <v>0</v>
      </c>
      <c r="F11" s="289"/>
      <c r="G11" s="220">
        <f t="shared" si="8"/>
        <v>0</v>
      </c>
      <c r="H11" s="289"/>
      <c r="I11" s="220">
        <f t="shared" si="1"/>
        <v>0</v>
      </c>
      <c r="J11" s="289"/>
      <c r="K11" s="220">
        <f t="shared" si="2"/>
        <v>0</v>
      </c>
      <c r="L11" s="289"/>
      <c r="M11" s="220">
        <f t="shared" si="4"/>
        <v>0</v>
      </c>
      <c r="N11" s="289"/>
      <c r="O11" s="220">
        <f t="shared" si="5"/>
        <v>0</v>
      </c>
      <c r="P11" s="289"/>
      <c r="Q11" s="220">
        <f t="shared" si="6"/>
        <v>0</v>
      </c>
      <c r="R11" s="289"/>
      <c r="S11" s="484">
        <f t="shared" si="7"/>
        <v>0</v>
      </c>
      <c r="U11" s="787"/>
    </row>
    <row r="12" spans="1:32" x14ac:dyDescent="0.3">
      <c r="A12" s="180" t="s">
        <v>169</v>
      </c>
      <c r="B12" s="486">
        <v>28</v>
      </c>
      <c r="C12" s="289"/>
      <c r="D12" s="289"/>
      <c r="E12" s="220">
        <f t="shared" si="0"/>
        <v>0</v>
      </c>
      <c r="F12" s="289"/>
      <c r="G12" s="220">
        <f t="shared" si="8"/>
        <v>0</v>
      </c>
      <c r="H12" s="289"/>
      <c r="I12" s="220">
        <f t="shared" si="1"/>
        <v>0</v>
      </c>
      <c r="J12" s="289"/>
      <c r="K12" s="220">
        <f t="shared" si="2"/>
        <v>0</v>
      </c>
      <c r="L12" s="289"/>
      <c r="M12" s="220">
        <f t="shared" si="4"/>
        <v>0</v>
      </c>
      <c r="N12" s="289"/>
      <c r="O12" s="220">
        <f t="shared" si="5"/>
        <v>0</v>
      </c>
      <c r="P12" s="289"/>
      <c r="Q12" s="220">
        <f t="shared" si="6"/>
        <v>0</v>
      </c>
      <c r="R12" s="289"/>
      <c r="S12" s="484">
        <f t="shared" si="7"/>
        <v>0</v>
      </c>
      <c r="U12" s="487"/>
    </row>
    <row r="13" spans="1:32" x14ac:dyDescent="0.3">
      <c r="A13" s="481" t="s">
        <v>170</v>
      </c>
      <c r="B13" s="482" t="s">
        <v>171</v>
      </c>
      <c r="C13" s="184">
        <f t="shared" ref="C13:H13" si="9">SUM(C14:C19)</f>
        <v>0</v>
      </c>
      <c r="D13" s="184">
        <f t="shared" si="9"/>
        <v>0</v>
      </c>
      <c r="E13" s="220">
        <f t="shared" si="0"/>
        <v>0</v>
      </c>
      <c r="F13" s="184">
        <f t="shared" si="9"/>
        <v>0</v>
      </c>
      <c r="G13" s="220">
        <f t="shared" si="8"/>
        <v>0</v>
      </c>
      <c r="H13" s="184">
        <f t="shared" si="9"/>
        <v>0</v>
      </c>
      <c r="I13" s="220">
        <f t="shared" si="1"/>
        <v>0</v>
      </c>
      <c r="J13" s="184">
        <f t="shared" ref="J13:R13" si="10">SUM(J14:J19)</f>
        <v>0</v>
      </c>
      <c r="K13" s="220">
        <f t="shared" si="2"/>
        <v>0</v>
      </c>
      <c r="L13" s="184">
        <f t="shared" si="10"/>
        <v>0</v>
      </c>
      <c r="M13" s="220">
        <f t="shared" si="4"/>
        <v>0</v>
      </c>
      <c r="N13" s="184">
        <f t="shared" si="10"/>
        <v>0</v>
      </c>
      <c r="O13" s="220">
        <f t="shared" si="5"/>
        <v>0</v>
      </c>
      <c r="P13" s="184">
        <f t="shared" si="10"/>
        <v>0</v>
      </c>
      <c r="Q13" s="220">
        <f t="shared" si="6"/>
        <v>0</v>
      </c>
      <c r="R13" s="184">
        <f t="shared" si="10"/>
        <v>0</v>
      </c>
      <c r="S13" s="484">
        <f t="shared" si="7"/>
        <v>0</v>
      </c>
      <c r="U13" s="485"/>
    </row>
    <row r="14" spans="1:32" x14ac:dyDescent="0.3">
      <c r="A14" s="180" t="s">
        <v>172</v>
      </c>
      <c r="B14" s="486">
        <v>29</v>
      </c>
      <c r="C14" s="289"/>
      <c r="D14" s="289"/>
      <c r="E14" s="220">
        <f t="shared" si="0"/>
        <v>0</v>
      </c>
      <c r="F14" s="289"/>
      <c r="G14" s="220">
        <f t="shared" si="8"/>
        <v>0</v>
      </c>
      <c r="H14" s="289"/>
      <c r="I14" s="220">
        <f t="shared" si="1"/>
        <v>0</v>
      </c>
      <c r="J14" s="289"/>
      <c r="K14" s="220">
        <f t="shared" si="2"/>
        <v>0</v>
      </c>
      <c r="L14" s="289"/>
      <c r="M14" s="220">
        <f t="shared" si="4"/>
        <v>0</v>
      </c>
      <c r="N14" s="289"/>
      <c r="O14" s="220">
        <f t="shared" si="5"/>
        <v>0</v>
      </c>
      <c r="P14" s="289"/>
      <c r="Q14" s="220">
        <f t="shared" si="6"/>
        <v>0</v>
      </c>
      <c r="R14" s="289"/>
      <c r="S14" s="484">
        <f t="shared" si="7"/>
        <v>0</v>
      </c>
      <c r="U14" s="487"/>
    </row>
    <row r="15" spans="1:32" x14ac:dyDescent="0.3">
      <c r="A15" s="180" t="s">
        <v>173</v>
      </c>
      <c r="B15" s="486">
        <v>3</v>
      </c>
      <c r="C15" s="289"/>
      <c r="D15" s="289"/>
      <c r="E15" s="220">
        <f t="shared" si="0"/>
        <v>0</v>
      </c>
      <c r="F15" s="289"/>
      <c r="G15" s="220">
        <f t="shared" si="8"/>
        <v>0</v>
      </c>
      <c r="H15" s="289"/>
      <c r="I15" s="220">
        <f t="shared" si="1"/>
        <v>0</v>
      </c>
      <c r="J15" s="289"/>
      <c r="K15" s="220">
        <f t="shared" si="2"/>
        <v>0</v>
      </c>
      <c r="L15" s="289"/>
      <c r="M15" s="220">
        <f t="shared" si="4"/>
        <v>0</v>
      </c>
      <c r="N15" s="289"/>
      <c r="O15" s="220">
        <f t="shared" si="5"/>
        <v>0</v>
      </c>
      <c r="P15" s="289"/>
      <c r="Q15" s="220">
        <f t="shared" si="6"/>
        <v>0</v>
      </c>
      <c r="R15" s="289"/>
      <c r="S15" s="484">
        <f t="shared" si="7"/>
        <v>0</v>
      </c>
      <c r="U15" s="487"/>
    </row>
    <row r="16" spans="1:32" ht="15" x14ac:dyDescent="0.3">
      <c r="A16" s="180" t="s">
        <v>174</v>
      </c>
      <c r="B16" s="486" t="s">
        <v>175</v>
      </c>
      <c r="C16" s="289"/>
      <c r="D16" s="289"/>
      <c r="E16" s="220">
        <f t="shared" si="0"/>
        <v>0</v>
      </c>
      <c r="F16" s="289"/>
      <c r="G16" s="220">
        <f t="shared" si="8"/>
        <v>0</v>
      </c>
      <c r="H16" s="289"/>
      <c r="I16" s="220">
        <f t="shared" si="1"/>
        <v>0</v>
      </c>
      <c r="J16" s="289"/>
      <c r="K16" s="220">
        <f t="shared" si="2"/>
        <v>0</v>
      </c>
      <c r="L16" s="289"/>
      <c r="M16" s="220">
        <f t="shared" si="4"/>
        <v>0</v>
      </c>
      <c r="N16" s="289"/>
      <c r="O16" s="220">
        <f t="shared" si="5"/>
        <v>0</v>
      </c>
      <c r="P16" s="289"/>
      <c r="Q16" s="220">
        <f t="shared" si="6"/>
        <v>0</v>
      </c>
      <c r="R16" s="289"/>
      <c r="S16" s="484">
        <f t="shared" si="7"/>
        <v>0</v>
      </c>
      <c r="U16" s="488" t="s">
        <v>216</v>
      </c>
    </row>
    <row r="17" spans="1:21" x14ac:dyDescent="0.3">
      <c r="A17" s="180" t="s">
        <v>926</v>
      </c>
      <c r="B17" s="486" t="s">
        <v>176</v>
      </c>
      <c r="C17" s="289"/>
      <c r="D17" s="289"/>
      <c r="E17" s="220">
        <f t="shared" si="0"/>
        <v>0</v>
      </c>
      <c r="F17" s="289"/>
      <c r="G17" s="220">
        <f t="shared" si="8"/>
        <v>0</v>
      </c>
      <c r="H17" s="289"/>
      <c r="I17" s="220">
        <f t="shared" si="1"/>
        <v>0</v>
      </c>
      <c r="J17" s="289"/>
      <c r="K17" s="220">
        <f t="shared" si="2"/>
        <v>0</v>
      </c>
      <c r="L17" s="289"/>
      <c r="M17" s="220">
        <f t="shared" si="4"/>
        <v>0</v>
      </c>
      <c r="N17" s="289"/>
      <c r="O17" s="220">
        <f t="shared" si="5"/>
        <v>0</v>
      </c>
      <c r="P17" s="289"/>
      <c r="Q17" s="220">
        <f t="shared" si="6"/>
        <v>0</v>
      </c>
      <c r="R17" s="289"/>
      <c r="S17" s="484">
        <f t="shared" si="7"/>
        <v>0</v>
      </c>
      <c r="U17" s="487"/>
    </row>
    <row r="18" spans="1:21" x14ac:dyDescent="0.3">
      <c r="A18" s="180" t="s">
        <v>177</v>
      </c>
      <c r="B18" s="486" t="s">
        <v>178</v>
      </c>
      <c r="C18" s="289"/>
      <c r="D18" s="289"/>
      <c r="E18" s="220">
        <f t="shared" si="0"/>
        <v>0</v>
      </c>
      <c r="F18" s="289"/>
      <c r="G18" s="220">
        <f t="shared" si="8"/>
        <v>0</v>
      </c>
      <c r="H18" s="289"/>
      <c r="I18" s="220">
        <f t="shared" si="1"/>
        <v>0</v>
      </c>
      <c r="J18" s="289"/>
      <c r="K18" s="220">
        <f t="shared" si="2"/>
        <v>0</v>
      </c>
      <c r="L18" s="289"/>
      <c r="M18" s="220">
        <f t="shared" si="4"/>
        <v>0</v>
      </c>
      <c r="N18" s="289"/>
      <c r="O18" s="220">
        <f t="shared" si="5"/>
        <v>0</v>
      </c>
      <c r="P18" s="289"/>
      <c r="Q18" s="220">
        <f t="shared" si="6"/>
        <v>0</v>
      </c>
      <c r="R18" s="289"/>
      <c r="S18" s="484">
        <f t="shared" si="7"/>
        <v>0</v>
      </c>
      <c r="U18" s="487"/>
    </row>
    <row r="19" spans="1:21" ht="15" x14ac:dyDescent="0.3">
      <c r="A19" s="180" t="s">
        <v>179</v>
      </c>
      <c r="B19" s="486" t="s">
        <v>180</v>
      </c>
      <c r="C19" s="289"/>
      <c r="D19" s="289"/>
      <c r="E19" s="220">
        <f t="shared" si="0"/>
        <v>0</v>
      </c>
      <c r="F19" s="289"/>
      <c r="G19" s="220">
        <f t="shared" si="8"/>
        <v>0</v>
      </c>
      <c r="H19" s="289"/>
      <c r="I19" s="220">
        <f t="shared" si="1"/>
        <v>0</v>
      </c>
      <c r="J19" s="289"/>
      <c r="K19" s="220">
        <f t="shared" si="2"/>
        <v>0</v>
      </c>
      <c r="L19" s="289"/>
      <c r="M19" s="220">
        <f t="shared" si="4"/>
        <v>0</v>
      </c>
      <c r="N19" s="289"/>
      <c r="O19" s="220">
        <f t="shared" si="5"/>
        <v>0</v>
      </c>
      <c r="P19" s="289"/>
      <c r="Q19" s="220">
        <f t="shared" si="6"/>
        <v>0</v>
      </c>
      <c r="R19" s="289"/>
      <c r="S19" s="484">
        <f t="shared" si="7"/>
        <v>0</v>
      </c>
      <c r="U19" s="488" t="s">
        <v>245</v>
      </c>
    </row>
    <row r="20" spans="1:21" ht="14.25" thickBot="1" x14ac:dyDescent="0.35">
      <c r="A20" s="489" t="s">
        <v>181</v>
      </c>
      <c r="B20" s="490" t="s">
        <v>182</v>
      </c>
      <c r="C20" s="491">
        <f t="shared" ref="C20:H20" si="11">SUM(C8,C13)</f>
        <v>0</v>
      </c>
      <c r="D20" s="491">
        <f t="shared" si="11"/>
        <v>0</v>
      </c>
      <c r="E20" s="492">
        <f>IFERROR(IF(AND(ROUND(SUM(C20:C20),0)=0,ROUND(SUM(D20:D20),0)&gt;ROUND(SUM(C20:C20),0)),"INF",(ROUND(SUM(D20:D20),0)-ROUND(SUM(C20:C20),0))/ROUND(SUM(C20:C20),0)),0)</f>
        <v>0</v>
      </c>
      <c r="F20" s="491">
        <f t="shared" si="11"/>
        <v>0</v>
      </c>
      <c r="G20" s="492">
        <f t="shared" si="8"/>
        <v>0</v>
      </c>
      <c r="H20" s="491">
        <f t="shared" si="11"/>
        <v>0</v>
      </c>
      <c r="I20" s="492">
        <f t="shared" si="1"/>
        <v>0</v>
      </c>
      <c r="J20" s="491">
        <f t="shared" ref="J20:R20" si="12">SUM(J8,J13)</f>
        <v>0</v>
      </c>
      <c r="K20" s="492">
        <f t="shared" si="2"/>
        <v>0</v>
      </c>
      <c r="L20" s="491">
        <f t="shared" si="12"/>
        <v>0</v>
      </c>
      <c r="M20" s="492">
        <f t="shared" si="4"/>
        <v>0</v>
      </c>
      <c r="N20" s="491">
        <f t="shared" si="12"/>
        <v>0</v>
      </c>
      <c r="O20" s="492">
        <f t="shared" si="5"/>
        <v>0</v>
      </c>
      <c r="P20" s="491">
        <f t="shared" si="12"/>
        <v>0</v>
      </c>
      <c r="Q20" s="492">
        <f t="shared" si="6"/>
        <v>0</v>
      </c>
      <c r="R20" s="491">
        <f t="shared" si="12"/>
        <v>0</v>
      </c>
      <c r="S20" s="493">
        <f t="shared" si="7"/>
        <v>0</v>
      </c>
      <c r="U20" s="494"/>
    </row>
    <row r="21" spans="1:21" x14ac:dyDescent="0.3">
      <c r="A21" s="180"/>
      <c r="B21" s="180"/>
      <c r="C21" s="228"/>
      <c r="D21" s="228"/>
      <c r="E21" s="228"/>
      <c r="F21" s="228"/>
      <c r="G21" s="228"/>
      <c r="H21" s="228"/>
      <c r="I21" s="228"/>
      <c r="J21" s="228"/>
      <c r="K21" s="228"/>
      <c r="L21" s="228"/>
      <c r="M21" s="228"/>
      <c r="N21" s="228"/>
      <c r="O21" s="228"/>
      <c r="P21" s="228"/>
      <c r="Q21" s="228"/>
      <c r="R21" s="228"/>
      <c r="S21" s="133"/>
      <c r="U21" s="228"/>
    </row>
    <row r="22" spans="1:21" ht="27" x14ac:dyDescent="0.3">
      <c r="A22" s="539" t="s">
        <v>183</v>
      </c>
      <c r="B22" s="539" t="s">
        <v>184</v>
      </c>
      <c r="C22" s="541" t="str">
        <f t="shared" ref="C22:H22" si="13">C7</f>
        <v>Réalité 2015</v>
      </c>
      <c r="D22" s="541" t="str">
        <f t="shared" si="13"/>
        <v>Meilleure estimation 2016</v>
      </c>
      <c r="E22" s="541" t="s">
        <v>110</v>
      </c>
      <c r="F22" s="541" t="str">
        <f t="shared" si="13"/>
        <v>Budget 2017</v>
      </c>
      <c r="G22" s="541" t="s">
        <v>110</v>
      </c>
      <c r="H22" s="541" t="str">
        <f t="shared" si="13"/>
        <v>Budget 2018</v>
      </c>
      <c r="I22" s="541" t="s">
        <v>110</v>
      </c>
      <c r="J22" s="541" t="str">
        <f t="shared" ref="J22:R22" si="14">J7</f>
        <v>Budget 2019</v>
      </c>
      <c r="K22" s="541" t="s">
        <v>110</v>
      </c>
      <c r="L22" s="541" t="str">
        <f t="shared" si="14"/>
        <v>Budget 2020</v>
      </c>
      <c r="M22" s="541" t="s">
        <v>110</v>
      </c>
      <c r="N22" s="541" t="str">
        <f t="shared" si="14"/>
        <v>Budget 2021</v>
      </c>
      <c r="O22" s="541" t="s">
        <v>110</v>
      </c>
      <c r="P22" s="541" t="str">
        <f t="shared" si="14"/>
        <v>Budget 2022</v>
      </c>
      <c r="Q22" s="541" t="s">
        <v>110</v>
      </c>
      <c r="R22" s="541" t="str">
        <f t="shared" si="14"/>
        <v>Budget 2023</v>
      </c>
      <c r="S22" s="541" t="s">
        <v>110</v>
      </c>
      <c r="U22" s="495" t="s">
        <v>807</v>
      </c>
    </row>
    <row r="23" spans="1:21" ht="15" x14ac:dyDescent="0.3">
      <c r="A23" s="481" t="s">
        <v>185</v>
      </c>
      <c r="B23" s="482" t="s">
        <v>186</v>
      </c>
      <c r="C23" s="184">
        <f t="shared" ref="C23:H23" si="15">SUM(C24:C29)</f>
        <v>0</v>
      </c>
      <c r="D23" s="184">
        <f t="shared" si="15"/>
        <v>0</v>
      </c>
      <c r="E23" s="220">
        <f t="shared" ref="E23:E46" si="16">IFERROR(IF(AND(ROUND(SUM(C23:C23),0)=0,ROUND(SUM(D23:D23),0)&gt;ROUND(SUM(C23:C23),0)),"INF",(ROUND(SUM(D23:D23),0)-ROUND(SUM(C23:C23),0))/ROUND(SUM(C23:C23),0)),0)</f>
        <v>0</v>
      </c>
      <c r="F23" s="184">
        <f t="shared" si="15"/>
        <v>0</v>
      </c>
      <c r="G23" s="220">
        <f t="shared" ref="G23:G46" si="17">IFERROR(IF(AND(ROUND(SUM(D23),0)=0,ROUND(SUM(F23:F23),0)&gt;ROUND(SUM(D23),0)),"INF",(ROUND(SUM(F23:F23),0)-ROUND(SUM(D23),0))/ROUND(SUM(D23),0)),0)</f>
        <v>0</v>
      </c>
      <c r="H23" s="184">
        <f t="shared" si="15"/>
        <v>0</v>
      </c>
      <c r="I23" s="220">
        <f t="shared" ref="I23:I46" si="18">IFERROR(IF(AND(ROUND(SUM(F23),0)=0,ROUND(SUM(H23:H23),0)&gt;ROUND(SUM(F23),0)),"INF",(ROUND(SUM(H23:H23),0)-ROUND(SUM(F23),0))/ROUND(SUM(F23),0)),0)</f>
        <v>0</v>
      </c>
      <c r="J23" s="184">
        <f t="shared" ref="J23:R23" si="19">SUM(J24:J29)</f>
        <v>0</v>
      </c>
      <c r="K23" s="220">
        <f t="shared" ref="K23:K46" si="20">IFERROR(IF(AND(ROUND(SUM(H23),0)=0,ROUND(SUM(J23:J23),0)&gt;ROUND(SUM(H23),0)),"INF",(ROUND(SUM(J23:J23),0)-ROUND(SUM(H23),0))/ROUND(SUM(H23),0)),0)</f>
        <v>0</v>
      </c>
      <c r="L23" s="184">
        <f t="shared" si="19"/>
        <v>0</v>
      </c>
      <c r="M23" s="220">
        <f t="shared" ref="M23:M46" si="21">IFERROR(IF(AND(ROUND(SUM(J23),0)=0,ROUND(SUM(L23:L23),0)&gt;ROUND(SUM(J23),0)),"INF",(ROUND(SUM(L23:L23),0)-ROUND(SUM(J23),0))/ROUND(SUM(J23),0)),0)</f>
        <v>0</v>
      </c>
      <c r="N23" s="184">
        <f t="shared" si="19"/>
        <v>0</v>
      </c>
      <c r="O23" s="220">
        <f t="shared" ref="O23:O46" si="22">IFERROR(IF(AND(ROUND(SUM(L23),0)=0,ROUND(SUM(N23:N23),0)&gt;ROUND(SUM(L23),0)),"INF",(ROUND(SUM(N23:N23),0)-ROUND(SUM(L23),0))/ROUND(SUM(L23),0)),0)</f>
        <v>0</v>
      </c>
      <c r="P23" s="184">
        <f t="shared" si="19"/>
        <v>0</v>
      </c>
      <c r="Q23" s="220">
        <f t="shared" ref="Q23:Q46" si="23">IFERROR(IF(AND(ROUND(SUM(N23),0)=0,ROUND(SUM(P23:P23),0)&gt;ROUND(SUM(N23),0)),"INF",(ROUND(SUM(P23:P23),0)-ROUND(SUM(N23),0))/ROUND(SUM(N23),0)),0)</f>
        <v>0</v>
      </c>
      <c r="R23" s="184">
        <f t="shared" si="19"/>
        <v>0</v>
      </c>
      <c r="S23" s="484">
        <f t="shared" ref="S23:S46" si="24">IFERROR(IF(AND(ROUND(SUM(P23),0)=0,ROUND(SUM(R23:R23),0)&gt;ROUND(SUM(P23),0)),"INF",(ROUND(SUM(R23:R23),0)-ROUND(SUM(P23),0))/ROUND(SUM(P23),0)),0)</f>
        <v>0</v>
      </c>
      <c r="U23" s="496"/>
    </row>
    <row r="24" spans="1:21" x14ac:dyDescent="0.3">
      <c r="A24" s="180" t="s">
        <v>187</v>
      </c>
      <c r="B24" s="486">
        <v>10</v>
      </c>
      <c r="C24" s="289"/>
      <c r="D24" s="289"/>
      <c r="E24" s="220">
        <f t="shared" si="16"/>
        <v>0</v>
      </c>
      <c r="F24" s="289"/>
      <c r="G24" s="220">
        <f t="shared" si="17"/>
        <v>0</v>
      </c>
      <c r="H24" s="289"/>
      <c r="I24" s="220">
        <f t="shared" si="18"/>
        <v>0</v>
      </c>
      <c r="J24" s="289"/>
      <c r="K24" s="220">
        <f t="shared" si="20"/>
        <v>0</v>
      </c>
      <c r="L24" s="289"/>
      <c r="M24" s="220">
        <f t="shared" si="21"/>
        <v>0</v>
      </c>
      <c r="N24" s="289"/>
      <c r="O24" s="220">
        <f t="shared" si="22"/>
        <v>0</v>
      </c>
      <c r="P24" s="289"/>
      <c r="Q24" s="220">
        <f t="shared" si="23"/>
        <v>0</v>
      </c>
      <c r="R24" s="289"/>
      <c r="S24" s="484">
        <f t="shared" si="24"/>
        <v>0</v>
      </c>
      <c r="U24" s="487"/>
    </row>
    <row r="25" spans="1:21" x14ac:dyDescent="0.3">
      <c r="A25" s="180" t="s">
        <v>188</v>
      </c>
      <c r="B25" s="486">
        <v>11</v>
      </c>
      <c r="C25" s="289"/>
      <c r="D25" s="289"/>
      <c r="E25" s="220">
        <f t="shared" si="16"/>
        <v>0</v>
      </c>
      <c r="F25" s="289"/>
      <c r="G25" s="220">
        <f t="shared" si="17"/>
        <v>0</v>
      </c>
      <c r="H25" s="289"/>
      <c r="I25" s="220">
        <f t="shared" si="18"/>
        <v>0</v>
      </c>
      <c r="J25" s="289"/>
      <c r="K25" s="220">
        <f t="shared" si="20"/>
        <v>0</v>
      </c>
      <c r="L25" s="289"/>
      <c r="M25" s="220">
        <f t="shared" si="21"/>
        <v>0</v>
      </c>
      <c r="N25" s="289"/>
      <c r="O25" s="220">
        <f t="shared" si="22"/>
        <v>0</v>
      </c>
      <c r="P25" s="289"/>
      <c r="Q25" s="220">
        <f t="shared" si="23"/>
        <v>0</v>
      </c>
      <c r="R25" s="289"/>
      <c r="S25" s="484">
        <f t="shared" si="24"/>
        <v>0</v>
      </c>
      <c r="U25" s="487"/>
    </row>
    <row r="26" spans="1:21" x14ac:dyDescent="0.3">
      <c r="A26" s="180" t="s">
        <v>189</v>
      </c>
      <c r="B26" s="486">
        <v>12</v>
      </c>
      <c r="C26" s="289"/>
      <c r="D26" s="289"/>
      <c r="E26" s="220">
        <f t="shared" si="16"/>
        <v>0</v>
      </c>
      <c r="F26" s="289"/>
      <c r="G26" s="220">
        <f t="shared" si="17"/>
        <v>0</v>
      </c>
      <c r="H26" s="289"/>
      <c r="I26" s="220">
        <f t="shared" si="18"/>
        <v>0</v>
      </c>
      <c r="J26" s="289"/>
      <c r="K26" s="220">
        <f t="shared" si="20"/>
        <v>0</v>
      </c>
      <c r="L26" s="289"/>
      <c r="M26" s="220">
        <f t="shared" si="21"/>
        <v>0</v>
      </c>
      <c r="N26" s="289"/>
      <c r="O26" s="220">
        <f t="shared" si="22"/>
        <v>0</v>
      </c>
      <c r="P26" s="289"/>
      <c r="Q26" s="220">
        <f t="shared" si="23"/>
        <v>0</v>
      </c>
      <c r="R26" s="289"/>
      <c r="S26" s="484">
        <f t="shared" si="24"/>
        <v>0</v>
      </c>
      <c r="U26" s="487"/>
    </row>
    <row r="27" spans="1:21" x14ac:dyDescent="0.3">
      <c r="A27" s="180" t="s">
        <v>190</v>
      </c>
      <c r="B27" s="486">
        <v>13</v>
      </c>
      <c r="C27" s="289"/>
      <c r="D27" s="289"/>
      <c r="E27" s="220">
        <f t="shared" si="16"/>
        <v>0</v>
      </c>
      <c r="F27" s="289"/>
      <c r="G27" s="220">
        <f t="shared" si="17"/>
        <v>0</v>
      </c>
      <c r="H27" s="289"/>
      <c r="I27" s="220">
        <f t="shared" si="18"/>
        <v>0</v>
      </c>
      <c r="J27" s="289"/>
      <c r="K27" s="220">
        <f t="shared" si="20"/>
        <v>0</v>
      </c>
      <c r="L27" s="289"/>
      <c r="M27" s="220">
        <f t="shared" si="21"/>
        <v>0</v>
      </c>
      <c r="N27" s="289"/>
      <c r="O27" s="220">
        <f t="shared" si="22"/>
        <v>0</v>
      </c>
      <c r="P27" s="289"/>
      <c r="Q27" s="220">
        <f t="shared" si="23"/>
        <v>0</v>
      </c>
      <c r="R27" s="289"/>
      <c r="S27" s="484">
        <f t="shared" si="24"/>
        <v>0</v>
      </c>
      <c r="U27" s="487"/>
    </row>
    <row r="28" spans="1:21" x14ac:dyDescent="0.3">
      <c r="A28" s="180" t="s">
        <v>191</v>
      </c>
      <c r="B28" s="486">
        <v>14</v>
      </c>
      <c r="C28" s="289"/>
      <c r="D28" s="289"/>
      <c r="E28" s="220">
        <f t="shared" si="16"/>
        <v>0</v>
      </c>
      <c r="F28" s="289"/>
      <c r="G28" s="220">
        <f t="shared" si="17"/>
        <v>0</v>
      </c>
      <c r="H28" s="289"/>
      <c r="I28" s="220">
        <f t="shared" si="18"/>
        <v>0</v>
      </c>
      <c r="J28" s="289"/>
      <c r="K28" s="220">
        <f t="shared" si="20"/>
        <v>0</v>
      </c>
      <c r="L28" s="289"/>
      <c r="M28" s="220">
        <f t="shared" si="21"/>
        <v>0</v>
      </c>
      <c r="N28" s="289"/>
      <c r="O28" s="220">
        <f t="shared" si="22"/>
        <v>0</v>
      </c>
      <c r="P28" s="289"/>
      <c r="Q28" s="220">
        <f t="shared" si="23"/>
        <v>0</v>
      </c>
      <c r="R28" s="289"/>
      <c r="S28" s="484">
        <f t="shared" si="24"/>
        <v>0</v>
      </c>
      <c r="U28" s="487"/>
    </row>
    <row r="29" spans="1:21" x14ac:dyDescent="0.3">
      <c r="A29" s="180" t="s">
        <v>192</v>
      </c>
      <c r="B29" s="486">
        <v>15</v>
      </c>
      <c r="C29" s="289"/>
      <c r="D29" s="289"/>
      <c r="E29" s="220">
        <f t="shared" si="16"/>
        <v>0</v>
      </c>
      <c r="F29" s="289"/>
      <c r="G29" s="220">
        <f t="shared" si="17"/>
        <v>0</v>
      </c>
      <c r="H29" s="289"/>
      <c r="I29" s="220">
        <f t="shared" si="18"/>
        <v>0</v>
      </c>
      <c r="J29" s="289"/>
      <c r="K29" s="220">
        <f t="shared" si="20"/>
        <v>0</v>
      </c>
      <c r="L29" s="289"/>
      <c r="M29" s="220">
        <f t="shared" si="21"/>
        <v>0</v>
      </c>
      <c r="N29" s="289"/>
      <c r="O29" s="220">
        <f t="shared" si="22"/>
        <v>0</v>
      </c>
      <c r="P29" s="289"/>
      <c r="Q29" s="220">
        <f t="shared" si="23"/>
        <v>0</v>
      </c>
      <c r="R29" s="289"/>
      <c r="S29" s="484">
        <f t="shared" si="24"/>
        <v>0</v>
      </c>
      <c r="U29" s="487"/>
    </row>
    <row r="30" spans="1:21" x14ac:dyDescent="0.3">
      <c r="A30" s="481" t="s">
        <v>193</v>
      </c>
      <c r="B30" s="482">
        <v>16</v>
      </c>
      <c r="C30" s="184">
        <f t="shared" ref="C30:R30" si="25">C31</f>
        <v>0</v>
      </c>
      <c r="D30" s="184">
        <f t="shared" si="25"/>
        <v>0</v>
      </c>
      <c r="E30" s="220">
        <f t="shared" si="16"/>
        <v>0</v>
      </c>
      <c r="F30" s="184">
        <f t="shared" si="25"/>
        <v>0</v>
      </c>
      <c r="G30" s="220">
        <f t="shared" si="17"/>
        <v>0</v>
      </c>
      <c r="H30" s="184">
        <f t="shared" si="25"/>
        <v>0</v>
      </c>
      <c r="I30" s="220">
        <f t="shared" si="18"/>
        <v>0</v>
      </c>
      <c r="J30" s="184">
        <f t="shared" si="25"/>
        <v>0</v>
      </c>
      <c r="K30" s="220">
        <f t="shared" si="20"/>
        <v>0</v>
      </c>
      <c r="L30" s="184">
        <f t="shared" si="25"/>
        <v>0</v>
      </c>
      <c r="M30" s="220">
        <f t="shared" si="21"/>
        <v>0</v>
      </c>
      <c r="N30" s="184">
        <f t="shared" si="25"/>
        <v>0</v>
      </c>
      <c r="O30" s="220">
        <f t="shared" si="22"/>
        <v>0</v>
      </c>
      <c r="P30" s="184">
        <f t="shared" si="25"/>
        <v>0</v>
      </c>
      <c r="Q30" s="220">
        <f t="shared" si="23"/>
        <v>0</v>
      </c>
      <c r="R30" s="184">
        <f t="shared" si="25"/>
        <v>0</v>
      </c>
      <c r="S30" s="484">
        <f t="shared" si="24"/>
        <v>0</v>
      </c>
      <c r="U30" s="485"/>
    </row>
    <row r="31" spans="1:21" ht="15" x14ac:dyDescent="0.3">
      <c r="A31" s="180" t="s">
        <v>194</v>
      </c>
      <c r="B31" s="486">
        <v>16</v>
      </c>
      <c r="C31" s="289"/>
      <c r="D31" s="289"/>
      <c r="E31" s="220">
        <f t="shared" si="16"/>
        <v>0</v>
      </c>
      <c r="F31" s="289"/>
      <c r="G31" s="220">
        <f t="shared" si="17"/>
        <v>0</v>
      </c>
      <c r="H31" s="289"/>
      <c r="I31" s="220">
        <f t="shared" si="18"/>
        <v>0</v>
      </c>
      <c r="J31" s="289"/>
      <c r="K31" s="220">
        <f t="shared" si="20"/>
        <v>0</v>
      </c>
      <c r="L31" s="289"/>
      <c r="M31" s="220">
        <f t="shared" si="21"/>
        <v>0</v>
      </c>
      <c r="N31" s="289"/>
      <c r="O31" s="220">
        <f t="shared" si="22"/>
        <v>0</v>
      </c>
      <c r="P31" s="289"/>
      <c r="Q31" s="220">
        <f t="shared" si="23"/>
        <v>0</v>
      </c>
      <c r="R31" s="289"/>
      <c r="S31" s="484">
        <f t="shared" si="24"/>
        <v>0</v>
      </c>
      <c r="U31" s="411" t="s">
        <v>246</v>
      </c>
    </row>
    <row r="32" spans="1:21" x14ac:dyDescent="0.3">
      <c r="A32" s="481" t="s">
        <v>195</v>
      </c>
      <c r="B32" s="482" t="s">
        <v>196</v>
      </c>
      <c r="C32" s="184">
        <f t="shared" ref="C32:H32" si="26">SUM(C33,C38,C45)</f>
        <v>0</v>
      </c>
      <c r="D32" s="184">
        <f t="shared" si="26"/>
        <v>0</v>
      </c>
      <c r="E32" s="220">
        <f t="shared" si="16"/>
        <v>0</v>
      </c>
      <c r="F32" s="184">
        <f t="shared" si="26"/>
        <v>0</v>
      </c>
      <c r="G32" s="220">
        <f t="shared" si="17"/>
        <v>0</v>
      </c>
      <c r="H32" s="184">
        <f t="shared" si="26"/>
        <v>0</v>
      </c>
      <c r="I32" s="220">
        <f t="shared" si="18"/>
        <v>0</v>
      </c>
      <c r="J32" s="184">
        <f t="shared" ref="J32:R32" si="27">SUM(J33,J38,J45)</f>
        <v>0</v>
      </c>
      <c r="K32" s="220">
        <f t="shared" si="20"/>
        <v>0</v>
      </c>
      <c r="L32" s="184">
        <f t="shared" si="27"/>
        <v>0</v>
      </c>
      <c r="M32" s="220">
        <f t="shared" si="21"/>
        <v>0</v>
      </c>
      <c r="N32" s="184">
        <f t="shared" si="27"/>
        <v>0</v>
      </c>
      <c r="O32" s="220">
        <f t="shared" si="22"/>
        <v>0</v>
      </c>
      <c r="P32" s="184">
        <f t="shared" si="27"/>
        <v>0</v>
      </c>
      <c r="Q32" s="220">
        <f t="shared" si="23"/>
        <v>0</v>
      </c>
      <c r="R32" s="184">
        <f t="shared" si="27"/>
        <v>0</v>
      </c>
      <c r="S32" s="484">
        <f t="shared" si="24"/>
        <v>0</v>
      </c>
      <c r="U32" s="485"/>
    </row>
    <row r="33" spans="1:21" ht="15" x14ac:dyDescent="0.3">
      <c r="A33" s="503" t="s">
        <v>927</v>
      </c>
      <c r="B33" s="482">
        <v>17</v>
      </c>
      <c r="C33" s="184">
        <f t="shared" ref="C33:H33" si="28">SUM(C34,C37)</f>
        <v>0</v>
      </c>
      <c r="D33" s="184">
        <f t="shared" si="28"/>
        <v>0</v>
      </c>
      <c r="E33" s="220">
        <f t="shared" si="16"/>
        <v>0</v>
      </c>
      <c r="F33" s="184">
        <f t="shared" si="28"/>
        <v>0</v>
      </c>
      <c r="G33" s="220">
        <f t="shared" si="17"/>
        <v>0</v>
      </c>
      <c r="H33" s="184">
        <f t="shared" si="28"/>
        <v>0</v>
      </c>
      <c r="I33" s="220">
        <f t="shared" si="18"/>
        <v>0</v>
      </c>
      <c r="J33" s="184">
        <f t="shared" ref="J33:R33" si="29">SUM(J34,J37)</f>
        <v>0</v>
      </c>
      <c r="K33" s="220">
        <f t="shared" si="20"/>
        <v>0</v>
      </c>
      <c r="L33" s="184">
        <f t="shared" si="29"/>
        <v>0</v>
      </c>
      <c r="M33" s="220">
        <f t="shared" si="21"/>
        <v>0</v>
      </c>
      <c r="N33" s="184">
        <f t="shared" si="29"/>
        <v>0</v>
      </c>
      <c r="O33" s="220">
        <f t="shared" si="22"/>
        <v>0</v>
      </c>
      <c r="P33" s="184">
        <f t="shared" si="29"/>
        <v>0</v>
      </c>
      <c r="Q33" s="220">
        <f t="shared" si="23"/>
        <v>0</v>
      </c>
      <c r="R33" s="184">
        <f t="shared" si="29"/>
        <v>0</v>
      </c>
      <c r="S33" s="484">
        <f t="shared" si="24"/>
        <v>0</v>
      </c>
      <c r="U33" s="496"/>
    </row>
    <row r="34" spans="1:21" x14ac:dyDescent="0.3">
      <c r="A34" s="481" t="s">
        <v>197</v>
      </c>
      <c r="B34" s="482" t="s">
        <v>198</v>
      </c>
      <c r="C34" s="184">
        <f>SUM(C35:C36)</f>
        <v>0</v>
      </c>
      <c r="D34" s="184">
        <f t="shared" ref="D34" si="30">SUM(D35:D36)</f>
        <v>0</v>
      </c>
      <c r="E34" s="220">
        <f t="shared" si="16"/>
        <v>0</v>
      </c>
      <c r="F34" s="184">
        <f>SUM(F35:F36)</f>
        <v>0</v>
      </c>
      <c r="G34" s="220">
        <f t="shared" si="17"/>
        <v>0</v>
      </c>
      <c r="H34" s="184">
        <f>SUM(H35:H36)</f>
        <v>0</v>
      </c>
      <c r="I34" s="220">
        <f t="shared" si="18"/>
        <v>0</v>
      </c>
      <c r="J34" s="184">
        <f>SUM(J35:J36)</f>
        <v>0</v>
      </c>
      <c r="K34" s="220">
        <f t="shared" si="20"/>
        <v>0</v>
      </c>
      <c r="L34" s="184">
        <f>SUM(L35:L36)</f>
        <v>0</v>
      </c>
      <c r="M34" s="220">
        <f t="shared" si="21"/>
        <v>0</v>
      </c>
      <c r="N34" s="184">
        <f>SUM(N35:N36)</f>
        <v>0</v>
      </c>
      <c r="O34" s="220">
        <f t="shared" si="22"/>
        <v>0</v>
      </c>
      <c r="P34" s="184">
        <f>SUM(P35:P36)</f>
        <v>0</v>
      </c>
      <c r="Q34" s="220">
        <f t="shared" si="23"/>
        <v>0</v>
      </c>
      <c r="R34" s="184">
        <f>SUM(R35:R36)</f>
        <v>0</v>
      </c>
      <c r="S34" s="484">
        <f t="shared" si="24"/>
        <v>0</v>
      </c>
      <c r="U34" s="485"/>
    </row>
    <row r="35" spans="1:21" x14ac:dyDescent="0.3">
      <c r="A35" s="497" t="s">
        <v>199</v>
      </c>
      <c r="B35" s="486"/>
      <c r="C35" s="289"/>
      <c r="D35" s="289"/>
      <c r="E35" s="220">
        <f t="shared" si="16"/>
        <v>0</v>
      </c>
      <c r="F35" s="289"/>
      <c r="G35" s="220">
        <f t="shared" si="17"/>
        <v>0</v>
      </c>
      <c r="H35" s="289"/>
      <c r="I35" s="220">
        <f t="shared" si="18"/>
        <v>0</v>
      </c>
      <c r="J35" s="289"/>
      <c r="K35" s="220">
        <f t="shared" si="20"/>
        <v>0</v>
      </c>
      <c r="L35" s="289"/>
      <c r="M35" s="220">
        <f t="shared" si="21"/>
        <v>0</v>
      </c>
      <c r="N35" s="289"/>
      <c r="O35" s="220">
        <f t="shared" si="22"/>
        <v>0</v>
      </c>
      <c r="P35" s="289"/>
      <c r="Q35" s="220">
        <f t="shared" si="23"/>
        <v>0</v>
      </c>
      <c r="R35" s="289"/>
      <c r="S35" s="484">
        <f t="shared" si="24"/>
        <v>0</v>
      </c>
      <c r="U35" s="487"/>
    </row>
    <row r="36" spans="1:21" x14ac:dyDescent="0.3">
      <c r="A36" s="497" t="s">
        <v>200</v>
      </c>
      <c r="B36" s="486"/>
      <c r="C36" s="289"/>
      <c r="D36" s="289"/>
      <c r="E36" s="220">
        <f t="shared" si="16"/>
        <v>0</v>
      </c>
      <c r="F36" s="289"/>
      <c r="G36" s="220">
        <f t="shared" si="17"/>
        <v>0</v>
      </c>
      <c r="H36" s="289"/>
      <c r="I36" s="220">
        <f t="shared" si="18"/>
        <v>0</v>
      </c>
      <c r="J36" s="289"/>
      <c r="K36" s="220">
        <f t="shared" si="20"/>
        <v>0</v>
      </c>
      <c r="L36" s="289"/>
      <c r="M36" s="220">
        <f t="shared" si="21"/>
        <v>0</v>
      </c>
      <c r="N36" s="289"/>
      <c r="O36" s="220">
        <f t="shared" si="22"/>
        <v>0</v>
      </c>
      <c r="P36" s="289"/>
      <c r="Q36" s="220">
        <f t="shared" si="23"/>
        <v>0</v>
      </c>
      <c r="R36" s="289"/>
      <c r="S36" s="484">
        <f t="shared" si="24"/>
        <v>0</v>
      </c>
      <c r="U36" s="487"/>
    </row>
    <row r="37" spans="1:21" x14ac:dyDescent="0.3">
      <c r="A37" s="497" t="s">
        <v>201</v>
      </c>
      <c r="B37" s="486" t="s">
        <v>202</v>
      </c>
      <c r="C37" s="289"/>
      <c r="D37" s="289"/>
      <c r="E37" s="220">
        <f t="shared" si="16"/>
        <v>0</v>
      </c>
      <c r="F37" s="289"/>
      <c r="G37" s="220">
        <f t="shared" si="17"/>
        <v>0</v>
      </c>
      <c r="H37" s="289"/>
      <c r="I37" s="220">
        <f t="shared" si="18"/>
        <v>0</v>
      </c>
      <c r="J37" s="289"/>
      <c r="K37" s="220">
        <f t="shared" si="20"/>
        <v>0</v>
      </c>
      <c r="L37" s="289"/>
      <c r="M37" s="220">
        <f t="shared" si="21"/>
        <v>0</v>
      </c>
      <c r="N37" s="289"/>
      <c r="O37" s="220">
        <f t="shared" si="22"/>
        <v>0</v>
      </c>
      <c r="P37" s="289"/>
      <c r="Q37" s="220">
        <f t="shared" si="23"/>
        <v>0</v>
      </c>
      <c r="R37" s="289"/>
      <c r="S37" s="484">
        <f t="shared" si="24"/>
        <v>0</v>
      </c>
      <c r="U37" s="487"/>
    </row>
    <row r="38" spans="1:21" x14ac:dyDescent="0.3">
      <c r="A38" s="481" t="s">
        <v>203</v>
      </c>
      <c r="B38" s="482" t="s">
        <v>204</v>
      </c>
      <c r="C38" s="184">
        <f t="shared" ref="C38:H38" si="31">SUM(C39:C44)</f>
        <v>0</v>
      </c>
      <c r="D38" s="184">
        <f t="shared" si="31"/>
        <v>0</v>
      </c>
      <c r="E38" s="220">
        <f t="shared" si="16"/>
        <v>0</v>
      </c>
      <c r="F38" s="184">
        <f t="shared" si="31"/>
        <v>0</v>
      </c>
      <c r="G38" s="220">
        <f t="shared" si="17"/>
        <v>0</v>
      </c>
      <c r="H38" s="184">
        <f t="shared" si="31"/>
        <v>0</v>
      </c>
      <c r="I38" s="220">
        <f t="shared" si="18"/>
        <v>0</v>
      </c>
      <c r="J38" s="184">
        <f t="shared" ref="J38:R38" si="32">SUM(J39:J44)</f>
        <v>0</v>
      </c>
      <c r="K38" s="220">
        <f t="shared" si="20"/>
        <v>0</v>
      </c>
      <c r="L38" s="184">
        <f t="shared" si="32"/>
        <v>0</v>
      </c>
      <c r="M38" s="220">
        <f t="shared" si="21"/>
        <v>0</v>
      </c>
      <c r="N38" s="184">
        <f t="shared" si="32"/>
        <v>0</v>
      </c>
      <c r="O38" s="220">
        <f t="shared" si="22"/>
        <v>0</v>
      </c>
      <c r="P38" s="184">
        <f t="shared" si="32"/>
        <v>0</v>
      </c>
      <c r="Q38" s="220">
        <f t="shared" si="23"/>
        <v>0</v>
      </c>
      <c r="R38" s="184">
        <f t="shared" si="32"/>
        <v>0</v>
      </c>
      <c r="S38" s="484">
        <f t="shared" si="24"/>
        <v>0</v>
      </c>
      <c r="U38" s="485"/>
    </row>
    <row r="39" spans="1:21" x14ac:dyDescent="0.3">
      <c r="A39" s="497" t="s">
        <v>205</v>
      </c>
      <c r="B39" s="486">
        <v>42</v>
      </c>
      <c r="C39" s="289"/>
      <c r="D39" s="289"/>
      <c r="E39" s="220">
        <f t="shared" si="16"/>
        <v>0</v>
      </c>
      <c r="F39" s="289"/>
      <c r="G39" s="220">
        <f t="shared" si="17"/>
        <v>0</v>
      </c>
      <c r="H39" s="289"/>
      <c r="I39" s="220">
        <f t="shared" si="18"/>
        <v>0</v>
      </c>
      <c r="J39" s="289"/>
      <c r="K39" s="220">
        <f t="shared" si="20"/>
        <v>0</v>
      </c>
      <c r="L39" s="289"/>
      <c r="M39" s="220">
        <f t="shared" si="21"/>
        <v>0</v>
      </c>
      <c r="N39" s="289"/>
      <c r="O39" s="220">
        <f t="shared" si="22"/>
        <v>0</v>
      </c>
      <c r="P39" s="289"/>
      <c r="Q39" s="220">
        <f t="shared" si="23"/>
        <v>0</v>
      </c>
      <c r="R39" s="289"/>
      <c r="S39" s="484">
        <f t="shared" si="24"/>
        <v>0</v>
      </c>
      <c r="U39" s="487"/>
    </row>
    <row r="40" spans="1:21" x14ac:dyDescent="0.3">
      <c r="A40" s="497" t="s">
        <v>206</v>
      </c>
      <c r="B40" s="486">
        <v>43</v>
      </c>
      <c r="C40" s="289"/>
      <c r="D40" s="289"/>
      <c r="E40" s="220">
        <f t="shared" si="16"/>
        <v>0</v>
      </c>
      <c r="F40" s="289"/>
      <c r="G40" s="220">
        <f t="shared" si="17"/>
        <v>0</v>
      </c>
      <c r="H40" s="289"/>
      <c r="I40" s="220">
        <f t="shared" si="18"/>
        <v>0</v>
      </c>
      <c r="J40" s="289"/>
      <c r="K40" s="220">
        <f t="shared" si="20"/>
        <v>0</v>
      </c>
      <c r="L40" s="289"/>
      <c r="M40" s="220">
        <f t="shared" si="21"/>
        <v>0</v>
      </c>
      <c r="N40" s="289"/>
      <c r="O40" s="220">
        <f t="shared" si="22"/>
        <v>0</v>
      </c>
      <c r="P40" s="289"/>
      <c r="Q40" s="220">
        <f t="shared" si="23"/>
        <v>0</v>
      </c>
      <c r="R40" s="289"/>
      <c r="S40" s="484">
        <f t="shared" si="24"/>
        <v>0</v>
      </c>
      <c r="U40" s="487"/>
    </row>
    <row r="41" spans="1:21" x14ac:dyDescent="0.3">
      <c r="A41" s="497" t="s">
        <v>207</v>
      </c>
      <c r="B41" s="486">
        <v>44</v>
      </c>
      <c r="C41" s="289"/>
      <c r="D41" s="289"/>
      <c r="E41" s="220">
        <f t="shared" si="16"/>
        <v>0</v>
      </c>
      <c r="F41" s="289"/>
      <c r="G41" s="220">
        <f t="shared" si="17"/>
        <v>0</v>
      </c>
      <c r="H41" s="289"/>
      <c r="I41" s="220">
        <f t="shared" si="18"/>
        <v>0</v>
      </c>
      <c r="J41" s="289"/>
      <c r="K41" s="220">
        <f t="shared" si="20"/>
        <v>0</v>
      </c>
      <c r="L41" s="289"/>
      <c r="M41" s="220">
        <f t="shared" si="21"/>
        <v>0</v>
      </c>
      <c r="N41" s="289"/>
      <c r="O41" s="220">
        <f t="shared" si="22"/>
        <v>0</v>
      </c>
      <c r="P41" s="289"/>
      <c r="Q41" s="220">
        <f t="shared" si="23"/>
        <v>0</v>
      </c>
      <c r="R41" s="289"/>
      <c r="S41" s="484">
        <f t="shared" si="24"/>
        <v>0</v>
      </c>
      <c r="U41" s="487"/>
    </row>
    <row r="42" spans="1:21" x14ac:dyDescent="0.3">
      <c r="A42" s="497" t="s">
        <v>208</v>
      </c>
      <c r="B42" s="486">
        <v>46</v>
      </c>
      <c r="C42" s="289"/>
      <c r="D42" s="289"/>
      <c r="E42" s="220">
        <f t="shared" si="16"/>
        <v>0</v>
      </c>
      <c r="F42" s="289"/>
      <c r="G42" s="220">
        <f t="shared" si="17"/>
        <v>0</v>
      </c>
      <c r="H42" s="289"/>
      <c r="I42" s="220">
        <f t="shared" si="18"/>
        <v>0</v>
      </c>
      <c r="J42" s="289"/>
      <c r="K42" s="220">
        <f t="shared" si="20"/>
        <v>0</v>
      </c>
      <c r="L42" s="289"/>
      <c r="M42" s="220">
        <f t="shared" si="21"/>
        <v>0</v>
      </c>
      <c r="N42" s="289"/>
      <c r="O42" s="220">
        <f t="shared" si="22"/>
        <v>0</v>
      </c>
      <c r="P42" s="289"/>
      <c r="Q42" s="220">
        <f t="shared" si="23"/>
        <v>0</v>
      </c>
      <c r="R42" s="289"/>
      <c r="S42" s="484">
        <f t="shared" si="24"/>
        <v>0</v>
      </c>
      <c r="U42" s="487"/>
    </row>
    <row r="43" spans="1:21" x14ac:dyDescent="0.3">
      <c r="A43" s="497" t="s">
        <v>209</v>
      </c>
      <c r="B43" s="486">
        <v>45</v>
      </c>
      <c r="C43" s="289"/>
      <c r="D43" s="289"/>
      <c r="E43" s="220">
        <f t="shared" si="16"/>
        <v>0</v>
      </c>
      <c r="F43" s="289"/>
      <c r="G43" s="220">
        <f t="shared" si="17"/>
        <v>0</v>
      </c>
      <c r="H43" s="289"/>
      <c r="I43" s="220">
        <f t="shared" si="18"/>
        <v>0</v>
      </c>
      <c r="J43" s="289"/>
      <c r="K43" s="220">
        <f t="shared" si="20"/>
        <v>0</v>
      </c>
      <c r="L43" s="289"/>
      <c r="M43" s="220">
        <f t="shared" si="21"/>
        <v>0</v>
      </c>
      <c r="N43" s="289"/>
      <c r="O43" s="220">
        <f t="shared" si="22"/>
        <v>0</v>
      </c>
      <c r="P43" s="289"/>
      <c r="Q43" s="220">
        <f t="shared" si="23"/>
        <v>0</v>
      </c>
      <c r="R43" s="289"/>
      <c r="S43" s="484">
        <f t="shared" si="24"/>
        <v>0</v>
      </c>
      <c r="U43" s="487"/>
    </row>
    <row r="44" spans="1:21" x14ac:dyDescent="0.3">
      <c r="A44" s="497" t="s">
        <v>210</v>
      </c>
      <c r="B44" s="486" t="s">
        <v>211</v>
      </c>
      <c r="C44" s="289"/>
      <c r="D44" s="289"/>
      <c r="E44" s="220">
        <f t="shared" si="16"/>
        <v>0</v>
      </c>
      <c r="F44" s="289"/>
      <c r="G44" s="220">
        <f t="shared" si="17"/>
        <v>0</v>
      </c>
      <c r="H44" s="289"/>
      <c r="I44" s="220">
        <f t="shared" si="18"/>
        <v>0</v>
      </c>
      <c r="J44" s="289"/>
      <c r="K44" s="220">
        <f t="shared" si="20"/>
        <v>0</v>
      </c>
      <c r="L44" s="289"/>
      <c r="M44" s="220">
        <f t="shared" si="21"/>
        <v>0</v>
      </c>
      <c r="N44" s="289"/>
      <c r="O44" s="220">
        <f t="shared" si="22"/>
        <v>0</v>
      </c>
      <c r="P44" s="289"/>
      <c r="Q44" s="220">
        <f t="shared" si="23"/>
        <v>0</v>
      </c>
      <c r="R44" s="289"/>
      <c r="S44" s="484">
        <f t="shared" si="24"/>
        <v>0</v>
      </c>
      <c r="U44" s="487"/>
    </row>
    <row r="45" spans="1:21" ht="15" x14ac:dyDescent="0.3">
      <c r="A45" s="628" t="s">
        <v>179</v>
      </c>
      <c r="B45" s="629" t="s">
        <v>212</v>
      </c>
      <c r="C45" s="350"/>
      <c r="D45" s="350"/>
      <c r="E45" s="220">
        <f t="shared" si="16"/>
        <v>0</v>
      </c>
      <c r="F45" s="350"/>
      <c r="G45" s="220">
        <f t="shared" si="17"/>
        <v>0</v>
      </c>
      <c r="H45" s="350"/>
      <c r="I45" s="220">
        <f t="shared" si="18"/>
        <v>0</v>
      </c>
      <c r="J45" s="350"/>
      <c r="K45" s="220">
        <f t="shared" si="20"/>
        <v>0</v>
      </c>
      <c r="L45" s="350"/>
      <c r="M45" s="220">
        <f t="shared" si="21"/>
        <v>0</v>
      </c>
      <c r="N45" s="350"/>
      <c r="O45" s="220">
        <f t="shared" si="22"/>
        <v>0</v>
      </c>
      <c r="P45" s="350"/>
      <c r="Q45" s="220">
        <f t="shared" si="23"/>
        <v>0</v>
      </c>
      <c r="R45" s="350"/>
      <c r="S45" s="484">
        <f t="shared" si="24"/>
        <v>0</v>
      </c>
      <c r="U45" s="411"/>
    </row>
    <row r="46" spans="1:21" x14ac:dyDescent="0.3">
      <c r="A46" s="489" t="s">
        <v>213</v>
      </c>
      <c r="B46" s="490" t="s">
        <v>214</v>
      </c>
      <c r="C46" s="131">
        <f>SUM(C23,C30,C33,C38,C45)</f>
        <v>0</v>
      </c>
      <c r="D46" s="131">
        <f>SUM(D23,D30,D33,D38,D45)</f>
        <v>0</v>
      </c>
      <c r="E46" s="498">
        <f t="shared" si="16"/>
        <v>0</v>
      </c>
      <c r="F46" s="131">
        <f>SUM(F23,F30,F33,F38,F45)</f>
        <v>0</v>
      </c>
      <c r="G46" s="498">
        <f t="shared" si="17"/>
        <v>0</v>
      </c>
      <c r="H46" s="131">
        <f>SUM(H23,H30,H33,H38,H45)</f>
        <v>0</v>
      </c>
      <c r="I46" s="498">
        <f t="shared" si="18"/>
        <v>0</v>
      </c>
      <c r="J46" s="131">
        <f>SUM(J23,J30,J33,J38,J45)</f>
        <v>0</v>
      </c>
      <c r="K46" s="498">
        <f t="shared" si="20"/>
        <v>0</v>
      </c>
      <c r="L46" s="131">
        <f>SUM(L23,L30,L33,L38,L45)</f>
        <v>0</v>
      </c>
      <c r="M46" s="498">
        <f t="shared" si="21"/>
        <v>0</v>
      </c>
      <c r="N46" s="131">
        <f>SUM(N23,N30,N33,N38,N45)</f>
        <v>0</v>
      </c>
      <c r="O46" s="498">
        <f t="shared" si="22"/>
        <v>0</v>
      </c>
      <c r="P46" s="131">
        <f>SUM(P23,P30,P33,P38,P45)</f>
        <v>0</v>
      </c>
      <c r="Q46" s="498">
        <f t="shared" si="23"/>
        <v>0</v>
      </c>
      <c r="R46" s="131">
        <f>SUM(R23,R30,R33,R38,R45)</f>
        <v>0</v>
      </c>
      <c r="S46" s="498">
        <f t="shared" si="24"/>
        <v>0</v>
      </c>
      <c r="U46" s="494"/>
    </row>
    <row r="47" spans="1:21" x14ac:dyDescent="0.3">
      <c r="A47" s="499"/>
    </row>
    <row r="48" spans="1:21" x14ac:dyDescent="0.3">
      <c r="A48" s="566" t="s">
        <v>929</v>
      </c>
      <c r="B48" s="567"/>
      <c r="C48" s="568"/>
      <c r="D48" s="568"/>
      <c r="E48" s="568"/>
      <c r="F48" s="567"/>
      <c r="G48" s="567"/>
      <c r="H48" s="567"/>
      <c r="I48" s="567"/>
      <c r="J48" s="567"/>
      <c r="K48" s="567"/>
      <c r="L48" s="567"/>
      <c r="M48" s="567"/>
      <c r="N48" s="567"/>
      <c r="O48" s="567"/>
      <c r="P48" s="567"/>
      <c r="Q48" s="567"/>
      <c r="R48" s="567"/>
      <c r="S48" s="567"/>
      <c r="T48" s="567"/>
      <c r="U48" s="567"/>
    </row>
    <row r="50" spans="1:19" ht="27" x14ac:dyDescent="0.3">
      <c r="A50" s="539" t="s">
        <v>162</v>
      </c>
      <c r="B50" s="539" t="s">
        <v>184</v>
      </c>
      <c r="C50" s="540" t="s">
        <v>112</v>
      </c>
      <c r="D50" s="539" t="s">
        <v>140</v>
      </c>
      <c r="E50" s="539" t="s">
        <v>110</v>
      </c>
      <c r="F50" s="539" t="s">
        <v>307</v>
      </c>
      <c r="G50" s="539" t="s">
        <v>110</v>
      </c>
      <c r="H50" s="539" t="s">
        <v>327</v>
      </c>
      <c r="I50" s="539" t="s">
        <v>110</v>
      </c>
      <c r="J50" s="539" t="s">
        <v>306</v>
      </c>
      <c r="K50" s="539" t="s">
        <v>110</v>
      </c>
      <c r="L50" s="539" t="s">
        <v>302</v>
      </c>
      <c r="M50" s="539" t="s">
        <v>110</v>
      </c>
      <c r="N50" s="539" t="s">
        <v>303</v>
      </c>
      <c r="O50" s="539" t="s">
        <v>110</v>
      </c>
      <c r="P50" s="539" t="s">
        <v>304</v>
      </c>
      <c r="Q50" s="539" t="s">
        <v>110</v>
      </c>
      <c r="R50" s="539" t="s">
        <v>305</v>
      </c>
      <c r="S50" s="539" t="s">
        <v>110</v>
      </c>
    </row>
    <row r="51" spans="1:19" x14ac:dyDescent="0.3">
      <c r="A51" s="481" t="s">
        <v>163</v>
      </c>
      <c r="B51" s="482" t="s">
        <v>164</v>
      </c>
      <c r="C51" s="184">
        <f>SUM(C52:C55)</f>
        <v>0</v>
      </c>
      <c r="D51" s="184">
        <f>SUM(D52:D55)</f>
        <v>0</v>
      </c>
      <c r="E51" s="220">
        <f t="shared" ref="E51:E62" si="33">IFERROR(IF(AND(ROUND(SUM(C51:C51),0)=0,ROUND(SUM(D51:D51),0)&gt;ROUND(SUM(C51:C51),0)),"INF",(ROUND(SUM(D51:D51),0)-ROUND(SUM(C51:C51),0))/ROUND(SUM(C51:C51),0)),0)</f>
        <v>0</v>
      </c>
      <c r="F51" s="184">
        <f>SUM(F52:F55)</f>
        <v>0</v>
      </c>
      <c r="G51" s="220">
        <f>IFERROR(IF(AND(ROUND(SUM(D51),0)=0,ROUND(SUM(F51:F51),0)&gt;ROUND(SUM(D51),0)),"INF",(ROUND(SUM(F51:F51),0)-ROUND(SUM(D51),0))/ROUND(SUM(D51),0)),0)</f>
        <v>0</v>
      </c>
      <c r="H51" s="483">
        <f>SUM(H52:H55)</f>
        <v>0</v>
      </c>
      <c r="I51" s="220">
        <f t="shared" ref="I51:I63" si="34">IFERROR(IF(AND(ROUND(SUM(F51),0)=0,ROUND(SUM(H51:H51),0)&gt;ROUND(SUM(F51),0)),"INF",(ROUND(SUM(H51:H51),0)-ROUND(SUM(F51),0))/ROUND(SUM(F51),0)),0)</f>
        <v>0</v>
      </c>
      <c r="J51" s="483">
        <f>SUM(J52:J55)</f>
        <v>0</v>
      </c>
      <c r="K51" s="220">
        <f t="shared" ref="K51:K63" si="35">IFERROR(IF(AND(ROUND(SUM(H51),0)=0,ROUND(SUM(J51:J51),0)&gt;ROUND(SUM(H51),0)),"INF",(ROUND(SUM(J51:J51),0)-ROUND(SUM(H51),0))/ROUND(SUM(H51),0)),0)</f>
        <v>0</v>
      </c>
      <c r="L51" s="483">
        <f t="shared" ref="L51" si="36">SUM(L52:L55)</f>
        <v>0</v>
      </c>
      <c r="M51" s="220">
        <f t="shared" ref="M51:M63" si="37">IFERROR(IF(AND(ROUND(SUM(J51),0)=0,ROUND(SUM(L51:L51),0)&gt;ROUND(SUM(J51),0)),"INF",(ROUND(SUM(L51:L51),0)-ROUND(SUM(J51),0))/ROUND(SUM(J51),0)),0)</f>
        <v>0</v>
      </c>
      <c r="N51" s="483">
        <f t="shared" ref="N51" si="38">SUM(N52:N55)</f>
        <v>0</v>
      </c>
      <c r="O51" s="220">
        <f t="shared" ref="O51:O63" si="39">IFERROR(IF(AND(ROUND(SUM(L51),0)=0,ROUND(SUM(N51:N51),0)&gt;ROUND(SUM(L51),0)),"INF",(ROUND(SUM(N51:N51),0)-ROUND(SUM(L51),0))/ROUND(SUM(L51),0)),0)</f>
        <v>0</v>
      </c>
      <c r="P51" s="483">
        <f t="shared" ref="P51" si="40">SUM(P52:P55)</f>
        <v>0</v>
      </c>
      <c r="Q51" s="220">
        <f t="shared" ref="Q51:Q63" si="41">IFERROR(IF(AND(ROUND(SUM(N51),0)=0,ROUND(SUM(P51:P51),0)&gt;ROUND(SUM(N51),0)),"INF",(ROUND(SUM(P51:P51),0)-ROUND(SUM(N51),0))/ROUND(SUM(N51),0)),0)</f>
        <v>0</v>
      </c>
      <c r="R51" s="483">
        <f t="shared" ref="R51" si="42">SUM(R52:R55)</f>
        <v>0</v>
      </c>
      <c r="S51" s="484">
        <f t="shared" ref="S51:S63" si="43">IFERROR(IF(AND(ROUND(SUM(P51),0)=0,ROUND(SUM(R51:R51),0)&gt;ROUND(SUM(P51),0)),"INF",(ROUND(SUM(R51:R51),0)-ROUND(SUM(P51),0))/ROUND(SUM(P51),0)),0)</f>
        <v>0</v>
      </c>
    </row>
    <row r="52" spans="1:19" x14ac:dyDescent="0.3">
      <c r="A52" s="180" t="s">
        <v>165</v>
      </c>
      <c r="B52" s="486">
        <v>20</v>
      </c>
      <c r="C52" s="289"/>
      <c r="D52" s="289"/>
      <c r="E52" s="220">
        <f t="shared" si="33"/>
        <v>0</v>
      </c>
      <c r="F52" s="289"/>
      <c r="G52" s="220">
        <f>IFERROR(IF(AND(ROUND(SUM(D52),0)=0,ROUND(SUM(F52:F52),0)&gt;ROUND(SUM(D52),0)),"INF",(ROUND(SUM(F52:F52),0)-ROUND(SUM(D52),0))/ROUND(SUM(D52),0)),0)</f>
        <v>0</v>
      </c>
      <c r="H52" s="289"/>
      <c r="I52" s="220">
        <f t="shared" si="34"/>
        <v>0</v>
      </c>
      <c r="J52" s="289"/>
      <c r="K52" s="220">
        <f t="shared" si="35"/>
        <v>0</v>
      </c>
      <c r="L52" s="289"/>
      <c r="M52" s="220">
        <f t="shared" si="37"/>
        <v>0</v>
      </c>
      <c r="N52" s="289"/>
      <c r="O52" s="220">
        <f t="shared" si="39"/>
        <v>0</v>
      </c>
      <c r="P52" s="289"/>
      <c r="Q52" s="220">
        <f t="shared" si="41"/>
        <v>0</v>
      </c>
      <c r="R52" s="289"/>
      <c r="S52" s="484">
        <f t="shared" si="43"/>
        <v>0</v>
      </c>
    </row>
    <row r="53" spans="1:19" x14ac:dyDescent="0.3">
      <c r="A53" s="180" t="s">
        <v>166</v>
      </c>
      <c r="B53" s="486">
        <v>21</v>
      </c>
      <c r="C53" s="289"/>
      <c r="D53" s="289"/>
      <c r="E53" s="220">
        <f t="shared" si="33"/>
        <v>0</v>
      </c>
      <c r="F53" s="289"/>
      <c r="G53" s="220">
        <f t="shared" ref="G53:G63" si="44">IFERROR(IF(AND(ROUND(SUM(D53),0)=0,ROUND(SUM(F53:F53),0)&gt;ROUND(SUM(D53),0)),"INF",(ROUND(SUM(F53:F53),0)-ROUND(SUM(D53),0))/ROUND(SUM(D53),0)),0)</f>
        <v>0</v>
      </c>
      <c r="H53" s="289"/>
      <c r="I53" s="220">
        <f t="shared" si="34"/>
        <v>0</v>
      </c>
      <c r="J53" s="289"/>
      <c r="K53" s="220">
        <f t="shared" si="35"/>
        <v>0</v>
      </c>
      <c r="L53" s="289"/>
      <c r="M53" s="220">
        <f t="shared" si="37"/>
        <v>0</v>
      </c>
      <c r="N53" s="289"/>
      <c r="O53" s="220">
        <f t="shared" si="39"/>
        <v>0</v>
      </c>
      <c r="P53" s="289"/>
      <c r="Q53" s="220">
        <f t="shared" si="41"/>
        <v>0</v>
      </c>
      <c r="R53" s="289"/>
      <c r="S53" s="484">
        <f t="shared" si="43"/>
        <v>0</v>
      </c>
    </row>
    <row r="54" spans="1:19" x14ac:dyDescent="0.3">
      <c r="A54" s="180" t="s">
        <v>167</v>
      </c>
      <c r="B54" s="486" t="s">
        <v>168</v>
      </c>
      <c r="C54" s="289"/>
      <c r="D54" s="289"/>
      <c r="E54" s="220">
        <f t="shared" si="33"/>
        <v>0</v>
      </c>
      <c r="F54" s="289"/>
      <c r="G54" s="220">
        <f t="shared" si="44"/>
        <v>0</v>
      </c>
      <c r="H54" s="289"/>
      <c r="I54" s="220">
        <f t="shared" si="34"/>
        <v>0</v>
      </c>
      <c r="J54" s="289"/>
      <c r="K54" s="220">
        <f t="shared" si="35"/>
        <v>0</v>
      </c>
      <c r="L54" s="289"/>
      <c r="M54" s="220">
        <f t="shared" si="37"/>
        <v>0</v>
      </c>
      <c r="N54" s="289"/>
      <c r="O54" s="220">
        <f t="shared" si="39"/>
        <v>0</v>
      </c>
      <c r="P54" s="289"/>
      <c r="Q54" s="220">
        <f t="shared" si="41"/>
        <v>0</v>
      </c>
      <c r="R54" s="289"/>
      <c r="S54" s="484">
        <f t="shared" si="43"/>
        <v>0</v>
      </c>
    </row>
    <row r="55" spans="1:19" x14ac:dyDescent="0.3">
      <c r="A55" s="180" t="s">
        <v>169</v>
      </c>
      <c r="B55" s="486">
        <v>28</v>
      </c>
      <c r="C55" s="289"/>
      <c r="D55" s="289"/>
      <c r="E55" s="220">
        <f t="shared" si="33"/>
        <v>0</v>
      </c>
      <c r="F55" s="289"/>
      <c r="G55" s="220">
        <f t="shared" si="44"/>
        <v>0</v>
      </c>
      <c r="H55" s="289"/>
      <c r="I55" s="220">
        <f t="shared" si="34"/>
        <v>0</v>
      </c>
      <c r="J55" s="289"/>
      <c r="K55" s="220">
        <f t="shared" si="35"/>
        <v>0</v>
      </c>
      <c r="L55" s="289"/>
      <c r="M55" s="220">
        <f t="shared" si="37"/>
        <v>0</v>
      </c>
      <c r="N55" s="289"/>
      <c r="O55" s="220">
        <f t="shared" si="39"/>
        <v>0</v>
      </c>
      <c r="P55" s="289"/>
      <c r="Q55" s="220">
        <f t="shared" si="41"/>
        <v>0</v>
      </c>
      <c r="R55" s="289"/>
      <c r="S55" s="484">
        <f t="shared" si="43"/>
        <v>0</v>
      </c>
    </row>
    <row r="56" spans="1:19" x14ac:dyDescent="0.3">
      <c r="A56" s="481" t="s">
        <v>170</v>
      </c>
      <c r="B56" s="482" t="s">
        <v>171</v>
      </c>
      <c r="C56" s="184">
        <f t="shared" ref="C56:D56" si="45">SUM(C57:C62)</f>
        <v>0</v>
      </c>
      <c r="D56" s="184">
        <f t="shared" si="45"/>
        <v>0</v>
      </c>
      <c r="E56" s="220">
        <f t="shared" si="33"/>
        <v>0</v>
      </c>
      <c r="F56" s="184">
        <f t="shared" ref="F56" si="46">SUM(F57:F62)</f>
        <v>0</v>
      </c>
      <c r="G56" s="220">
        <f t="shared" si="44"/>
        <v>0</v>
      </c>
      <c r="H56" s="184">
        <f t="shared" ref="H56" si="47">SUM(H57:H62)</f>
        <v>0</v>
      </c>
      <c r="I56" s="220">
        <f t="shared" si="34"/>
        <v>0</v>
      </c>
      <c r="J56" s="184">
        <f t="shared" ref="J56" si="48">SUM(J57:J62)</f>
        <v>0</v>
      </c>
      <c r="K56" s="220">
        <f t="shared" si="35"/>
        <v>0</v>
      </c>
      <c r="L56" s="184">
        <f t="shared" ref="L56" si="49">SUM(L57:L62)</f>
        <v>0</v>
      </c>
      <c r="M56" s="220">
        <f t="shared" si="37"/>
        <v>0</v>
      </c>
      <c r="N56" s="184">
        <f t="shared" ref="N56" si="50">SUM(N57:N62)</f>
        <v>0</v>
      </c>
      <c r="O56" s="220">
        <f t="shared" si="39"/>
        <v>0</v>
      </c>
      <c r="P56" s="184">
        <f t="shared" ref="P56" si="51">SUM(P57:P62)</f>
        <v>0</v>
      </c>
      <c r="Q56" s="220">
        <f t="shared" si="41"/>
        <v>0</v>
      </c>
      <c r="R56" s="184">
        <f t="shared" ref="R56" si="52">SUM(R57:R62)</f>
        <v>0</v>
      </c>
      <c r="S56" s="484">
        <f t="shared" si="43"/>
        <v>0</v>
      </c>
    </row>
    <row r="57" spans="1:19" x14ac:dyDescent="0.3">
      <c r="A57" s="180" t="s">
        <v>172</v>
      </c>
      <c r="B57" s="486">
        <v>29</v>
      </c>
      <c r="C57" s="289"/>
      <c r="D57" s="289"/>
      <c r="E57" s="220">
        <f t="shared" si="33"/>
        <v>0</v>
      </c>
      <c r="F57" s="289"/>
      <c r="G57" s="220">
        <f t="shared" si="44"/>
        <v>0</v>
      </c>
      <c r="H57" s="289"/>
      <c r="I57" s="220">
        <f t="shared" si="34"/>
        <v>0</v>
      </c>
      <c r="J57" s="289"/>
      <c r="K57" s="220">
        <f t="shared" si="35"/>
        <v>0</v>
      </c>
      <c r="L57" s="289"/>
      <c r="M57" s="220">
        <f t="shared" si="37"/>
        <v>0</v>
      </c>
      <c r="N57" s="289"/>
      <c r="O57" s="220">
        <f t="shared" si="39"/>
        <v>0</v>
      </c>
      <c r="P57" s="289"/>
      <c r="Q57" s="220">
        <f t="shared" si="41"/>
        <v>0</v>
      </c>
      <c r="R57" s="289"/>
      <c r="S57" s="484">
        <f t="shared" si="43"/>
        <v>0</v>
      </c>
    </row>
    <row r="58" spans="1:19" x14ac:dyDescent="0.3">
      <c r="A58" s="180" t="s">
        <v>173</v>
      </c>
      <c r="B58" s="486">
        <v>3</v>
      </c>
      <c r="C58" s="289"/>
      <c r="D58" s="289"/>
      <c r="E58" s="220">
        <f t="shared" si="33"/>
        <v>0</v>
      </c>
      <c r="F58" s="289"/>
      <c r="G58" s="220">
        <f t="shared" si="44"/>
        <v>0</v>
      </c>
      <c r="H58" s="289"/>
      <c r="I58" s="220">
        <f t="shared" si="34"/>
        <v>0</v>
      </c>
      <c r="J58" s="289"/>
      <c r="K58" s="220">
        <f t="shared" si="35"/>
        <v>0</v>
      </c>
      <c r="L58" s="289"/>
      <c r="M58" s="220">
        <f t="shared" si="37"/>
        <v>0</v>
      </c>
      <c r="N58" s="289"/>
      <c r="O58" s="220">
        <f t="shared" si="39"/>
        <v>0</v>
      </c>
      <c r="P58" s="289"/>
      <c r="Q58" s="220">
        <f t="shared" si="41"/>
        <v>0</v>
      </c>
      <c r="R58" s="289"/>
      <c r="S58" s="484">
        <f t="shared" si="43"/>
        <v>0</v>
      </c>
    </row>
    <row r="59" spans="1:19" x14ac:dyDescent="0.3">
      <c r="A59" s="180" t="s">
        <v>174</v>
      </c>
      <c r="B59" s="486" t="s">
        <v>175</v>
      </c>
      <c r="C59" s="289"/>
      <c r="D59" s="289"/>
      <c r="E59" s="220">
        <f t="shared" si="33"/>
        <v>0</v>
      </c>
      <c r="F59" s="289"/>
      <c r="G59" s="220">
        <f t="shared" si="44"/>
        <v>0</v>
      </c>
      <c r="H59" s="289"/>
      <c r="I59" s="220">
        <f t="shared" si="34"/>
        <v>0</v>
      </c>
      <c r="J59" s="289"/>
      <c r="K59" s="220">
        <f t="shared" si="35"/>
        <v>0</v>
      </c>
      <c r="L59" s="289"/>
      <c r="M59" s="220">
        <f t="shared" si="37"/>
        <v>0</v>
      </c>
      <c r="N59" s="289"/>
      <c r="O59" s="220">
        <f t="shared" si="39"/>
        <v>0</v>
      </c>
      <c r="P59" s="289"/>
      <c r="Q59" s="220">
        <f t="shared" si="41"/>
        <v>0</v>
      </c>
      <c r="R59" s="289"/>
      <c r="S59" s="484">
        <f t="shared" si="43"/>
        <v>0</v>
      </c>
    </row>
    <row r="60" spans="1:19" x14ac:dyDescent="0.3">
      <c r="A60" s="180" t="s">
        <v>926</v>
      </c>
      <c r="B60" s="486" t="s">
        <v>176</v>
      </c>
      <c r="C60" s="289"/>
      <c r="D60" s="289"/>
      <c r="E60" s="220">
        <f t="shared" si="33"/>
        <v>0</v>
      </c>
      <c r="F60" s="289"/>
      <c r="G60" s="220">
        <f t="shared" si="44"/>
        <v>0</v>
      </c>
      <c r="H60" s="289"/>
      <c r="I60" s="220">
        <f t="shared" si="34"/>
        <v>0</v>
      </c>
      <c r="J60" s="289"/>
      <c r="K60" s="220">
        <f t="shared" si="35"/>
        <v>0</v>
      </c>
      <c r="L60" s="289"/>
      <c r="M60" s="220">
        <f t="shared" si="37"/>
        <v>0</v>
      </c>
      <c r="N60" s="289"/>
      <c r="O60" s="220">
        <f t="shared" si="39"/>
        <v>0</v>
      </c>
      <c r="P60" s="289"/>
      <c r="Q60" s="220">
        <f t="shared" si="41"/>
        <v>0</v>
      </c>
      <c r="R60" s="289"/>
      <c r="S60" s="484">
        <f t="shared" si="43"/>
        <v>0</v>
      </c>
    </row>
    <row r="61" spans="1:19" x14ac:dyDescent="0.3">
      <c r="A61" s="180" t="s">
        <v>177</v>
      </c>
      <c r="B61" s="486" t="s">
        <v>178</v>
      </c>
      <c r="C61" s="289"/>
      <c r="D61" s="289"/>
      <c r="E61" s="220">
        <f t="shared" si="33"/>
        <v>0</v>
      </c>
      <c r="F61" s="289"/>
      <c r="G61" s="220">
        <f t="shared" si="44"/>
        <v>0</v>
      </c>
      <c r="H61" s="289"/>
      <c r="I61" s="220">
        <f t="shared" si="34"/>
        <v>0</v>
      </c>
      <c r="J61" s="289"/>
      <c r="K61" s="220">
        <f t="shared" si="35"/>
        <v>0</v>
      </c>
      <c r="L61" s="289"/>
      <c r="M61" s="220">
        <f t="shared" si="37"/>
        <v>0</v>
      </c>
      <c r="N61" s="289"/>
      <c r="O61" s="220">
        <f t="shared" si="39"/>
        <v>0</v>
      </c>
      <c r="P61" s="289"/>
      <c r="Q61" s="220">
        <f t="shared" si="41"/>
        <v>0</v>
      </c>
      <c r="R61" s="289"/>
      <c r="S61" s="484">
        <f t="shared" si="43"/>
        <v>0</v>
      </c>
    </row>
    <row r="62" spans="1:19" x14ac:dyDescent="0.3">
      <c r="A62" s="180" t="s">
        <v>179</v>
      </c>
      <c r="B62" s="486" t="s">
        <v>180</v>
      </c>
      <c r="C62" s="289"/>
      <c r="D62" s="289"/>
      <c r="E62" s="220">
        <f t="shared" si="33"/>
        <v>0</v>
      </c>
      <c r="F62" s="289"/>
      <c r="G62" s="220">
        <f t="shared" si="44"/>
        <v>0</v>
      </c>
      <c r="H62" s="289"/>
      <c r="I62" s="220">
        <f t="shared" si="34"/>
        <v>0</v>
      </c>
      <c r="J62" s="289"/>
      <c r="K62" s="220">
        <f t="shared" si="35"/>
        <v>0</v>
      </c>
      <c r="L62" s="289"/>
      <c r="M62" s="220">
        <f t="shared" si="37"/>
        <v>0</v>
      </c>
      <c r="N62" s="289"/>
      <c r="O62" s="220">
        <f t="shared" si="39"/>
        <v>0</v>
      </c>
      <c r="P62" s="289"/>
      <c r="Q62" s="220">
        <f t="shared" si="41"/>
        <v>0</v>
      </c>
      <c r="R62" s="289"/>
      <c r="S62" s="484">
        <f t="shared" si="43"/>
        <v>0</v>
      </c>
    </row>
    <row r="63" spans="1:19" ht="14.25" thickBot="1" x14ac:dyDescent="0.35">
      <c r="A63" s="489" t="s">
        <v>181</v>
      </c>
      <c r="B63" s="490" t="s">
        <v>182</v>
      </c>
      <c r="C63" s="491">
        <f t="shared" ref="C63:D63" si="53">SUM(C51,C56)</f>
        <v>0</v>
      </c>
      <c r="D63" s="491">
        <f t="shared" si="53"/>
        <v>0</v>
      </c>
      <c r="E63" s="492">
        <f>IFERROR(IF(AND(ROUND(SUM(C63:C63),0)=0,ROUND(SUM(D63:D63),0)&gt;ROUND(SUM(C63:C63),0)),"INF",(ROUND(SUM(D63:D63),0)-ROUND(SUM(C63:C63),0))/ROUND(SUM(C63:C63),0)),0)</f>
        <v>0</v>
      </c>
      <c r="F63" s="491">
        <f t="shared" ref="F63" si="54">SUM(F51,F56)</f>
        <v>0</v>
      </c>
      <c r="G63" s="492">
        <f t="shared" si="44"/>
        <v>0</v>
      </c>
      <c r="H63" s="491">
        <f t="shared" ref="H63" si="55">SUM(H51,H56)</f>
        <v>0</v>
      </c>
      <c r="I63" s="492">
        <f t="shared" si="34"/>
        <v>0</v>
      </c>
      <c r="J63" s="491">
        <f t="shared" ref="J63" si="56">SUM(J51,J56)</f>
        <v>0</v>
      </c>
      <c r="K63" s="492">
        <f t="shared" si="35"/>
        <v>0</v>
      </c>
      <c r="L63" s="491">
        <f t="shared" ref="L63" si="57">SUM(L51,L56)</f>
        <v>0</v>
      </c>
      <c r="M63" s="492">
        <f t="shared" si="37"/>
        <v>0</v>
      </c>
      <c r="N63" s="491">
        <f t="shared" ref="N63" si="58">SUM(N51,N56)</f>
        <v>0</v>
      </c>
      <c r="O63" s="492">
        <f t="shared" si="39"/>
        <v>0</v>
      </c>
      <c r="P63" s="491">
        <f t="shared" ref="P63" si="59">SUM(P51,P56)</f>
        <v>0</v>
      </c>
      <c r="Q63" s="492">
        <f t="shared" si="41"/>
        <v>0</v>
      </c>
      <c r="R63" s="491">
        <f t="shared" ref="R63" si="60">SUM(R51,R56)</f>
        <v>0</v>
      </c>
      <c r="S63" s="493">
        <f t="shared" si="43"/>
        <v>0</v>
      </c>
    </row>
    <row r="64" spans="1:19" x14ac:dyDescent="0.3">
      <c r="A64" s="180"/>
      <c r="B64" s="180"/>
      <c r="C64" s="228"/>
      <c r="D64" s="228"/>
      <c r="E64" s="228"/>
      <c r="F64" s="228"/>
      <c r="G64" s="228"/>
      <c r="H64" s="228"/>
      <c r="I64" s="228"/>
      <c r="J64" s="228"/>
      <c r="K64" s="228"/>
      <c r="L64" s="228"/>
      <c r="M64" s="228"/>
      <c r="N64" s="228"/>
      <c r="O64" s="228"/>
      <c r="P64" s="228"/>
      <c r="Q64" s="228"/>
      <c r="R64" s="228"/>
      <c r="S64" s="133"/>
    </row>
    <row r="65" spans="1:19" ht="27" x14ac:dyDescent="0.3">
      <c r="A65" s="539" t="s">
        <v>183</v>
      </c>
      <c r="B65" s="539" t="s">
        <v>184</v>
      </c>
      <c r="C65" s="541" t="str">
        <f t="shared" ref="C65:D65" si="61">C50</f>
        <v>Réalité 2015</v>
      </c>
      <c r="D65" s="541" t="str">
        <f t="shared" si="61"/>
        <v>Meilleure estimation 2016</v>
      </c>
      <c r="E65" s="541" t="s">
        <v>110</v>
      </c>
      <c r="F65" s="541" t="str">
        <f t="shared" ref="F65" si="62">F50</f>
        <v>Budget 2017</v>
      </c>
      <c r="G65" s="541" t="s">
        <v>110</v>
      </c>
      <c r="H65" s="541" t="str">
        <f t="shared" ref="H65" si="63">H50</f>
        <v>Budget 2018</v>
      </c>
      <c r="I65" s="541" t="s">
        <v>110</v>
      </c>
      <c r="J65" s="541" t="str">
        <f t="shared" ref="J65" si="64">J50</f>
        <v>Budget 2019</v>
      </c>
      <c r="K65" s="541" t="s">
        <v>110</v>
      </c>
      <c r="L65" s="541" t="str">
        <f t="shared" ref="L65" si="65">L50</f>
        <v>Budget 2020</v>
      </c>
      <c r="M65" s="541" t="s">
        <v>110</v>
      </c>
      <c r="N65" s="541" t="str">
        <f t="shared" ref="N65" si="66">N50</f>
        <v>Budget 2021</v>
      </c>
      <c r="O65" s="541" t="s">
        <v>110</v>
      </c>
      <c r="P65" s="541" t="str">
        <f t="shared" ref="P65" si="67">P50</f>
        <v>Budget 2022</v>
      </c>
      <c r="Q65" s="541" t="s">
        <v>110</v>
      </c>
      <c r="R65" s="541" t="str">
        <f t="shared" ref="R65" si="68">R50</f>
        <v>Budget 2023</v>
      </c>
      <c r="S65" s="541" t="s">
        <v>110</v>
      </c>
    </row>
    <row r="66" spans="1:19" x14ac:dyDescent="0.3">
      <c r="A66" s="481" t="s">
        <v>185</v>
      </c>
      <c r="B66" s="482" t="s">
        <v>186</v>
      </c>
      <c r="C66" s="184">
        <f t="shared" ref="C66:D66" si="69">SUM(C67:C72)</f>
        <v>0</v>
      </c>
      <c r="D66" s="184">
        <f t="shared" si="69"/>
        <v>0</v>
      </c>
      <c r="E66" s="220">
        <f t="shared" ref="E66:E89" si="70">IFERROR(IF(AND(ROUND(SUM(C66:C66),0)=0,ROUND(SUM(D66:D66),0)&gt;ROUND(SUM(C66:C66),0)),"INF",(ROUND(SUM(D66:D66),0)-ROUND(SUM(C66:C66),0))/ROUND(SUM(C66:C66),0)),0)</f>
        <v>0</v>
      </c>
      <c r="F66" s="184">
        <f t="shared" ref="F66" si="71">SUM(F67:F72)</f>
        <v>0</v>
      </c>
      <c r="G66" s="220">
        <f t="shared" ref="G66:G89" si="72">IFERROR(IF(AND(ROUND(SUM(D66),0)=0,ROUND(SUM(F66:F66),0)&gt;ROUND(SUM(D66),0)),"INF",(ROUND(SUM(F66:F66),0)-ROUND(SUM(D66),0))/ROUND(SUM(D66),0)),0)</f>
        <v>0</v>
      </c>
      <c r="H66" s="184">
        <f t="shared" ref="H66" si="73">SUM(H67:H72)</f>
        <v>0</v>
      </c>
      <c r="I66" s="220">
        <f t="shared" ref="I66:I89" si="74">IFERROR(IF(AND(ROUND(SUM(F66),0)=0,ROUND(SUM(H66:H66),0)&gt;ROUND(SUM(F66),0)),"INF",(ROUND(SUM(H66:H66),0)-ROUND(SUM(F66),0))/ROUND(SUM(F66),0)),0)</f>
        <v>0</v>
      </c>
      <c r="J66" s="184">
        <f t="shared" ref="J66" si="75">SUM(J67:J72)</f>
        <v>0</v>
      </c>
      <c r="K66" s="220">
        <f t="shared" ref="K66:K89" si="76">IFERROR(IF(AND(ROUND(SUM(H66),0)=0,ROUND(SUM(J66:J66),0)&gt;ROUND(SUM(H66),0)),"INF",(ROUND(SUM(J66:J66),0)-ROUND(SUM(H66),0))/ROUND(SUM(H66),0)),0)</f>
        <v>0</v>
      </c>
      <c r="L66" s="184">
        <f t="shared" ref="L66" si="77">SUM(L67:L72)</f>
        <v>0</v>
      </c>
      <c r="M66" s="220">
        <f t="shared" ref="M66:M89" si="78">IFERROR(IF(AND(ROUND(SUM(J66),0)=0,ROUND(SUM(L66:L66),0)&gt;ROUND(SUM(J66),0)),"INF",(ROUND(SUM(L66:L66),0)-ROUND(SUM(J66),0))/ROUND(SUM(J66),0)),0)</f>
        <v>0</v>
      </c>
      <c r="N66" s="184">
        <f t="shared" ref="N66" si="79">SUM(N67:N72)</f>
        <v>0</v>
      </c>
      <c r="O66" s="220">
        <f t="shared" ref="O66:O89" si="80">IFERROR(IF(AND(ROUND(SUM(L66),0)=0,ROUND(SUM(N66:N66),0)&gt;ROUND(SUM(L66),0)),"INF",(ROUND(SUM(N66:N66),0)-ROUND(SUM(L66),0))/ROUND(SUM(L66),0)),0)</f>
        <v>0</v>
      </c>
      <c r="P66" s="184">
        <f t="shared" ref="P66" si="81">SUM(P67:P72)</f>
        <v>0</v>
      </c>
      <c r="Q66" s="220">
        <f t="shared" ref="Q66:Q89" si="82">IFERROR(IF(AND(ROUND(SUM(N66),0)=0,ROUND(SUM(P66:P66),0)&gt;ROUND(SUM(N66),0)),"INF",(ROUND(SUM(P66:P66),0)-ROUND(SUM(N66),0))/ROUND(SUM(N66),0)),0)</f>
        <v>0</v>
      </c>
      <c r="R66" s="184">
        <f t="shared" ref="R66" si="83">SUM(R67:R72)</f>
        <v>0</v>
      </c>
      <c r="S66" s="484">
        <f t="shared" ref="S66:S89" si="84">IFERROR(IF(AND(ROUND(SUM(P66),0)=0,ROUND(SUM(R66:R66),0)&gt;ROUND(SUM(P66),0)),"INF",(ROUND(SUM(R66:R66),0)-ROUND(SUM(P66),0))/ROUND(SUM(P66),0)),0)</f>
        <v>0</v>
      </c>
    </row>
    <row r="67" spans="1:19" x14ac:dyDescent="0.3">
      <c r="A67" s="180" t="s">
        <v>187</v>
      </c>
      <c r="B67" s="486">
        <v>10</v>
      </c>
      <c r="C67" s="289"/>
      <c r="D67" s="289"/>
      <c r="E67" s="220">
        <f t="shared" si="70"/>
        <v>0</v>
      </c>
      <c r="F67" s="289"/>
      <c r="G67" s="220">
        <f t="shared" si="72"/>
        <v>0</v>
      </c>
      <c r="H67" s="289"/>
      <c r="I67" s="220">
        <f t="shared" si="74"/>
        <v>0</v>
      </c>
      <c r="J67" s="289"/>
      <c r="K67" s="220">
        <f t="shared" si="76"/>
        <v>0</v>
      </c>
      <c r="L67" s="289"/>
      <c r="M67" s="220">
        <f t="shared" si="78"/>
        <v>0</v>
      </c>
      <c r="N67" s="289"/>
      <c r="O67" s="220">
        <f t="shared" si="80"/>
        <v>0</v>
      </c>
      <c r="P67" s="289"/>
      <c r="Q67" s="220">
        <f t="shared" si="82"/>
        <v>0</v>
      </c>
      <c r="R67" s="289"/>
      <c r="S67" s="484">
        <f t="shared" si="84"/>
        <v>0</v>
      </c>
    </row>
    <row r="68" spans="1:19" x14ac:dyDescent="0.3">
      <c r="A68" s="180" t="s">
        <v>188</v>
      </c>
      <c r="B68" s="486">
        <v>11</v>
      </c>
      <c r="C68" s="289"/>
      <c r="D68" s="289"/>
      <c r="E68" s="220">
        <f t="shared" si="70"/>
        <v>0</v>
      </c>
      <c r="F68" s="289"/>
      <c r="G68" s="220">
        <f t="shared" si="72"/>
        <v>0</v>
      </c>
      <c r="H68" s="289"/>
      <c r="I68" s="220">
        <f t="shared" si="74"/>
        <v>0</v>
      </c>
      <c r="J68" s="289"/>
      <c r="K68" s="220">
        <f t="shared" si="76"/>
        <v>0</v>
      </c>
      <c r="L68" s="289"/>
      <c r="M68" s="220">
        <f t="shared" si="78"/>
        <v>0</v>
      </c>
      <c r="N68" s="289"/>
      <c r="O68" s="220">
        <f t="shared" si="80"/>
        <v>0</v>
      </c>
      <c r="P68" s="289"/>
      <c r="Q68" s="220">
        <f t="shared" si="82"/>
        <v>0</v>
      </c>
      <c r="R68" s="289"/>
      <c r="S68" s="484">
        <f t="shared" si="84"/>
        <v>0</v>
      </c>
    </row>
    <row r="69" spans="1:19" x14ac:dyDescent="0.3">
      <c r="A69" s="180" t="s">
        <v>189</v>
      </c>
      <c r="B69" s="486">
        <v>12</v>
      </c>
      <c r="C69" s="289"/>
      <c r="D69" s="289"/>
      <c r="E69" s="220">
        <f t="shared" si="70"/>
        <v>0</v>
      </c>
      <c r="F69" s="289"/>
      <c r="G69" s="220">
        <f t="shared" si="72"/>
        <v>0</v>
      </c>
      <c r="H69" s="289"/>
      <c r="I69" s="220">
        <f t="shared" si="74"/>
        <v>0</v>
      </c>
      <c r="J69" s="289"/>
      <c r="K69" s="220">
        <f t="shared" si="76"/>
        <v>0</v>
      </c>
      <c r="L69" s="289"/>
      <c r="M69" s="220">
        <f t="shared" si="78"/>
        <v>0</v>
      </c>
      <c r="N69" s="289"/>
      <c r="O69" s="220">
        <f t="shared" si="80"/>
        <v>0</v>
      </c>
      <c r="P69" s="289"/>
      <c r="Q69" s="220">
        <f t="shared" si="82"/>
        <v>0</v>
      </c>
      <c r="R69" s="289"/>
      <c r="S69" s="484">
        <f t="shared" si="84"/>
        <v>0</v>
      </c>
    </row>
    <row r="70" spans="1:19" x14ac:dyDescent="0.3">
      <c r="A70" s="180" t="s">
        <v>190</v>
      </c>
      <c r="B70" s="486">
        <v>13</v>
      </c>
      <c r="C70" s="289"/>
      <c r="D70" s="289"/>
      <c r="E70" s="220">
        <f t="shared" si="70"/>
        <v>0</v>
      </c>
      <c r="F70" s="289"/>
      <c r="G70" s="220">
        <f t="shared" si="72"/>
        <v>0</v>
      </c>
      <c r="H70" s="289"/>
      <c r="I70" s="220">
        <f t="shared" si="74"/>
        <v>0</v>
      </c>
      <c r="J70" s="289"/>
      <c r="K70" s="220">
        <f t="shared" si="76"/>
        <v>0</v>
      </c>
      <c r="L70" s="289"/>
      <c r="M70" s="220">
        <f t="shared" si="78"/>
        <v>0</v>
      </c>
      <c r="N70" s="289"/>
      <c r="O70" s="220">
        <f t="shared" si="80"/>
        <v>0</v>
      </c>
      <c r="P70" s="289"/>
      <c r="Q70" s="220">
        <f t="shared" si="82"/>
        <v>0</v>
      </c>
      <c r="R70" s="289"/>
      <c r="S70" s="484">
        <f t="shared" si="84"/>
        <v>0</v>
      </c>
    </row>
    <row r="71" spans="1:19" x14ac:dyDescent="0.3">
      <c r="A71" s="180" t="s">
        <v>191</v>
      </c>
      <c r="B71" s="486">
        <v>14</v>
      </c>
      <c r="C71" s="289"/>
      <c r="D71" s="289"/>
      <c r="E71" s="220">
        <f t="shared" si="70"/>
        <v>0</v>
      </c>
      <c r="F71" s="289"/>
      <c r="G71" s="220">
        <f t="shared" si="72"/>
        <v>0</v>
      </c>
      <c r="H71" s="289"/>
      <c r="I71" s="220">
        <f t="shared" si="74"/>
        <v>0</v>
      </c>
      <c r="J71" s="289"/>
      <c r="K71" s="220">
        <f t="shared" si="76"/>
        <v>0</v>
      </c>
      <c r="L71" s="289"/>
      <c r="M71" s="220">
        <f t="shared" si="78"/>
        <v>0</v>
      </c>
      <c r="N71" s="289"/>
      <c r="O71" s="220">
        <f t="shared" si="80"/>
        <v>0</v>
      </c>
      <c r="P71" s="289"/>
      <c r="Q71" s="220">
        <f t="shared" si="82"/>
        <v>0</v>
      </c>
      <c r="R71" s="289"/>
      <c r="S71" s="484">
        <f t="shared" si="84"/>
        <v>0</v>
      </c>
    </row>
    <row r="72" spans="1:19" x14ac:dyDescent="0.3">
      <c r="A72" s="180" t="s">
        <v>192</v>
      </c>
      <c r="B72" s="486">
        <v>15</v>
      </c>
      <c r="C72" s="289"/>
      <c r="D72" s="289"/>
      <c r="E72" s="220">
        <f t="shared" si="70"/>
        <v>0</v>
      </c>
      <c r="F72" s="289"/>
      <c r="G72" s="220">
        <f t="shared" si="72"/>
        <v>0</v>
      </c>
      <c r="H72" s="289"/>
      <c r="I72" s="220">
        <f t="shared" si="74"/>
        <v>0</v>
      </c>
      <c r="J72" s="289"/>
      <c r="K72" s="220">
        <f t="shared" si="76"/>
        <v>0</v>
      </c>
      <c r="L72" s="289"/>
      <c r="M72" s="220">
        <f t="shared" si="78"/>
        <v>0</v>
      </c>
      <c r="N72" s="289"/>
      <c r="O72" s="220">
        <f t="shared" si="80"/>
        <v>0</v>
      </c>
      <c r="P72" s="289"/>
      <c r="Q72" s="220">
        <f t="shared" si="82"/>
        <v>0</v>
      </c>
      <c r="R72" s="289"/>
      <c r="S72" s="484">
        <f t="shared" si="84"/>
        <v>0</v>
      </c>
    </row>
    <row r="73" spans="1:19" x14ac:dyDescent="0.3">
      <c r="A73" s="481" t="s">
        <v>193</v>
      </c>
      <c r="B73" s="482">
        <v>16</v>
      </c>
      <c r="C73" s="184">
        <f t="shared" ref="C73:R73" si="85">C74</f>
        <v>0</v>
      </c>
      <c r="D73" s="184">
        <f t="shared" si="85"/>
        <v>0</v>
      </c>
      <c r="E73" s="220">
        <f t="shared" si="70"/>
        <v>0</v>
      </c>
      <c r="F73" s="184">
        <f t="shared" si="85"/>
        <v>0</v>
      </c>
      <c r="G73" s="220">
        <f t="shared" si="72"/>
        <v>0</v>
      </c>
      <c r="H73" s="184">
        <f t="shared" si="85"/>
        <v>0</v>
      </c>
      <c r="I73" s="220">
        <f t="shared" si="74"/>
        <v>0</v>
      </c>
      <c r="J73" s="184">
        <f t="shared" si="85"/>
        <v>0</v>
      </c>
      <c r="K73" s="220">
        <f t="shared" si="76"/>
        <v>0</v>
      </c>
      <c r="L73" s="184">
        <f t="shared" si="85"/>
        <v>0</v>
      </c>
      <c r="M73" s="220">
        <f t="shared" si="78"/>
        <v>0</v>
      </c>
      <c r="N73" s="184">
        <f t="shared" si="85"/>
        <v>0</v>
      </c>
      <c r="O73" s="220">
        <f t="shared" si="80"/>
        <v>0</v>
      </c>
      <c r="P73" s="184">
        <f t="shared" si="85"/>
        <v>0</v>
      </c>
      <c r="Q73" s="220">
        <f t="shared" si="82"/>
        <v>0</v>
      </c>
      <c r="R73" s="184">
        <f t="shared" si="85"/>
        <v>0</v>
      </c>
      <c r="S73" s="484">
        <f t="shared" si="84"/>
        <v>0</v>
      </c>
    </row>
    <row r="74" spans="1:19" x14ac:dyDescent="0.3">
      <c r="A74" s="180" t="s">
        <v>194</v>
      </c>
      <c r="B74" s="486">
        <v>16</v>
      </c>
      <c r="C74" s="289"/>
      <c r="D74" s="289"/>
      <c r="E74" s="220">
        <f t="shared" si="70"/>
        <v>0</v>
      </c>
      <c r="F74" s="289"/>
      <c r="G74" s="220">
        <f t="shared" si="72"/>
        <v>0</v>
      </c>
      <c r="H74" s="289"/>
      <c r="I74" s="220">
        <f t="shared" si="74"/>
        <v>0</v>
      </c>
      <c r="J74" s="289"/>
      <c r="K74" s="220">
        <f t="shared" si="76"/>
        <v>0</v>
      </c>
      <c r="L74" s="289"/>
      <c r="M74" s="220">
        <f t="shared" si="78"/>
        <v>0</v>
      </c>
      <c r="N74" s="289"/>
      <c r="O74" s="220">
        <f t="shared" si="80"/>
        <v>0</v>
      </c>
      <c r="P74" s="289"/>
      <c r="Q74" s="220">
        <f t="shared" si="82"/>
        <v>0</v>
      </c>
      <c r="R74" s="289"/>
      <c r="S74" s="484">
        <f t="shared" si="84"/>
        <v>0</v>
      </c>
    </row>
    <row r="75" spans="1:19" x14ac:dyDescent="0.3">
      <c r="A75" s="481" t="s">
        <v>195</v>
      </c>
      <c r="B75" s="482" t="s">
        <v>196</v>
      </c>
      <c r="C75" s="184">
        <f t="shared" ref="C75:D75" si="86">SUM(C76,C81,C88)</f>
        <v>0</v>
      </c>
      <c r="D75" s="184">
        <f t="shared" si="86"/>
        <v>0</v>
      </c>
      <c r="E75" s="220">
        <f t="shared" si="70"/>
        <v>0</v>
      </c>
      <c r="F75" s="184">
        <f t="shared" ref="F75" si="87">SUM(F76,F81,F88)</f>
        <v>0</v>
      </c>
      <c r="G75" s="220">
        <f t="shared" si="72"/>
        <v>0</v>
      </c>
      <c r="H75" s="184">
        <f t="shared" ref="H75" si="88">SUM(H76,H81,H88)</f>
        <v>0</v>
      </c>
      <c r="I75" s="220">
        <f t="shared" si="74"/>
        <v>0</v>
      </c>
      <c r="J75" s="184">
        <f t="shared" ref="J75" si="89">SUM(J76,J81,J88)</f>
        <v>0</v>
      </c>
      <c r="K75" s="220">
        <f t="shared" si="76"/>
        <v>0</v>
      </c>
      <c r="L75" s="184">
        <f t="shared" ref="L75" si="90">SUM(L76,L81,L88)</f>
        <v>0</v>
      </c>
      <c r="M75" s="220">
        <f t="shared" si="78"/>
        <v>0</v>
      </c>
      <c r="N75" s="184">
        <f t="shared" ref="N75" si="91">SUM(N76,N81,N88)</f>
        <v>0</v>
      </c>
      <c r="O75" s="220">
        <f t="shared" si="80"/>
        <v>0</v>
      </c>
      <c r="P75" s="184">
        <f t="shared" ref="P75" si="92">SUM(P76,P81,P88)</f>
        <v>0</v>
      </c>
      <c r="Q75" s="220">
        <f t="shared" si="82"/>
        <v>0</v>
      </c>
      <c r="R75" s="184">
        <f t="shared" ref="R75" si="93">SUM(R76,R81,R88)</f>
        <v>0</v>
      </c>
      <c r="S75" s="484">
        <f t="shared" si="84"/>
        <v>0</v>
      </c>
    </row>
    <row r="76" spans="1:19" x14ac:dyDescent="0.3">
      <c r="A76" s="481" t="s">
        <v>927</v>
      </c>
      <c r="B76" s="482">
        <v>17</v>
      </c>
      <c r="C76" s="184">
        <f t="shared" ref="C76:D76" si="94">SUM(C77,C80)</f>
        <v>0</v>
      </c>
      <c r="D76" s="184">
        <f t="shared" si="94"/>
        <v>0</v>
      </c>
      <c r="E76" s="220">
        <f t="shared" si="70"/>
        <v>0</v>
      </c>
      <c r="F76" s="184">
        <f t="shared" ref="F76" si="95">SUM(F77,F80)</f>
        <v>0</v>
      </c>
      <c r="G76" s="220">
        <f t="shared" si="72"/>
        <v>0</v>
      </c>
      <c r="H76" s="184">
        <f t="shared" ref="H76" si="96">SUM(H77,H80)</f>
        <v>0</v>
      </c>
      <c r="I76" s="220">
        <f t="shared" si="74"/>
        <v>0</v>
      </c>
      <c r="J76" s="184">
        <f t="shared" ref="J76" si="97">SUM(J77,J80)</f>
        <v>0</v>
      </c>
      <c r="K76" s="220">
        <f t="shared" si="76"/>
        <v>0</v>
      </c>
      <c r="L76" s="184">
        <f t="shared" ref="L76" si="98">SUM(L77,L80)</f>
        <v>0</v>
      </c>
      <c r="M76" s="220">
        <f t="shared" si="78"/>
        <v>0</v>
      </c>
      <c r="N76" s="184">
        <f t="shared" ref="N76" si="99">SUM(N77,N80)</f>
        <v>0</v>
      </c>
      <c r="O76" s="220">
        <f t="shared" si="80"/>
        <v>0</v>
      </c>
      <c r="P76" s="184">
        <f t="shared" ref="P76" si="100">SUM(P77,P80)</f>
        <v>0</v>
      </c>
      <c r="Q76" s="220">
        <f t="shared" si="82"/>
        <v>0</v>
      </c>
      <c r="R76" s="184">
        <f t="shared" ref="R76" si="101">SUM(R77,R80)</f>
        <v>0</v>
      </c>
      <c r="S76" s="484">
        <f t="shared" si="84"/>
        <v>0</v>
      </c>
    </row>
    <row r="77" spans="1:19" x14ac:dyDescent="0.3">
      <c r="A77" s="481" t="s">
        <v>197</v>
      </c>
      <c r="B77" s="482" t="s">
        <v>198</v>
      </c>
      <c r="C77" s="184">
        <f t="shared" ref="C77:D77" si="102">SUM(C78:C79)</f>
        <v>0</v>
      </c>
      <c r="D77" s="184">
        <f t="shared" si="102"/>
        <v>0</v>
      </c>
      <c r="E77" s="220">
        <f t="shared" si="70"/>
        <v>0</v>
      </c>
      <c r="F77" s="184">
        <f>SUM(F78:F79)</f>
        <v>0</v>
      </c>
      <c r="G77" s="220">
        <f t="shared" si="72"/>
        <v>0</v>
      </c>
      <c r="H77" s="184">
        <f>SUM(H78:H79)</f>
        <v>0</v>
      </c>
      <c r="I77" s="220">
        <f t="shared" si="74"/>
        <v>0</v>
      </c>
      <c r="J77" s="184">
        <f>SUM(J78:J79)</f>
        <v>0</v>
      </c>
      <c r="K77" s="220">
        <f t="shared" si="76"/>
        <v>0</v>
      </c>
      <c r="L77" s="184">
        <f>SUM(L78:L79)</f>
        <v>0</v>
      </c>
      <c r="M77" s="220">
        <f t="shared" si="78"/>
        <v>0</v>
      </c>
      <c r="N77" s="184">
        <f>SUM(N78:N79)</f>
        <v>0</v>
      </c>
      <c r="O77" s="220">
        <f t="shared" si="80"/>
        <v>0</v>
      </c>
      <c r="P77" s="184">
        <f>SUM(P78:P79)</f>
        <v>0</v>
      </c>
      <c r="Q77" s="220">
        <f t="shared" si="82"/>
        <v>0</v>
      </c>
      <c r="R77" s="184">
        <f>SUM(R78:R79)</f>
        <v>0</v>
      </c>
      <c r="S77" s="484">
        <f t="shared" si="84"/>
        <v>0</v>
      </c>
    </row>
    <row r="78" spans="1:19" x14ac:dyDescent="0.3">
      <c r="A78" s="497" t="s">
        <v>199</v>
      </c>
      <c r="B78" s="486"/>
      <c r="C78" s="289"/>
      <c r="D78" s="289"/>
      <c r="E78" s="220">
        <f t="shared" si="70"/>
        <v>0</v>
      </c>
      <c r="F78" s="289"/>
      <c r="G78" s="220">
        <f t="shared" si="72"/>
        <v>0</v>
      </c>
      <c r="H78" s="289"/>
      <c r="I78" s="220">
        <f t="shared" si="74"/>
        <v>0</v>
      </c>
      <c r="J78" s="289"/>
      <c r="K78" s="220">
        <f t="shared" si="76"/>
        <v>0</v>
      </c>
      <c r="L78" s="289"/>
      <c r="M78" s="220">
        <f t="shared" si="78"/>
        <v>0</v>
      </c>
      <c r="N78" s="289"/>
      <c r="O78" s="220">
        <f t="shared" si="80"/>
        <v>0</v>
      </c>
      <c r="P78" s="289"/>
      <c r="Q78" s="220">
        <f t="shared" si="82"/>
        <v>0</v>
      </c>
      <c r="R78" s="289"/>
      <c r="S78" s="484">
        <f t="shared" si="84"/>
        <v>0</v>
      </c>
    </row>
    <row r="79" spans="1:19" x14ac:dyDescent="0.3">
      <c r="A79" s="497" t="s">
        <v>200</v>
      </c>
      <c r="B79" s="486"/>
      <c r="C79" s="289"/>
      <c r="D79" s="289"/>
      <c r="E79" s="220">
        <f t="shared" si="70"/>
        <v>0</v>
      </c>
      <c r="F79" s="289"/>
      <c r="G79" s="220">
        <f t="shared" si="72"/>
        <v>0</v>
      </c>
      <c r="H79" s="289"/>
      <c r="I79" s="220">
        <f t="shared" si="74"/>
        <v>0</v>
      </c>
      <c r="J79" s="289"/>
      <c r="K79" s="220">
        <f t="shared" si="76"/>
        <v>0</v>
      </c>
      <c r="L79" s="289"/>
      <c r="M79" s="220">
        <f t="shared" si="78"/>
        <v>0</v>
      </c>
      <c r="N79" s="289"/>
      <c r="O79" s="220">
        <f t="shared" si="80"/>
        <v>0</v>
      </c>
      <c r="P79" s="289"/>
      <c r="Q79" s="220">
        <f t="shared" si="82"/>
        <v>0</v>
      </c>
      <c r="R79" s="289"/>
      <c r="S79" s="484">
        <f t="shared" si="84"/>
        <v>0</v>
      </c>
    </row>
    <row r="80" spans="1:19" x14ac:dyDescent="0.3">
      <c r="A80" s="497" t="s">
        <v>201</v>
      </c>
      <c r="B80" s="486" t="s">
        <v>202</v>
      </c>
      <c r="C80" s="289"/>
      <c r="D80" s="289"/>
      <c r="E80" s="220">
        <f t="shared" si="70"/>
        <v>0</v>
      </c>
      <c r="F80" s="289"/>
      <c r="G80" s="220">
        <f t="shared" si="72"/>
        <v>0</v>
      </c>
      <c r="H80" s="289"/>
      <c r="I80" s="220">
        <f t="shared" si="74"/>
        <v>0</v>
      </c>
      <c r="J80" s="289"/>
      <c r="K80" s="220">
        <f t="shared" si="76"/>
        <v>0</v>
      </c>
      <c r="L80" s="289"/>
      <c r="M80" s="220">
        <f t="shared" si="78"/>
        <v>0</v>
      </c>
      <c r="N80" s="289"/>
      <c r="O80" s="220">
        <f t="shared" si="80"/>
        <v>0</v>
      </c>
      <c r="P80" s="289"/>
      <c r="Q80" s="220">
        <f t="shared" si="82"/>
        <v>0</v>
      </c>
      <c r="R80" s="289"/>
      <c r="S80" s="484">
        <f t="shared" si="84"/>
        <v>0</v>
      </c>
    </row>
    <row r="81" spans="1:21" x14ac:dyDescent="0.3">
      <c r="A81" s="481" t="s">
        <v>203</v>
      </c>
      <c r="B81" s="482" t="s">
        <v>204</v>
      </c>
      <c r="C81" s="184">
        <f t="shared" ref="C81:D81" si="103">SUM(C82:C87)</f>
        <v>0</v>
      </c>
      <c r="D81" s="184">
        <f t="shared" si="103"/>
        <v>0</v>
      </c>
      <c r="E81" s="220">
        <f t="shared" si="70"/>
        <v>0</v>
      </c>
      <c r="F81" s="184">
        <f t="shared" ref="F81" si="104">SUM(F82:F87)</f>
        <v>0</v>
      </c>
      <c r="G81" s="220">
        <f t="shared" si="72"/>
        <v>0</v>
      </c>
      <c r="H81" s="184">
        <f t="shared" ref="H81" si="105">SUM(H82:H87)</f>
        <v>0</v>
      </c>
      <c r="I81" s="220">
        <f t="shared" si="74"/>
        <v>0</v>
      </c>
      <c r="J81" s="184">
        <f t="shared" ref="J81" si="106">SUM(J82:J87)</f>
        <v>0</v>
      </c>
      <c r="K81" s="220">
        <f t="shared" si="76"/>
        <v>0</v>
      </c>
      <c r="L81" s="184">
        <f t="shared" ref="L81" si="107">SUM(L82:L87)</f>
        <v>0</v>
      </c>
      <c r="M81" s="220">
        <f t="shared" si="78"/>
        <v>0</v>
      </c>
      <c r="N81" s="184">
        <f t="shared" ref="N81" si="108">SUM(N82:N87)</f>
        <v>0</v>
      </c>
      <c r="O81" s="220">
        <f t="shared" si="80"/>
        <v>0</v>
      </c>
      <c r="P81" s="184">
        <f t="shared" ref="P81" si="109">SUM(P82:P87)</f>
        <v>0</v>
      </c>
      <c r="Q81" s="220">
        <f t="shared" si="82"/>
        <v>0</v>
      </c>
      <c r="R81" s="184">
        <f t="shared" ref="R81" si="110">SUM(R82:R87)</f>
        <v>0</v>
      </c>
      <c r="S81" s="484">
        <f t="shared" si="84"/>
        <v>0</v>
      </c>
    </row>
    <row r="82" spans="1:21" x14ac:dyDescent="0.3">
      <c r="A82" s="497" t="s">
        <v>205</v>
      </c>
      <c r="B82" s="486">
        <v>42</v>
      </c>
      <c r="C82" s="289"/>
      <c r="D82" s="289"/>
      <c r="E82" s="220">
        <f t="shared" si="70"/>
        <v>0</v>
      </c>
      <c r="F82" s="289"/>
      <c r="G82" s="220">
        <f t="shared" si="72"/>
        <v>0</v>
      </c>
      <c r="H82" s="289"/>
      <c r="I82" s="220">
        <f t="shared" si="74"/>
        <v>0</v>
      </c>
      <c r="J82" s="289"/>
      <c r="K82" s="220">
        <f t="shared" si="76"/>
        <v>0</v>
      </c>
      <c r="L82" s="289"/>
      <c r="M82" s="220">
        <f t="shared" si="78"/>
        <v>0</v>
      </c>
      <c r="N82" s="289"/>
      <c r="O82" s="220">
        <f t="shared" si="80"/>
        <v>0</v>
      </c>
      <c r="P82" s="289"/>
      <c r="Q82" s="220">
        <f t="shared" si="82"/>
        <v>0</v>
      </c>
      <c r="R82" s="289"/>
      <c r="S82" s="484">
        <f t="shared" si="84"/>
        <v>0</v>
      </c>
    </row>
    <row r="83" spans="1:21" x14ac:dyDescent="0.3">
      <c r="A83" s="497" t="s">
        <v>206</v>
      </c>
      <c r="B83" s="486">
        <v>43</v>
      </c>
      <c r="C83" s="289"/>
      <c r="D83" s="289"/>
      <c r="E83" s="220">
        <f t="shared" si="70"/>
        <v>0</v>
      </c>
      <c r="F83" s="289"/>
      <c r="G83" s="220">
        <f t="shared" si="72"/>
        <v>0</v>
      </c>
      <c r="H83" s="289"/>
      <c r="I83" s="220">
        <f t="shared" si="74"/>
        <v>0</v>
      </c>
      <c r="J83" s="289"/>
      <c r="K83" s="220">
        <f t="shared" si="76"/>
        <v>0</v>
      </c>
      <c r="L83" s="289"/>
      <c r="M83" s="220">
        <f t="shared" si="78"/>
        <v>0</v>
      </c>
      <c r="N83" s="289"/>
      <c r="O83" s="220">
        <f t="shared" si="80"/>
        <v>0</v>
      </c>
      <c r="P83" s="289"/>
      <c r="Q83" s="220">
        <f t="shared" si="82"/>
        <v>0</v>
      </c>
      <c r="R83" s="289"/>
      <c r="S83" s="484">
        <f t="shared" si="84"/>
        <v>0</v>
      </c>
    </row>
    <row r="84" spans="1:21" x14ac:dyDescent="0.3">
      <c r="A84" s="497" t="s">
        <v>207</v>
      </c>
      <c r="B84" s="486">
        <v>44</v>
      </c>
      <c r="C84" s="289"/>
      <c r="D84" s="289"/>
      <c r="E84" s="220">
        <f t="shared" si="70"/>
        <v>0</v>
      </c>
      <c r="F84" s="289"/>
      <c r="G84" s="220">
        <f t="shared" si="72"/>
        <v>0</v>
      </c>
      <c r="H84" s="289"/>
      <c r="I84" s="220">
        <f t="shared" si="74"/>
        <v>0</v>
      </c>
      <c r="J84" s="289"/>
      <c r="K84" s="220">
        <f t="shared" si="76"/>
        <v>0</v>
      </c>
      <c r="L84" s="289"/>
      <c r="M84" s="220">
        <f t="shared" si="78"/>
        <v>0</v>
      </c>
      <c r="N84" s="289"/>
      <c r="O84" s="220">
        <f t="shared" si="80"/>
        <v>0</v>
      </c>
      <c r="P84" s="289"/>
      <c r="Q84" s="220">
        <f t="shared" si="82"/>
        <v>0</v>
      </c>
      <c r="R84" s="289"/>
      <c r="S84" s="484">
        <f t="shared" si="84"/>
        <v>0</v>
      </c>
    </row>
    <row r="85" spans="1:21" x14ac:dyDescent="0.3">
      <c r="A85" s="497" t="s">
        <v>208</v>
      </c>
      <c r="B85" s="486">
        <v>46</v>
      </c>
      <c r="C85" s="289"/>
      <c r="D85" s="289"/>
      <c r="E85" s="220">
        <f t="shared" si="70"/>
        <v>0</v>
      </c>
      <c r="F85" s="289"/>
      <c r="G85" s="220">
        <f t="shared" si="72"/>
        <v>0</v>
      </c>
      <c r="H85" s="289"/>
      <c r="I85" s="220">
        <f t="shared" si="74"/>
        <v>0</v>
      </c>
      <c r="J85" s="289"/>
      <c r="K85" s="220">
        <f t="shared" si="76"/>
        <v>0</v>
      </c>
      <c r="L85" s="289"/>
      <c r="M85" s="220">
        <f t="shared" si="78"/>
        <v>0</v>
      </c>
      <c r="N85" s="289"/>
      <c r="O85" s="220">
        <f t="shared" si="80"/>
        <v>0</v>
      </c>
      <c r="P85" s="289"/>
      <c r="Q85" s="220">
        <f t="shared" si="82"/>
        <v>0</v>
      </c>
      <c r="R85" s="289"/>
      <c r="S85" s="484">
        <f t="shared" si="84"/>
        <v>0</v>
      </c>
    </row>
    <row r="86" spans="1:21" x14ac:dyDescent="0.3">
      <c r="A86" s="497" t="s">
        <v>209</v>
      </c>
      <c r="B86" s="486">
        <v>45</v>
      </c>
      <c r="C86" s="289"/>
      <c r="D86" s="289"/>
      <c r="E86" s="220">
        <f t="shared" si="70"/>
        <v>0</v>
      </c>
      <c r="F86" s="289"/>
      <c r="G86" s="220">
        <f t="shared" si="72"/>
        <v>0</v>
      </c>
      <c r="H86" s="289"/>
      <c r="I86" s="220">
        <f t="shared" si="74"/>
        <v>0</v>
      </c>
      <c r="J86" s="289"/>
      <c r="K86" s="220">
        <f t="shared" si="76"/>
        <v>0</v>
      </c>
      <c r="L86" s="289"/>
      <c r="M86" s="220">
        <f t="shared" si="78"/>
        <v>0</v>
      </c>
      <c r="N86" s="289"/>
      <c r="O86" s="220">
        <f t="shared" si="80"/>
        <v>0</v>
      </c>
      <c r="P86" s="289"/>
      <c r="Q86" s="220">
        <f t="shared" si="82"/>
        <v>0</v>
      </c>
      <c r="R86" s="289"/>
      <c r="S86" s="484">
        <f t="shared" si="84"/>
        <v>0</v>
      </c>
    </row>
    <row r="87" spans="1:21" x14ac:dyDescent="0.3">
      <c r="A87" s="497" t="s">
        <v>210</v>
      </c>
      <c r="B87" s="486" t="s">
        <v>211</v>
      </c>
      <c r="C87" s="289"/>
      <c r="D87" s="289"/>
      <c r="E87" s="220">
        <f t="shared" si="70"/>
        <v>0</v>
      </c>
      <c r="F87" s="289"/>
      <c r="G87" s="220">
        <f t="shared" si="72"/>
        <v>0</v>
      </c>
      <c r="H87" s="289"/>
      <c r="I87" s="220">
        <f t="shared" si="74"/>
        <v>0</v>
      </c>
      <c r="J87" s="289"/>
      <c r="K87" s="220">
        <f t="shared" si="76"/>
        <v>0</v>
      </c>
      <c r="L87" s="289"/>
      <c r="M87" s="220">
        <f t="shared" si="78"/>
        <v>0</v>
      </c>
      <c r="N87" s="289"/>
      <c r="O87" s="220">
        <f t="shared" si="80"/>
        <v>0</v>
      </c>
      <c r="P87" s="289"/>
      <c r="Q87" s="220">
        <f t="shared" si="82"/>
        <v>0</v>
      </c>
      <c r="R87" s="289"/>
      <c r="S87" s="484">
        <f t="shared" si="84"/>
        <v>0</v>
      </c>
    </row>
    <row r="88" spans="1:21" x14ac:dyDescent="0.3">
      <c r="A88" s="628" t="s">
        <v>179</v>
      </c>
      <c r="B88" s="629" t="s">
        <v>212</v>
      </c>
      <c r="C88" s="350"/>
      <c r="D88" s="350"/>
      <c r="E88" s="220">
        <f t="shared" si="70"/>
        <v>0</v>
      </c>
      <c r="F88" s="350"/>
      <c r="G88" s="220">
        <f t="shared" si="72"/>
        <v>0</v>
      </c>
      <c r="H88" s="350"/>
      <c r="I88" s="220">
        <f t="shared" si="74"/>
        <v>0</v>
      </c>
      <c r="J88" s="350"/>
      <c r="K88" s="220">
        <f t="shared" si="76"/>
        <v>0</v>
      </c>
      <c r="L88" s="350"/>
      <c r="M88" s="220">
        <f t="shared" si="78"/>
        <v>0</v>
      </c>
      <c r="N88" s="350"/>
      <c r="O88" s="220">
        <f t="shared" si="80"/>
        <v>0</v>
      </c>
      <c r="P88" s="350"/>
      <c r="Q88" s="220">
        <f t="shared" si="82"/>
        <v>0</v>
      </c>
      <c r="R88" s="350"/>
      <c r="S88" s="484">
        <f t="shared" si="84"/>
        <v>0</v>
      </c>
    </row>
    <row r="89" spans="1:21" x14ac:dyDescent="0.3">
      <c r="A89" s="489" t="s">
        <v>213</v>
      </c>
      <c r="B89" s="490" t="s">
        <v>214</v>
      </c>
      <c r="C89" s="131">
        <f>SUM(C66,C73,C76,C81,C88)</f>
        <v>0</v>
      </c>
      <c r="D89" s="131">
        <f>SUM(D66,D73,D76,D81,D88)</f>
        <v>0</v>
      </c>
      <c r="E89" s="498">
        <f t="shared" si="70"/>
        <v>0</v>
      </c>
      <c r="F89" s="131">
        <f>SUM(F66,F73,F76,F81,F88)</f>
        <v>0</v>
      </c>
      <c r="G89" s="498">
        <f t="shared" si="72"/>
        <v>0</v>
      </c>
      <c r="H89" s="131">
        <f>SUM(H66,H73,H76,H81,H88)</f>
        <v>0</v>
      </c>
      <c r="I89" s="498">
        <f t="shared" si="74"/>
        <v>0</v>
      </c>
      <c r="J89" s="131">
        <f>SUM(J66,J73,J76,J81,J88)</f>
        <v>0</v>
      </c>
      <c r="K89" s="498">
        <f t="shared" si="76"/>
        <v>0</v>
      </c>
      <c r="L89" s="131">
        <f>SUM(L66,L73,L76,L81,L88)</f>
        <v>0</v>
      </c>
      <c r="M89" s="498">
        <f t="shared" si="78"/>
        <v>0</v>
      </c>
      <c r="N89" s="131">
        <f>SUM(N66,N73,N76,N81,N88)</f>
        <v>0</v>
      </c>
      <c r="O89" s="498">
        <f t="shared" si="80"/>
        <v>0</v>
      </c>
      <c r="P89" s="131">
        <f>SUM(P66,P73,P76,P81,P88)</f>
        <v>0</v>
      </c>
      <c r="Q89" s="498">
        <f t="shared" si="82"/>
        <v>0</v>
      </c>
      <c r="R89" s="131">
        <f>SUM(R66,R73,R76,R81,R88)</f>
        <v>0</v>
      </c>
      <c r="S89" s="498">
        <f t="shared" si="84"/>
        <v>0</v>
      </c>
    </row>
    <row r="91" spans="1:21" x14ac:dyDescent="0.3">
      <c r="A91" s="566" t="s">
        <v>845</v>
      </c>
      <c r="B91" s="567"/>
      <c r="C91" s="568"/>
      <c r="D91" s="568"/>
      <c r="E91" s="568"/>
      <c r="F91" s="567"/>
      <c r="G91" s="567"/>
      <c r="H91" s="567"/>
      <c r="I91" s="567"/>
      <c r="J91" s="567"/>
      <c r="K91" s="567"/>
      <c r="L91" s="567"/>
      <c r="M91" s="567"/>
      <c r="N91" s="567"/>
      <c r="O91" s="567"/>
      <c r="P91" s="567"/>
      <c r="Q91" s="567"/>
      <c r="R91" s="567"/>
      <c r="S91" s="567"/>
      <c r="T91" s="567"/>
      <c r="U91" s="567"/>
    </row>
    <row r="93" spans="1:21" ht="27" x14ac:dyDescent="0.3">
      <c r="A93" s="539" t="s">
        <v>162</v>
      </c>
      <c r="B93" s="539" t="s">
        <v>184</v>
      </c>
      <c r="C93" s="540" t="s">
        <v>112</v>
      </c>
      <c r="D93" s="539" t="s">
        <v>140</v>
      </c>
      <c r="E93" s="539" t="s">
        <v>110</v>
      </c>
      <c r="F93" s="539" t="s">
        <v>307</v>
      </c>
      <c r="G93" s="539" t="s">
        <v>110</v>
      </c>
      <c r="H93" s="539" t="s">
        <v>327</v>
      </c>
      <c r="I93" s="539" t="s">
        <v>110</v>
      </c>
      <c r="J93" s="539" t="s">
        <v>306</v>
      </c>
      <c r="K93" s="539" t="s">
        <v>110</v>
      </c>
      <c r="L93" s="539" t="s">
        <v>302</v>
      </c>
      <c r="M93" s="539" t="s">
        <v>110</v>
      </c>
      <c r="N93" s="539" t="s">
        <v>303</v>
      </c>
      <c r="O93" s="539" t="s">
        <v>110</v>
      </c>
      <c r="P93" s="539" t="s">
        <v>304</v>
      </c>
      <c r="Q93" s="539" t="s">
        <v>110</v>
      </c>
      <c r="R93" s="539" t="s">
        <v>305</v>
      </c>
      <c r="S93" s="539" t="s">
        <v>110</v>
      </c>
    </row>
    <row r="94" spans="1:21" x14ac:dyDescent="0.3">
      <c r="A94" s="481" t="s">
        <v>163</v>
      </c>
      <c r="B94" s="482" t="s">
        <v>164</v>
      </c>
      <c r="C94" s="184">
        <f>SUM(C95:C98)</f>
        <v>0</v>
      </c>
      <c r="D94" s="184">
        <f>SUM(D95:D98)</f>
        <v>0</v>
      </c>
      <c r="E94" s="220">
        <f t="shared" ref="E94:E105" si="111">IFERROR(IF(AND(ROUND(SUM(C94:C94),0)=0,ROUND(SUM(D94:D94),0)&gt;ROUND(SUM(C94:C94),0)),"INF",(ROUND(SUM(D94:D94),0)-ROUND(SUM(C94:C94),0))/ROUND(SUM(C94:C94),0)),0)</f>
        <v>0</v>
      </c>
      <c r="F94" s="184">
        <f>SUM(F95:F98)</f>
        <v>0</v>
      </c>
      <c r="G94" s="220">
        <f>IFERROR(IF(AND(ROUND(SUM(D94),0)=0,ROUND(SUM(F94:F94),0)&gt;ROUND(SUM(D94),0)),"INF",(ROUND(SUM(F94:F94),0)-ROUND(SUM(D94),0))/ROUND(SUM(D94),0)),0)</f>
        <v>0</v>
      </c>
      <c r="H94" s="483">
        <f>SUM(H95:H98)</f>
        <v>0</v>
      </c>
      <c r="I94" s="220">
        <f t="shared" ref="I94:I106" si="112">IFERROR(IF(AND(ROUND(SUM(F94),0)=0,ROUND(SUM(H94:H94),0)&gt;ROUND(SUM(F94),0)),"INF",(ROUND(SUM(H94:H94),0)-ROUND(SUM(F94),0))/ROUND(SUM(F94),0)),0)</f>
        <v>0</v>
      </c>
      <c r="J94" s="483">
        <f>SUM(J95:J98)</f>
        <v>0</v>
      </c>
      <c r="K94" s="220">
        <f t="shared" ref="K94:K106" si="113">IFERROR(IF(AND(ROUND(SUM(H94),0)=0,ROUND(SUM(J94:J94),0)&gt;ROUND(SUM(H94),0)),"INF",(ROUND(SUM(J94:J94),0)-ROUND(SUM(H94),0))/ROUND(SUM(H94),0)),0)</f>
        <v>0</v>
      </c>
      <c r="L94" s="483">
        <f t="shared" ref="L94" si="114">SUM(L95:L98)</f>
        <v>0</v>
      </c>
      <c r="M94" s="220">
        <f t="shared" ref="M94:M106" si="115">IFERROR(IF(AND(ROUND(SUM(J94),0)=0,ROUND(SUM(L94:L94),0)&gt;ROUND(SUM(J94),0)),"INF",(ROUND(SUM(L94:L94),0)-ROUND(SUM(J94),0))/ROUND(SUM(J94),0)),0)</f>
        <v>0</v>
      </c>
      <c r="N94" s="483">
        <f t="shared" ref="N94" si="116">SUM(N95:N98)</f>
        <v>0</v>
      </c>
      <c r="O94" s="220">
        <f t="shared" ref="O94:O106" si="117">IFERROR(IF(AND(ROUND(SUM(L94),0)=0,ROUND(SUM(N94:N94),0)&gt;ROUND(SUM(L94),0)),"INF",(ROUND(SUM(N94:N94),0)-ROUND(SUM(L94),0))/ROUND(SUM(L94),0)),0)</f>
        <v>0</v>
      </c>
      <c r="P94" s="483">
        <f t="shared" ref="P94" si="118">SUM(P95:P98)</f>
        <v>0</v>
      </c>
      <c r="Q94" s="220">
        <f t="shared" ref="Q94:Q106" si="119">IFERROR(IF(AND(ROUND(SUM(N94),0)=0,ROUND(SUM(P94:P94),0)&gt;ROUND(SUM(N94),0)),"INF",(ROUND(SUM(P94:P94),0)-ROUND(SUM(N94),0))/ROUND(SUM(N94),0)),0)</f>
        <v>0</v>
      </c>
      <c r="R94" s="483">
        <f t="shared" ref="R94" si="120">SUM(R95:R98)</f>
        <v>0</v>
      </c>
      <c r="S94" s="484">
        <f t="shared" ref="S94:S106" si="121">IFERROR(IF(AND(ROUND(SUM(P94),0)=0,ROUND(SUM(R94:R94),0)&gt;ROUND(SUM(P94),0)),"INF",(ROUND(SUM(R94:R94),0)-ROUND(SUM(P94),0))/ROUND(SUM(P94),0)),0)</f>
        <v>0</v>
      </c>
    </row>
    <row r="95" spans="1:21" x14ac:dyDescent="0.3">
      <c r="A95" s="180" t="s">
        <v>165</v>
      </c>
      <c r="B95" s="486">
        <v>20</v>
      </c>
      <c r="C95" s="289"/>
      <c r="D95" s="289"/>
      <c r="E95" s="220">
        <f t="shared" si="111"/>
        <v>0</v>
      </c>
      <c r="F95" s="289"/>
      <c r="G95" s="220">
        <f>IFERROR(IF(AND(ROUND(SUM(D95),0)=0,ROUND(SUM(F95:F95),0)&gt;ROUND(SUM(D95),0)),"INF",(ROUND(SUM(F95:F95),0)-ROUND(SUM(D95),0))/ROUND(SUM(D95),0)),0)</f>
        <v>0</v>
      </c>
      <c r="H95" s="289"/>
      <c r="I95" s="220">
        <f t="shared" si="112"/>
        <v>0</v>
      </c>
      <c r="J95" s="289"/>
      <c r="K95" s="220">
        <f t="shared" si="113"/>
        <v>0</v>
      </c>
      <c r="L95" s="289"/>
      <c r="M95" s="220">
        <f t="shared" si="115"/>
        <v>0</v>
      </c>
      <c r="N95" s="289"/>
      <c r="O95" s="220">
        <f t="shared" si="117"/>
        <v>0</v>
      </c>
      <c r="P95" s="289"/>
      <c r="Q95" s="220">
        <f t="shared" si="119"/>
        <v>0</v>
      </c>
      <c r="R95" s="289"/>
      <c r="S95" s="484">
        <f t="shared" si="121"/>
        <v>0</v>
      </c>
    </row>
    <row r="96" spans="1:21" x14ac:dyDescent="0.3">
      <c r="A96" s="180" t="s">
        <v>166</v>
      </c>
      <c r="B96" s="486">
        <v>21</v>
      </c>
      <c r="C96" s="289"/>
      <c r="D96" s="289"/>
      <c r="E96" s="220">
        <f t="shared" si="111"/>
        <v>0</v>
      </c>
      <c r="F96" s="289"/>
      <c r="G96" s="220">
        <f t="shared" ref="G96:G106" si="122">IFERROR(IF(AND(ROUND(SUM(D96),0)=0,ROUND(SUM(F96:F96),0)&gt;ROUND(SUM(D96),0)),"INF",(ROUND(SUM(F96:F96),0)-ROUND(SUM(D96),0))/ROUND(SUM(D96),0)),0)</f>
        <v>0</v>
      </c>
      <c r="H96" s="289"/>
      <c r="I96" s="220">
        <f t="shared" si="112"/>
        <v>0</v>
      </c>
      <c r="J96" s="289"/>
      <c r="K96" s="220">
        <f t="shared" si="113"/>
        <v>0</v>
      </c>
      <c r="L96" s="289"/>
      <c r="M96" s="220">
        <f t="shared" si="115"/>
        <v>0</v>
      </c>
      <c r="N96" s="289"/>
      <c r="O96" s="220">
        <f t="shared" si="117"/>
        <v>0</v>
      </c>
      <c r="P96" s="289"/>
      <c r="Q96" s="220">
        <f t="shared" si="119"/>
        <v>0</v>
      </c>
      <c r="R96" s="289"/>
      <c r="S96" s="484">
        <f t="shared" si="121"/>
        <v>0</v>
      </c>
    </row>
    <row r="97" spans="1:19" x14ac:dyDescent="0.3">
      <c r="A97" s="180" t="s">
        <v>167</v>
      </c>
      <c r="B97" s="486" t="s">
        <v>168</v>
      </c>
      <c r="C97" s="289"/>
      <c r="D97" s="289"/>
      <c r="E97" s="220">
        <f t="shared" si="111"/>
        <v>0</v>
      </c>
      <c r="F97" s="289"/>
      <c r="G97" s="220">
        <f t="shared" si="122"/>
        <v>0</v>
      </c>
      <c r="H97" s="289"/>
      <c r="I97" s="220">
        <f t="shared" si="112"/>
        <v>0</v>
      </c>
      <c r="J97" s="289"/>
      <c r="K97" s="220">
        <f t="shared" si="113"/>
        <v>0</v>
      </c>
      <c r="L97" s="289"/>
      <c r="M97" s="220">
        <f t="shared" si="115"/>
        <v>0</v>
      </c>
      <c r="N97" s="289"/>
      <c r="O97" s="220">
        <f t="shared" si="117"/>
        <v>0</v>
      </c>
      <c r="P97" s="289"/>
      <c r="Q97" s="220">
        <f t="shared" si="119"/>
        <v>0</v>
      </c>
      <c r="R97" s="289"/>
      <c r="S97" s="484">
        <f t="shared" si="121"/>
        <v>0</v>
      </c>
    </row>
    <row r="98" spans="1:19" x14ac:dyDescent="0.3">
      <c r="A98" s="180" t="s">
        <v>169</v>
      </c>
      <c r="B98" s="486">
        <v>28</v>
      </c>
      <c r="C98" s="289"/>
      <c r="D98" s="289"/>
      <c r="E98" s="220">
        <f t="shared" si="111"/>
        <v>0</v>
      </c>
      <c r="F98" s="289"/>
      <c r="G98" s="220">
        <f t="shared" si="122"/>
        <v>0</v>
      </c>
      <c r="H98" s="289"/>
      <c r="I98" s="220">
        <f t="shared" si="112"/>
        <v>0</v>
      </c>
      <c r="J98" s="289"/>
      <c r="K98" s="220">
        <f t="shared" si="113"/>
        <v>0</v>
      </c>
      <c r="L98" s="289"/>
      <c r="M98" s="220">
        <f t="shared" si="115"/>
        <v>0</v>
      </c>
      <c r="N98" s="289"/>
      <c r="O98" s="220">
        <f t="shared" si="117"/>
        <v>0</v>
      </c>
      <c r="P98" s="289"/>
      <c r="Q98" s="220">
        <f t="shared" si="119"/>
        <v>0</v>
      </c>
      <c r="R98" s="289"/>
      <c r="S98" s="484">
        <f t="shared" si="121"/>
        <v>0</v>
      </c>
    </row>
    <row r="99" spans="1:19" x14ac:dyDescent="0.3">
      <c r="A99" s="481" t="s">
        <v>170</v>
      </c>
      <c r="B99" s="482" t="s">
        <v>171</v>
      </c>
      <c r="C99" s="184">
        <f t="shared" ref="C99:D99" si="123">SUM(C100:C105)</f>
        <v>0</v>
      </c>
      <c r="D99" s="184">
        <f t="shared" si="123"/>
        <v>0</v>
      </c>
      <c r="E99" s="220">
        <f t="shared" si="111"/>
        <v>0</v>
      </c>
      <c r="F99" s="184">
        <f t="shared" ref="F99" si="124">SUM(F100:F105)</f>
        <v>0</v>
      </c>
      <c r="G99" s="220">
        <f t="shared" si="122"/>
        <v>0</v>
      </c>
      <c r="H99" s="184">
        <f t="shared" ref="H99" si="125">SUM(H100:H105)</f>
        <v>0</v>
      </c>
      <c r="I99" s="220">
        <f t="shared" si="112"/>
        <v>0</v>
      </c>
      <c r="J99" s="184">
        <f t="shared" ref="J99" si="126">SUM(J100:J105)</f>
        <v>0</v>
      </c>
      <c r="K99" s="220">
        <f t="shared" si="113"/>
        <v>0</v>
      </c>
      <c r="L99" s="184">
        <f t="shared" ref="L99" si="127">SUM(L100:L105)</f>
        <v>0</v>
      </c>
      <c r="M99" s="220">
        <f t="shared" si="115"/>
        <v>0</v>
      </c>
      <c r="N99" s="184">
        <f t="shared" ref="N99" si="128">SUM(N100:N105)</f>
        <v>0</v>
      </c>
      <c r="O99" s="220">
        <f t="shared" si="117"/>
        <v>0</v>
      </c>
      <c r="P99" s="184">
        <f t="shared" ref="P99" si="129">SUM(P100:P105)</f>
        <v>0</v>
      </c>
      <c r="Q99" s="220">
        <f t="shared" si="119"/>
        <v>0</v>
      </c>
      <c r="R99" s="184">
        <f t="shared" ref="R99" si="130">SUM(R100:R105)</f>
        <v>0</v>
      </c>
      <c r="S99" s="484">
        <f t="shared" si="121"/>
        <v>0</v>
      </c>
    </row>
    <row r="100" spans="1:19" x14ac:dyDescent="0.3">
      <c r="A100" s="180" t="s">
        <v>172</v>
      </c>
      <c r="B100" s="486">
        <v>29</v>
      </c>
      <c r="C100" s="289"/>
      <c r="D100" s="289"/>
      <c r="E100" s="220">
        <f t="shared" si="111"/>
        <v>0</v>
      </c>
      <c r="F100" s="289"/>
      <c r="G100" s="220">
        <f t="shared" si="122"/>
        <v>0</v>
      </c>
      <c r="H100" s="289"/>
      <c r="I100" s="220">
        <f t="shared" si="112"/>
        <v>0</v>
      </c>
      <c r="J100" s="289"/>
      <c r="K100" s="220">
        <f t="shared" si="113"/>
        <v>0</v>
      </c>
      <c r="L100" s="289"/>
      <c r="M100" s="220">
        <f t="shared" si="115"/>
        <v>0</v>
      </c>
      <c r="N100" s="289"/>
      <c r="O100" s="220">
        <f t="shared" si="117"/>
        <v>0</v>
      </c>
      <c r="P100" s="289"/>
      <c r="Q100" s="220">
        <f t="shared" si="119"/>
        <v>0</v>
      </c>
      <c r="R100" s="289"/>
      <c r="S100" s="484">
        <f t="shared" si="121"/>
        <v>0</v>
      </c>
    </row>
    <row r="101" spans="1:19" x14ac:dyDescent="0.3">
      <c r="A101" s="180" t="s">
        <v>173</v>
      </c>
      <c r="B101" s="486">
        <v>3</v>
      </c>
      <c r="C101" s="289"/>
      <c r="D101" s="289"/>
      <c r="E101" s="220">
        <f t="shared" si="111"/>
        <v>0</v>
      </c>
      <c r="F101" s="289"/>
      <c r="G101" s="220">
        <f t="shared" si="122"/>
        <v>0</v>
      </c>
      <c r="H101" s="289"/>
      <c r="I101" s="220">
        <f t="shared" si="112"/>
        <v>0</v>
      </c>
      <c r="J101" s="289"/>
      <c r="K101" s="220">
        <f t="shared" si="113"/>
        <v>0</v>
      </c>
      <c r="L101" s="289"/>
      <c r="M101" s="220">
        <f t="shared" si="115"/>
        <v>0</v>
      </c>
      <c r="N101" s="289"/>
      <c r="O101" s="220">
        <f t="shared" si="117"/>
        <v>0</v>
      </c>
      <c r="P101" s="289"/>
      <c r="Q101" s="220">
        <f t="shared" si="119"/>
        <v>0</v>
      </c>
      <c r="R101" s="289"/>
      <c r="S101" s="484">
        <f t="shared" si="121"/>
        <v>0</v>
      </c>
    </row>
    <row r="102" spans="1:19" x14ac:dyDescent="0.3">
      <c r="A102" s="180" t="s">
        <v>174</v>
      </c>
      <c r="B102" s="486" t="s">
        <v>175</v>
      </c>
      <c r="C102" s="289"/>
      <c r="D102" s="289"/>
      <c r="E102" s="220">
        <f t="shared" si="111"/>
        <v>0</v>
      </c>
      <c r="F102" s="289"/>
      <c r="G102" s="220">
        <f t="shared" si="122"/>
        <v>0</v>
      </c>
      <c r="H102" s="289"/>
      <c r="I102" s="220">
        <f t="shared" si="112"/>
        <v>0</v>
      </c>
      <c r="J102" s="289"/>
      <c r="K102" s="220">
        <f t="shared" si="113"/>
        <v>0</v>
      </c>
      <c r="L102" s="289"/>
      <c r="M102" s="220">
        <f t="shared" si="115"/>
        <v>0</v>
      </c>
      <c r="N102" s="289"/>
      <c r="O102" s="220">
        <f t="shared" si="117"/>
        <v>0</v>
      </c>
      <c r="P102" s="289"/>
      <c r="Q102" s="220">
        <f t="shared" si="119"/>
        <v>0</v>
      </c>
      <c r="R102" s="289"/>
      <c r="S102" s="484">
        <f t="shared" si="121"/>
        <v>0</v>
      </c>
    </row>
    <row r="103" spans="1:19" x14ac:dyDescent="0.3">
      <c r="A103" s="180" t="s">
        <v>926</v>
      </c>
      <c r="B103" s="486" t="s">
        <v>176</v>
      </c>
      <c r="C103" s="289"/>
      <c r="D103" s="289"/>
      <c r="E103" s="220">
        <f t="shared" si="111"/>
        <v>0</v>
      </c>
      <c r="F103" s="289"/>
      <c r="G103" s="220">
        <f t="shared" si="122"/>
        <v>0</v>
      </c>
      <c r="H103" s="289"/>
      <c r="I103" s="220">
        <f t="shared" si="112"/>
        <v>0</v>
      </c>
      <c r="J103" s="289"/>
      <c r="K103" s="220">
        <f t="shared" si="113"/>
        <v>0</v>
      </c>
      <c r="L103" s="289"/>
      <c r="M103" s="220">
        <f t="shared" si="115"/>
        <v>0</v>
      </c>
      <c r="N103" s="289"/>
      <c r="O103" s="220">
        <f t="shared" si="117"/>
        <v>0</v>
      </c>
      <c r="P103" s="289"/>
      <c r="Q103" s="220">
        <f t="shared" si="119"/>
        <v>0</v>
      </c>
      <c r="R103" s="289"/>
      <c r="S103" s="484">
        <f t="shared" si="121"/>
        <v>0</v>
      </c>
    </row>
    <row r="104" spans="1:19" x14ac:dyDescent="0.3">
      <c r="A104" s="180" t="s">
        <v>177</v>
      </c>
      <c r="B104" s="486" t="s">
        <v>178</v>
      </c>
      <c r="C104" s="289"/>
      <c r="D104" s="289"/>
      <c r="E104" s="220">
        <f t="shared" si="111"/>
        <v>0</v>
      </c>
      <c r="F104" s="289"/>
      <c r="G104" s="220">
        <f t="shared" si="122"/>
        <v>0</v>
      </c>
      <c r="H104" s="289"/>
      <c r="I104" s="220">
        <f t="shared" si="112"/>
        <v>0</v>
      </c>
      <c r="J104" s="289"/>
      <c r="K104" s="220">
        <f t="shared" si="113"/>
        <v>0</v>
      </c>
      <c r="L104" s="289"/>
      <c r="M104" s="220">
        <f t="shared" si="115"/>
        <v>0</v>
      </c>
      <c r="N104" s="289"/>
      <c r="O104" s="220">
        <f t="shared" si="117"/>
        <v>0</v>
      </c>
      <c r="P104" s="289"/>
      <c r="Q104" s="220">
        <f t="shared" si="119"/>
        <v>0</v>
      </c>
      <c r="R104" s="289"/>
      <c r="S104" s="484">
        <f t="shared" si="121"/>
        <v>0</v>
      </c>
    </row>
    <row r="105" spans="1:19" x14ac:dyDescent="0.3">
      <c r="A105" s="180" t="s">
        <v>179</v>
      </c>
      <c r="B105" s="486" t="s">
        <v>180</v>
      </c>
      <c r="C105" s="289"/>
      <c r="D105" s="289"/>
      <c r="E105" s="220">
        <f t="shared" si="111"/>
        <v>0</v>
      </c>
      <c r="F105" s="289"/>
      <c r="G105" s="220">
        <f t="shared" si="122"/>
        <v>0</v>
      </c>
      <c r="H105" s="289"/>
      <c r="I105" s="220">
        <f t="shared" si="112"/>
        <v>0</v>
      </c>
      <c r="J105" s="289"/>
      <c r="K105" s="220">
        <f t="shared" si="113"/>
        <v>0</v>
      </c>
      <c r="L105" s="289"/>
      <c r="M105" s="220">
        <f t="shared" si="115"/>
        <v>0</v>
      </c>
      <c r="N105" s="289"/>
      <c r="O105" s="220">
        <f t="shared" si="117"/>
        <v>0</v>
      </c>
      <c r="P105" s="289"/>
      <c r="Q105" s="220">
        <f t="shared" si="119"/>
        <v>0</v>
      </c>
      <c r="R105" s="289"/>
      <c r="S105" s="484">
        <f t="shared" si="121"/>
        <v>0</v>
      </c>
    </row>
    <row r="106" spans="1:19" ht="14.25" thickBot="1" x14ac:dyDescent="0.35">
      <c r="A106" s="489" t="s">
        <v>181</v>
      </c>
      <c r="B106" s="490" t="s">
        <v>182</v>
      </c>
      <c r="C106" s="491">
        <f t="shared" ref="C106:D106" si="131">SUM(C94,C99)</f>
        <v>0</v>
      </c>
      <c r="D106" s="491">
        <f t="shared" si="131"/>
        <v>0</v>
      </c>
      <c r="E106" s="492">
        <f>IFERROR(IF(AND(ROUND(SUM(C106:C106),0)=0,ROUND(SUM(D106:D106),0)&gt;ROUND(SUM(C106:C106),0)),"INF",(ROUND(SUM(D106:D106),0)-ROUND(SUM(C106:C106),0))/ROUND(SUM(C106:C106),0)),0)</f>
        <v>0</v>
      </c>
      <c r="F106" s="491">
        <f t="shared" ref="F106" si="132">SUM(F94,F99)</f>
        <v>0</v>
      </c>
      <c r="G106" s="492">
        <f t="shared" si="122"/>
        <v>0</v>
      </c>
      <c r="H106" s="491">
        <f t="shared" ref="H106" si="133">SUM(H94,H99)</f>
        <v>0</v>
      </c>
      <c r="I106" s="492">
        <f t="shared" si="112"/>
        <v>0</v>
      </c>
      <c r="J106" s="491">
        <f t="shared" ref="J106" si="134">SUM(J94,J99)</f>
        <v>0</v>
      </c>
      <c r="K106" s="492">
        <f t="shared" si="113"/>
        <v>0</v>
      </c>
      <c r="L106" s="491">
        <f t="shared" ref="L106" si="135">SUM(L94,L99)</f>
        <v>0</v>
      </c>
      <c r="M106" s="492">
        <f t="shared" si="115"/>
        <v>0</v>
      </c>
      <c r="N106" s="491">
        <f t="shared" ref="N106" si="136">SUM(N94,N99)</f>
        <v>0</v>
      </c>
      <c r="O106" s="492">
        <f t="shared" si="117"/>
        <v>0</v>
      </c>
      <c r="P106" s="491">
        <f t="shared" ref="P106" si="137">SUM(P94,P99)</f>
        <v>0</v>
      </c>
      <c r="Q106" s="492">
        <f t="shared" si="119"/>
        <v>0</v>
      </c>
      <c r="R106" s="491">
        <f t="shared" ref="R106" si="138">SUM(R94,R99)</f>
        <v>0</v>
      </c>
      <c r="S106" s="493">
        <f t="shared" si="121"/>
        <v>0</v>
      </c>
    </row>
    <row r="107" spans="1:19" x14ac:dyDescent="0.3">
      <c r="A107" s="180"/>
      <c r="B107" s="180"/>
      <c r="C107" s="228"/>
      <c r="D107" s="228"/>
      <c r="E107" s="228"/>
      <c r="F107" s="228"/>
      <c r="G107" s="228"/>
      <c r="H107" s="228"/>
      <c r="I107" s="228"/>
      <c r="J107" s="228"/>
      <c r="K107" s="228"/>
      <c r="L107" s="228"/>
      <c r="M107" s="228"/>
      <c r="N107" s="228"/>
      <c r="O107" s="228"/>
      <c r="P107" s="228"/>
      <c r="Q107" s="228"/>
      <c r="R107" s="228"/>
      <c r="S107" s="133"/>
    </row>
    <row r="108" spans="1:19" ht="27" x14ac:dyDescent="0.3">
      <c r="A108" s="539" t="s">
        <v>183</v>
      </c>
      <c r="B108" s="539" t="s">
        <v>184</v>
      </c>
      <c r="C108" s="541" t="str">
        <f t="shared" ref="C108:D108" si="139">C93</f>
        <v>Réalité 2015</v>
      </c>
      <c r="D108" s="541" t="str">
        <f t="shared" si="139"/>
        <v>Meilleure estimation 2016</v>
      </c>
      <c r="E108" s="541" t="s">
        <v>110</v>
      </c>
      <c r="F108" s="541" t="str">
        <f t="shared" ref="F108" si="140">F93</f>
        <v>Budget 2017</v>
      </c>
      <c r="G108" s="541" t="s">
        <v>110</v>
      </c>
      <c r="H108" s="541" t="str">
        <f t="shared" ref="H108" si="141">H93</f>
        <v>Budget 2018</v>
      </c>
      <c r="I108" s="541" t="s">
        <v>110</v>
      </c>
      <c r="J108" s="541" t="str">
        <f t="shared" ref="J108" si="142">J93</f>
        <v>Budget 2019</v>
      </c>
      <c r="K108" s="541" t="s">
        <v>110</v>
      </c>
      <c r="L108" s="541" t="str">
        <f t="shared" ref="L108" si="143">L93</f>
        <v>Budget 2020</v>
      </c>
      <c r="M108" s="541" t="s">
        <v>110</v>
      </c>
      <c r="N108" s="541" t="str">
        <f t="shared" ref="N108" si="144">N93</f>
        <v>Budget 2021</v>
      </c>
      <c r="O108" s="541" t="s">
        <v>110</v>
      </c>
      <c r="P108" s="541" t="str">
        <f t="shared" ref="P108" si="145">P93</f>
        <v>Budget 2022</v>
      </c>
      <c r="Q108" s="541" t="s">
        <v>110</v>
      </c>
      <c r="R108" s="541" t="str">
        <f t="shared" ref="R108" si="146">R93</f>
        <v>Budget 2023</v>
      </c>
      <c r="S108" s="541" t="s">
        <v>110</v>
      </c>
    </row>
    <row r="109" spans="1:19" x14ac:dyDescent="0.3">
      <c r="A109" s="481" t="s">
        <v>185</v>
      </c>
      <c r="B109" s="482" t="s">
        <v>186</v>
      </c>
      <c r="C109" s="184">
        <f t="shared" ref="C109:D109" si="147">SUM(C110:C115)</f>
        <v>0</v>
      </c>
      <c r="D109" s="184">
        <f t="shared" si="147"/>
        <v>0</v>
      </c>
      <c r="E109" s="220">
        <f t="shared" ref="E109:E132" si="148">IFERROR(IF(AND(ROUND(SUM(C109:C109),0)=0,ROUND(SUM(D109:D109),0)&gt;ROUND(SUM(C109:C109),0)),"INF",(ROUND(SUM(D109:D109),0)-ROUND(SUM(C109:C109),0))/ROUND(SUM(C109:C109),0)),0)</f>
        <v>0</v>
      </c>
      <c r="F109" s="184">
        <f t="shared" ref="F109" si="149">SUM(F110:F115)</f>
        <v>0</v>
      </c>
      <c r="G109" s="220">
        <f t="shared" ref="G109:G132" si="150">IFERROR(IF(AND(ROUND(SUM(D109),0)=0,ROUND(SUM(F109:F109),0)&gt;ROUND(SUM(D109),0)),"INF",(ROUND(SUM(F109:F109),0)-ROUND(SUM(D109),0))/ROUND(SUM(D109),0)),0)</f>
        <v>0</v>
      </c>
      <c r="H109" s="184">
        <f t="shared" ref="H109" si="151">SUM(H110:H115)</f>
        <v>0</v>
      </c>
      <c r="I109" s="220">
        <f t="shared" ref="I109:I132" si="152">IFERROR(IF(AND(ROUND(SUM(F109),0)=0,ROUND(SUM(H109:H109),0)&gt;ROUND(SUM(F109),0)),"INF",(ROUND(SUM(H109:H109),0)-ROUND(SUM(F109),0))/ROUND(SUM(F109),0)),0)</f>
        <v>0</v>
      </c>
      <c r="J109" s="184">
        <f t="shared" ref="J109" si="153">SUM(J110:J115)</f>
        <v>0</v>
      </c>
      <c r="K109" s="220">
        <f t="shared" ref="K109:K132" si="154">IFERROR(IF(AND(ROUND(SUM(H109),0)=0,ROUND(SUM(J109:J109),0)&gt;ROUND(SUM(H109),0)),"INF",(ROUND(SUM(J109:J109),0)-ROUND(SUM(H109),0))/ROUND(SUM(H109),0)),0)</f>
        <v>0</v>
      </c>
      <c r="L109" s="184">
        <f t="shared" ref="L109" si="155">SUM(L110:L115)</f>
        <v>0</v>
      </c>
      <c r="M109" s="220">
        <f t="shared" ref="M109:M132" si="156">IFERROR(IF(AND(ROUND(SUM(J109),0)=0,ROUND(SUM(L109:L109),0)&gt;ROUND(SUM(J109),0)),"INF",(ROUND(SUM(L109:L109),0)-ROUND(SUM(J109),0))/ROUND(SUM(J109),0)),0)</f>
        <v>0</v>
      </c>
      <c r="N109" s="184">
        <f t="shared" ref="N109" si="157">SUM(N110:N115)</f>
        <v>0</v>
      </c>
      <c r="O109" s="220">
        <f t="shared" ref="O109:O132" si="158">IFERROR(IF(AND(ROUND(SUM(L109),0)=0,ROUND(SUM(N109:N109),0)&gt;ROUND(SUM(L109),0)),"INF",(ROUND(SUM(N109:N109),0)-ROUND(SUM(L109),0))/ROUND(SUM(L109),0)),0)</f>
        <v>0</v>
      </c>
      <c r="P109" s="184">
        <f t="shared" ref="P109" si="159">SUM(P110:P115)</f>
        <v>0</v>
      </c>
      <c r="Q109" s="220">
        <f t="shared" ref="Q109:Q132" si="160">IFERROR(IF(AND(ROUND(SUM(N109),0)=0,ROUND(SUM(P109:P109),0)&gt;ROUND(SUM(N109),0)),"INF",(ROUND(SUM(P109:P109),0)-ROUND(SUM(N109),0))/ROUND(SUM(N109),0)),0)</f>
        <v>0</v>
      </c>
      <c r="R109" s="184">
        <f t="shared" ref="R109" si="161">SUM(R110:R115)</f>
        <v>0</v>
      </c>
      <c r="S109" s="484">
        <f t="shared" ref="S109:S132" si="162">IFERROR(IF(AND(ROUND(SUM(P109),0)=0,ROUND(SUM(R109:R109),0)&gt;ROUND(SUM(P109),0)),"INF",(ROUND(SUM(R109:R109),0)-ROUND(SUM(P109),0))/ROUND(SUM(P109),0)),0)</f>
        <v>0</v>
      </c>
    </row>
    <row r="110" spans="1:19" x14ac:dyDescent="0.3">
      <c r="A110" s="180" t="s">
        <v>187</v>
      </c>
      <c r="B110" s="486">
        <v>10</v>
      </c>
      <c r="C110" s="289"/>
      <c r="D110" s="289"/>
      <c r="E110" s="220">
        <f t="shared" si="148"/>
        <v>0</v>
      </c>
      <c r="F110" s="289"/>
      <c r="G110" s="220">
        <f t="shared" si="150"/>
        <v>0</v>
      </c>
      <c r="H110" s="289"/>
      <c r="I110" s="220">
        <f t="shared" si="152"/>
        <v>0</v>
      </c>
      <c r="J110" s="289"/>
      <c r="K110" s="220">
        <f t="shared" si="154"/>
        <v>0</v>
      </c>
      <c r="L110" s="289"/>
      <c r="M110" s="220">
        <f t="shared" si="156"/>
        <v>0</v>
      </c>
      <c r="N110" s="289"/>
      <c r="O110" s="220">
        <f t="shared" si="158"/>
        <v>0</v>
      </c>
      <c r="P110" s="289"/>
      <c r="Q110" s="220">
        <f t="shared" si="160"/>
        <v>0</v>
      </c>
      <c r="R110" s="289"/>
      <c r="S110" s="484">
        <f t="shared" si="162"/>
        <v>0</v>
      </c>
    </row>
    <row r="111" spans="1:19" x14ac:dyDescent="0.3">
      <c r="A111" s="180" t="s">
        <v>188</v>
      </c>
      <c r="B111" s="486">
        <v>11</v>
      </c>
      <c r="C111" s="289"/>
      <c r="D111" s="289"/>
      <c r="E111" s="220">
        <f t="shared" si="148"/>
        <v>0</v>
      </c>
      <c r="F111" s="289"/>
      <c r="G111" s="220">
        <f t="shared" si="150"/>
        <v>0</v>
      </c>
      <c r="H111" s="289"/>
      <c r="I111" s="220">
        <f t="shared" si="152"/>
        <v>0</v>
      </c>
      <c r="J111" s="289"/>
      <c r="K111" s="220">
        <f t="shared" si="154"/>
        <v>0</v>
      </c>
      <c r="L111" s="289"/>
      <c r="M111" s="220">
        <f t="shared" si="156"/>
        <v>0</v>
      </c>
      <c r="N111" s="289"/>
      <c r="O111" s="220">
        <f t="shared" si="158"/>
        <v>0</v>
      </c>
      <c r="P111" s="289"/>
      <c r="Q111" s="220">
        <f t="shared" si="160"/>
        <v>0</v>
      </c>
      <c r="R111" s="289"/>
      <c r="S111" s="484">
        <f t="shared" si="162"/>
        <v>0</v>
      </c>
    </row>
    <row r="112" spans="1:19" x14ac:dyDescent="0.3">
      <c r="A112" s="180" t="s">
        <v>189</v>
      </c>
      <c r="B112" s="486">
        <v>12</v>
      </c>
      <c r="C112" s="289"/>
      <c r="D112" s="289"/>
      <c r="E112" s="220">
        <f t="shared" si="148"/>
        <v>0</v>
      </c>
      <c r="F112" s="289"/>
      <c r="G112" s="220">
        <f t="shared" si="150"/>
        <v>0</v>
      </c>
      <c r="H112" s="289"/>
      <c r="I112" s="220">
        <f t="shared" si="152"/>
        <v>0</v>
      </c>
      <c r="J112" s="289"/>
      <c r="K112" s="220">
        <f t="shared" si="154"/>
        <v>0</v>
      </c>
      <c r="L112" s="289"/>
      <c r="M112" s="220">
        <f t="shared" si="156"/>
        <v>0</v>
      </c>
      <c r="N112" s="289"/>
      <c r="O112" s="220">
        <f t="shared" si="158"/>
        <v>0</v>
      </c>
      <c r="P112" s="289"/>
      <c r="Q112" s="220">
        <f t="shared" si="160"/>
        <v>0</v>
      </c>
      <c r="R112" s="289"/>
      <c r="S112" s="484">
        <f t="shared" si="162"/>
        <v>0</v>
      </c>
    </row>
    <row r="113" spans="1:19" x14ac:dyDescent="0.3">
      <c r="A113" s="180" t="s">
        <v>190</v>
      </c>
      <c r="B113" s="486">
        <v>13</v>
      </c>
      <c r="C113" s="289"/>
      <c r="D113" s="289"/>
      <c r="E113" s="220">
        <f t="shared" si="148"/>
        <v>0</v>
      </c>
      <c r="F113" s="289"/>
      <c r="G113" s="220">
        <f t="shared" si="150"/>
        <v>0</v>
      </c>
      <c r="H113" s="289"/>
      <c r="I113" s="220">
        <f t="shared" si="152"/>
        <v>0</v>
      </c>
      <c r="J113" s="289"/>
      <c r="K113" s="220">
        <f t="shared" si="154"/>
        <v>0</v>
      </c>
      <c r="L113" s="289"/>
      <c r="M113" s="220">
        <f t="shared" si="156"/>
        <v>0</v>
      </c>
      <c r="N113" s="289"/>
      <c r="O113" s="220">
        <f t="shared" si="158"/>
        <v>0</v>
      </c>
      <c r="P113" s="289"/>
      <c r="Q113" s="220">
        <f t="shared" si="160"/>
        <v>0</v>
      </c>
      <c r="R113" s="289"/>
      <c r="S113" s="484">
        <f t="shared" si="162"/>
        <v>0</v>
      </c>
    </row>
    <row r="114" spans="1:19" x14ac:dyDescent="0.3">
      <c r="A114" s="180" t="s">
        <v>191</v>
      </c>
      <c r="B114" s="486">
        <v>14</v>
      </c>
      <c r="C114" s="289"/>
      <c r="D114" s="289"/>
      <c r="E114" s="220">
        <f t="shared" si="148"/>
        <v>0</v>
      </c>
      <c r="F114" s="289"/>
      <c r="G114" s="220">
        <f t="shared" si="150"/>
        <v>0</v>
      </c>
      <c r="H114" s="289"/>
      <c r="I114" s="220">
        <f t="shared" si="152"/>
        <v>0</v>
      </c>
      <c r="J114" s="289"/>
      <c r="K114" s="220">
        <f t="shared" si="154"/>
        <v>0</v>
      </c>
      <c r="L114" s="289"/>
      <c r="M114" s="220">
        <f t="shared" si="156"/>
        <v>0</v>
      </c>
      <c r="N114" s="289"/>
      <c r="O114" s="220">
        <f t="shared" si="158"/>
        <v>0</v>
      </c>
      <c r="P114" s="289"/>
      <c r="Q114" s="220">
        <f t="shared" si="160"/>
        <v>0</v>
      </c>
      <c r="R114" s="289"/>
      <c r="S114" s="484">
        <f t="shared" si="162"/>
        <v>0</v>
      </c>
    </row>
    <row r="115" spans="1:19" x14ac:dyDescent="0.3">
      <c r="A115" s="180" t="s">
        <v>192</v>
      </c>
      <c r="B115" s="486">
        <v>15</v>
      </c>
      <c r="C115" s="289"/>
      <c r="D115" s="289"/>
      <c r="E115" s="220">
        <f t="shared" si="148"/>
        <v>0</v>
      </c>
      <c r="F115" s="289"/>
      <c r="G115" s="220">
        <f t="shared" si="150"/>
        <v>0</v>
      </c>
      <c r="H115" s="289"/>
      <c r="I115" s="220">
        <f t="shared" si="152"/>
        <v>0</v>
      </c>
      <c r="J115" s="289"/>
      <c r="K115" s="220">
        <f t="shared" si="154"/>
        <v>0</v>
      </c>
      <c r="L115" s="289"/>
      <c r="M115" s="220">
        <f t="shared" si="156"/>
        <v>0</v>
      </c>
      <c r="N115" s="289"/>
      <c r="O115" s="220">
        <f t="shared" si="158"/>
        <v>0</v>
      </c>
      <c r="P115" s="289"/>
      <c r="Q115" s="220">
        <f t="shared" si="160"/>
        <v>0</v>
      </c>
      <c r="R115" s="289"/>
      <c r="S115" s="484">
        <f t="shared" si="162"/>
        <v>0</v>
      </c>
    </row>
    <row r="116" spans="1:19" x14ac:dyDescent="0.3">
      <c r="A116" s="481" t="s">
        <v>193</v>
      </c>
      <c r="B116" s="482">
        <v>16</v>
      </c>
      <c r="C116" s="184">
        <f t="shared" ref="C116:R116" si="163">C117</f>
        <v>0</v>
      </c>
      <c r="D116" s="184">
        <f t="shared" si="163"/>
        <v>0</v>
      </c>
      <c r="E116" s="220">
        <f t="shared" si="148"/>
        <v>0</v>
      </c>
      <c r="F116" s="184">
        <f t="shared" si="163"/>
        <v>0</v>
      </c>
      <c r="G116" s="220">
        <f t="shared" si="150"/>
        <v>0</v>
      </c>
      <c r="H116" s="184">
        <f t="shared" si="163"/>
        <v>0</v>
      </c>
      <c r="I116" s="220">
        <f t="shared" si="152"/>
        <v>0</v>
      </c>
      <c r="J116" s="184">
        <f t="shared" si="163"/>
        <v>0</v>
      </c>
      <c r="K116" s="220">
        <f t="shared" si="154"/>
        <v>0</v>
      </c>
      <c r="L116" s="184">
        <f t="shared" si="163"/>
        <v>0</v>
      </c>
      <c r="M116" s="220">
        <f t="shared" si="156"/>
        <v>0</v>
      </c>
      <c r="N116" s="184">
        <f t="shared" si="163"/>
        <v>0</v>
      </c>
      <c r="O116" s="220">
        <f t="shared" si="158"/>
        <v>0</v>
      </c>
      <c r="P116" s="184">
        <f t="shared" si="163"/>
        <v>0</v>
      </c>
      <c r="Q116" s="220">
        <f t="shared" si="160"/>
        <v>0</v>
      </c>
      <c r="R116" s="184">
        <f t="shared" si="163"/>
        <v>0</v>
      </c>
      <c r="S116" s="484">
        <f t="shared" si="162"/>
        <v>0</v>
      </c>
    </row>
    <row r="117" spans="1:19" x14ac:dyDescent="0.3">
      <c r="A117" s="180" t="s">
        <v>194</v>
      </c>
      <c r="B117" s="486">
        <v>16</v>
      </c>
      <c r="C117" s="289"/>
      <c r="D117" s="289"/>
      <c r="E117" s="220">
        <f t="shared" si="148"/>
        <v>0</v>
      </c>
      <c r="F117" s="289"/>
      <c r="G117" s="220">
        <f t="shared" si="150"/>
        <v>0</v>
      </c>
      <c r="H117" s="289"/>
      <c r="I117" s="220">
        <f t="shared" si="152"/>
        <v>0</v>
      </c>
      <c r="J117" s="289"/>
      <c r="K117" s="220">
        <f t="shared" si="154"/>
        <v>0</v>
      </c>
      <c r="L117" s="289"/>
      <c r="M117" s="220">
        <f t="shared" si="156"/>
        <v>0</v>
      </c>
      <c r="N117" s="289"/>
      <c r="O117" s="220">
        <f t="shared" si="158"/>
        <v>0</v>
      </c>
      <c r="P117" s="289"/>
      <c r="Q117" s="220">
        <f t="shared" si="160"/>
        <v>0</v>
      </c>
      <c r="R117" s="289"/>
      <c r="S117" s="484">
        <f t="shared" si="162"/>
        <v>0</v>
      </c>
    </row>
    <row r="118" spans="1:19" x14ac:dyDescent="0.3">
      <c r="A118" s="481" t="s">
        <v>195</v>
      </c>
      <c r="B118" s="482" t="s">
        <v>196</v>
      </c>
      <c r="C118" s="184">
        <f t="shared" ref="C118:D118" si="164">SUM(C119,C124,C131)</f>
        <v>0</v>
      </c>
      <c r="D118" s="184">
        <f t="shared" si="164"/>
        <v>0</v>
      </c>
      <c r="E118" s="220">
        <f t="shared" si="148"/>
        <v>0</v>
      </c>
      <c r="F118" s="184">
        <f t="shared" ref="F118" si="165">SUM(F119,F124,F131)</f>
        <v>0</v>
      </c>
      <c r="G118" s="220">
        <f t="shared" si="150"/>
        <v>0</v>
      </c>
      <c r="H118" s="184">
        <f t="shared" ref="H118" si="166">SUM(H119,H124,H131)</f>
        <v>0</v>
      </c>
      <c r="I118" s="220">
        <f t="shared" si="152"/>
        <v>0</v>
      </c>
      <c r="J118" s="184">
        <f t="shared" ref="J118" si="167">SUM(J119,J124,J131)</f>
        <v>0</v>
      </c>
      <c r="K118" s="220">
        <f t="shared" si="154"/>
        <v>0</v>
      </c>
      <c r="L118" s="184">
        <f t="shared" ref="L118" si="168">SUM(L119,L124,L131)</f>
        <v>0</v>
      </c>
      <c r="M118" s="220">
        <f t="shared" si="156"/>
        <v>0</v>
      </c>
      <c r="N118" s="184">
        <f t="shared" ref="N118" si="169">SUM(N119,N124,N131)</f>
        <v>0</v>
      </c>
      <c r="O118" s="220">
        <f t="shared" si="158"/>
        <v>0</v>
      </c>
      <c r="P118" s="184">
        <f t="shared" ref="P118" si="170">SUM(P119,P124,P131)</f>
        <v>0</v>
      </c>
      <c r="Q118" s="220">
        <f t="shared" si="160"/>
        <v>0</v>
      </c>
      <c r="R118" s="184">
        <f t="shared" ref="R118" si="171">SUM(R119,R124,R131)</f>
        <v>0</v>
      </c>
      <c r="S118" s="484">
        <f t="shared" si="162"/>
        <v>0</v>
      </c>
    </row>
    <row r="119" spans="1:19" x14ac:dyDescent="0.3">
      <c r="A119" s="481" t="s">
        <v>927</v>
      </c>
      <c r="B119" s="482">
        <v>17</v>
      </c>
      <c r="C119" s="184">
        <f t="shared" ref="C119:D119" si="172">SUM(C120,C123)</f>
        <v>0</v>
      </c>
      <c r="D119" s="184">
        <f t="shared" si="172"/>
        <v>0</v>
      </c>
      <c r="E119" s="220">
        <f t="shared" si="148"/>
        <v>0</v>
      </c>
      <c r="F119" s="184">
        <f t="shared" ref="F119" si="173">SUM(F120,F123)</f>
        <v>0</v>
      </c>
      <c r="G119" s="220">
        <f t="shared" si="150"/>
        <v>0</v>
      </c>
      <c r="H119" s="184">
        <f t="shared" ref="H119" si="174">SUM(H120,H123)</f>
        <v>0</v>
      </c>
      <c r="I119" s="220">
        <f t="shared" si="152"/>
        <v>0</v>
      </c>
      <c r="J119" s="184">
        <f t="shared" ref="J119" si="175">SUM(J120,J123)</f>
        <v>0</v>
      </c>
      <c r="K119" s="220">
        <f t="shared" si="154"/>
        <v>0</v>
      </c>
      <c r="L119" s="184">
        <f t="shared" ref="L119" si="176">SUM(L120,L123)</f>
        <v>0</v>
      </c>
      <c r="M119" s="220">
        <f t="shared" si="156"/>
        <v>0</v>
      </c>
      <c r="N119" s="184">
        <f t="shared" ref="N119" si="177">SUM(N120,N123)</f>
        <v>0</v>
      </c>
      <c r="O119" s="220">
        <f t="shared" si="158"/>
        <v>0</v>
      </c>
      <c r="P119" s="184">
        <f t="shared" ref="P119" si="178">SUM(P120,P123)</f>
        <v>0</v>
      </c>
      <c r="Q119" s="220">
        <f t="shared" si="160"/>
        <v>0</v>
      </c>
      <c r="R119" s="184">
        <f t="shared" ref="R119" si="179">SUM(R120,R123)</f>
        <v>0</v>
      </c>
      <c r="S119" s="484">
        <f t="shared" si="162"/>
        <v>0</v>
      </c>
    </row>
    <row r="120" spans="1:19" x14ac:dyDescent="0.3">
      <c r="A120" s="481" t="s">
        <v>197</v>
      </c>
      <c r="B120" s="482" t="s">
        <v>198</v>
      </c>
      <c r="C120" s="184">
        <f t="shared" ref="C120:D120" si="180">SUM(C121:C122)</f>
        <v>0</v>
      </c>
      <c r="D120" s="184">
        <f t="shared" si="180"/>
        <v>0</v>
      </c>
      <c r="E120" s="220">
        <f t="shared" si="148"/>
        <v>0</v>
      </c>
      <c r="F120" s="184">
        <f>SUM(F121:F122)</f>
        <v>0</v>
      </c>
      <c r="G120" s="220">
        <f t="shared" si="150"/>
        <v>0</v>
      </c>
      <c r="H120" s="184">
        <f>SUM(H121:H122)</f>
        <v>0</v>
      </c>
      <c r="I120" s="220">
        <f t="shared" si="152"/>
        <v>0</v>
      </c>
      <c r="J120" s="184">
        <f>SUM(J121:J122)</f>
        <v>0</v>
      </c>
      <c r="K120" s="220">
        <f t="shared" si="154"/>
        <v>0</v>
      </c>
      <c r="L120" s="184">
        <f>SUM(L121:L122)</f>
        <v>0</v>
      </c>
      <c r="M120" s="220">
        <f t="shared" si="156"/>
        <v>0</v>
      </c>
      <c r="N120" s="184">
        <f>SUM(N121:N122)</f>
        <v>0</v>
      </c>
      <c r="O120" s="220">
        <f t="shared" si="158"/>
        <v>0</v>
      </c>
      <c r="P120" s="184">
        <f>SUM(P121:P122)</f>
        <v>0</v>
      </c>
      <c r="Q120" s="220">
        <f t="shared" si="160"/>
        <v>0</v>
      </c>
      <c r="R120" s="184">
        <f>SUM(R121:R122)</f>
        <v>0</v>
      </c>
      <c r="S120" s="484">
        <f t="shared" si="162"/>
        <v>0</v>
      </c>
    </row>
    <row r="121" spans="1:19" x14ac:dyDescent="0.3">
      <c r="A121" s="497" t="s">
        <v>199</v>
      </c>
      <c r="B121" s="486"/>
      <c r="C121" s="289"/>
      <c r="D121" s="289"/>
      <c r="E121" s="220">
        <f t="shared" si="148"/>
        <v>0</v>
      </c>
      <c r="F121" s="289"/>
      <c r="G121" s="220">
        <f t="shared" si="150"/>
        <v>0</v>
      </c>
      <c r="H121" s="289"/>
      <c r="I121" s="220">
        <f t="shared" si="152"/>
        <v>0</v>
      </c>
      <c r="J121" s="289"/>
      <c r="K121" s="220">
        <f t="shared" si="154"/>
        <v>0</v>
      </c>
      <c r="L121" s="289"/>
      <c r="M121" s="220">
        <f t="shared" si="156"/>
        <v>0</v>
      </c>
      <c r="N121" s="289"/>
      <c r="O121" s="220">
        <f t="shared" si="158"/>
        <v>0</v>
      </c>
      <c r="P121" s="289"/>
      <c r="Q121" s="220">
        <f t="shared" si="160"/>
        <v>0</v>
      </c>
      <c r="R121" s="289"/>
      <c r="S121" s="484">
        <f t="shared" si="162"/>
        <v>0</v>
      </c>
    </row>
    <row r="122" spans="1:19" x14ac:dyDescent="0.3">
      <c r="A122" s="497" t="s">
        <v>200</v>
      </c>
      <c r="B122" s="486"/>
      <c r="C122" s="289"/>
      <c r="D122" s="289"/>
      <c r="E122" s="220">
        <f t="shared" si="148"/>
        <v>0</v>
      </c>
      <c r="F122" s="289"/>
      <c r="G122" s="220">
        <f t="shared" si="150"/>
        <v>0</v>
      </c>
      <c r="H122" s="289"/>
      <c r="I122" s="220">
        <f t="shared" si="152"/>
        <v>0</v>
      </c>
      <c r="J122" s="289"/>
      <c r="K122" s="220">
        <f t="shared" si="154"/>
        <v>0</v>
      </c>
      <c r="L122" s="289"/>
      <c r="M122" s="220">
        <f t="shared" si="156"/>
        <v>0</v>
      </c>
      <c r="N122" s="289"/>
      <c r="O122" s="220">
        <f t="shared" si="158"/>
        <v>0</v>
      </c>
      <c r="P122" s="289"/>
      <c r="Q122" s="220">
        <f t="shared" si="160"/>
        <v>0</v>
      </c>
      <c r="R122" s="289"/>
      <c r="S122" s="484">
        <f t="shared" si="162"/>
        <v>0</v>
      </c>
    </row>
    <row r="123" spans="1:19" x14ac:dyDescent="0.3">
      <c r="A123" s="497" t="s">
        <v>201</v>
      </c>
      <c r="B123" s="486" t="s">
        <v>202</v>
      </c>
      <c r="C123" s="289"/>
      <c r="D123" s="289"/>
      <c r="E123" s="220">
        <f t="shared" si="148"/>
        <v>0</v>
      </c>
      <c r="F123" s="289"/>
      <c r="G123" s="220">
        <f t="shared" si="150"/>
        <v>0</v>
      </c>
      <c r="H123" s="289"/>
      <c r="I123" s="220">
        <f t="shared" si="152"/>
        <v>0</v>
      </c>
      <c r="J123" s="289"/>
      <c r="K123" s="220">
        <f t="shared" si="154"/>
        <v>0</v>
      </c>
      <c r="L123" s="289"/>
      <c r="M123" s="220">
        <f t="shared" si="156"/>
        <v>0</v>
      </c>
      <c r="N123" s="289"/>
      <c r="O123" s="220">
        <f t="shared" si="158"/>
        <v>0</v>
      </c>
      <c r="P123" s="289"/>
      <c r="Q123" s="220">
        <f t="shared" si="160"/>
        <v>0</v>
      </c>
      <c r="R123" s="289"/>
      <c r="S123" s="484">
        <f t="shared" si="162"/>
        <v>0</v>
      </c>
    </row>
    <row r="124" spans="1:19" x14ac:dyDescent="0.3">
      <c r="A124" s="481" t="s">
        <v>203</v>
      </c>
      <c r="B124" s="482" t="s">
        <v>204</v>
      </c>
      <c r="C124" s="184">
        <f t="shared" ref="C124:D124" si="181">SUM(C125:C130)</f>
        <v>0</v>
      </c>
      <c r="D124" s="184">
        <f t="shared" si="181"/>
        <v>0</v>
      </c>
      <c r="E124" s="220">
        <f t="shared" si="148"/>
        <v>0</v>
      </c>
      <c r="F124" s="184">
        <f t="shared" ref="F124" si="182">SUM(F125:F130)</f>
        <v>0</v>
      </c>
      <c r="G124" s="220">
        <f t="shared" si="150"/>
        <v>0</v>
      </c>
      <c r="H124" s="184">
        <f t="shared" ref="H124" si="183">SUM(H125:H130)</f>
        <v>0</v>
      </c>
      <c r="I124" s="220">
        <f t="shared" si="152"/>
        <v>0</v>
      </c>
      <c r="J124" s="184">
        <f t="shared" ref="J124" si="184">SUM(J125:J130)</f>
        <v>0</v>
      </c>
      <c r="K124" s="220">
        <f t="shared" si="154"/>
        <v>0</v>
      </c>
      <c r="L124" s="184">
        <f t="shared" ref="L124" si="185">SUM(L125:L130)</f>
        <v>0</v>
      </c>
      <c r="M124" s="220">
        <f t="shared" si="156"/>
        <v>0</v>
      </c>
      <c r="N124" s="184">
        <f t="shared" ref="N124" si="186">SUM(N125:N130)</f>
        <v>0</v>
      </c>
      <c r="O124" s="220">
        <f t="shared" si="158"/>
        <v>0</v>
      </c>
      <c r="P124" s="184">
        <f t="shared" ref="P124" si="187">SUM(P125:P130)</f>
        <v>0</v>
      </c>
      <c r="Q124" s="220">
        <f t="shared" si="160"/>
        <v>0</v>
      </c>
      <c r="R124" s="184">
        <f t="shared" ref="R124" si="188">SUM(R125:R130)</f>
        <v>0</v>
      </c>
      <c r="S124" s="484">
        <f t="shared" si="162"/>
        <v>0</v>
      </c>
    </row>
    <row r="125" spans="1:19" x14ac:dyDescent="0.3">
      <c r="A125" s="497" t="s">
        <v>205</v>
      </c>
      <c r="B125" s="486">
        <v>42</v>
      </c>
      <c r="C125" s="289"/>
      <c r="D125" s="289"/>
      <c r="E125" s="220">
        <f t="shared" si="148"/>
        <v>0</v>
      </c>
      <c r="F125" s="289"/>
      <c r="G125" s="220">
        <f t="shared" si="150"/>
        <v>0</v>
      </c>
      <c r="H125" s="289"/>
      <c r="I125" s="220">
        <f t="shared" si="152"/>
        <v>0</v>
      </c>
      <c r="J125" s="289"/>
      <c r="K125" s="220">
        <f t="shared" si="154"/>
        <v>0</v>
      </c>
      <c r="L125" s="289"/>
      <c r="M125" s="220">
        <f t="shared" si="156"/>
        <v>0</v>
      </c>
      <c r="N125" s="289"/>
      <c r="O125" s="220">
        <f t="shared" si="158"/>
        <v>0</v>
      </c>
      <c r="P125" s="289"/>
      <c r="Q125" s="220">
        <f t="shared" si="160"/>
        <v>0</v>
      </c>
      <c r="R125" s="289"/>
      <c r="S125" s="484">
        <f t="shared" si="162"/>
        <v>0</v>
      </c>
    </row>
    <row r="126" spans="1:19" x14ac:dyDescent="0.3">
      <c r="A126" s="497" t="s">
        <v>206</v>
      </c>
      <c r="B126" s="486">
        <v>43</v>
      </c>
      <c r="C126" s="289"/>
      <c r="D126" s="289"/>
      <c r="E126" s="220">
        <f t="shared" si="148"/>
        <v>0</v>
      </c>
      <c r="F126" s="289"/>
      <c r="G126" s="220">
        <f t="shared" si="150"/>
        <v>0</v>
      </c>
      <c r="H126" s="289"/>
      <c r="I126" s="220">
        <f t="shared" si="152"/>
        <v>0</v>
      </c>
      <c r="J126" s="289"/>
      <c r="K126" s="220">
        <f t="shared" si="154"/>
        <v>0</v>
      </c>
      <c r="L126" s="289"/>
      <c r="M126" s="220">
        <f t="shared" si="156"/>
        <v>0</v>
      </c>
      <c r="N126" s="289"/>
      <c r="O126" s="220">
        <f t="shared" si="158"/>
        <v>0</v>
      </c>
      <c r="P126" s="289"/>
      <c r="Q126" s="220">
        <f t="shared" si="160"/>
        <v>0</v>
      </c>
      <c r="R126" s="289"/>
      <c r="S126" s="484">
        <f t="shared" si="162"/>
        <v>0</v>
      </c>
    </row>
    <row r="127" spans="1:19" x14ac:dyDescent="0.3">
      <c r="A127" s="497" t="s">
        <v>207</v>
      </c>
      <c r="B127" s="486">
        <v>44</v>
      </c>
      <c r="C127" s="289"/>
      <c r="D127" s="289"/>
      <c r="E127" s="220">
        <f t="shared" si="148"/>
        <v>0</v>
      </c>
      <c r="F127" s="289"/>
      <c r="G127" s="220">
        <f t="shared" si="150"/>
        <v>0</v>
      </c>
      <c r="H127" s="289"/>
      <c r="I127" s="220">
        <f t="shared" si="152"/>
        <v>0</v>
      </c>
      <c r="J127" s="289"/>
      <c r="K127" s="220">
        <f t="shared" si="154"/>
        <v>0</v>
      </c>
      <c r="L127" s="289"/>
      <c r="M127" s="220">
        <f t="shared" si="156"/>
        <v>0</v>
      </c>
      <c r="N127" s="289"/>
      <c r="O127" s="220">
        <f t="shared" si="158"/>
        <v>0</v>
      </c>
      <c r="P127" s="289"/>
      <c r="Q127" s="220">
        <f t="shared" si="160"/>
        <v>0</v>
      </c>
      <c r="R127" s="289"/>
      <c r="S127" s="484">
        <f t="shared" si="162"/>
        <v>0</v>
      </c>
    </row>
    <row r="128" spans="1:19" x14ac:dyDescent="0.3">
      <c r="A128" s="497" t="s">
        <v>208</v>
      </c>
      <c r="B128" s="486">
        <v>46</v>
      </c>
      <c r="C128" s="289"/>
      <c r="D128" s="289"/>
      <c r="E128" s="220">
        <f t="shared" si="148"/>
        <v>0</v>
      </c>
      <c r="F128" s="289"/>
      <c r="G128" s="220">
        <f t="shared" si="150"/>
        <v>0</v>
      </c>
      <c r="H128" s="289"/>
      <c r="I128" s="220">
        <f t="shared" si="152"/>
        <v>0</v>
      </c>
      <c r="J128" s="289"/>
      <c r="K128" s="220">
        <f t="shared" si="154"/>
        <v>0</v>
      </c>
      <c r="L128" s="289"/>
      <c r="M128" s="220">
        <f t="shared" si="156"/>
        <v>0</v>
      </c>
      <c r="N128" s="289"/>
      <c r="O128" s="220">
        <f t="shared" si="158"/>
        <v>0</v>
      </c>
      <c r="P128" s="289"/>
      <c r="Q128" s="220">
        <f t="shared" si="160"/>
        <v>0</v>
      </c>
      <c r="R128" s="289"/>
      <c r="S128" s="484">
        <f t="shared" si="162"/>
        <v>0</v>
      </c>
    </row>
    <row r="129" spans="1:21" x14ac:dyDescent="0.3">
      <c r="A129" s="497" t="s">
        <v>209</v>
      </c>
      <c r="B129" s="486">
        <v>45</v>
      </c>
      <c r="C129" s="289"/>
      <c r="D129" s="289"/>
      <c r="E129" s="220">
        <f t="shared" si="148"/>
        <v>0</v>
      </c>
      <c r="F129" s="289"/>
      <c r="G129" s="220">
        <f t="shared" si="150"/>
        <v>0</v>
      </c>
      <c r="H129" s="289"/>
      <c r="I129" s="220">
        <f t="shared" si="152"/>
        <v>0</v>
      </c>
      <c r="J129" s="289"/>
      <c r="K129" s="220">
        <f t="shared" si="154"/>
        <v>0</v>
      </c>
      <c r="L129" s="289"/>
      <c r="M129" s="220">
        <f t="shared" si="156"/>
        <v>0</v>
      </c>
      <c r="N129" s="289"/>
      <c r="O129" s="220">
        <f t="shared" si="158"/>
        <v>0</v>
      </c>
      <c r="P129" s="289"/>
      <c r="Q129" s="220">
        <f t="shared" si="160"/>
        <v>0</v>
      </c>
      <c r="R129" s="289"/>
      <c r="S129" s="484">
        <f t="shared" si="162"/>
        <v>0</v>
      </c>
    </row>
    <row r="130" spans="1:21" x14ac:dyDescent="0.3">
      <c r="A130" s="497" t="s">
        <v>210</v>
      </c>
      <c r="B130" s="486" t="s">
        <v>211</v>
      </c>
      <c r="C130" s="289"/>
      <c r="D130" s="289"/>
      <c r="E130" s="220">
        <f t="shared" si="148"/>
        <v>0</v>
      </c>
      <c r="F130" s="289"/>
      <c r="G130" s="220">
        <f t="shared" si="150"/>
        <v>0</v>
      </c>
      <c r="H130" s="289"/>
      <c r="I130" s="220">
        <f t="shared" si="152"/>
        <v>0</v>
      </c>
      <c r="J130" s="289"/>
      <c r="K130" s="220">
        <f t="shared" si="154"/>
        <v>0</v>
      </c>
      <c r="L130" s="289"/>
      <c r="M130" s="220">
        <f t="shared" si="156"/>
        <v>0</v>
      </c>
      <c r="N130" s="289"/>
      <c r="O130" s="220">
        <f t="shared" si="158"/>
        <v>0</v>
      </c>
      <c r="P130" s="289"/>
      <c r="Q130" s="220">
        <f t="shared" si="160"/>
        <v>0</v>
      </c>
      <c r="R130" s="289"/>
      <c r="S130" s="484">
        <f t="shared" si="162"/>
        <v>0</v>
      </c>
    </row>
    <row r="131" spans="1:21" x14ac:dyDescent="0.3">
      <c r="A131" s="628" t="s">
        <v>179</v>
      </c>
      <c r="B131" s="629" t="s">
        <v>212</v>
      </c>
      <c r="C131" s="350"/>
      <c r="D131" s="350"/>
      <c r="E131" s="220">
        <f t="shared" si="148"/>
        <v>0</v>
      </c>
      <c r="F131" s="350"/>
      <c r="G131" s="220">
        <f t="shared" si="150"/>
        <v>0</v>
      </c>
      <c r="H131" s="350"/>
      <c r="I131" s="220">
        <f t="shared" si="152"/>
        <v>0</v>
      </c>
      <c r="J131" s="350"/>
      <c r="K131" s="220">
        <f t="shared" si="154"/>
        <v>0</v>
      </c>
      <c r="L131" s="350"/>
      <c r="M131" s="220">
        <f t="shared" si="156"/>
        <v>0</v>
      </c>
      <c r="N131" s="350"/>
      <c r="O131" s="220">
        <f t="shared" si="158"/>
        <v>0</v>
      </c>
      <c r="P131" s="350"/>
      <c r="Q131" s="220">
        <f t="shared" si="160"/>
        <v>0</v>
      </c>
      <c r="R131" s="350"/>
      <c r="S131" s="484">
        <f t="shared" si="162"/>
        <v>0</v>
      </c>
    </row>
    <row r="132" spans="1:21" x14ac:dyDescent="0.3">
      <c r="A132" s="489" t="s">
        <v>213</v>
      </c>
      <c r="B132" s="490" t="s">
        <v>214</v>
      </c>
      <c r="C132" s="131">
        <f>SUM(C109,C116,C119,C124,C131)</f>
        <v>0</v>
      </c>
      <c r="D132" s="131">
        <f>SUM(D109,D116,D119,D124,D131)</f>
        <v>0</v>
      </c>
      <c r="E132" s="498">
        <f t="shared" si="148"/>
        <v>0</v>
      </c>
      <c r="F132" s="131">
        <f>SUM(F109,F116,F119,F124,F131)</f>
        <v>0</v>
      </c>
      <c r="G132" s="498">
        <f t="shared" si="150"/>
        <v>0</v>
      </c>
      <c r="H132" s="131">
        <f>SUM(H109,H116,H119,H124,H131)</f>
        <v>0</v>
      </c>
      <c r="I132" s="498">
        <f t="shared" si="152"/>
        <v>0</v>
      </c>
      <c r="J132" s="131">
        <f>SUM(J109,J116,J119,J124,J131)</f>
        <v>0</v>
      </c>
      <c r="K132" s="498">
        <f t="shared" si="154"/>
        <v>0</v>
      </c>
      <c r="L132" s="131">
        <f>SUM(L109,L116,L119,L124,L131)</f>
        <v>0</v>
      </c>
      <c r="M132" s="498">
        <f t="shared" si="156"/>
        <v>0</v>
      </c>
      <c r="N132" s="131">
        <f>SUM(N109,N116,N119,N124,N131)</f>
        <v>0</v>
      </c>
      <c r="O132" s="498">
        <f t="shared" si="158"/>
        <v>0</v>
      </c>
      <c r="P132" s="131">
        <f>SUM(P109,P116,P119,P124,P131)</f>
        <v>0</v>
      </c>
      <c r="Q132" s="498">
        <f t="shared" si="160"/>
        <v>0</v>
      </c>
      <c r="R132" s="131">
        <f>SUM(R109,R116,R119,R124,R131)</f>
        <v>0</v>
      </c>
      <c r="S132" s="498">
        <f t="shared" si="162"/>
        <v>0</v>
      </c>
    </row>
    <row r="134" spans="1:21" x14ac:dyDescent="0.3">
      <c r="A134" s="566" t="s">
        <v>846</v>
      </c>
      <c r="B134" s="567"/>
      <c r="C134" s="568"/>
      <c r="D134" s="568"/>
      <c r="E134" s="568"/>
      <c r="F134" s="567"/>
      <c r="G134" s="567"/>
      <c r="H134" s="567"/>
      <c r="I134" s="567"/>
      <c r="J134" s="567"/>
      <c r="K134" s="567"/>
      <c r="L134" s="567"/>
      <c r="M134" s="567"/>
      <c r="N134" s="567"/>
      <c r="O134" s="567"/>
      <c r="P134" s="567"/>
      <c r="Q134" s="567"/>
      <c r="R134" s="567"/>
      <c r="S134" s="567"/>
      <c r="T134" s="567"/>
      <c r="U134" s="567"/>
    </row>
    <row r="136" spans="1:21" ht="27" x14ac:dyDescent="0.3">
      <c r="A136" s="539" t="s">
        <v>162</v>
      </c>
      <c r="B136" s="539" t="s">
        <v>184</v>
      </c>
      <c r="C136" s="540" t="s">
        <v>112</v>
      </c>
      <c r="D136" s="539" t="s">
        <v>140</v>
      </c>
      <c r="E136" s="539" t="s">
        <v>110</v>
      </c>
      <c r="F136" s="539" t="s">
        <v>307</v>
      </c>
      <c r="G136" s="539" t="s">
        <v>110</v>
      </c>
      <c r="H136" s="539" t="s">
        <v>327</v>
      </c>
      <c r="I136" s="539" t="s">
        <v>110</v>
      </c>
      <c r="J136" s="539" t="s">
        <v>306</v>
      </c>
      <c r="K136" s="539" t="s">
        <v>110</v>
      </c>
      <c r="L136" s="539" t="s">
        <v>302</v>
      </c>
      <c r="M136" s="539" t="s">
        <v>110</v>
      </c>
      <c r="N136" s="539" t="s">
        <v>303</v>
      </c>
      <c r="O136" s="539" t="s">
        <v>110</v>
      </c>
      <c r="P136" s="539" t="s">
        <v>304</v>
      </c>
      <c r="Q136" s="539" t="s">
        <v>110</v>
      </c>
      <c r="R136" s="539" t="s">
        <v>305</v>
      </c>
      <c r="S136" s="539" t="s">
        <v>110</v>
      </c>
    </row>
    <row r="137" spans="1:21" x14ac:dyDescent="0.3">
      <c r="A137" s="481" t="s">
        <v>163</v>
      </c>
      <c r="B137" s="482" t="s">
        <v>164</v>
      </c>
      <c r="C137" s="184">
        <f>SUM(C138:C141)</f>
        <v>0</v>
      </c>
      <c r="D137" s="184">
        <f>SUM(D138:D141)</f>
        <v>0</v>
      </c>
      <c r="E137" s="220">
        <f t="shared" ref="E137:E148" si="189">IFERROR(IF(AND(ROUND(SUM(C137:C137),0)=0,ROUND(SUM(D137:D137),0)&gt;ROUND(SUM(C137:C137),0)),"INF",(ROUND(SUM(D137:D137),0)-ROUND(SUM(C137:C137),0))/ROUND(SUM(C137:C137),0)),0)</f>
        <v>0</v>
      </c>
      <c r="F137" s="184">
        <f>SUM(F138:F141)</f>
        <v>0</v>
      </c>
      <c r="G137" s="220">
        <f>IFERROR(IF(AND(ROUND(SUM(D137),0)=0,ROUND(SUM(F137:F137),0)&gt;ROUND(SUM(D137),0)),"INF",(ROUND(SUM(F137:F137),0)-ROUND(SUM(D137),0))/ROUND(SUM(D137),0)),0)</f>
        <v>0</v>
      </c>
      <c r="H137" s="483">
        <f>SUM(H138:H141)</f>
        <v>0</v>
      </c>
      <c r="I137" s="220">
        <f t="shared" ref="I137:I149" si="190">IFERROR(IF(AND(ROUND(SUM(F137),0)=0,ROUND(SUM(H137:H137),0)&gt;ROUND(SUM(F137),0)),"INF",(ROUND(SUM(H137:H137),0)-ROUND(SUM(F137),0))/ROUND(SUM(F137),0)),0)</f>
        <v>0</v>
      </c>
      <c r="J137" s="483">
        <f>SUM(J138:J141)</f>
        <v>0</v>
      </c>
      <c r="K137" s="220">
        <f t="shared" ref="K137:K149" si="191">IFERROR(IF(AND(ROUND(SUM(H137),0)=0,ROUND(SUM(J137:J137),0)&gt;ROUND(SUM(H137),0)),"INF",(ROUND(SUM(J137:J137),0)-ROUND(SUM(H137),0))/ROUND(SUM(H137),0)),0)</f>
        <v>0</v>
      </c>
      <c r="L137" s="483">
        <f t="shared" ref="L137" si="192">SUM(L138:L141)</f>
        <v>0</v>
      </c>
      <c r="M137" s="220">
        <f t="shared" ref="M137:M149" si="193">IFERROR(IF(AND(ROUND(SUM(J137),0)=0,ROUND(SUM(L137:L137),0)&gt;ROUND(SUM(J137),0)),"INF",(ROUND(SUM(L137:L137),0)-ROUND(SUM(J137),0))/ROUND(SUM(J137),0)),0)</f>
        <v>0</v>
      </c>
      <c r="N137" s="483">
        <f t="shared" ref="N137" si="194">SUM(N138:N141)</f>
        <v>0</v>
      </c>
      <c r="O137" s="220">
        <f t="shared" ref="O137:O149" si="195">IFERROR(IF(AND(ROUND(SUM(L137),0)=0,ROUND(SUM(N137:N137),0)&gt;ROUND(SUM(L137),0)),"INF",(ROUND(SUM(N137:N137),0)-ROUND(SUM(L137),0))/ROUND(SUM(L137),0)),0)</f>
        <v>0</v>
      </c>
      <c r="P137" s="483">
        <f t="shared" ref="P137" si="196">SUM(P138:P141)</f>
        <v>0</v>
      </c>
      <c r="Q137" s="220">
        <f t="shared" ref="Q137:Q149" si="197">IFERROR(IF(AND(ROUND(SUM(N137),0)=0,ROUND(SUM(P137:P137),0)&gt;ROUND(SUM(N137),0)),"INF",(ROUND(SUM(P137:P137),0)-ROUND(SUM(N137),0))/ROUND(SUM(N137),0)),0)</f>
        <v>0</v>
      </c>
      <c r="R137" s="483">
        <f t="shared" ref="R137" si="198">SUM(R138:R141)</f>
        <v>0</v>
      </c>
      <c r="S137" s="484">
        <f t="shared" ref="S137:S149" si="199">IFERROR(IF(AND(ROUND(SUM(P137),0)=0,ROUND(SUM(R137:R137),0)&gt;ROUND(SUM(P137),0)),"INF",(ROUND(SUM(R137:R137),0)-ROUND(SUM(P137),0))/ROUND(SUM(P137),0)),0)</f>
        <v>0</v>
      </c>
    </row>
    <row r="138" spans="1:21" x14ac:dyDescent="0.3">
      <c r="A138" s="180" t="s">
        <v>165</v>
      </c>
      <c r="B138" s="486">
        <v>20</v>
      </c>
      <c r="C138" s="289"/>
      <c r="D138" s="289"/>
      <c r="E138" s="220">
        <f t="shared" si="189"/>
        <v>0</v>
      </c>
      <c r="F138" s="289"/>
      <c r="G138" s="220">
        <f>IFERROR(IF(AND(ROUND(SUM(D138),0)=0,ROUND(SUM(F138:F138),0)&gt;ROUND(SUM(D138),0)),"INF",(ROUND(SUM(F138:F138),0)-ROUND(SUM(D138),0))/ROUND(SUM(D138),0)),0)</f>
        <v>0</v>
      </c>
      <c r="H138" s="289"/>
      <c r="I138" s="220">
        <f t="shared" si="190"/>
        <v>0</v>
      </c>
      <c r="J138" s="289"/>
      <c r="K138" s="220">
        <f t="shared" si="191"/>
        <v>0</v>
      </c>
      <c r="L138" s="289"/>
      <c r="M138" s="220">
        <f t="shared" si="193"/>
        <v>0</v>
      </c>
      <c r="N138" s="289"/>
      <c r="O138" s="220">
        <f t="shared" si="195"/>
        <v>0</v>
      </c>
      <c r="P138" s="289"/>
      <c r="Q138" s="220">
        <f t="shared" si="197"/>
        <v>0</v>
      </c>
      <c r="R138" s="289"/>
      <c r="S138" s="484">
        <f t="shared" si="199"/>
        <v>0</v>
      </c>
    </row>
    <row r="139" spans="1:21" x14ac:dyDescent="0.3">
      <c r="A139" s="180" t="s">
        <v>166</v>
      </c>
      <c r="B139" s="486">
        <v>21</v>
      </c>
      <c r="C139" s="289"/>
      <c r="D139" s="289"/>
      <c r="E139" s="220">
        <f t="shared" si="189"/>
        <v>0</v>
      </c>
      <c r="F139" s="289"/>
      <c r="G139" s="220">
        <f t="shared" ref="G139:G149" si="200">IFERROR(IF(AND(ROUND(SUM(D139),0)=0,ROUND(SUM(F139:F139),0)&gt;ROUND(SUM(D139),0)),"INF",(ROUND(SUM(F139:F139),0)-ROUND(SUM(D139),0))/ROUND(SUM(D139),0)),0)</f>
        <v>0</v>
      </c>
      <c r="H139" s="289"/>
      <c r="I139" s="220">
        <f t="shared" si="190"/>
        <v>0</v>
      </c>
      <c r="J139" s="289"/>
      <c r="K139" s="220">
        <f t="shared" si="191"/>
        <v>0</v>
      </c>
      <c r="L139" s="289"/>
      <c r="M139" s="220">
        <f t="shared" si="193"/>
        <v>0</v>
      </c>
      <c r="N139" s="289"/>
      <c r="O139" s="220">
        <f t="shared" si="195"/>
        <v>0</v>
      </c>
      <c r="P139" s="289"/>
      <c r="Q139" s="220">
        <f t="shared" si="197"/>
        <v>0</v>
      </c>
      <c r="R139" s="289"/>
      <c r="S139" s="484">
        <f t="shared" si="199"/>
        <v>0</v>
      </c>
    </row>
    <row r="140" spans="1:21" x14ac:dyDescent="0.3">
      <c r="A140" s="180" t="s">
        <v>167</v>
      </c>
      <c r="B140" s="486" t="s">
        <v>168</v>
      </c>
      <c r="C140" s="289"/>
      <c r="D140" s="289"/>
      <c r="E140" s="220">
        <f t="shared" si="189"/>
        <v>0</v>
      </c>
      <c r="F140" s="289"/>
      <c r="G140" s="220">
        <f t="shared" si="200"/>
        <v>0</v>
      </c>
      <c r="H140" s="289"/>
      <c r="I140" s="220">
        <f t="shared" si="190"/>
        <v>0</v>
      </c>
      <c r="J140" s="289"/>
      <c r="K140" s="220">
        <f t="shared" si="191"/>
        <v>0</v>
      </c>
      <c r="L140" s="289"/>
      <c r="M140" s="220">
        <f t="shared" si="193"/>
        <v>0</v>
      </c>
      <c r="N140" s="289"/>
      <c r="O140" s="220">
        <f t="shared" si="195"/>
        <v>0</v>
      </c>
      <c r="P140" s="289"/>
      <c r="Q140" s="220">
        <f t="shared" si="197"/>
        <v>0</v>
      </c>
      <c r="R140" s="289"/>
      <c r="S140" s="484">
        <f t="shared" si="199"/>
        <v>0</v>
      </c>
    </row>
    <row r="141" spans="1:21" x14ac:dyDescent="0.3">
      <c r="A141" s="180" t="s">
        <v>169</v>
      </c>
      <c r="B141" s="486">
        <v>28</v>
      </c>
      <c r="C141" s="289"/>
      <c r="D141" s="289"/>
      <c r="E141" s="220">
        <f t="shared" si="189"/>
        <v>0</v>
      </c>
      <c r="F141" s="289"/>
      <c r="G141" s="220">
        <f t="shared" si="200"/>
        <v>0</v>
      </c>
      <c r="H141" s="289"/>
      <c r="I141" s="220">
        <f t="shared" si="190"/>
        <v>0</v>
      </c>
      <c r="J141" s="289"/>
      <c r="K141" s="220">
        <f t="shared" si="191"/>
        <v>0</v>
      </c>
      <c r="L141" s="289"/>
      <c r="M141" s="220">
        <f t="shared" si="193"/>
        <v>0</v>
      </c>
      <c r="N141" s="289"/>
      <c r="O141" s="220">
        <f t="shared" si="195"/>
        <v>0</v>
      </c>
      <c r="P141" s="289"/>
      <c r="Q141" s="220">
        <f t="shared" si="197"/>
        <v>0</v>
      </c>
      <c r="R141" s="289"/>
      <c r="S141" s="484">
        <f t="shared" si="199"/>
        <v>0</v>
      </c>
    </row>
    <row r="142" spans="1:21" x14ac:dyDescent="0.3">
      <c r="A142" s="481" t="s">
        <v>170</v>
      </c>
      <c r="B142" s="482" t="s">
        <v>171</v>
      </c>
      <c r="C142" s="184">
        <f t="shared" ref="C142:D142" si="201">SUM(C143:C148)</f>
        <v>0</v>
      </c>
      <c r="D142" s="184">
        <f t="shared" si="201"/>
        <v>0</v>
      </c>
      <c r="E142" s="220">
        <f t="shared" si="189"/>
        <v>0</v>
      </c>
      <c r="F142" s="184">
        <f t="shared" ref="F142" si="202">SUM(F143:F148)</f>
        <v>0</v>
      </c>
      <c r="G142" s="220">
        <f t="shared" si="200"/>
        <v>0</v>
      </c>
      <c r="H142" s="184">
        <f t="shared" ref="H142" si="203">SUM(H143:H148)</f>
        <v>0</v>
      </c>
      <c r="I142" s="220">
        <f t="shared" si="190"/>
        <v>0</v>
      </c>
      <c r="J142" s="184">
        <f t="shared" ref="J142" si="204">SUM(J143:J148)</f>
        <v>0</v>
      </c>
      <c r="K142" s="220">
        <f t="shared" si="191"/>
        <v>0</v>
      </c>
      <c r="L142" s="184">
        <f t="shared" ref="L142" si="205">SUM(L143:L148)</f>
        <v>0</v>
      </c>
      <c r="M142" s="220">
        <f t="shared" si="193"/>
        <v>0</v>
      </c>
      <c r="N142" s="184">
        <f t="shared" ref="N142" si="206">SUM(N143:N148)</f>
        <v>0</v>
      </c>
      <c r="O142" s="220">
        <f t="shared" si="195"/>
        <v>0</v>
      </c>
      <c r="P142" s="184">
        <f t="shared" ref="P142" si="207">SUM(P143:P148)</f>
        <v>0</v>
      </c>
      <c r="Q142" s="220">
        <f t="shared" si="197"/>
        <v>0</v>
      </c>
      <c r="R142" s="184">
        <f t="shared" ref="R142" si="208">SUM(R143:R148)</f>
        <v>0</v>
      </c>
      <c r="S142" s="484">
        <f t="shared" si="199"/>
        <v>0</v>
      </c>
    </row>
    <row r="143" spans="1:21" x14ac:dyDescent="0.3">
      <c r="A143" s="180" t="s">
        <v>172</v>
      </c>
      <c r="B143" s="486">
        <v>29</v>
      </c>
      <c r="C143" s="289"/>
      <c r="D143" s="289"/>
      <c r="E143" s="220">
        <f t="shared" si="189"/>
        <v>0</v>
      </c>
      <c r="F143" s="289"/>
      <c r="G143" s="220">
        <f t="shared" si="200"/>
        <v>0</v>
      </c>
      <c r="H143" s="289"/>
      <c r="I143" s="220">
        <f t="shared" si="190"/>
        <v>0</v>
      </c>
      <c r="J143" s="289"/>
      <c r="K143" s="220">
        <f t="shared" si="191"/>
        <v>0</v>
      </c>
      <c r="L143" s="289"/>
      <c r="M143" s="220">
        <f t="shared" si="193"/>
        <v>0</v>
      </c>
      <c r="N143" s="289"/>
      <c r="O143" s="220">
        <f t="shared" si="195"/>
        <v>0</v>
      </c>
      <c r="P143" s="289"/>
      <c r="Q143" s="220">
        <f t="shared" si="197"/>
        <v>0</v>
      </c>
      <c r="R143" s="289"/>
      <c r="S143" s="484">
        <f t="shared" si="199"/>
        <v>0</v>
      </c>
    </row>
    <row r="144" spans="1:21" x14ac:dyDescent="0.3">
      <c r="A144" s="180" t="s">
        <v>173</v>
      </c>
      <c r="B144" s="486">
        <v>3</v>
      </c>
      <c r="C144" s="289"/>
      <c r="D144" s="289"/>
      <c r="E144" s="220">
        <f t="shared" si="189"/>
        <v>0</v>
      </c>
      <c r="F144" s="289"/>
      <c r="G144" s="220">
        <f t="shared" si="200"/>
        <v>0</v>
      </c>
      <c r="H144" s="289"/>
      <c r="I144" s="220">
        <f t="shared" si="190"/>
        <v>0</v>
      </c>
      <c r="J144" s="289"/>
      <c r="K144" s="220">
        <f t="shared" si="191"/>
        <v>0</v>
      </c>
      <c r="L144" s="289"/>
      <c r="M144" s="220">
        <f t="shared" si="193"/>
        <v>0</v>
      </c>
      <c r="N144" s="289"/>
      <c r="O144" s="220">
        <f t="shared" si="195"/>
        <v>0</v>
      </c>
      <c r="P144" s="289"/>
      <c r="Q144" s="220">
        <f t="shared" si="197"/>
        <v>0</v>
      </c>
      <c r="R144" s="289"/>
      <c r="S144" s="484">
        <f t="shared" si="199"/>
        <v>0</v>
      </c>
    </row>
    <row r="145" spans="1:19" x14ac:dyDescent="0.3">
      <c r="A145" s="180" t="s">
        <v>174</v>
      </c>
      <c r="B145" s="486" t="s">
        <v>175</v>
      </c>
      <c r="C145" s="289"/>
      <c r="D145" s="289"/>
      <c r="E145" s="220">
        <f t="shared" si="189"/>
        <v>0</v>
      </c>
      <c r="F145" s="289"/>
      <c r="G145" s="220">
        <f t="shared" si="200"/>
        <v>0</v>
      </c>
      <c r="H145" s="289"/>
      <c r="I145" s="220">
        <f t="shared" si="190"/>
        <v>0</v>
      </c>
      <c r="J145" s="289"/>
      <c r="K145" s="220">
        <f t="shared" si="191"/>
        <v>0</v>
      </c>
      <c r="L145" s="289"/>
      <c r="M145" s="220">
        <f t="shared" si="193"/>
        <v>0</v>
      </c>
      <c r="N145" s="289"/>
      <c r="O145" s="220">
        <f t="shared" si="195"/>
        <v>0</v>
      </c>
      <c r="P145" s="289"/>
      <c r="Q145" s="220">
        <f t="shared" si="197"/>
        <v>0</v>
      </c>
      <c r="R145" s="289"/>
      <c r="S145" s="484">
        <f t="shared" si="199"/>
        <v>0</v>
      </c>
    </row>
    <row r="146" spans="1:19" x14ac:dyDescent="0.3">
      <c r="A146" s="180" t="s">
        <v>926</v>
      </c>
      <c r="B146" s="486" t="s">
        <v>176</v>
      </c>
      <c r="C146" s="289"/>
      <c r="D146" s="289"/>
      <c r="E146" s="220">
        <f t="shared" si="189"/>
        <v>0</v>
      </c>
      <c r="F146" s="289"/>
      <c r="G146" s="220">
        <f t="shared" si="200"/>
        <v>0</v>
      </c>
      <c r="H146" s="289"/>
      <c r="I146" s="220">
        <f t="shared" si="190"/>
        <v>0</v>
      </c>
      <c r="J146" s="289"/>
      <c r="K146" s="220">
        <f t="shared" si="191"/>
        <v>0</v>
      </c>
      <c r="L146" s="289"/>
      <c r="M146" s="220">
        <f t="shared" si="193"/>
        <v>0</v>
      </c>
      <c r="N146" s="289"/>
      <c r="O146" s="220">
        <f t="shared" si="195"/>
        <v>0</v>
      </c>
      <c r="P146" s="289"/>
      <c r="Q146" s="220">
        <f t="shared" si="197"/>
        <v>0</v>
      </c>
      <c r="R146" s="289"/>
      <c r="S146" s="484">
        <f t="shared" si="199"/>
        <v>0</v>
      </c>
    </row>
    <row r="147" spans="1:19" x14ac:dyDescent="0.3">
      <c r="A147" s="180" t="s">
        <v>177</v>
      </c>
      <c r="B147" s="486" t="s">
        <v>178</v>
      </c>
      <c r="C147" s="289"/>
      <c r="D147" s="289"/>
      <c r="E147" s="220">
        <f t="shared" si="189"/>
        <v>0</v>
      </c>
      <c r="F147" s="289"/>
      <c r="G147" s="220">
        <f t="shared" si="200"/>
        <v>0</v>
      </c>
      <c r="H147" s="289"/>
      <c r="I147" s="220">
        <f t="shared" si="190"/>
        <v>0</v>
      </c>
      <c r="J147" s="289"/>
      <c r="K147" s="220">
        <f t="shared" si="191"/>
        <v>0</v>
      </c>
      <c r="L147" s="289"/>
      <c r="M147" s="220">
        <f t="shared" si="193"/>
        <v>0</v>
      </c>
      <c r="N147" s="289"/>
      <c r="O147" s="220">
        <f t="shared" si="195"/>
        <v>0</v>
      </c>
      <c r="P147" s="289"/>
      <c r="Q147" s="220">
        <f t="shared" si="197"/>
        <v>0</v>
      </c>
      <c r="R147" s="289"/>
      <c r="S147" s="484">
        <f t="shared" si="199"/>
        <v>0</v>
      </c>
    </row>
    <row r="148" spans="1:19" x14ac:dyDescent="0.3">
      <c r="A148" s="180" t="s">
        <v>179</v>
      </c>
      <c r="B148" s="486" t="s">
        <v>180</v>
      </c>
      <c r="C148" s="289"/>
      <c r="D148" s="289"/>
      <c r="E148" s="220">
        <f t="shared" si="189"/>
        <v>0</v>
      </c>
      <c r="F148" s="289"/>
      <c r="G148" s="220">
        <f t="shared" si="200"/>
        <v>0</v>
      </c>
      <c r="H148" s="289"/>
      <c r="I148" s="220">
        <f t="shared" si="190"/>
        <v>0</v>
      </c>
      <c r="J148" s="289"/>
      <c r="K148" s="220">
        <f t="shared" si="191"/>
        <v>0</v>
      </c>
      <c r="L148" s="289"/>
      <c r="M148" s="220">
        <f t="shared" si="193"/>
        <v>0</v>
      </c>
      <c r="N148" s="289"/>
      <c r="O148" s="220">
        <f t="shared" si="195"/>
        <v>0</v>
      </c>
      <c r="P148" s="289"/>
      <c r="Q148" s="220">
        <f t="shared" si="197"/>
        <v>0</v>
      </c>
      <c r="R148" s="289"/>
      <c r="S148" s="484">
        <f t="shared" si="199"/>
        <v>0</v>
      </c>
    </row>
    <row r="149" spans="1:19" ht="14.25" thickBot="1" x14ac:dyDescent="0.35">
      <c r="A149" s="489" t="s">
        <v>181</v>
      </c>
      <c r="B149" s="490" t="s">
        <v>182</v>
      </c>
      <c r="C149" s="491">
        <f t="shared" ref="C149:D149" si="209">SUM(C137,C142)</f>
        <v>0</v>
      </c>
      <c r="D149" s="491">
        <f t="shared" si="209"/>
        <v>0</v>
      </c>
      <c r="E149" s="492">
        <f>IFERROR(IF(AND(ROUND(SUM(C149:C149),0)=0,ROUND(SUM(D149:D149),0)&gt;ROUND(SUM(C149:C149),0)),"INF",(ROUND(SUM(D149:D149),0)-ROUND(SUM(C149:C149),0))/ROUND(SUM(C149:C149),0)),0)</f>
        <v>0</v>
      </c>
      <c r="F149" s="491">
        <f t="shared" ref="F149" si="210">SUM(F137,F142)</f>
        <v>0</v>
      </c>
      <c r="G149" s="492">
        <f t="shared" si="200"/>
        <v>0</v>
      </c>
      <c r="H149" s="491">
        <f t="shared" ref="H149" si="211">SUM(H137,H142)</f>
        <v>0</v>
      </c>
      <c r="I149" s="492">
        <f t="shared" si="190"/>
        <v>0</v>
      </c>
      <c r="J149" s="491">
        <f t="shared" ref="J149" si="212">SUM(J137,J142)</f>
        <v>0</v>
      </c>
      <c r="K149" s="492">
        <f t="shared" si="191"/>
        <v>0</v>
      </c>
      <c r="L149" s="491">
        <f t="shared" ref="L149" si="213">SUM(L137,L142)</f>
        <v>0</v>
      </c>
      <c r="M149" s="492">
        <f t="shared" si="193"/>
        <v>0</v>
      </c>
      <c r="N149" s="491">
        <f t="shared" ref="N149" si="214">SUM(N137,N142)</f>
        <v>0</v>
      </c>
      <c r="O149" s="492">
        <f t="shared" si="195"/>
        <v>0</v>
      </c>
      <c r="P149" s="491">
        <f t="shared" ref="P149" si="215">SUM(P137,P142)</f>
        <v>0</v>
      </c>
      <c r="Q149" s="492">
        <f t="shared" si="197"/>
        <v>0</v>
      </c>
      <c r="R149" s="491">
        <f t="shared" ref="R149" si="216">SUM(R137,R142)</f>
        <v>0</v>
      </c>
      <c r="S149" s="493">
        <f t="shared" si="199"/>
        <v>0</v>
      </c>
    </row>
    <row r="150" spans="1:19" x14ac:dyDescent="0.3">
      <c r="A150" s="180"/>
      <c r="B150" s="180"/>
      <c r="C150" s="228"/>
      <c r="D150" s="228"/>
      <c r="E150" s="228"/>
      <c r="F150" s="228"/>
      <c r="G150" s="228"/>
      <c r="H150" s="228"/>
      <c r="I150" s="228"/>
      <c r="J150" s="228"/>
      <c r="K150" s="228"/>
      <c r="L150" s="228"/>
      <c r="M150" s="228"/>
      <c r="N150" s="228"/>
      <c r="O150" s="228"/>
      <c r="P150" s="228"/>
      <c r="Q150" s="228"/>
      <c r="R150" s="228"/>
      <c r="S150" s="133"/>
    </row>
    <row r="151" spans="1:19" ht="27" x14ac:dyDescent="0.3">
      <c r="A151" s="539" t="s">
        <v>183</v>
      </c>
      <c r="B151" s="539" t="s">
        <v>184</v>
      </c>
      <c r="C151" s="541" t="str">
        <f t="shared" ref="C151:D151" si="217">C136</f>
        <v>Réalité 2015</v>
      </c>
      <c r="D151" s="541" t="str">
        <f t="shared" si="217"/>
        <v>Meilleure estimation 2016</v>
      </c>
      <c r="E151" s="541" t="s">
        <v>110</v>
      </c>
      <c r="F151" s="541" t="str">
        <f t="shared" ref="F151" si="218">F136</f>
        <v>Budget 2017</v>
      </c>
      <c r="G151" s="541" t="s">
        <v>110</v>
      </c>
      <c r="H151" s="541" t="str">
        <f t="shared" ref="H151" si="219">H136</f>
        <v>Budget 2018</v>
      </c>
      <c r="I151" s="541" t="s">
        <v>110</v>
      </c>
      <c r="J151" s="541" t="str">
        <f t="shared" ref="J151" si="220">J136</f>
        <v>Budget 2019</v>
      </c>
      <c r="K151" s="541" t="s">
        <v>110</v>
      </c>
      <c r="L151" s="541" t="str">
        <f t="shared" ref="L151" si="221">L136</f>
        <v>Budget 2020</v>
      </c>
      <c r="M151" s="541" t="s">
        <v>110</v>
      </c>
      <c r="N151" s="541" t="str">
        <f t="shared" ref="N151" si="222">N136</f>
        <v>Budget 2021</v>
      </c>
      <c r="O151" s="541" t="s">
        <v>110</v>
      </c>
      <c r="P151" s="541" t="str">
        <f t="shared" ref="P151" si="223">P136</f>
        <v>Budget 2022</v>
      </c>
      <c r="Q151" s="541" t="s">
        <v>110</v>
      </c>
      <c r="R151" s="541" t="str">
        <f t="shared" ref="R151" si="224">R136</f>
        <v>Budget 2023</v>
      </c>
      <c r="S151" s="541" t="s">
        <v>110</v>
      </c>
    </row>
    <row r="152" spans="1:19" x14ac:dyDescent="0.3">
      <c r="A152" s="481" t="s">
        <v>185</v>
      </c>
      <c r="B152" s="482" t="s">
        <v>186</v>
      </c>
      <c r="C152" s="184">
        <f t="shared" ref="C152:D152" si="225">SUM(C153:C158)</f>
        <v>0</v>
      </c>
      <c r="D152" s="184">
        <f t="shared" si="225"/>
        <v>0</v>
      </c>
      <c r="E152" s="220">
        <f t="shared" ref="E152:E175" si="226">IFERROR(IF(AND(ROUND(SUM(C152:C152),0)=0,ROUND(SUM(D152:D152),0)&gt;ROUND(SUM(C152:C152),0)),"INF",(ROUND(SUM(D152:D152),0)-ROUND(SUM(C152:C152),0))/ROUND(SUM(C152:C152),0)),0)</f>
        <v>0</v>
      </c>
      <c r="F152" s="184">
        <f t="shared" ref="F152" si="227">SUM(F153:F158)</f>
        <v>0</v>
      </c>
      <c r="G152" s="220">
        <f t="shared" ref="G152:G175" si="228">IFERROR(IF(AND(ROUND(SUM(D152),0)=0,ROUND(SUM(F152:F152),0)&gt;ROUND(SUM(D152),0)),"INF",(ROUND(SUM(F152:F152),0)-ROUND(SUM(D152),0))/ROUND(SUM(D152),0)),0)</f>
        <v>0</v>
      </c>
      <c r="H152" s="184">
        <f t="shared" ref="H152" si="229">SUM(H153:H158)</f>
        <v>0</v>
      </c>
      <c r="I152" s="220">
        <f t="shared" ref="I152:I175" si="230">IFERROR(IF(AND(ROUND(SUM(F152),0)=0,ROUND(SUM(H152:H152),0)&gt;ROUND(SUM(F152),0)),"INF",(ROUND(SUM(H152:H152),0)-ROUND(SUM(F152),0))/ROUND(SUM(F152),0)),0)</f>
        <v>0</v>
      </c>
      <c r="J152" s="184">
        <f t="shared" ref="J152" si="231">SUM(J153:J158)</f>
        <v>0</v>
      </c>
      <c r="K152" s="220">
        <f t="shared" ref="K152:K175" si="232">IFERROR(IF(AND(ROUND(SUM(H152),0)=0,ROUND(SUM(J152:J152),0)&gt;ROUND(SUM(H152),0)),"INF",(ROUND(SUM(J152:J152),0)-ROUND(SUM(H152),0))/ROUND(SUM(H152),0)),0)</f>
        <v>0</v>
      </c>
      <c r="L152" s="184">
        <f t="shared" ref="L152" si="233">SUM(L153:L158)</f>
        <v>0</v>
      </c>
      <c r="M152" s="220">
        <f t="shared" ref="M152:M175" si="234">IFERROR(IF(AND(ROUND(SUM(J152),0)=0,ROUND(SUM(L152:L152),0)&gt;ROUND(SUM(J152),0)),"INF",(ROUND(SUM(L152:L152),0)-ROUND(SUM(J152),0))/ROUND(SUM(J152),0)),0)</f>
        <v>0</v>
      </c>
      <c r="N152" s="184">
        <f t="shared" ref="N152" si="235">SUM(N153:N158)</f>
        <v>0</v>
      </c>
      <c r="O152" s="220">
        <f t="shared" ref="O152:O175" si="236">IFERROR(IF(AND(ROUND(SUM(L152),0)=0,ROUND(SUM(N152:N152),0)&gt;ROUND(SUM(L152),0)),"INF",(ROUND(SUM(N152:N152),0)-ROUND(SUM(L152),0))/ROUND(SUM(L152),0)),0)</f>
        <v>0</v>
      </c>
      <c r="P152" s="184">
        <f t="shared" ref="P152" si="237">SUM(P153:P158)</f>
        <v>0</v>
      </c>
      <c r="Q152" s="220">
        <f t="shared" ref="Q152:Q175" si="238">IFERROR(IF(AND(ROUND(SUM(N152),0)=0,ROUND(SUM(P152:P152),0)&gt;ROUND(SUM(N152),0)),"INF",(ROUND(SUM(P152:P152),0)-ROUND(SUM(N152),0))/ROUND(SUM(N152),0)),0)</f>
        <v>0</v>
      </c>
      <c r="R152" s="184">
        <f t="shared" ref="R152" si="239">SUM(R153:R158)</f>
        <v>0</v>
      </c>
      <c r="S152" s="484">
        <f t="shared" ref="S152:S175" si="240">IFERROR(IF(AND(ROUND(SUM(P152),0)=0,ROUND(SUM(R152:R152),0)&gt;ROUND(SUM(P152),0)),"INF",(ROUND(SUM(R152:R152),0)-ROUND(SUM(P152),0))/ROUND(SUM(P152),0)),0)</f>
        <v>0</v>
      </c>
    </row>
    <row r="153" spans="1:19" x14ac:dyDescent="0.3">
      <c r="A153" s="180" t="s">
        <v>187</v>
      </c>
      <c r="B153" s="486">
        <v>10</v>
      </c>
      <c r="C153" s="289"/>
      <c r="D153" s="289"/>
      <c r="E153" s="220">
        <f t="shared" si="226"/>
        <v>0</v>
      </c>
      <c r="F153" s="289"/>
      <c r="G153" s="220">
        <f t="shared" si="228"/>
        <v>0</v>
      </c>
      <c r="H153" s="289"/>
      <c r="I153" s="220">
        <f t="shared" si="230"/>
        <v>0</v>
      </c>
      <c r="J153" s="289"/>
      <c r="K153" s="220">
        <f t="shared" si="232"/>
        <v>0</v>
      </c>
      <c r="L153" s="289"/>
      <c r="M153" s="220">
        <f t="shared" si="234"/>
        <v>0</v>
      </c>
      <c r="N153" s="289"/>
      <c r="O153" s="220">
        <f t="shared" si="236"/>
        <v>0</v>
      </c>
      <c r="P153" s="289"/>
      <c r="Q153" s="220">
        <f t="shared" si="238"/>
        <v>0</v>
      </c>
      <c r="R153" s="289"/>
      <c r="S153" s="484">
        <f t="shared" si="240"/>
        <v>0</v>
      </c>
    </row>
    <row r="154" spans="1:19" x14ac:dyDescent="0.3">
      <c r="A154" s="180" t="s">
        <v>188</v>
      </c>
      <c r="B154" s="486">
        <v>11</v>
      </c>
      <c r="C154" s="289"/>
      <c r="D154" s="289"/>
      <c r="E154" s="220">
        <f t="shared" si="226"/>
        <v>0</v>
      </c>
      <c r="F154" s="289"/>
      <c r="G154" s="220">
        <f t="shared" si="228"/>
        <v>0</v>
      </c>
      <c r="H154" s="289"/>
      <c r="I154" s="220">
        <f t="shared" si="230"/>
        <v>0</v>
      </c>
      <c r="J154" s="289"/>
      <c r="K154" s="220">
        <f t="shared" si="232"/>
        <v>0</v>
      </c>
      <c r="L154" s="289"/>
      <c r="M154" s="220">
        <f t="shared" si="234"/>
        <v>0</v>
      </c>
      <c r="N154" s="289"/>
      <c r="O154" s="220">
        <f t="shared" si="236"/>
        <v>0</v>
      </c>
      <c r="P154" s="289"/>
      <c r="Q154" s="220">
        <f t="shared" si="238"/>
        <v>0</v>
      </c>
      <c r="R154" s="289"/>
      <c r="S154" s="484">
        <f t="shared" si="240"/>
        <v>0</v>
      </c>
    </row>
    <row r="155" spans="1:19" x14ac:dyDescent="0.3">
      <c r="A155" s="180" t="s">
        <v>189</v>
      </c>
      <c r="B155" s="486">
        <v>12</v>
      </c>
      <c r="C155" s="289"/>
      <c r="D155" s="289"/>
      <c r="E155" s="220">
        <f t="shared" si="226"/>
        <v>0</v>
      </c>
      <c r="F155" s="289"/>
      <c r="G155" s="220">
        <f t="shared" si="228"/>
        <v>0</v>
      </c>
      <c r="H155" s="289"/>
      <c r="I155" s="220">
        <f t="shared" si="230"/>
        <v>0</v>
      </c>
      <c r="J155" s="289"/>
      <c r="K155" s="220">
        <f t="shared" si="232"/>
        <v>0</v>
      </c>
      <c r="L155" s="289"/>
      <c r="M155" s="220">
        <f t="shared" si="234"/>
        <v>0</v>
      </c>
      <c r="N155" s="289"/>
      <c r="O155" s="220">
        <f t="shared" si="236"/>
        <v>0</v>
      </c>
      <c r="P155" s="289"/>
      <c r="Q155" s="220">
        <f t="shared" si="238"/>
        <v>0</v>
      </c>
      <c r="R155" s="289"/>
      <c r="S155" s="484">
        <f t="shared" si="240"/>
        <v>0</v>
      </c>
    </row>
    <row r="156" spans="1:19" x14ac:dyDescent="0.3">
      <c r="A156" s="180" t="s">
        <v>190</v>
      </c>
      <c r="B156" s="486">
        <v>13</v>
      </c>
      <c r="C156" s="289"/>
      <c r="D156" s="289"/>
      <c r="E156" s="220">
        <f t="shared" si="226"/>
        <v>0</v>
      </c>
      <c r="F156" s="289"/>
      <c r="G156" s="220">
        <f t="shared" si="228"/>
        <v>0</v>
      </c>
      <c r="H156" s="289"/>
      <c r="I156" s="220">
        <f t="shared" si="230"/>
        <v>0</v>
      </c>
      <c r="J156" s="289"/>
      <c r="K156" s="220">
        <f t="shared" si="232"/>
        <v>0</v>
      </c>
      <c r="L156" s="289"/>
      <c r="M156" s="220">
        <f t="shared" si="234"/>
        <v>0</v>
      </c>
      <c r="N156" s="289"/>
      <c r="O156" s="220">
        <f t="shared" si="236"/>
        <v>0</v>
      </c>
      <c r="P156" s="289"/>
      <c r="Q156" s="220">
        <f t="shared" si="238"/>
        <v>0</v>
      </c>
      <c r="R156" s="289"/>
      <c r="S156" s="484">
        <f t="shared" si="240"/>
        <v>0</v>
      </c>
    </row>
    <row r="157" spans="1:19" x14ac:dyDescent="0.3">
      <c r="A157" s="180" t="s">
        <v>191</v>
      </c>
      <c r="B157" s="486">
        <v>14</v>
      </c>
      <c r="C157" s="289"/>
      <c r="D157" s="289"/>
      <c r="E157" s="220">
        <f t="shared" si="226"/>
        <v>0</v>
      </c>
      <c r="F157" s="289"/>
      <c r="G157" s="220">
        <f t="shared" si="228"/>
        <v>0</v>
      </c>
      <c r="H157" s="289"/>
      <c r="I157" s="220">
        <f t="shared" si="230"/>
        <v>0</v>
      </c>
      <c r="J157" s="289"/>
      <c r="K157" s="220">
        <f t="shared" si="232"/>
        <v>0</v>
      </c>
      <c r="L157" s="289"/>
      <c r="M157" s="220">
        <f t="shared" si="234"/>
        <v>0</v>
      </c>
      <c r="N157" s="289"/>
      <c r="O157" s="220">
        <f t="shared" si="236"/>
        <v>0</v>
      </c>
      <c r="P157" s="289"/>
      <c r="Q157" s="220">
        <f t="shared" si="238"/>
        <v>0</v>
      </c>
      <c r="R157" s="289"/>
      <c r="S157" s="484">
        <f t="shared" si="240"/>
        <v>0</v>
      </c>
    </row>
    <row r="158" spans="1:19" x14ac:dyDescent="0.3">
      <c r="A158" s="180" t="s">
        <v>192</v>
      </c>
      <c r="B158" s="486">
        <v>15</v>
      </c>
      <c r="C158" s="289"/>
      <c r="D158" s="289"/>
      <c r="E158" s="220">
        <f t="shared" si="226"/>
        <v>0</v>
      </c>
      <c r="F158" s="289"/>
      <c r="G158" s="220">
        <f t="shared" si="228"/>
        <v>0</v>
      </c>
      <c r="H158" s="289"/>
      <c r="I158" s="220">
        <f t="shared" si="230"/>
        <v>0</v>
      </c>
      <c r="J158" s="289"/>
      <c r="K158" s="220">
        <f t="shared" si="232"/>
        <v>0</v>
      </c>
      <c r="L158" s="289"/>
      <c r="M158" s="220">
        <f t="shared" si="234"/>
        <v>0</v>
      </c>
      <c r="N158" s="289"/>
      <c r="O158" s="220">
        <f t="shared" si="236"/>
        <v>0</v>
      </c>
      <c r="P158" s="289"/>
      <c r="Q158" s="220">
        <f t="shared" si="238"/>
        <v>0</v>
      </c>
      <c r="R158" s="289"/>
      <c r="S158" s="484">
        <f t="shared" si="240"/>
        <v>0</v>
      </c>
    </row>
    <row r="159" spans="1:19" x14ac:dyDescent="0.3">
      <c r="A159" s="481" t="s">
        <v>193</v>
      </c>
      <c r="B159" s="482">
        <v>16</v>
      </c>
      <c r="C159" s="184">
        <f t="shared" ref="C159:R159" si="241">C160</f>
        <v>0</v>
      </c>
      <c r="D159" s="184">
        <f t="shared" si="241"/>
        <v>0</v>
      </c>
      <c r="E159" s="220">
        <f t="shared" si="226"/>
        <v>0</v>
      </c>
      <c r="F159" s="184">
        <f t="shared" si="241"/>
        <v>0</v>
      </c>
      <c r="G159" s="220">
        <f t="shared" si="228"/>
        <v>0</v>
      </c>
      <c r="H159" s="184">
        <f t="shared" si="241"/>
        <v>0</v>
      </c>
      <c r="I159" s="220">
        <f t="shared" si="230"/>
        <v>0</v>
      </c>
      <c r="J159" s="184">
        <f t="shared" si="241"/>
        <v>0</v>
      </c>
      <c r="K159" s="220">
        <f t="shared" si="232"/>
        <v>0</v>
      </c>
      <c r="L159" s="184">
        <f t="shared" si="241"/>
        <v>0</v>
      </c>
      <c r="M159" s="220">
        <f t="shared" si="234"/>
        <v>0</v>
      </c>
      <c r="N159" s="184">
        <f t="shared" si="241"/>
        <v>0</v>
      </c>
      <c r="O159" s="220">
        <f t="shared" si="236"/>
        <v>0</v>
      </c>
      <c r="P159" s="184">
        <f t="shared" si="241"/>
        <v>0</v>
      </c>
      <c r="Q159" s="220">
        <f t="shared" si="238"/>
        <v>0</v>
      </c>
      <c r="R159" s="184">
        <f t="shared" si="241"/>
        <v>0</v>
      </c>
      <c r="S159" s="484">
        <f t="shared" si="240"/>
        <v>0</v>
      </c>
    </row>
    <row r="160" spans="1:19" x14ac:dyDescent="0.3">
      <c r="A160" s="180" t="s">
        <v>194</v>
      </c>
      <c r="B160" s="486">
        <v>16</v>
      </c>
      <c r="C160" s="289"/>
      <c r="D160" s="289"/>
      <c r="E160" s="220">
        <f t="shared" si="226"/>
        <v>0</v>
      </c>
      <c r="F160" s="289"/>
      <c r="G160" s="220">
        <f t="shared" si="228"/>
        <v>0</v>
      </c>
      <c r="H160" s="289"/>
      <c r="I160" s="220">
        <f t="shared" si="230"/>
        <v>0</v>
      </c>
      <c r="J160" s="289"/>
      <c r="K160" s="220">
        <f t="shared" si="232"/>
        <v>0</v>
      </c>
      <c r="L160" s="289"/>
      <c r="M160" s="220">
        <f t="shared" si="234"/>
        <v>0</v>
      </c>
      <c r="N160" s="289"/>
      <c r="O160" s="220">
        <f t="shared" si="236"/>
        <v>0</v>
      </c>
      <c r="P160" s="289"/>
      <c r="Q160" s="220">
        <f t="shared" si="238"/>
        <v>0</v>
      </c>
      <c r="R160" s="289"/>
      <c r="S160" s="484">
        <f t="shared" si="240"/>
        <v>0</v>
      </c>
    </row>
    <row r="161" spans="1:19" x14ac:dyDescent="0.3">
      <c r="A161" s="481" t="s">
        <v>195</v>
      </c>
      <c r="B161" s="482" t="s">
        <v>196</v>
      </c>
      <c r="C161" s="184">
        <f t="shared" ref="C161:D161" si="242">SUM(C162,C167,C174)</f>
        <v>0</v>
      </c>
      <c r="D161" s="184">
        <f t="shared" si="242"/>
        <v>0</v>
      </c>
      <c r="E161" s="220">
        <f t="shared" si="226"/>
        <v>0</v>
      </c>
      <c r="F161" s="184">
        <f t="shared" ref="F161" si="243">SUM(F162,F167,F174)</f>
        <v>0</v>
      </c>
      <c r="G161" s="220">
        <f t="shared" si="228"/>
        <v>0</v>
      </c>
      <c r="H161" s="184">
        <f t="shared" ref="H161" si="244">SUM(H162,H167,H174)</f>
        <v>0</v>
      </c>
      <c r="I161" s="220">
        <f t="shared" si="230"/>
        <v>0</v>
      </c>
      <c r="J161" s="184">
        <f t="shared" ref="J161" si="245">SUM(J162,J167,J174)</f>
        <v>0</v>
      </c>
      <c r="K161" s="220">
        <f t="shared" si="232"/>
        <v>0</v>
      </c>
      <c r="L161" s="184">
        <f t="shared" ref="L161" si="246">SUM(L162,L167,L174)</f>
        <v>0</v>
      </c>
      <c r="M161" s="220">
        <f t="shared" si="234"/>
        <v>0</v>
      </c>
      <c r="N161" s="184">
        <f t="shared" ref="N161" si="247">SUM(N162,N167,N174)</f>
        <v>0</v>
      </c>
      <c r="O161" s="220">
        <f t="shared" si="236"/>
        <v>0</v>
      </c>
      <c r="P161" s="184">
        <f t="shared" ref="P161" si="248">SUM(P162,P167,P174)</f>
        <v>0</v>
      </c>
      <c r="Q161" s="220">
        <f t="shared" si="238"/>
        <v>0</v>
      </c>
      <c r="R161" s="184">
        <f t="shared" ref="R161" si="249">SUM(R162,R167,R174)</f>
        <v>0</v>
      </c>
      <c r="S161" s="484">
        <f t="shared" si="240"/>
        <v>0</v>
      </c>
    </row>
    <row r="162" spans="1:19" x14ac:dyDescent="0.3">
      <c r="A162" s="481" t="s">
        <v>927</v>
      </c>
      <c r="B162" s="482">
        <v>17</v>
      </c>
      <c r="C162" s="184">
        <f t="shared" ref="C162:D162" si="250">SUM(C163,C166)</f>
        <v>0</v>
      </c>
      <c r="D162" s="184">
        <f t="shared" si="250"/>
        <v>0</v>
      </c>
      <c r="E162" s="220">
        <f t="shared" si="226"/>
        <v>0</v>
      </c>
      <c r="F162" s="184">
        <f t="shared" ref="F162" si="251">SUM(F163,F166)</f>
        <v>0</v>
      </c>
      <c r="G162" s="220">
        <f t="shared" si="228"/>
        <v>0</v>
      </c>
      <c r="H162" s="184">
        <f t="shared" ref="H162" si="252">SUM(H163,H166)</f>
        <v>0</v>
      </c>
      <c r="I162" s="220">
        <f t="shared" si="230"/>
        <v>0</v>
      </c>
      <c r="J162" s="184">
        <f t="shared" ref="J162" si="253">SUM(J163,J166)</f>
        <v>0</v>
      </c>
      <c r="K162" s="220">
        <f t="shared" si="232"/>
        <v>0</v>
      </c>
      <c r="L162" s="184">
        <f t="shared" ref="L162" si="254">SUM(L163,L166)</f>
        <v>0</v>
      </c>
      <c r="M162" s="220">
        <f t="shared" si="234"/>
        <v>0</v>
      </c>
      <c r="N162" s="184">
        <f t="shared" ref="N162" si="255">SUM(N163,N166)</f>
        <v>0</v>
      </c>
      <c r="O162" s="220">
        <f t="shared" si="236"/>
        <v>0</v>
      </c>
      <c r="P162" s="184">
        <f t="shared" ref="P162" si="256">SUM(P163,P166)</f>
        <v>0</v>
      </c>
      <c r="Q162" s="220">
        <f t="shared" si="238"/>
        <v>0</v>
      </c>
      <c r="R162" s="184">
        <f t="shared" ref="R162" si="257">SUM(R163,R166)</f>
        <v>0</v>
      </c>
      <c r="S162" s="484">
        <f t="shared" si="240"/>
        <v>0</v>
      </c>
    </row>
    <row r="163" spans="1:19" x14ac:dyDescent="0.3">
      <c r="A163" s="481" t="s">
        <v>197</v>
      </c>
      <c r="B163" s="482" t="s">
        <v>198</v>
      </c>
      <c r="C163" s="184">
        <f t="shared" ref="C163:D163" si="258">SUM(C164:C165)</f>
        <v>0</v>
      </c>
      <c r="D163" s="184">
        <f t="shared" si="258"/>
        <v>0</v>
      </c>
      <c r="E163" s="220">
        <f t="shared" si="226"/>
        <v>0</v>
      </c>
      <c r="F163" s="184">
        <f>SUM(F164:F165)</f>
        <v>0</v>
      </c>
      <c r="G163" s="220">
        <f t="shared" si="228"/>
        <v>0</v>
      </c>
      <c r="H163" s="184">
        <f>SUM(H164:H165)</f>
        <v>0</v>
      </c>
      <c r="I163" s="220">
        <f t="shared" si="230"/>
        <v>0</v>
      </c>
      <c r="J163" s="184">
        <f>SUM(J164:J165)</f>
        <v>0</v>
      </c>
      <c r="K163" s="220">
        <f t="shared" si="232"/>
        <v>0</v>
      </c>
      <c r="L163" s="184">
        <f>SUM(L164:L165)</f>
        <v>0</v>
      </c>
      <c r="M163" s="220">
        <f t="shared" si="234"/>
        <v>0</v>
      </c>
      <c r="N163" s="184">
        <f>SUM(N164:N165)</f>
        <v>0</v>
      </c>
      <c r="O163" s="220">
        <f t="shared" si="236"/>
        <v>0</v>
      </c>
      <c r="P163" s="184">
        <f>SUM(P164:P165)</f>
        <v>0</v>
      </c>
      <c r="Q163" s="220">
        <f t="shared" si="238"/>
        <v>0</v>
      </c>
      <c r="R163" s="184">
        <f>SUM(R164:R165)</f>
        <v>0</v>
      </c>
      <c r="S163" s="484">
        <f t="shared" si="240"/>
        <v>0</v>
      </c>
    </row>
    <row r="164" spans="1:19" x14ac:dyDescent="0.3">
      <c r="A164" s="497" t="s">
        <v>199</v>
      </c>
      <c r="B164" s="486"/>
      <c r="C164" s="289"/>
      <c r="D164" s="289"/>
      <c r="E164" s="220">
        <f t="shared" si="226"/>
        <v>0</v>
      </c>
      <c r="F164" s="289"/>
      <c r="G164" s="220">
        <f t="shared" si="228"/>
        <v>0</v>
      </c>
      <c r="H164" s="289"/>
      <c r="I164" s="220">
        <f t="shared" si="230"/>
        <v>0</v>
      </c>
      <c r="J164" s="289"/>
      <c r="K164" s="220">
        <f t="shared" si="232"/>
        <v>0</v>
      </c>
      <c r="L164" s="289"/>
      <c r="M164" s="220">
        <f t="shared" si="234"/>
        <v>0</v>
      </c>
      <c r="N164" s="289"/>
      <c r="O164" s="220">
        <f t="shared" si="236"/>
        <v>0</v>
      </c>
      <c r="P164" s="289"/>
      <c r="Q164" s="220">
        <f t="shared" si="238"/>
        <v>0</v>
      </c>
      <c r="R164" s="289"/>
      <c r="S164" s="484">
        <f t="shared" si="240"/>
        <v>0</v>
      </c>
    </row>
    <row r="165" spans="1:19" x14ac:dyDescent="0.3">
      <c r="A165" s="497" t="s">
        <v>200</v>
      </c>
      <c r="B165" s="486"/>
      <c r="C165" s="289"/>
      <c r="D165" s="289"/>
      <c r="E165" s="220">
        <f t="shared" si="226"/>
        <v>0</v>
      </c>
      <c r="F165" s="289"/>
      <c r="G165" s="220">
        <f t="shared" si="228"/>
        <v>0</v>
      </c>
      <c r="H165" s="289"/>
      <c r="I165" s="220">
        <f t="shared" si="230"/>
        <v>0</v>
      </c>
      <c r="J165" s="289"/>
      <c r="K165" s="220">
        <f t="shared" si="232"/>
        <v>0</v>
      </c>
      <c r="L165" s="289"/>
      <c r="M165" s="220">
        <f t="shared" si="234"/>
        <v>0</v>
      </c>
      <c r="N165" s="289"/>
      <c r="O165" s="220">
        <f t="shared" si="236"/>
        <v>0</v>
      </c>
      <c r="P165" s="289"/>
      <c r="Q165" s="220">
        <f t="shared" si="238"/>
        <v>0</v>
      </c>
      <c r="R165" s="289"/>
      <c r="S165" s="484">
        <f t="shared" si="240"/>
        <v>0</v>
      </c>
    </row>
    <row r="166" spans="1:19" x14ac:dyDescent="0.3">
      <c r="A166" s="497" t="s">
        <v>201</v>
      </c>
      <c r="B166" s="486" t="s">
        <v>202</v>
      </c>
      <c r="C166" s="289"/>
      <c r="D166" s="289"/>
      <c r="E166" s="220">
        <f t="shared" si="226"/>
        <v>0</v>
      </c>
      <c r="F166" s="289"/>
      <c r="G166" s="220">
        <f t="shared" si="228"/>
        <v>0</v>
      </c>
      <c r="H166" s="289"/>
      <c r="I166" s="220">
        <f t="shared" si="230"/>
        <v>0</v>
      </c>
      <c r="J166" s="289"/>
      <c r="K166" s="220">
        <f t="shared" si="232"/>
        <v>0</v>
      </c>
      <c r="L166" s="289"/>
      <c r="M166" s="220">
        <f t="shared" si="234"/>
        <v>0</v>
      </c>
      <c r="N166" s="289"/>
      <c r="O166" s="220">
        <f t="shared" si="236"/>
        <v>0</v>
      </c>
      <c r="P166" s="289"/>
      <c r="Q166" s="220">
        <f t="shared" si="238"/>
        <v>0</v>
      </c>
      <c r="R166" s="289"/>
      <c r="S166" s="484">
        <f t="shared" si="240"/>
        <v>0</v>
      </c>
    </row>
    <row r="167" spans="1:19" x14ac:dyDescent="0.3">
      <c r="A167" s="481" t="s">
        <v>203</v>
      </c>
      <c r="B167" s="482" t="s">
        <v>204</v>
      </c>
      <c r="C167" s="184">
        <f t="shared" ref="C167:D167" si="259">SUM(C168:C173)</f>
        <v>0</v>
      </c>
      <c r="D167" s="184">
        <f t="shared" si="259"/>
        <v>0</v>
      </c>
      <c r="E167" s="220">
        <f t="shared" si="226"/>
        <v>0</v>
      </c>
      <c r="F167" s="184">
        <f t="shared" ref="F167" si="260">SUM(F168:F173)</f>
        <v>0</v>
      </c>
      <c r="G167" s="220">
        <f t="shared" si="228"/>
        <v>0</v>
      </c>
      <c r="H167" s="184">
        <f t="shared" ref="H167" si="261">SUM(H168:H173)</f>
        <v>0</v>
      </c>
      <c r="I167" s="220">
        <f t="shared" si="230"/>
        <v>0</v>
      </c>
      <c r="J167" s="184">
        <f t="shared" ref="J167" si="262">SUM(J168:J173)</f>
        <v>0</v>
      </c>
      <c r="K167" s="220">
        <f t="shared" si="232"/>
        <v>0</v>
      </c>
      <c r="L167" s="184">
        <f t="shared" ref="L167" si="263">SUM(L168:L173)</f>
        <v>0</v>
      </c>
      <c r="M167" s="220">
        <f t="shared" si="234"/>
        <v>0</v>
      </c>
      <c r="N167" s="184">
        <f t="shared" ref="N167" si="264">SUM(N168:N173)</f>
        <v>0</v>
      </c>
      <c r="O167" s="220">
        <f t="shared" si="236"/>
        <v>0</v>
      </c>
      <c r="P167" s="184">
        <f t="shared" ref="P167" si="265">SUM(P168:P173)</f>
        <v>0</v>
      </c>
      <c r="Q167" s="220">
        <f t="shared" si="238"/>
        <v>0</v>
      </c>
      <c r="R167" s="184">
        <f t="shared" ref="R167" si="266">SUM(R168:R173)</f>
        <v>0</v>
      </c>
      <c r="S167" s="484">
        <f t="shared" si="240"/>
        <v>0</v>
      </c>
    </row>
    <row r="168" spans="1:19" x14ac:dyDescent="0.3">
      <c r="A168" s="497" t="s">
        <v>205</v>
      </c>
      <c r="B168" s="486">
        <v>42</v>
      </c>
      <c r="C168" s="289"/>
      <c r="D168" s="289"/>
      <c r="E168" s="220">
        <f t="shared" si="226"/>
        <v>0</v>
      </c>
      <c r="F168" s="289"/>
      <c r="G168" s="220">
        <f t="shared" si="228"/>
        <v>0</v>
      </c>
      <c r="H168" s="289"/>
      <c r="I168" s="220">
        <f t="shared" si="230"/>
        <v>0</v>
      </c>
      <c r="J168" s="289"/>
      <c r="K168" s="220">
        <f t="shared" si="232"/>
        <v>0</v>
      </c>
      <c r="L168" s="289"/>
      <c r="M168" s="220">
        <f t="shared" si="234"/>
        <v>0</v>
      </c>
      <c r="N168" s="289"/>
      <c r="O168" s="220">
        <f t="shared" si="236"/>
        <v>0</v>
      </c>
      <c r="P168" s="289"/>
      <c r="Q168" s="220">
        <f t="shared" si="238"/>
        <v>0</v>
      </c>
      <c r="R168" s="289"/>
      <c r="S168" s="484">
        <f t="shared" si="240"/>
        <v>0</v>
      </c>
    </row>
    <row r="169" spans="1:19" x14ac:dyDescent="0.3">
      <c r="A169" s="497" t="s">
        <v>206</v>
      </c>
      <c r="B169" s="486">
        <v>43</v>
      </c>
      <c r="C169" s="289"/>
      <c r="D169" s="289"/>
      <c r="E169" s="220">
        <f t="shared" si="226"/>
        <v>0</v>
      </c>
      <c r="F169" s="289"/>
      <c r="G169" s="220">
        <f t="shared" si="228"/>
        <v>0</v>
      </c>
      <c r="H169" s="289"/>
      <c r="I169" s="220">
        <f t="shared" si="230"/>
        <v>0</v>
      </c>
      <c r="J169" s="289"/>
      <c r="K169" s="220">
        <f t="shared" si="232"/>
        <v>0</v>
      </c>
      <c r="L169" s="289"/>
      <c r="M169" s="220">
        <f t="shared" si="234"/>
        <v>0</v>
      </c>
      <c r="N169" s="289"/>
      <c r="O169" s="220">
        <f t="shared" si="236"/>
        <v>0</v>
      </c>
      <c r="P169" s="289"/>
      <c r="Q169" s="220">
        <f t="shared" si="238"/>
        <v>0</v>
      </c>
      <c r="R169" s="289"/>
      <c r="S169" s="484">
        <f t="shared" si="240"/>
        <v>0</v>
      </c>
    </row>
    <row r="170" spans="1:19" x14ac:dyDescent="0.3">
      <c r="A170" s="497" t="s">
        <v>207</v>
      </c>
      <c r="B170" s="486">
        <v>44</v>
      </c>
      <c r="C170" s="289"/>
      <c r="D170" s="289"/>
      <c r="E170" s="220">
        <f t="shared" si="226"/>
        <v>0</v>
      </c>
      <c r="F170" s="289"/>
      <c r="G170" s="220">
        <f t="shared" si="228"/>
        <v>0</v>
      </c>
      <c r="H170" s="289"/>
      <c r="I170" s="220">
        <f t="shared" si="230"/>
        <v>0</v>
      </c>
      <c r="J170" s="289"/>
      <c r="K170" s="220">
        <f t="shared" si="232"/>
        <v>0</v>
      </c>
      <c r="L170" s="289"/>
      <c r="M170" s="220">
        <f t="shared" si="234"/>
        <v>0</v>
      </c>
      <c r="N170" s="289"/>
      <c r="O170" s="220">
        <f t="shared" si="236"/>
        <v>0</v>
      </c>
      <c r="P170" s="289"/>
      <c r="Q170" s="220">
        <f t="shared" si="238"/>
        <v>0</v>
      </c>
      <c r="R170" s="289"/>
      <c r="S170" s="484">
        <f t="shared" si="240"/>
        <v>0</v>
      </c>
    </row>
    <row r="171" spans="1:19" x14ac:dyDescent="0.3">
      <c r="A171" s="497" t="s">
        <v>208</v>
      </c>
      <c r="B171" s="486">
        <v>46</v>
      </c>
      <c r="C171" s="289"/>
      <c r="D171" s="289"/>
      <c r="E171" s="220">
        <f t="shared" si="226"/>
        <v>0</v>
      </c>
      <c r="F171" s="289"/>
      <c r="G171" s="220">
        <f t="shared" si="228"/>
        <v>0</v>
      </c>
      <c r="H171" s="289"/>
      <c r="I171" s="220">
        <f t="shared" si="230"/>
        <v>0</v>
      </c>
      <c r="J171" s="289"/>
      <c r="K171" s="220">
        <f t="shared" si="232"/>
        <v>0</v>
      </c>
      <c r="L171" s="289"/>
      <c r="M171" s="220">
        <f t="shared" si="234"/>
        <v>0</v>
      </c>
      <c r="N171" s="289"/>
      <c r="O171" s="220">
        <f t="shared" si="236"/>
        <v>0</v>
      </c>
      <c r="P171" s="289"/>
      <c r="Q171" s="220">
        <f t="shared" si="238"/>
        <v>0</v>
      </c>
      <c r="R171" s="289"/>
      <c r="S171" s="484">
        <f t="shared" si="240"/>
        <v>0</v>
      </c>
    </row>
    <row r="172" spans="1:19" x14ac:dyDescent="0.3">
      <c r="A172" s="497" t="s">
        <v>209</v>
      </c>
      <c r="B172" s="486">
        <v>45</v>
      </c>
      <c r="C172" s="289"/>
      <c r="D172" s="289"/>
      <c r="E172" s="220">
        <f t="shared" si="226"/>
        <v>0</v>
      </c>
      <c r="F172" s="289"/>
      <c r="G172" s="220">
        <f t="shared" si="228"/>
        <v>0</v>
      </c>
      <c r="H172" s="289"/>
      <c r="I172" s="220">
        <f t="shared" si="230"/>
        <v>0</v>
      </c>
      <c r="J172" s="289"/>
      <c r="K172" s="220">
        <f t="shared" si="232"/>
        <v>0</v>
      </c>
      <c r="L172" s="289"/>
      <c r="M172" s="220">
        <f t="shared" si="234"/>
        <v>0</v>
      </c>
      <c r="N172" s="289"/>
      <c r="O172" s="220">
        <f t="shared" si="236"/>
        <v>0</v>
      </c>
      <c r="P172" s="289"/>
      <c r="Q172" s="220">
        <f t="shared" si="238"/>
        <v>0</v>
      </c>
      <c r="R172" s="289"/>
      <c r="S172" s="484">
        <f t="shared" si="240"/>
        <v>0</v>
      </c>
    </row>
    <row r="173" spans="1:19" x14ac:dyDescent="0.3">
      <c r="A173" s="497" t="s">
        <v>210</v>
      </c>
      <c r="B173" s="486" t="s">
        <v>211</v>
      </c>
      <c r="C173" s="289"/>
      <c r="D173" s="289"/>
      <c r="E173" s="220">
        <f t="shared" si="226"/>
        <v>0</v>
      </c>
      <c r="F173" s="289"/>
      <c r="G173" s="220">
        <f t="shared" si="228"/>
        <v>0</v>
      </c>
      <c r="H173" s="289"/>
      <c r="I173" s="220">
        <f t="shared" si="230"/>
        <v>0</v>
      </c>
      <c r="J173" s="289"/>
      <c r="K173" s="220">
        <f t="shared" si="232"/>
        <v>0</v>
      </c>
      <c r="L173" s="289"/>
      <c r="M173" s="220">
        <f t="shared" si="234"/>
        <v>0</v>
      </c>
      <c r="N173" s="289"/>
      <c r="O173" s="220">
        <f t="shared" si="236"/>
        <v>0</v>
      </c>
      <c r="P173" s="289"/>
      <c r="Q173" s="220">
        <f t="shared" si="238"/>
        <v>0</v>
      </c>
      <c r="R173" s="289"/>
      <c r="S173" s="484">
        <f t="shared" si="240"/>
        <v>0</v>
      </c>
    </row>
    <row r="174" spans="1:19" x14ac:dyDescent="0.3">
      <c r="A174" s="628" t="s">
        <v>179</v>
      </c>
      <c r="B174" s="629" t="s">
        <v>212</v>
      </c>
      <c r="C174" s="350"/>
      <c r="D174" s="350"/>
      <c r="E174" s="220">
        <f t="shared" si="226"/>
        <v>0</v>
      </c>
      <c r="F174" s="350"/>
      <c r="G174" s="220">
        <f t="shared" si="228"/>
        <v>0</v>
      </c>
      <c r="H174" s="350"/>
      <c r="I174" s="220">
        <f t="shared" si="230"/>
        <v>0</v>
      </c>
      <c r="J174" s="350"/>
      <c r="K174" s="220">
        <f t="shared" si="232"/>
        <v>0</v>
      </c>
      <c r="L174" s="350"/>
      <c r="M174" s="220">
        <f t="shared" si="234"/>
        <v>0</v>
      </c>
      <c r="N174" s="350"/>
      <c r="O174" s="220">
        <f t="shared" si="236"/>
        <v>0</v>
      </c>
      <c r="P174" s="350"/>
      <c r="Q174" s="220">
        <f t="shared" si="238"/>
        <v>0</v>
      </c>
      <c r="R174" s="350"/>
      <c r="S174" s="484">
        <f t="shared" si="240"/>
        <v>0</v>
      </c>
    </row>
    <row r="175" spans="1:19" x14ac:dyDescent="0.3">
      <c r="A175" s="489" t="s">
        <v>213</v>
      </c>
      <c r="B175" s="490" t="s">
        <v>214</v>
      </c>
      <c r="C175" s="131">
        <f>SUM(C152,C159,C162,C167,C174)</f>
        <v>0</v>
      </c>
      <c r="D175" s="131">
        <f>SUM(D152,D159,D162,D167,D174)</f>
        <v>0</v>
      </c>
      <c r="E175" s="498">
        <f t="shared" si="226"/>
        <v>0</v>
      </c>
      <c r="F175" s="131">
        <f>SUM(F152,F159,F162,F167,F174)</f>
        <v>0</v>
      </c>
      <c r="G175" s="498">
        <f t="shared" si="228"/>
        <v>0</v>
      </c>
      <c r="H175" s="131">
        <f>SUM(H152,H159,H162,H167,H174)</f>
        <v>0</v>
      </c>
      <c r="I175" s="498">
        <f t="shared" si="230"/>
        <v>0</v>
      </c>
      <c r="J175" s="131">
        <f>SUM(J152,J159,J162,J167,J174)</f>
        <v>0</v>
      </c>
      <c r="K175" s="498">
        <f t="shared" si="232"/>
        <v>0</v>
      </c>
      <c r="L175" s="131">
        <f>SUM(L152,L159,L162,L167,L174)</f>
        <v>0</v>
      </c>
      <c r="M175" s="498">
        <f t="shared" si="234"/>
        <v>0</v>
      </c>
      <c r="N175" s="131">
        <f>SUM(N152,N159,N162,N167,N174)</f>
        <v>0</v>
      </c>
      <c r="O175" s="498">
        <f t="shared" si="236"/>
        <v>0</v>
      </c>
      <c r="P175" s="131">
        <f>SUM(P152,P159,P162,P167,P174)</f>
        <v>0</v>
      </c>
      <c r="Q175" s="498">
        <f t="shared" si="238"/>
        <v>0</v>
      </c>
      <c r="R175" s="131">
        <f>SUM(R152,R159,R162,R167,R174)</f>
        <v>0</v>
      </c>
      <c r="S175" s="498">
        <f t="shared" si="240"/>
        <v>0</v>
      </c>
    </row>
    <row r="176" spans="1:19" x14ac:dyDescent="0.3">
      <c r="A176" s="569"/>
      <c r="B176" s="570"/>
      <c r="C176" s="571"/>
      <c r="D176" s="571"/>
      <c r="E176" s="572"/>
      <c r="F176" s="571"/>
      <c r="G176" s="572"/>
      <c r="H176" s="571"/>
      <c r="I176" s="572"/>
      <c r="J176" s="571"/>
      <c r="K176" s="572"/>
      <c r="L176" s="571"/>
      <c r="M176" s="572"/>
      <c r="N176" s="571"/>
      <c r="O176" s="572"/>
      <c r="P176" s="571"/>
      <c r="Q176" s="572"/>
      <c r="R176" s="571"/>
      <c r="S176" s="572"/>
    </row>
    <row r="177" spans="1:21" x14ac:dyDescent="0.3">
      <c r="A177" s="566" t="s">
        <v>847</v>
      </c>
      <c r="B177" s="567"/>
      <c r="C177" s="568"/>
      <c r="D177" s="568"/>
      <c r="E177" s="568"/>
      <c r="F177" s="567"/>
      <c r="G177" s="567"/>
      <c r="H177" s="567"/>
      <c r="I177" s="567"/>
      <c r="J177" s="567"/>
      <c r="K177" s="567"/>
      <c r="L177" s="567"/>
      <c r="M177" s="567"/>
      <c r="N177" s="567"/>
      <c r="O177" s="567"/>
      <c r="P177" s="567"/>
      <c r="Q177" s="567"/>
      <c r="R177" s="567"/>
      <c r="S177" s="567"/>
      <c r="T177" s="567"/>
      <c r="U177" s="567"/>
    </row>
    <row r="179" spans="1:21" ht="27" x14ac:dyDescent="0.3">
      <c r="A179" s="539" t="s">
        <v>162</v>
      </c>
      <c r="B179" s="539" t="s">
        <v>184</v>
      </c>
      <c r="C179" s="540" t="s">
        <v>112</v>
      </c>
      <c r="D179" s="539" t="s">
        <v>140</v>
      </c>
      <c r="E179" s="539" t="s">
        <v>110</v>
      </c>
      <c r="F179" s="539" t="s">
        <v>307</v>
      </c>
      <c r="G179" s="539" t="s">
        <v>110</v>
      </c>
      <c r="H179" s="539" t="s">
        <v>327</v>
      </c>
      <c r="I179" s="539" t="s">
        <v>110</v>
      </c>
      <c r="J179" s="539" t="s">
        <v>306</v>
      </c>
      <c r="K179" s="539" t="s">
        <v>110</v>
      </c>
      <c r="L179" s="539" t="s">
        <v>302</v>
      </c>
      <c r="M179" s="539" t="s">
        <v>110</v>
      </c>
      <c r="N179" s="539" t="s">
        <v>303</v>
      </c>
      <c r="O179" s="539" t="s">
        <v>110</v>
      </c>
      <c r="P179" s="539" t="s">
        <v>304</v>
      </c>
      <c r="Q179" s="539" t="s">
        <v>110</v>
      </c>
      <c r="R179" s="539" t="s">
        <v>305</v>
      </c>
      <c r="S179" s="539" t="s">
        <v>110</v>
      </c>
    </row>
    <row r="180" spans="1:21" x14ac:dyDescent="0.3">
      <c r="A180" s="481" t="s">
        <v>163</v>
      </c>
      <c r="B180" s="482" t="s">
        <v>164</v>
      </c>
      <c r="C180" s="184">
        <f>SUM(C8,C51,C94,C137)</f>
        <v>0</v>
      </c>
      <c r="D180" s="184">
        <f>SUM(D8,D51,D94,D137)</f>
        <v>0</v>
      </c>
      <c r="E180" s="220">
        <f t="shared" ref="E180:E191" si="267">IFERROR(IF(AND(ROUND(SUM(C180:C180),0)=0,ROUND(SUM(D180:D180),0)&gt;ROUND(SUM(C180:C180),0)),"INF",(ROUND(SUM(D180:D180),0)-ROUND(SUM(C180:C180),0))/ROUND(SUM(C180:C180),0)),0)</f>
        <v>0</v>
      </c>
      <c r="F180" s="184">
        <f>SUM(F8,F51,F94,F137)</f>
        <v>0</v>
      </c>
      <c r="G180" s="220">
        <f>IFERROR(IF(AND(ROUND(SUM(D180),0)=0,ROUND(SUM(F180:F180),0)&gt;ROUND(SUM(D180),0)),"INF",(ROUND(SUM(F180:F180),0)-ROUND(SUM(D180),0))/ROUND(SUM(D180),0)),0)</f>
        <v>0</v>
      </c>
      <c r="H180" s="184">
        <f>SUM(H8,H51,H94,H137)</f>
        <v>0</v>
      </c>
      <c r="I180" s="220">
        <f t="shared" ref="I180:I192" si="268">IFERROR(IF(AND(ROUND(SUM(F180),0)=0,ROUND(SUM(H180:H180),0)&gt;ROUND(SUM(F180),0)),"INF",(ROUND(SUM(H180:H180),0)-ROUND(SUM(F180),0))/ROUND(SUM(F180),0)),0)</f>
        <v>0</v>
      </c>
      <c r="J180" s="184">
        <f>SUM(J8,J51,J94,J137)</f>
        <v>0</v>
      </c>
      <c r="K180" s="220">
        <f t="shared" ref="K180:K192" si="269">IFERROR(IF(AND(ROUND(SUM(H180),0)=0,ROUND(SUM(J180:J180),0)&gt;ROUND(SUM(H180),0)),"INF",(ROUND(SUM(J180:J180),0)-ROUND(SUM(H180),0))/ROUND(SUM(H180),0)),0)</f>
        <v>0</v>
      </c>
      <c r="L180" s="184">
        <f>SUM(L8,L51,L94,L137)</f>
        <v>0</v>
      </c>
      <c r="M180" s="220">
        <f t="shared" ref="M180:M192" si="270">IFERROR(IF(AND(ROUND(SUM(J180),0)=0,ROUND(SUM(L180:L180),0)&gt;ROUND(SUM(J180),0)),"INF",(ROUND(SUM(L180:L180),0)-ROUND(SUM(J180),0))/ROUND(SUM(J180),0)),0)</f>
        <v>0</v>
      </c>
      <c r="N180" s="184">
        <f>SUM(N8,N51,N94,N137)</f>
        <v>0</v>
      </c>
      <c r="O180" s="220">
        <f t="shared" ref="O180:O192" si="271">IFERROR(IF(AND(ROUND(SUM(L180),0)=0,ROUND(SUM(N180:N180),0)&gt;ROUND(SUM(L180),0)),"INF",(ROUND(SUM(N180:N180),0)-ROUND(SUM(L180),0))/ROUND(SUM(L180),0)),0)</f>
        <v>0</v>
      </c>
      <c r="P180" s="184">
        <f>SUM(P8,P51,P94,P137)</f>
        <v>0</v>
      </c>
      <c r="Q180" s="220">
        <f t="shared" ref="Q180:Q192" si="272">IFERROR(IF(AND(ROUND(SUM(N180),0)=0,ROUND(SUM(P180:P180),0)&gt;ROUND(SUM(N180),0)),"INF",(ROUND(SUM(P180:P180),0)-ROUND(SUM(N180),0))/ROUND(SUM(N180),0)),0)</f>
        <v>0</v>
      </c>
      <c r="R180" s="184">
        <f>SUM(R8,R51,R94,R137)</f>
        <v>0</v>
      </c>
      <c r="S180" s="484">
        <f t="shared" ref="S180:S192" si="273">IFERROR(IF(AND(ROUND(SUM(P180),0)=0,ROUND(SUM(R180:R180),0)&gt;ROUND(SUM(P180),0)),"INF",(ROUND(SUM(R180:R180),0)-ROUND(SUM(P180),0))/ROUND(SUM(P180),0)),0)</f>
        <v>0</v>
      </c>
    </row>
    <row r="181" spans="1:21" x14ac:dyDescent="0.3">
      <c r="A181" s="180" t="s">
        <v>165</v>
      </c>
      <c r="B181" s="486">
        <v>20</v>
      </c>
      <c r="C181" s="184">
        <f t="shared" ref="C181:D191" si="274">SUM(C9,C52,C95,C138)</f>
        <v>0</v>
      </c>
      <c r="D181" s="184">
        <f t="shared" si="274"/>
        <v>0</v>
      </c>
      <c r="E181" s="220">
        <f t="shared" si="267"/>
        <v>0</v>
      </c>
      <c r="F181" s="184">
        <f t="shared" ref="F181:F191" si="275">SUM(F9,F52,F95,F138)</f>
        <v>0</v>
      </c>
      <c r="G181" s="220">
        <f>IFERROR(IF(AND(ROUND(SUM(D181),0)=0,ROUND(SUM(F181:F181),0)&gt;ROUND(SUM(D181),0)),"INF",(ROUND(SUM(F181:F181),0)-ROUND(SUM(D181),0))/ROUND(SUM(D181),0)),0)</f>
        <v>0</v>
      </c>
      <c r="H181" s="184">
        <f t="shared" ref="H181:H191" si="276">SUM(H9,H52,H95,H138)</f>
        <v>0</v>
      </c>
      <c r="I181" s="220">
        <f t="shared" si="268"/>
        <v>0</v>
      </c>
      <c r="J181" s="184">
        <f t="shared" ref="J181:J191" si="277">SUM(J9,J52,J95,J138)</f>
        <v>0</v>
      </c>
      <c r="K181" s="220">
        <f t="shared" si="269"/>
        <v>0</v>
      </c>
      <c r="L181" s="184">
        <f t="shared" ref="L181:L191" si="278">SUM(L9,L52,L95,L138)</f>
        <v>0</v>
      </c>
      <c r="M181" s="220">
        <f t="shared" si="270"/>
        <v>0</v>
      </c>
      <c r="N181" s="184">
        <f t="shared" ref="N181:N191" si="279">SUM(N9,N52,N95,N138)</f>
        <v>0</v>
      </c>
      <c r="O181" s="220">
        <f t="shared" si="271"/>
        <v>0</v>
      </c>
      <c r="P181" s="184">
        <f t="shared" ref="P181:P191" si="280">SUM(P9,P52,P95,P138)</f>
        <v>0</v>
      </c>
      <c r="Q181" s="220">
        <f t="shared" si="272"/>
        <v>0</v>
      </c>
      <c r="R181" s="184">
        <f t="shared" ref="R181:R191" si="281">SUM(R9,R52,R95,R138)</f>
        <v>0</v>
      </c>
      <c r="S181" s="484">
        <f t="shared" si="273"/>
        <v>0</v>
      </c>
    </row>
    <row r="182" spans="1:21" x14ac:dyDescent="0.3">
      <c r="A182" s="180" t="s">
        <v>166</v>
      </c>
      <c r="B182" s="486">
        <v>21</v>
      </c>
      <c r="C182" s="184">
        <f t="shared" si="274"/>
        <v>0</v>
      </c>
      <c r="D182" s="184">
        <f t="shared" si="274"/>
        <v>0</v>
      </c>
      <c r="E182" s="220">
        <f t="shared" si="267"/>
        <v>0</v>
      </c>
      <c r="F182" s="184">
        <f t="shared" si="275"/>
        <v>0</v>
      </c>
      <c r="G182" s="220">
        <f t="shared" ref="G182:G192" si="282">IFERROR(IF(AND(ROUND(SUM(D182),0)=0,ROUND(SUM(F182:F182),0)&gt;ROUND(SUM(D182),0)),"INF",(ROUND(SUM(F182:F182),0)-ROUND(SUM(D182),0))/ROUND(SUM(D182),0)),0)</f>
        <v>0</v>
      </c>
      <c r="H182" s="184">
        <f t="shared" si="276"/>
        <v>0</v>
      </c>
      <c r="I182" s="220">
        <f t="shared" si="268"/>
        <v>0</v>
      </c>
      <c r="J182" s="184">
        <f t="shared" si="277"/>
        <v>0</v>
      </c>
      <c r="K182" s="220">
        <f t="shared" si="269"/>
        <v>0</v>
      </c>
      <c r="L182" s="184">
        <f t="shared" si="278"/>
        <v>0</v>
      </c>
      <c r="M182" s="220">
        <f t="shared" si="270"/>
        <v>0</v>
      </c>
      <c r="N182" s="184">
        <f t="shared" si="279"/>
        <v>0</v>
      </c>
      <c r="O182" s="220">
        <f t="shared" si="271"/>
        <v>0</v>
      </c>
      <c r="P182" s="184">
        <f t="shared" si="280"/>
        <v>0</v>
      </c>
      <c r="Q182" s="220">
        <f t="shared" si="272"/>
        <v>0</v>
      </c>
      <c r="R182" s="184">
        <f t="shared" si="281"/>
        <v>0</v>
      </c>
      <c r="S182" s="484">
        <f t="shared" si="273"/>
        <v>0</v>
      </c>
    </row>
    <row r="183" spans="1:21" x14ac:dyDescent="0.3">
      <c r="A183" s="180" t="s">
        <v>167</v>
      </c>
      <c r="B183" s="486" t="s">
        <v>168</v>
      </c>
      <c r="C183" s="184">
        <f t="shared" si="274"/>
        <v>0</v>
      </c>
      <c r="D183" s="184">
        <f t="shared" si="274"/>
        <v>0</v>
      </c>
      <c r="E183" s="220">
        <f t="shared" si="267"/>
        <v>0</v>
      </c>
      <c r="F183" s="184">
        <f t="shared" si="275"/>
        <v>0</v>
      </c>
      <c r="G183" s="220">
        <f t="shared" si="282"/>
        <v>0</v>
      </c>
      <c r="H183" s="184">
        <f t="shared" si="276"/>
        <v>0</v>
      </c>
      <c r="I183" s="220">
        <f t="shared" si="268"/>
        <v>0</v>
      </c>
      <c r="J183" s="184">
        <f t="shared" si="277"/>
        <v>0</v>
      </c>
      <c r="K183" s="220">
        <f t="shared" si="269"/>
        <v>0</v>
      </c>
      <c r="L183" s="184">
        <f t="shared" si="278"/>
        <v>0</v>
      </c>
      <c r="M183" s="220">
        <f t="shared" si="270"/>
        <v>0</v>
      </c>
      <c r="N183" s="184">
        <f t="shared" si="279"/>
        <v>0</v>
      </c>
      <c r="O183" s="220">
        <f t="shared" si="271"/>
        <v>0</v>
      </c>
      <c r="P183" s="184">
        <f t="shared" si="280"/>
        <v>0</v>
      </c>
      <c r="Q183" s="220">
        <f t="shared" si="272"/>
        <v>0</v>
      </c>
      <c r="R183" s="184">
        <f t="shared" si="281"/>
        <v>0</v>
      </c>
      <c r="S183" s="484">
        <f t="shared" si="273"/>
        <v>0</v>
      </c>
    </row>
    <row r="184" spans="1:21" x14ac:dyDescent="0.3">
      <c r="A184" s="180" t="s">
        <v>169</v>
      </c>
      <c r="B184" s="486">
        <v>28</v>
      </c>
      <c r="C184" s="184">
        <f t="shared" si="274"/>
        <v>0</v>
      </c>
      <c r="D184" s="184">
        <f t="shared" si="274"/>
        <v>0</v>
      </c>
      <c r="E184" s="220">
        <f t="shared" si="267"/>
        <v>0</v>
      </c>
      <c r="F184" s="184">
        <f t="shared" si="275"/>
        <v>0</v>
      </c>
      <c r="G184" s="220">
        <f t="shared" si="282"/>
        <v>0</v>
      </c>
      <c r="H184" s="184">
        <f t="shared" si="276"/>
        <v>0</v>
      </c>
      <c r="I184" s="220">
        <f t="shared" si="268"/>
        <v>0</v>
      </c>
      <c r="J184" s="184">
        <f t="shared" si="277"/>
        <v>0</v>
      </c>
      <c r="K184" s="220">
        <f t="shared" si="269"/>
        <v>0</v>
      </c>
      <c r="L184" s="184">
        <f t="shared" si="278"/>
        <v>0</v>
      </c>
      <c r="M184" s="220">
        <f t="shared" si="270"/>
        <v>0</v>
      </c>
      <c r="N184" s="184">
        <f t="shared" si="279"/>
        <v>0</v>
      </c>
      <c r="O184" s="220">
        <f t="shared" si="271"/>
        <v>0</v>
      </c>
      <c r="P184" s="184">
        <f t="shared" si="280"/>
        <v>0</v>
      </c>
      <c r="Q184" s="220">
        <f t="shared" si="272"/>
        <v>0</v>
      </c>
      <c r="R184" s="184">
        <f t="shared" si="281"/>
        <v>0</v>
      </c>
      <c r="S184" s="484">
        <f t="shared" si="273"/>
        <v>0</v>
      </c>
    </row>
    <row r="185" spans="1:21" x14ac:dyDescent="0.3">
      <c r="A185" s="481" t="s">
        <v>170</v>
      </c>
      <c r="B185" s="482" t="s">
        <v>171</v>
      </c>
      <c r="C185" s="184">
        <f t="shared" si="274"/>
        <v>0</v>
      </c>
      <c r="D185" s="184">
        <f t="shared" si="274"/>
        <v>0</v>
      </c>
      <c r="E185" s="220">
        <f t="shared" si="267"/>
        <v>0</v>
      </c>
      <c r="F185" s="184">
        <f t="shared" si="275"/>
        <v>0</v>
      </c>
      <c r="G185" s="220">
        <f t="shared" si="282"/>
        <v>0</v>
      </c>
      <c r="H185" s="184">
        <f t="shared" si="276"/>
        <v>0</v>
      </c>
      <c r="I185" s="220">
        <f t="shared" si="268"/>
        <v>0</v>
      </c>
      <c r="J185" s="184">
        <f t="shared" si="277"/>
        <v>0</v>
      </c>
      <c r="K185" s="220">
        <f t="shared" si="269"/>
        <v>0</v>
      </c>
      <c r="L185" s="184">
        <f t="shared" si="278"/>
        <v>0</v>
      </c>
      <c r="M185" s="220">
        <f t="shared" si="270"/>
        <v>0</v>
      </c>
      <c r="N185" s="184">
        <f t="shared" si="279"/>
        <v>0</v>
      </c>
      <c r="O185" s="220">
        <f t="shared" si="271"/>
        <v>0</v>
      </c>
      <c r="P185" s="184">
        <f t="shared" si="280"/>
        <v>0</v>
      </c>
      <c r="Q185" s="220">
        <f t="shared" si="272"/>
        <v>0</v>
      </c>
      <c r="R185" s="184">
        <f t="shared" si="281"/>
        <v>0</v>
      </c>
      <c r="S185" s="484">
        <f t="shared" si="273"/>
        <v>0</v>
      </c>
    </row>
    <row r="186" spans="1:21" x14ac:dyDescent="0.3">
      <c r="A186" s="180" t="s">
        <v>172</v>
      </c>
      <c r="B186" s="486">
        <v>29</v>
      </c>
      <c r="C186" s="184">
        <f t="shared" si="274"/>
        <v>0</v>
      </c>
      <c r="D186" s="184">
        <f t="shared" si="274"/>
        <v>0</v>
      </c>
      <c r="E186" s="220">
        <f t="shared" si="267"/>
        <v>0</v>
      </c>
      <c r="F186" s="184">
        <f t="shared" si="275"/>
        <v>0</v>
      </c>
      <c r="G186" s="220">
        <f t="shared" si="282"/>
        <v>0</v>
      </c>
      <c r="H186" s="184">
        <f t="shared" si="276"/>
        <v>0</v>
      </c>
      <c r="I186" s="220">
        <f t="shared" si="268"/>
        <v>0</v>
      </c>
      <c r="J186" s="184">
        <f t="shared" si="277"/>
        <v>0</v>
      </c>
      <c r="K186" s="220">
        <f t="shared" si="269"/>
        <v>0</v>
      </c>
      <c r="L186" s="184">
        <f t="shared" si="278"/>
        <v>0</v>
      </c>
      <c r="M186" s="220">
        <f t="shared" si="270"/>
        <v>0</v>
      </c>
      <c r="N186" s="184">
        <f t="shared" si="279"/>
        <v>0</v>
      </c>
      <c r="O186" s="220">
        <f t="shared" si="271"/>
        <v>0</v>
      </c>
      <c r="P186" s="184">
        <f t="shared" si="280"/>
        <v>0</v>
      </c>
      <c r="Q186" s="220">
        <f t="shared" si="272"/>
        <v>0</v>
      </c>
      <c r="R186" s="184">
        <f t="shared" si="281"/>
        <v>0</v>
      </c>
      <c r="S186" s="484">
        <f t="shared" si="273"/>
        <v>0</v>
      </c>
    </row>
    <row r="187" spans="1:21" x14ac:dyDescent="0.3">
      <c r="A187" s="180" t="s">
        <v>173</v>
      </c>
      <c r="B187" s="486">
        <v>3</v>
      </c>
      <c r="C187" s="184">
        <f t="shared" si="274"/>
        <v>0</v>
      </c>
      <c r="D187" s="184">
        <f t="shared" si="274"/>
        <v>0</v>
      </c>
      <c r="E187" s="220">
        <f t="shared" si="267"/>
        <v>0</v>
      </c>
      <c r="F187" s="184">
        <f t="shared" si="275"/>
        <v>0</v>
      </c>
      <c r="G187" s="220">
        <f t="shared" si="282"/>
        <v>0</v>
      </c>
      <c r="H187" s="184">
        <f t="shared" si="276"/>
        <v>0</v>
      </c>
      <c r="I187" s="220">
        <f t="shared" si="268"/>
        <v>0</v>
      </c>
      <c r="J187" s="184">
        <f t="shared" si="277"/>
        <v>0</v>
      </c>
      <c r="K187" s="220">
        <f t="shared" si="269"/>
        <v>0</v>
      </c>
      <c r="L187" s="184">
        <f t="shared" si="278"/>
        <v>0</v>
      </c>
      <c r="M187" s="220">
        <f t="shared" si="270"/>
        <v>0</v>
      </c>
      <c r="N187" s="184">
        <f t="shared" si="279"/>
        <v>0</v>
      </c>
      <c r="O187" s="220">
        <f t="shared" si="271"/>
        <v>0</v>
      </c>
      <c r="P187" s="184">
        <f t="shared" si="280"/>
        <v>0</v>
      </c>
      <c r="Q187" s="220">
        <f t="shared" si="272"/>
        <v>0</v>
      </c>
      <c r="R187" s="184">
        <f t="shared" si="281"/>
        <v>0</v>
      </c>
      <c r="S187" s="484">
        <f t="shared" si="273"/>
        <v>0</v>
      </c>
    </row>
    <row r="188" spans="1:21" x14ac:dyDescent="0.3">
      <c r="A188" s="180" t="s">
        <v>174</v>
      </c>
      <c r="B188" s="486" t="s">
        <v>175</v>
      </c>
      <c r="C188" s="184">
        <f t="shared" si="274"/>
        <v>0</v>
      </c>
      <c r="D188" s="184">
        <f t="shared" si="274"/>
        <v>0</v>
      </c>
      <c r="E188" s="220">
        <f t="shared" si="267"/>
        <v>0</v>
      </c>
      <c r="F188" s="184">
        <f t="shared" si="275"/>
        <v>0</v>
      </c>
      <c r="G188" s="220">
        <f t="shared" si="282"/>
        <v>0</v>
      </c>
      <c r="H188" s="184">
        <f t="shared" si="276"/>
        <v>0</v>
      </c>
      <c r="I188" s="220">
        <f t="shared" si="268"/>
        <v>0</v>
      </c>
      <c r="J188" s="184">
        <f t="shared" si="277"/>
        <v>0</v>
      </c>
      <c r="K188" s="220">
        <f t="shared" si="269"/>
        <v>0</v>
      </c>
      <c r="L188" s="184">
        <f t="shared" si="278"/>
        <v>0</v>
      </c>
      <c r="M188" s="220">
        <f t="shared" si="270"/>
        <v>0</v>
      </c>
      <c r="N188" s="184">
        <f t="shared" si="279"/>
        <v>0</v>
      </c>
      <c r="O188" s="220">
        <f t="shared" si="271"/>
        <v>0</v>
      </c>
      <c r="P188" s="184">
        <f t="shared" si="280"/>
        <v>0</v>
      </c>
      <c r="Q188" s="220">
        <f t="shared" si="272"/>
        <v>0</v>
      </c>
      <c r="R188" s="184">
        <f t="shared" si="281"/>
        <v>0</v>
      </c>
      <c r="S188" s="484">
        <f t="shared" si="273"/>
        <v>0</v>
      </c>
    </row>
    <row r="189" spans="1:21" x14ac:dyDescent="0.3">
      <c r="A189" s="180" t="s">
        <v>926</v>
      </c>
      <c r="B189" s="486" t="s">
        <v>176</v>
      </c>
      <c r="C189" s="184">
        <f t="shared" si="274"/>
        <v>0</v>
      </c>
      <c r="D189" s="184">
        <f t="shared" si="274"/>
        <v>0</v>
      </c>
      <c r="E189" s="220">
        <f t="shared" si="267"/>
        <v>0</v>
      </c>
      <c r="F189" s="184">
        <f t="shared" si="275"/>
        <v>0</v>
      </c>
      <c r="G189" s="220">
        <f t="shared" si="282"/>
        <v>0</v>
      </c>
      <c r="H189" s="184">
        <f t="shared" si="276"/>
        <v>0</v>
      </c>
      <c r="I189" s="220">
        <f t="shared" si="268"/>
        <v>0</v>
      </c>
      <c r="J189" s="184">
        <f t="shared" si="277"/>
        <v>0</v>
      </c>
      <c r="K189" s="220">
        <f t="shared" si="269"/>
        <v>0</v>
      </c>
      <c r="L189" s="184">
        <f t="shared" si="278"/>
        <v>0</v>
      </c>
      <c r="M189" s="220">
        <f t="shared" si="270"/>
        <v>0</v>
      </c>
      <c r="N189" s="184">
        <f t="shared" si="279"/>
        <v>0</v>
      </c>
      <c r="O189" s="220">
        <f t="shared" si="271"/>
        <v>0</v>
      </c>
      <c r="P189" s="184">
        <f t="shared" si="280"/>
        <v>0</v>
      </c>
      <c r="Q189" s="220">
        <f t="shared" si="272"/>
        <v>0</v>
      </c>
      <c r="R189" s="184">
        <f t="shared" si="281"/>
        <v>0</v>
      </c>
      <c r="S189" s="484">
        <f t="shared" si="273"/>
        <v>0</v>
      </c>
    </row>
    <row r="190" spans="1:21" x14ac:dyDescent="0.3">
      <c r="A190" s="180" t="s">
        <v>177</v>
      </c>
      <c r="B190" s="486" t="s">
        <v>178</v>
      </c>
      <c r="C190" s="184">
        <f t="shared" si="274"/>
        <v>0</v>
      </c>
      <c r="D190" s="184">
        <f t="shared" si="274"/>
        <v>0</v>
      </c>
      <c r="E190" s="220">
        <f t="shared" si="267"/>
        <v>0</v>
      </c>
      <c r="F190" s="184">
        <f t="shared" si="275"/>
        <v>0</v>
      </c>
      <c r="G190" s="220">
        <f t="shared" si="282"/>
        <v>0</v>
      </c>
      <c r="H190" s="184">
        <f t="shared" si="276"/>
        <v>0</v>
      </c>
      <c r="I190" s="220">
        <f t="shared" si="268"/>
        <v>0</v>
      </c>
      <c r="J190" s="184">
        <f t="shared" si="277"/>
        <v>0</v>
      </c>
      <c r="K190" s="220">
        <f t="shared" si="269"/>
        <v>0</v>
      </c>
      <c r="L190" s="184">
        <f t="shared" si="278"/>
        <v>0</v>
      </c>
      <c r="M190" s="220">
        <f t="shared" si="270"/>
        <v>0</v>
      </c>
      <c r="N190" s="184">
        <f t="shared" si="279"/>
        <v>0</v>
      </c>
      <c r="O190" s="220">
        <f t="shared" si="271"/>
        <v>0</v>
      </c>
      <c r="P190" s="184">
        <f t="shared" si="280"/>
        <v>0</v>
      </c>
      <c r="Q190" s="220">
        <f t="shared" si="272"/>
        <v>0</v>
      </c>
      <c r="R190" s="184">
        <f t="shared" si="281"/>
        <v>0</v>
      </c>
      <c r="S190" s="484">
        <f t="shared" si="273"/>
        <v>0</v>
      </c>
    </row>
    <row r="191" spans="1:21" x14ac:dyDescent="0.3">
      <c r="A191" s="180" t="s">
        <v>179</v>
      </c>
      <c r="B191" s="486" t="s">
        <v>180</v>
      </c>
      <c r="C191" s="184">
        <f t="shared" si="274"/>
        <v>0</v>
      </c>
      <c r="D191" s="184">
        <f t="shared" si="274"/>
        <v>0</v>
      </c>
      <c r="E191" s="220">
        <f t="shared" si="267"/>
        <v>0</v>
      </c>
      <c r="F191" s="184">
        <f t="shared" si="275"/>
        <v>0</v>
      </c>
      <c r="G191" s="220">
        <f t="shared" si="282"/>
        <v>0</v>
      </c>
      <c r="H191" s="184">
        <f t="shared" si="276"/>
        <v>0</v>
      </c>
      <c r="I191" s="220">
        <f t="shared" si="268"/>
        <v>0</v>
      </c>
      <c r="J191" s="184">
        <f t="shared" si="277"/>
        <v>0</v>
      </c>
      <c r="K191" s="220">
        <f t="shared" si="269"/>
        <v>0</v>
      </c>
      <c r="L191" s="184">
        <f t="shared" si="278"/>
        <v>0</v>
      </c>
      <c r="M191" s="220">
        <f t="shared" si="270"/>
        <v>0</v>
      </c>
      <c r="N191" s="184">
        <f t="shared" si="279"/>
        <v>0</v>
      </c>
      <c r="O191" s="220">
        <f t="shared" si="271"/>
        <v>0</v>
      </c>
      <c r="P191" s="184">
        <f t="shared" si="280"/>
        <v>0</v>
      </c>
      <c r="Q191" s="220">
        <f t="shared" si="272"/>
        <v>0</v>
      </c>
      <c r="R191" s="184">
        <f t="shared" si="281"/>
        <v>0</v>
      </c>
      <c r="S191" s="484">
        <f t="shared" si="273"/>
        <v>0</v>
      </c>
    </row>
    <row r="192" spans="1:21" ht="14.25" thickBot="1" x14ac:dyDescent="0.35">
      <c r="A192" s="489" t="s">
        <v>181</v>
      </c>
      <c r="B192" s="490" t="s">
        <v>182</v>
      </c>
      <c r="C192" s="491">
        <f t="shared" ref="C192:D192" si="283">SUM(C180,C185)</f>
        <v>0</v>
      </c>
      <c r="D192" s="491">
        <f t="shared" si="283"/>
        <v>0</v>
      </c>
      <c r="E192" s="492">
        <f>IFERROR(IF(AND(ROUND(SUM(C192:C192),0)=0,ROUND(SUM(D192:D192),0)&gt;ROUND(SUM(C192:C192),0)),"INF",(ROUND(SUM(D192:D192),0)-ROUND(SUM(C192:C192),0))/ROUND(SUM(C192:C192),0)),0)</f>
        <v>0</v>
      </c>
      <c r="F192" s="491">
        <f t="shared" ref="F192" si="284">SUM(F180,F185)</f>
        <v>0</v>
      </c>
      <c r="G192" s="492">
        <f t="shared" si="282"/>
        <v>0</v>
      </c>
      <c r="H192" s="491">
        <f t="shared" ref="H192" si="285">SUM(H180,H185)</f>
        <v>0</v>
      </c>
      <c r="I192" s="492">
        <f t="shared" si="268"/>
        <v>0</v>
      </c>
      <c r="J192" s="491">
        <f t="shared" ref="J192" si="286">SUM(J180,J185)</f>
        <v>0</v>
      </c>
      <c r="K192" s="492">
        <f t="shared" si="269"/>
        <v>0</v>
      </c>
      <c r="L192" s="491">
        <f t="shared" ref="L192" si="287">SUM(L180,L185)</f>
        <v>0</v>
      </c>
      <c r="M192" s="492">
        <f t="shared" si="270"/>
        <v>0</v>
      </c>
      <c r="N192" s="491">
        <f t="shared" ref="N192" si="288">SUM(N180,N185)</f>
        <v>0</v>
      </c>
      <c r="O192" s="492">
        <f t="shared" si="271"/>
        <v>0</v>
      </c>
      <c r="P192" s="491">
        <f t="shared" ref="P192" si="289">SUM(P180,P185)</f>
        <v>0</v>
      </c>
      <c r="Q192" s="492">
        <f t="shared" si="272"/>
        <v>0</v>
      </c>
      <c r="R192" s="491">
        <f t="shared" ref="R192" si="290">SUM(R180,R185)</f>
        <v>0</v>
      </c>
      <c r="S192" s="493">
        <f t="shared" si="273"/>
        <v>0</v>
      </c>
    </row>
    <row r="193" spans="1:19" x14ac:dyDescent="0.3">
      <c r="A193" s="180"/>
      <c r="B193" s="180"/>
      <c r="C193" s="228"/>
      <c r="D193" s="228"/>
      <c r="E193" s="228"/>
      <c r="F193" s="228"/>
      <c r="G193" s="228"/>
      <c r="H193" s="228"/>
      <c r="I193" s="228"/>
      <c r="J193" s="228"/>
      <c r="K193" s="228"/>
      <c r="L193" s="228"/>
      <c r="M193" s="228"/>
      <c r="N193" s="228"/>
      <c r="O193" s="228"/>
      <c r="P193" s="228"/>
      <c r="Q193" s="228"/>
      <c r="R193" s="228"/>
      <c r="S193" s="133"/>
    </row>
    <row r="194" spans="1:19" ht="27" x14ac:dyDescent="0.3">
      <c r="A194" s="539" t="s">
        <v>183</v>
      </c>
      <c r="B194" s="539" t="s">
        <v>184</v>
      </c>
      <c r="C194" s="541" t="str">
        <f t="shared" ref="C194:D194" si="291">C179</f>
        <v>Réalité 2015</v>
      </c>
      <c r="D194" s="541" t="str">
        <f t="shared" si="291"/>
        <v>Meilleure estimation 2016</v>
      </c>
      <c r="E194" s="541" t="s">
        <v>110</v>
      </c>
      <c r="F194" s="541" t="str">
        <f t="shared" ref="F194" si="292">F179</f>
        <v>Budget 2017</v>
      </c>
      <c r="G194" s="541" t="s">
        <v>110</v>
      </c>
      <c r="H194" s="541" t="str">
        <f t="shared" ref="H194" si="293">H179</f>
        <v>Budget 2018</v>
      </c>
      <c r="I194" s="541" t="s">
        <v>110</v>
      </c>
      <c r="J194" s="541" t="str">
        <f t="shared" ref="J194" si="294">J179</f>
        <v>Budget 2019</v>
      </c>
      <c r="K194" s="541" t="s">
        <v>110</v>
      </c>
      <c r="L194" s="541" t="str">
        <f t="shared" ref="L194" si="295">L179</f>
        <v>Budget 2020</v>
      </c>
      <c r="M194" s="541" t="s">
        <v>110</v>
      </c>
      <c r="N194" s="541" t="str">
        <f t="shared" ref="N194" si="296">N179</f>
        <v>Budget 2021</v>
      </c>
      <c r="O194" s="541" t="s">
        <v>110</v>
      </c>
      <c r="P194" s="541" t="str">
        <f t="shared" ref="P194" si="297">P179</f>
        <v>Budget 2022</v>
      </c>
      <c r="Q194" s="541" t="s">
        <v>110</v>
      </c>
      <c r="R194" s="541" t="str">
        <f t="shared" ref="R194" si="298">R179</f>
        <v>Budget 2023</v>
      </c>
      <c r="S194" s="541" t="s">
        <v>110</v>
      </c>
    </row>
    <row r="195" spans="1:19" x14ac:dyDescent="0.3">
      <c r="A195" s="481" t="s">
        <v>185</v>
      </c>
      <c r="B195" s="482" t="s">
        <v>186</v>
      </c>
      <c r="C195" s="184">
        <f t="shared" ref="C195:D210" si="299">SUM(C23,C66,C109,C152)</f>
        <v>0</v>
      </c>
      <c r="D195" s="184">
        <f t="shared" si="299"/>
        <v>0</v>
      </c>
      <c r="E195" s="220">
        <f t="shared" ref="E195:E218" si="300">IFERROR(IF(AND(ROUND(SUM(C195:C195),0)=0,ROUND(SUM(D195:D195),0)&gt;ROUND(SUM(C195:C195),0)),"INF",(ROUND(SUM(D195:D195),0)-ROUND(SUM(C195:C195),0))/ROUND(SUM(C195:C195),0)),0)</f>
        <v>0</v>
      </c>
      <c r="F195" s="184">
        <f t="shared" ref="F195:F217" si="301">SUM(F23,F66,F109,F152)</f>
        <v>0</v>
      </c>
      <c r="G195" s="220">
        <f t="shared" ref="G195:G218" si="302">IFERROR(IF(AND(ROUND(SUM(D195),0)=0,ROUND(SUM(F195:F195),0)&gt;ROUND(SUM(D195),0)),"INF",(ROUND(SUM(F195:F195),0)-ROUND(SUM(D195),0))/ROUND(SUM(D195),0)),0)</f>
        <v>0</v>
      </c>
      <c r="H195" s="184">
        <f t="shared" ref="H195:H217" si="303">SUM(H23,H66,H109,H152)</f>
        <v>0</v>
      </c>
      <c r="I195" s="220">
        <f t="shared" ref="I195:I218" si="304">IFERROR(IF(AND(ROUND(SUM(F195),0)=0,ROUND(SUM(H195:H195),0)&gt;ROUND(SUM(F195),0)),"INF",(ROUND(SUM(H195:H195),0)-ROUND(SUM(F195),0))/ROUND(SUM(F195),0)),0)</f>
        <v>0</v>
      </c>
      <c r="J195" s="184">
        <f t="shared" ref="J195:J217" si="305">SUM(J23,J66,J109,J152)</f>
        <v>0</v>
      </c>
      <c r="K195" s="220">
        <f t="shared" ref="K195:K218" si="306">IFERROR(IF(AND(ROUND(SUM(H195),0)=0,ROUND(SUM(J195:J195),0)&gt;ROUND(SUM(H195),0)),"INF",(ROUND(SUM(J195:J195),0)-ROUND(SUM(H195),0))/ROUND(SUM(H195),0)),0)</f>
        <v>0</v>
      </c>
      <c r="L195" s="184">
        <f t="shared" ref="L195:L217" si="307">SUM(L23,L66,L109,L152)</f>
        <v>0</v>
      </c>
      <c r="M195" s="220">
        <f t="shared" ref="M195:M218" si="308">IFERROR(IF(AND(ROUND(SUM(J195),0)=0,ROUND(SUM(L195:L195),0)&gt;ROUND(SUM(J195),0)),"INF",(ROUND(SUM(L195:L195),0)-ROUND(SUM(J195),0))/ROUND(SUM(J195),0)),0)</f>
        <v>0</v>
      </c>
      <c r="N195" s="184">
        <f t="shared" ref="N195:N217" si="309">SUM(N23,N66,N109,N152)</f>
        <v>0</v>
      </c>
      <c r="O195" s="220">
        <f t="shared" ref="O195:O218" si="310">IFERROR(IF(AND(ROUND(SUM(L195),0)=0,ROUND(SUM(N195:N195),0)&gt;ROUND(SUM(L195),0)),"INF",(ROUND(SUM(N195:N195),0)-ROUND(SUM(L195),0))/ROUND(SUM(L195),0)),0)</f>
        <v>0</v>
      </c>
      <c r="P195" s="184">
        <f t="shared" ref="P195:P217" si="311">SUM(P23,P66,P109,P152)</f>
        <v>0</v>
      </c>
      <c r="Q195" s="220">
        <f t="shared" ref="Q195:Q218" si="312">IFERROR(IF(AND(ROUND(SUM(N195),0)=0,ROUND(SUM(P195:P195),0)&gt;ROUND(SUM(N195),0)),"INF",(ROUND(SUM(P195:P195),0)-ROUND(SUM(N195),0))/ROUND(SUM(N195),0)),0)</f>
        <v>0</v>
      </c>
      <c r="R195" s="184">
        <f t="shared" ref="R195:R217" si="313">SUM(R23,R66,R109,R152)</f>
        <v>0</v>
      </c>
      <c r="S195" s="484">
        <f t="shared" ref="S195:S218" si="314">IFERROR(IF(AND(ROUND(SUM(P195),0)=0,ROUND(SUM(R195:R195),0)&gt;ROUND(SUM(P195),0)),"INF",(ROUND(SUM(R195:R195),0)-ROUND(SUM(P195),0))/ROUND(SUM(P195),0)),0)</f>
        <v>0</v>
      </c>
    </row>
    <row r="196" spans="1:19" x14ac:dyDescent="0.3">
      <c r="A196" s="180" t="s">
        <v>187</v>
      </c>
      <c r="B196" s="486">
        <v>10</v>
      </c>
      <c r="C196" s="184">
        <f t="shared" si="299"/>
        <v>0</v>
      </c>
      <c r="D196" s="184">
        <f t="shared" si="299"/>
        <v>0</v>
      </c>
      <c r="E196" s="220">
        <f t="shared" si="300"/>
        <v>0</v>
      </c>
      <c r="F196" s="184">
        <f t="shared" si="301"/>
        <v>0</v>
      </c>
      <c r="G196" s="220">
        <f t="shared" si="302"/>
        <v>0</v>
      </c>
      <c r="H196" s="184">
        <f t="shared" si="303"/>
        <v>0</v>
      </c>
      <c r="I196" s="220">
        <f t="shared" si="304"/>
        <v>0</v>
      </c>
      <c r="J196" s="184">
        <f t="shared" si="305"/>
        <v>0</v>
      </c>
      <c r="K196" s="220">
        <f t="shared" si="306"/>
        <v>0</v>
      </c>
      <c r="L196" s="184">
        <f t="shared" si="307"/>
        <v>0</v>
      </c>
      <c r="M196" s="220">
        <f t="shared" si="308"/>
        <v>0</v>
      </c>
      <c r="N196" s="184">
        <f t="shared" si="309"/>
        <v>0</v>
      </c>
      <c r="O196" s="220">
        <f t="shared" si="310"/>
        <v>0</v>
      </c>
      <c r="P196" s="184">
        <f t="shared" si="311"/>
        <v>0</v>
      </c>
      <c r="Q196" s="220">
        <f t="shared" si="312"/>
        <v>0</v>
      </c>
      <c r="R196" s="184">
        <f t="shared" si="313"/>
        <v>0</v>
      </c>
      <c r="S196" s="484">
        <f t="shared" si="314"/>
        <v>0</v>
      </c>
    </row>
    <row r="197" spans="1:19" x14ac:dyDescent="0.3">
      <c r="A197" s="180" t="s">
        <v>188</v>
      </c>
      <c r="B197" s="486">
        <v>11</v>
      </c>
      <c r="C197" s="184">
        <f t="shared" si="299"/>
        <v>0</v>
      </c>
      <c r="D197" s="184">
        <f t="shared" si="299"/>
        <v>0</v>
      </c>
      <c r="E197" s="220">
        <f t="shared" si="300"/>
        <v>0</v>
      </c>
      <c r="F197" s="184">
        <f t="shared" si="301"/>
        <v>0</v>
      </c>
      <c r="G197" s="220">
        <f t="shared" si="302"/>
        <v>0</v>
      </c>
      <c r="H197" s="184">
        <f t="shared" si="303"/>
        <v>0</v>
      </c>
      <c r="I197" s="220">
        <f t="shared" si="304"/>
        <v>0</v>
      </c>
      <c r="J197" s="184">
        <f t="shared" si="305"/>
        <v>0</v>
      </c>
      <c r="K197" s="220">
        <f t="shared" si="306"/>
        <v>0</v>
      </c>
      <c r="L197" s="184">
        <f t="shared" si="307"/>
        <v>0</v>
      </c>
      <c r="M197" s="220">
        <f t="shared" si="308"/>
        <v>0</v>
      </c>
      <c r="N197" s="184">
        <f t="shared" si="309"/>
        <v>0</v>
      </c>
      <c r="O197" s="220">
        <f t="shared" si="310"/>
        <v>0</v>
      </c>
      <c r="P197" s="184">
        <f t="shared" si="311"/>
        <v>0</v>
      </c>
      <c r="Q197" s="220">
        <f t="shared" si="312"/>
        <v>0</v>
      </c>
      <c r="R197" s="184">
        <f t="shared" si="313"/>
        <v>0</v>
      </c>
      <c r="S197" s="484">
        <f t="shared" si="314"/>
        <v>0</v>
      </c>
    </row>
    <row r="198" spans="1:19" x14ac:dyDescent="0.3">
      <c r="A198" s="180" t="s">
        <v>189</v>
      </c>
      <c r="B198" s="486">
        <v>12</v>
      </c>
      <c r="C198" s="184">
        <f t="shared" si="299"/>
        <v>0</v>
      </c>
      <c r="D198" s="184">
        <f t="shared" si="299"/>
        <v>0</v>
      </c>
      <c r="E198" s="220">
        <f t="shared" si="300"/>
        <v>0</v>
      </c>
      <c r="F198" s="184">
        <f t="shared" si="301"/>
        <v>0</v>
      </c>
      <c r="G198" s="220">
        <f t="shared" si="302"/>
        <v>0</v>
      </c>
      <c r="H198" s="184">
        <f t="shared" si="303"/>
        <v>0</v>
      </c>
      <c r="I198" s="220">
        <f t="shared" si="304"/>
        <v>0</v>
      </c>
      <c r="J198" s="184">
        <f t="shared" si="305"/>
        <v>0</v>
      </c>
      <c r="K198" s="220">
        <f t="shared" si="306"/>
        <v>0</v>
      </c>
      <c r="L198" s="184">
        <f t="shared" si="307"/>
        <v>0</v>
      </c>
      <c r="M198" s="220">
        <f t="shared" si="308"/>
        <v>0</v>
      </c>
      <c r="N198" s="184">
        <f t="shared" si="309"/>
        <v>0</v>
      </c>
      <c r="O198" s="220">
        <f t="shared" si="310"/>
        <v>0</v>
      </c>
      <c r="P198" s="184">
        <f t="shared" si="311"/>
        <v>0</v>
      </c>
      <c r="Q198" s="220">
        <f t="shared" si="312"/>
        <v>0</v>
      </c>
      <c r="R198" s="184">
        <f t="shared" si="313"/>
        <v>0</v>
      </c>
      <c r="S198" s="484">
        <f t="shared" si="314"/>
        <v>0</v>
      </c>
    </row>
    <row r="199" spans="1:19" x14ac:dyDescent="0.3">
      <c r="A199" s="180" t="s">
        <v>190</v>
      </c>
      <c r="B199" s="486">
        <v>13</v>
      </c>
      <c r="C199" s="184">
        <f t="shared" si="299"/>
        <v>0</v>
      </c>
      <c r="D199" s="184">
        <f t="shared" si="299"/>
        <v>0</v>
      </c>
      <c r="E199" s="220">
        <f t="shared" si="300"/>
        <v>0</v>
      </c>
      <c r="F199" s="184">
        <f t="shared" si="301"/>
        <v>0</v>
      </c>
      <c r="G199" s="220">
        <f t="shared" si="302"/>
        <v>0</v>
      </c>
      <c r="H199" s="184">
        <f t="shared" si="303"/>
        <v>0</v>
      </c>
      <c r="I199" s="220">
        <f t="shared" si="304"/>
        <v>0</v>
      </c>
      <c r="J199" s="184">
        <f t="shared" si="305"/>
        <v>0</v>
      </c>
      <c r="K199" s="220">
        <f t="shared" si="306"/>
        <v>0</v>
      </c>
      <c r="L199" s="184">
        <f t="shared" si="307"/>
        <v>0</v>
      </c>
      <c r="M199" s="220">
        <f t="shared" si="308"/>
        <v>0</v>
      </c>
      <c r="N199" s="184">
        <f t="shared" si="309"/>
        <v>0</v>
      </c>
      <c r="O199" s="220">
        <f t="shared" si="310"/>
        <v>0</v>
      </c>
      <c r="P199" s="184">
        <f t="shared" si="311"/>
        <v>0</v>
      </c>
      <c r="Q199" s="220">
        <f t="shared" si="312"/>
        <v>0</v>
      </c>
      <c r="R199" s="184">
        <f t="shared" si="313"/>
        <v>0</v>
      </c>
      <c r="S199" s="484">
        <f t="shared" si="314"/>
        <v>0</v>
      </c>
    </row>
    <row r="200" spans="1:19" x14ac:dyDescent="0.3">
      <c r="A200" s="180" t="s">
        <v>191</v>
      </c>
      <c r="B200" s="486">
        <v>14</v>
      </c>
      <c r="C200" s="184">
        <f t="shared" si="299"/>
        <v>0</v>
      </c>
      <c r="D200" s="184">
        <f t="shared" si="299"/>
        <v>0</v>
      </c>
      <c r="E200" s="220">
        <f t="shared" si="300"/>
        <v>0</v>
      </c>
      <c r="F200" s="184">
        <f t="shared" si="301"/>
        <v>0</v>
      </c>
      <c r="G200" s="220">
        <f t="shared" si="302"/>
        <v>0</v>
      </c>
      <c r="H200" s="184">
        <f t="shared" si="303"/>
        <v>0</v>
      </c>
      <c r="I200" s="220">
        <f t="shared" si="304"/>
        <v>0</v>
      </c>
      <c r="J200" s="184">
        <f t="shared" si="305"/>
        <v>0</v>
      </c>
      <c r="K200" s="220">
        <f t="shared" si="306"/>
        <v>0</v>
      </c>
      <c r="L200" s="184">
        <f t="shared" si="307"/>
        <v>0</v>
      </c>
      <c r="M200" s="220">
        <f t="shared" si="308"/>
        <v>0</v>
      </c>
      <c r="N200" s="184">
        <f t="shared" si="309"/>
        <v>0</v>
      </c>
      <c r="O200" s="220">
        <f t="shared" si="310"/>
        <v>0</v>
      </c>
      <c r="P200" s="184">
        <f t="shared" si="311"/>
        <v>0</v>
      </c>
      <c r="Q200" s="220">
        <f t="shared" si="312"/>
        <v>0</v>
      </c>
      <c r="R200" s="184">
        <f t="shared" si="313"/>
        <v>0</v>
      </c>
      <c r="S200" s="484">
        <f t="shared" si="314"/>
        <v>0</v>
      </c>
    </row>
    <row r="201" spans="1:19" x14ac:dyDescent="0.3">
      <c r="A201" s="180" t="s">
        <v>192</v>
      </c>
      <c r="B201" s="486">
        <v>15</v>
      </c>
      <c r="C201" s="184">
        <f t="shared" si="299"/>
        <v>0</v>
      </c>
      <c r="D201" s="184">
        <f t="shared" si="299"/>
        <v>0</v>
      </c>
      <c r="E201" s="220">
        <f t="shared" si="300"/>
        <v>0</v>
      </c>
      <c r="F201" s="184">
        <f t="shared" si="301"/>
        <v>0</v>
      </c>
      <c r="G201" s="220">
        <f t="shared" si="302"/>
        <v>0</v>
      </c>
      <c r="H201" s="184">
        <f t="shared" si="303"/>
        <v>0</v>
      </c>
      <c r="I201" s="220">
        <f t="shared" si="304"/>
        <v>0</v>
      </c>
      <c r="J201" s="184">
        <f t="shared" si="305"/>
        <v>0</v>
      </c>
      <c r="K201" s="220">
        <f t="shared" si="306"/>
        <v>0</v>
      </c>
      <c r="L201" s="184">
        <f t="shared" si="307"/>
        <v>0</v>
      </c>
      <c r="M201" s="220">
        <f t="shared" si="308"/>
        <v>0</v>
      </c>
      <c r="N201" s="184">
        <f t="shared" si="309"/>
        <v>0</v>
      </c>
      <c r="O201" s="220">
        <f t="shared" si="310"/>
        <v>0</v>
      </c>
      <c r="P201" s="184">
        <f t="shared" si="311"/>
        <v>0</v>
      </c>
      <c r="Q201" s="220">
        <f t="shared" si="312"/>
        <v>0</v>
      </c>
      <c r="R201" s="184">
        <f t="shared" si="313"/>
        <v>0</v>
      </c>
      <c r="S201" s="484">
        <f t="shared" si="314"/>
        <v>0</v>
      </c>
    </row>
    <row r="202" spans="1:19" x14ac:dyDescent="0.3">
      <c r="A202" s="481" t="s">
        <v>193</v>
      </c>
      <c r="B202" s="482">
        <v>16</v>
      </c>
      <c r="C202" s="184">
        <f t="shared" si="299"/>
        <v>0</v>
      </c>
      <c r="D202" s="184">
        <f t="shared" si="299"/>
        <v>0</v>
      </c>
      <c r="E202" s="220">
        <f t="shared" si="300"/>
        <v>0</v>
      </c>
      <c r="F202" s="184">
        <f t="shared" si="301"/>
        <v>0</v>
      </c>
      <c r="G202" s="220">
        <f t="shared" si="302"/>
        <v>0</v>
      </c>
      <c r="H202" s="184">
        <f t="shared" si="303"/>
        <v>0</v>
      </c>
      <c r="I202" s="220">
        <f t="shared" si="304"/>
        <v>0</v>
      </c>
      <c r="J202" s="184">
        <f t="shared" si="305"/>
        <v>0</v>
      </c>
      <c r="K202" s="220">
        <f t="shared" si="306"/>
        <v>0</v>
      </c>
      <c r="L202" s="184">
        <f t="shared" si="307"/>
        <v>0</v>
      </c>
      <c r="M202" s="220">
        <f t="shared" si="308"/>
        <v>0</v>
      </c>
      <c r="N202" s="184">
        <f t="shared" si="309"/>
        <v>0</v>
      </c>
      <c r="O202" s="220">
        <f t="shared" si="310"/>
        <v>0</v>
      </c>
      <c r="P202" s="184">
        <f t="shared" si="311"/>
        <v>0</v>
      </c>
      <c r="Q202" s="220">
        <f t="shared" si="312"/>
        <v>0</v>
      </c>
      <c r="R202" s="184">
        <f t="shared" si="313"/>
        <v>0</v>
      </c>
      <c r="S202" s="484">
        <f t="shared" si="314"/>
        <v>0</v>
      </c>
    </row>
    <row r="203" spans="1:19" x14ac:dyDescent="0.3">
      <c r="A203" s="180" t="s">
        <v>194</v>
      </c>
      <c r="B203" s="486">
        <v>16</v>
      </c>
      <c r="C203" s="184">
        <f t="shared" si="299"/>
        <v>0</v>
      </c>
      <c r="D203" s="184">
        <f t="shared" si="299"/>
        <v>0</v>
      </c>
      <c r="E203" s="220">
        <f t="shared" si="300"/>
        <v>0</v>
      </c>
      <c r="F203" s="184">
        <f t="shared" si="301"/>
        <v>0</v>
      </c>
      <c r="G203" s="220">
        <f t="shared" si="302"/>
        <v>0</v>
      </c>
      <c r="H203" s="184">
        <f t="shared" si="303"/>
        <v>0</v>
      </c>
      <c r="I203" s="220">
        <f t="shared" si="304"/>
        <v>0</v>
      </c>
      <c r="J203" s="184">
        <f t="shared" si="305"/>
        <v>0</v>
      </c>
      <c r="K203" s="220">
        <f t="shared" si="306"/>
        <v>0</v>
      </c>
      <c r="L203" s="184">
        <f t="shared" si="307"/>
        <v>0</v>
      </c>
      <c r="M203" s="220">
        <f t="shared" si="308"/>
        <v>0</v>
      </c>
      <c r="N203" s="184">
        <f t="shared" si="309"/>
        <v>0</v>
      </c>
      <c r="O203" s="220">
        <f t="shared" si="310"/>
        <v>0</v>
      </c>
      <c r="P203" s="184">
        <f t="shared" si="311"/>
        <v>0</v>
      </c>
      <c r="Q203" s="220">
        <f t="shared" si="312"/>
        <v>0</v>
      </c>
      <c r="R203" s="184">
        <f t="shared" si="313"/>
        <v>0</v>
      </c>
      <c r="S203" s="484">
        <f t="shared" si="314"/>
        <v>0</v>
      </c>
    </row>
    <row r="204" spans="1:19" x14ac:dyDescent="0.3">
      <c r="A204" s="481" t="s">
        <v>195</v>
      </c>
      <c r="B204" s="482" t="s">
        <v>196</v>
      </c>
      <c r="C204" s="184">
        <f t="shared" si="299"/>
        <v>0</v>
      </c>
      <c r="D204" s="184">
        <f t="shared" si="299"/>
        <v>0</v>
      </c>
      <c r="E204" s="220">
        <f t="shared" si="300"/>
        <v>0</v>
      </c>
      <c r="F204" s="184">
        <f t="shared" si="301"/>
        <v>0</v>
      </c>
      <c r="G204" s="220">
        <f t="shared" si="302"/>
        <v>0</v>
      </c>
      <c r="H204" s="184">
        <f t="shared" si="303"/>
        <v>0</v>
      </c>
      <c r="I204" s="220">
        <f t="shared" si="304"/>
        <v>0</v>
      </c>
      <c r="J204" s="184">
        <f t="shared" si="305"/>
        <v>0</v>
      </c>
      <c r="K204" s="220">
        <f t="shared" si="306"/>
        <v>0</v>
      </c>
      <c r="L204" s="184">
        <f t="shared" si="307"/>
        <v>0</v>
      </c>
      <c r="M204" s="220">
        <f t="shared" si="308"/>
        <v>0</v>
      </c>
      <c r="N204" s="184">
        <f t="shared" si="309"/>
        <v>0</v>
      </c>
      <c r="O204" s="220">
        <f t="shared" si="310"/>
        <v>0</v>
      </c>
      <c r="P204" s="184">
        <f t="shared" si="311"/>
        <v>0</v>
      </c>
      <c r="Q204" s="220">
        <f t="shared" si="312"/>
        <v>0</v>
      </c>
      <c r="R204" s="184">
        <f t="shared" si="313"/>
        <v>0</v>
      </c>
      <c r="S204" s="484">
        <f t="shared" si="314"/>
        <v>0</v>
      </c>
    </row>
    <row r="205" spans="1:19" x14ac:dyDescent="0.3">
      <c r="A205" s="481" t="s">
        <v>927</v>
      </c>
      <c r="B205" s="482">
        <v>17</v>
      </c>
      <c r="C205" s="184">
        <f t="shared" si="299"/>
        <v>0</v>
      </c>
      <c r="D205" s="184">
        <f t="shared" si="299"/>
        <v>0</v>
      </c>
      <c r="E205" s="220">
        <f t="shared" si="300"/>
        <v>0</v>
      </c>
      <c r="F205" s="184">
        <f t="shared" si="301"/>
        <v>0</v>
      </c>
      <c r="G205" s="220">
        <f t="shared" si="302"/>
        <v>0</v>
      </c>
      <c r="H205" s="184">
        <f t="shared" si="303"/>
        <v>0</v>
      </c>
      <c r="I205" s="220">
        <f t="shared" si="304"/>
        <v>0</v>
      </c>
      <c r="J205" s="184">
        <f t="shared" si="305"/>
        <v>0</v>
      </c>
      <c r="K205" s="220">
        <f t="shared" si="306"/>
        <v>0</v>
      </c>
      <c r="L205" s="184">
        <f t="shared" si="307"/>
        <v>0</v>
      </c>
      <c r="M205" s="220">
        <f t="shared" si="308"/>
        <v>0</v>
      </c>
      <c r="N205" s="184">
        <f t="shared" si="309"/>
        <v>0</v>
      </c>
      <c r="O205" s="220">
        <f t="shared" si="310"/>
        <v>0</v>
      </c>
      <c r="P205" s="184">
        <f t="shared" si="311"/>
        <v>0</v>
      </c>
      <c r="Q205" s="220">
        <f t="shared" si="312"/>
        <v>0</v>
      </c>
      <c r="R205" s="184">
        <f t="shared" si="313"/>
        <v>0</v>
      </c>
      <c r="S205" s="484">
        <f t="shared" si="314"/>
        <v>0</v>
      </c>
    </row>
    <row r="206" spans="1:19" x14ac:dyDescent="0.3">
      <c r="A206" s="481" t="s">
        <v>197</v>
      </c>
      <c r="B206" s="482" t="s">
        <v>198</v>
      </c>
      <c r="C206" s="184">
        <f t="shared" ref="C206:D206" si="315">SUM(C207:C208)</f>
        <v>0</v>
      </c>
      <c r="D206" s="184">
        <f t="shared" si="315"/>
        <v>0</v>
      </c>
      <c r="E206" s="220">
        <f t="shared" si="300"/>
        <v>0</v>
      </c>
      <c r="F206" s="184">
        <f>SUM(F207:F208)</f>
        <v>0</v>
      </c>
      <c r="G206" s="220">
        <f t="shared" si="302"/>
        <v>0</v>
      </c>
      <c r="H206" s="184">
        <f>SUM(H207:H208)</f>
        <v>0</v>
      </c>
      <c r="I206" s="220">
        <f t="shared" si="304"/>
        <v>0</v>
      </c>
      <c r="J206" s="184">
        <f>SUM(J207:J208)</f>
        <v>0</v>
      </c>
      <c r="K206" s="220">
        <f t="shared" si="306"/>
        <v>0</v>
      </c>
      <c r="L206" s="184">
        <f>SUM(L207:L208)</f>
        <v>0</v>
      </c>
      <c r="M206" s="220">
        <f t="shared" si="308"/>
        <v>0</v>
      </c>
      <c r="N206" s="184">
        <f>SUM(N207:N208)</f>
        <v>0</v>
      </c>
      <c r="O206" s="220">
        <f t="shared" si="310"/>
        <v>0</v>
      </c>
      <c r="P206" s="184">
        <f>SUM(P207:P208)</f>
        <v>0</v>
      </c>
      <c r="Q206" s="220">
        <f t="shared" si="312"/>
        <v>0</v>
      </c>
      <c r="R206" s="184">
        <f>SUM(R207:R208)</f>
        <v>0</v>
      </c>
      <c r="S206" s="484">
        <f t="shared" si="314"/>
        <v>0</v>
      </c>
    </row>
    <row r="207" spans="1:19" x14ac:dyDescent="0.3">
      <c r="A207" s="497" t="s">
        <v>199</v>
      </c>
      <c r="B207" s="486"/>
      <c r="C207" s="184">
        <f t="shared" si="299"/>
        <v>0</v>
      </c>
      <c r="D207" s="184">
        <f t="shared" si="299"/>
        <v>0</v>
      </c>
      <c r="E207" s="220">
        <f t="shared" si="300"/>
        <v>0</v>
      </c>
      <c r="F207" s="184">
        <f t="shared" si="301"/>
        <v>0</v>
      </c>
      <c r="G207" s="220">
        <f t="shared" si="302"/>
        <v>0</v>
      </c>
      <c r="H207" s="184">
        <f t="shared" si="303"/>
        <v>0</v>
      </c>
      <c r="I207" s="220">
        <f t="shared" si="304"/>
        <v>0</v>
      </c>
      <c r="J207" s="184">
        <f t="shared" si="305"/>
        <v>0</v>
      </c>
      <c r="K207" s="220">
        <f t="shared" si="306"/>
        <v>0</v>
      </c>
      <c r="L207" s="184">
        <f t="shared" si="307"/>
        <v>0</v>
      </c>
      <c r="M207" s="220">
        <f t="shared" si="308"/>
        <v>0</v>
      </c>
      <c r="N207" s="184">
        <f t="shared" si="309"/>
        <v>0</v>
      </c>
      <c r="O207" s="220">
        <f t="shared" si="310"/>
        <v>0</v>
      </c>
      <c r="P207" s="184">
        <f t="shared" si="311"/>
        <v>0</v>
      </c>
      <c r="Q207" s="220">
        <f t="shared" si="312"/>
        <v>0</v>
      </c>
      <c r="R207" s="184">
        <f t="shared" si="313"/>
        <v>0</v>
      </c>
      <c r="S207" s="484">
        <f t="shared" si="314"/>
        <v>0</v>
      </c>
    </row>
    <row r="208" spans="1:19" x14ac:dyDescent="0.3">
      <c r="A208" s="497" t="s">
        <v>200</v>
      </c>
      <c r="B208" s="486"/>
      <c r="C208" s="184">
        <f t="shared" si="299"/>
        <v>0</v>
      </c>
      <c r="D208" s="184">
        <f t="shared" si="299"/>
        <v>0</v>
      </c>
      <c r="E208" s="220">
        <f t="shared" si="300"/>
        <v>0</v>
      </c>
      <c r="F208" s="184">
        <f t="shared" si="301"/>
        <v>0</v>
      </c>
      <c r="G208" s="220">
        <f t="shared" si="302"/>
        <v>0</v>
      </c>
      <c r="H208" s="184">
        <f t="shared" si="303"/>
        <v>0</v>
      </c>
      <c r="I208" s="220">
        <f t="shared" si="304"/>
        <v>0</v>
      </c>
      <c r="J208" s="184">
        <f t="shared" si="305"/>
        <v>0</v>
      </c>
      <c r="K208" s="220">
        <f t="shared" si="306"/>
        <v>0</v>
      </c>
      <c r="L208" s="184">
        <f t="shared" si="307"/>
        <v>0</v>
      </c>
      <c r="M208" s="220">
        <f t="shared" si="308"/>
        <v>0</v>
      </c>
      <c r="N208" s="184">
        <f t="shared" si="309"/>
        <v>0</v>
      </c>
      <c r="O208" s="220">
        <f t="shared" si="310"/>
        <v>0</v>
      </c>
      <c r="P208" s="184">
        <f t="shared" si="311"/>
        <v>0</v>
      </c>
      <c r="Q208" s="220">
        <f t="shared" si="312"/>
        <v>0</v>
      </c>
      <c r="R208" s="184">
        <f t="shared" si="313"/>
        <v>0</v>
      </c>
      <c r="S208" s="484">
        <f t="shared" si="314"/>
        <v>0</v>
      </c>
    </row>
    <row r="209" spans="1:19" x14ac:dyDescent="0.3">
      <c r="A209" s="497" t="s">
        <v>201</v>
      </c>
      <c r="B209" s="486" t="s">
        <v>202</v>
      </c>
      <c r="C209" s="184">
        <f t="shared" si="299"/>
        <v>0</v>
      </c>
      <c r="D209" s="184">
        <f t="shared" si="299"/>
        <v>0</v>
      </c>
      <c r="E209" s="220">
        <f t="shared" si="300"/>
        <v>0</v>
      </c>
      <c r="F209" s="184">
        <f t="shared" si="301"/>
        <v>0</v>
      </c>
      <c r="G209" s="220">
        <f t="shared" si="302"/>
        <v>0</v>
      </c>
      <c r="H209" s="184">
        <f t="shared" si="303"/>
        <v>0</v>
      </c>
      <c r="I209" s="220">
        <f t="shared" si="304"/>
        <v>0</v>
      </c>
      <c r="J209" s="184">
        <f t="shared" si="305"/>
        <v>0</v>
      </c>
      <c r="K209" s="220">
        <f t="shared" si="306"/>
        <v>0</v>
      </c>
      <c r="L209" s="184">
        <f t="shared" si="307"/>
        <v>0</v>
      </c>
      <c r="M209" s="220">
        <f t="shared" si="308"/>
        <v>0</v>
      </c>
      <c r="N209" s="184">
        <f t="shared" si="309"/>
        <v>0</v>
      </c>
      <c r="O209" s="220">
        <f t="shared" si="310"/>
        <v>0</v>
      </c>
      <c r="P209" s="184">
        <f t="shared" si="311"/>
        <v>0</v>
      </c>
      <c r="Q209" s="220">
        <f t="shared" si="312"/>
        <v>0</v>
      </c>
      <c r="R209" s="184">
        <f t="shared" si="313"/>
        <v>0</v>
      </c>
      <c r="S209" s="484">
        <f t="shared" si="314"/>
        <v>0</v>
      </c>
    </row>
    <row r="210" spans="1:19" x14ac:dyDescent="0.3">
      <c r="A210" s="481" t="s">
        <v>203</v>
      </c>
      <c r="B210" s="482" t="s">
        <v>204</v>
      </c>
      <c r="C210" s="184">
        <f t="shared" si="299"/>
        <v>0</v>
      </c>
      <c r="D210" s="184">
        <f t="shared" si="299"/>
        <v>0</v>
      </c>
      <c r="E210" s="220">
        <f t="shared" si="300"/>
        <v>0</v>
      </c>
      <c r="F210" s="184">
        <f t="shared" si="301"/>
        <v>0</v>
      </c>
      <c r="G210" s="220">
        <f t="shared" si="302"/>
        <v>0</v>
      </c>
      <c r="H210" s="184">
        <f t="shared" si="303"/>
        <v>0</v>
      </c>
      <c r="I210" s="220">
        <f t="shared" si="304"/>
        <v>0</v>
      </c>
      <c r="J210" s="184">
        <f t="shared" si="305"/>
        <v>0</v>
      </c>
      <c r="K210" s="220">
        <f t="shared" si="306"/>
        <v>0</v>
      </c>
      <c r="L210" s="184">
        <f t="shared" si="307"/>
        <v>0</v>
      </c>
      <c r="M210" s="220">
        <f t="shared" si="308"/>
        <v>0</v>
      </c>
      <c r="N210" s="184">
        <f t="shared" si="309"/>
        <v>0</v>
      </c>
      <c r="O210" s="220">
        <f t="shared" si="310"/>
        <v>0</v>
      </c>
      <c r="P210" s="184">
        <f t="shared" si="311"/>
        <v>0</v>
      </c>
      <c r="Q210" s="220">
        <f t="shared" si="312"/>
        <v>0</v>
      </c>
      <c r="R210" s="184">
        <f t="shared" si="313"/>
        <v>0</v>
      </c>
      <c r="S210" s="484">
        <f t="shared" si="314"/>
        <v>0</v>
      </c>
    </row>
    <row r="211" spans="1:19" x14ac:dyDescent="0.3">
      <c r="A211" s="497" t="s">
        <v>205</v>
      </c>
      <c r="B211" s="486">
        <v>42</v>
      </c>
      <c r="C211" s="184">
        <f t="shared" ref="C211:D217" si="316">SUM(C39,C82,C125,C168)</f>
        <v>0</v>
      </c>
      <c r="D211" s="184">
        <f t="shared" si="316"/>
        <v>0</v>
      </c>
      <c r="E211" s="220">
        <f t="shared" si="300"/>
        <v>0</v>
      </c>
      <c r="F211" s="184">
        <f t="shared" si="301"/>
        <v>0</v>
      </c>
      <c r="G211" s="220">
        <f t="shared" si="302"/>
        <v>0</v>
      </c>
      <c r="H211" s="184">
        <f t="shared" si="303"/>
        <v>0</v>
      </c>
      <c r="I211" s="220">
        <f t="shared" si="304"/>
        <v>0</v>
      </c>
      <c r="J211" s="184">
        <f t="shared" si="305"/>
        <v>0</v>
      </c>
      <c r="K211" s="220">
        <f t="shared" si="306"/>
        <v>0</v>
      </c>
      <c r="L211" s="184">
        <f t="shared" si="307"/>
        <v>0</v>
      </c>
      <c r="M211" s="220">
        <f t="shared" si="308"/>
        <v>0</v>
      </c>
      <c r="N211" s="184">
        <f t="shared" si="309"/>
        <v>0</v>
      </c>
      <c r="O211" s="220">
        <f t="shared" si="310"/>
        <v>0</v>
      </c>
      <c r="P211" s="184">
        <f t="shared" si="311"/>
        <v>0</v>
      </c>
      <c r="Q211" s="220">
        <f t="shared" si="312"/>
        <v>0</v>
      </c>
      <c r="R211" s="184">
        <f t="shared" si="313"/>
        <v>0</v>
      </c>
      <c r="S211" s="484">
        <f t="shared" si="314"/>
        <v>0</v>
      </c>
    </row>
    <row r="212" spans="1:19" x14ac:dyDescent="0.3">
      <c r="A212" s="497" t="s">
        <v>206</v>
      </c>
      <c r="B212" s="486">
        <v>43</v>
      </c>
      <c r="C212" s="184">
        <f t="shared" si="316"/>
        <v>0</v>
      </c>
      <c r="D212" s="184">
        <f t="shared" si="316"/>
        <v>0</v>
      </c>
      <c r="E212" s="220">
        <f t="shared" si="300"/>
        <v>0</v>
      </c>
      <c r="F212" s="184">
        <f t="shared" si="301"/>
        <v>0</v>
      </c>
      <c r="G212" s="220">
        <f t="shared" si="302"/>
        <v>0</v>
      </c>
      <c r="H212" s="184">
        <f t="shared" si="303"/>
        <v>0</v>
      </c>
      <c r="I212" s="220">
        <f t="shared" si="304"/>
        <v>0</v>
      </c>
      <c r="J212" s="184">
        <f t="shared" si="305"/>
        <v>0</v>
      </c>
      <c r="K212" s="220">
        <f t="shared" si="306"/>
        <v>0</v>
      </c>
      <c r="L212" s="184">
        <f t="shared" si="307"/>
        <v>0</v>
      </c>
      <c r="M212" s="220">
        <f t="shared" si="308"/>
        <v>0</v>
      </c>
      <c r="N212" s="184">
        <f t="shared" si="309"/>
        <v>0</v>
      </c>
      <c r="O212" s="220">
        <f t="shared" si="310"/>
        <v>0</v>
      </c>
      <c r="P212" s="184">
        <f t="shared" si="311"/>
        <v>0</v>
      </c>
      <c r="Q212" s="220">
        <f t="shared" si="312"/>
        <v>0</v>
      </c>
      <c r="R212" s="184">
        <f t="shared" si="313"/>
        <v>0</v>
      </c>
      <c r="S212" s="484">
        <f t="shared" si="314"/>
        <v>0</v>
      </c>
    </row>
    <row r="213" spans="1:19" x14ac:dyDescent="0.3">
      <c r="A213" s="497" t="s">
        <v>207</v>
      </c>
      <c r="B213" s="486">
        <v>44</v>
      </c>
      <c r="C213" s="184">
        <f t="shared" si="316"/>
        <v>0</v>
      </c>
      <c r="D213" s="184">
        <f t="shared" si="316"/>
        <v>0</v>
      </c>
      <c r="E213" s="220">
        <f t="shared" si="300"/>
        <v>0</v>
      </c>
      <c r="F213" s="184">
        <f t="shared" si="301"/>
        <v>0</v>
      </c>
      <c r="G213" s="220">
        <f t="shared" si="302"/>
        <v>0</v>
      </c>
      <c r="H213" s="184">
        <f t="shared" si="303"/>
        <v>0</v>
      </c>
      <c r="I213" s="220">
        <f t="shared" si="304"/>
        <v>0</v>
      </c>
      <c r="J213" s="184">
        <f t="shared" si="305"/>
        <v>0</v>
      </c>
      <c r="K213" s="220">
        <f t="shared" si="306"/>
        <v>0</v>
      </c>
      <c r="L213" s="184">
        <f t="shared" si="307"/>
        <v>0</v>
      </c>
      <c r="M213" s="220">
        <f t="shared" si="308"/>
        <v>0</v>
      </c>
      <c r="N213" s="184">
        <f t="shared" si="309"/>
        <v>0</v>
      </c>
      <c r="O213" s="220">
        <f t="shared" si="310"/>
        <v>0</v>
      </c>
      <c r="P213" s="184">
        <f t="shared" si="311"/>
        <v>0</v>
      </c>
      <c r="Q213" s="220">
        <f t="shared" si="312"/>
        <v>0</v>
      </c>
      <c r="R213" s="184">
        <f t="shared" si="313"/>
        <v>0</v>
      </c>
      <c r="S213" s="484">
        <f t="shared" si="314"/>
        <v>0</v>
      </c>
    </row>
    <row r="214" spans="1:19" x14ac:dyDescent="0.3">
      <c r="A214" s="497" t="s">
        <v>208</v>
      </c>
      <c r="B214" s="486">
        <v>46</v>
      </c>
      <c r="C214" s="184">
        <f t="shared" si="316"/>
        <v>0</v>
      </c>
      <c r="D214" s="184">
        <f t="shared" si="316"/>
        <v>0</v>
      </c>
      <c r="E214" s="220">
        <f t="shared" si="300"/>
        <v>0</v>
      </c>
      <c r="F214" s="184">
        <f t="shared" si="301"/>
        <v>0</v>
      </c>
      <c r="G214" s="220">
        <f t="shared" si="302"/>
        <v>0</v>
      </c>
      <c r="H214" s="184">
        <f t="shared" si="303"/>
        <v>0</v>
      </c>
      <c r="I214" s="220">
        <f t="shared" si="304"/>
        <v>0</v>
      </c>
      <c r="J214" s="184">
        <f t="shared" si="305"/>
        <v>0</v>
      </c>
      <c r="K214" s="220">
        <f t="shared" si="306"/>
        <v>0</v>
      </c>
      <c r="L214" s="184">
        <f t="shared" si="307"/>
        <v>0</v>
      </c>
      <c r="M214" s="220">
        <f t="shared" si="308"/>
        <v>0</v>
      </c>
      <c r="N214" s="184">
        <f t="shared" si="309"/>
        <v>0</v>
      </c>
      <c r="O214" s="220">
        <f t="shared" si="310"/>
        <v>0</v>
      </c>
      <c r="P214" s="184">
        <f t="shared" si="311"/>
        <v>0</v>
      </c>
      <c r="Q214" s="220">
        <f t="shared" si="312"/>
        <v>0</v>
      </c>
      <c r="R214" s="184">
        <f t="shared" si="313"/>
        <v>0</v>
      </c>
      <c r="S214" s="484">
        <f t="shared" si="314"/>
        <v>0</v>
      </c>
    </row>
    <row r="215" spans="1:19" x14ac:dyDescent="0.3">
      <c r="A215" s="497" t="s">
        <v>209</v>
      </c>
      <c r="B215" s="486">
        <v>45</v>
      </c>
      <c r="C215" s="184">
        <f t="shared" si="316"/>
        <v>0</v>
      </c>
      <c r="D215" s="184">
        <f t="shared" si="316"/>
        <v>0</v>
      </c>
      <c r="E215" s="220">
        <f t="shared" si="300"/>
        <v>0</v>
      </c>
      <c r="F215" s="184">
        <f t="shared" si="301"/>
        <v>0</v>
      </c>
      <c r="G215" s="220">
        <f t="shared" si="302"/>
        <v>0</v>
      </c>
      <c r="H215" s="184">
        <f t="shared" si="303"/>
        <v>0</v>
      </c>
      <c r="I215" s="220">
        <f t="shared" si="304"/>
        <v>0</v>
      </c>
      <c r="J215" s="184">
        <f t="shared" si="305"/>
        <v>0</v>
      </c>
      <c r="K215" s="220">
        <f t="shared" si="306"/>
        <v>0</v>
      </c>
      <c r="L215" s="184">
        <f t="shared" si="307"/>
        <v>0</v>
      </c>
      <c r="M215" s="220">
        <f t="shared" si="308"/>
        <v>0</v>
      </c>
      <c r="N215" s="184">
        <f t="shared" si="309"/>
        <v>0</v>
      </c>
      <c r="O215" s="220">
        <f t="shared" si="310"/>
        <v>0</v>
      </c>
      <c r="P215" s="184">
        <f t="shared" si="311"/>
        <v>0</v>
      </c>
      <c r="Q215" s="220">
        <f t="shared" si="312"/>
        <v>0</v>
      </c>
      <c r="R215" s="184">
        <f t="shared" si="313"/>
        <v>0</v>
      </c>
      <c r="S215" s="484">
        <f t="shared" si="314"/>
        <v>0</v>
      </c>
    </row>
    <row r="216" spans="1:19" x14ac:dyDescent="0.3">
      <c r="A216" s="497" t="s">
        <v>210</v>
      </c>
      <c r="B216" s="486" t="s">
        <v>211</v>
      </c>
      <c r="C216" s="184">
        <f t="shared" si="316"/>
        <v>0</v>
      </c>
      <c r="D216" s="184">
        <f t="shared" si="316"/>
        <v>0</v>
      </c>
      <c r="E216" s="220">
        <f t="shared" si="300"/>
        <v>0</v>
      </c>
      <c r="F216" s="184">
        <f t="shared" si="301"/>
        <v>0</v>
      </c>
      <c r="G216" s="220">
        <f t="shared" si="302"/>
        <v>0</v>
      </c>
      <c r="H216" s="184">
        <f t="shared" si="303"/>
        <v>0</v>
      </c>
      <c r="I216" s="220">
        <f t="shared" si="304"/>
        <v>0</v>
      </c>
      <c r="J216" s="184">
        <f t="shared" si="305"/>
        <v>0</v>
      </c>
      <c r="K216" s="220">
        <f t="shared" si="306"/>
        <v>0</v>
      </c>
      <c r="L216" s="184">
        <f t="shared" si="307"/>
        <v>0</v>
      </c>
      <c r="M216" s="220">
        <f t="shared" si="308"/>
        <v>0</v>
      </c>
      <c r="N216" s="184">
        <f t="shared" si="309"/>
        <v>0</v>
      </c>
      <c r="O216" s="220">
        <f t="shared" si="310"/>
        <v>0</v>
      </c>
      <c r="P216" s="184">
        <f t="shared" si="311"/>
        <v>0</v>
      </c>
      <c r="Q216" s="220">
        <f t="shared" si="312"/>
        <v>0</v>
      </c>
      <c r="R216" s="184">
        <f t="shared" si="313"/>
        <v>0</v>
      </c>
      <c r="S216" s="484">
        <f t="shared" si="314"/>
        <v>0</v>
      </c>
    </row>
    <row r="217" spans="1:19" x14ac:dyDescent="0.3">
      <c r="A217" s="628" t="s">
        <v>179</v>
      </c>
      <c r="B217" s="629" t="s">
        <v>212</v>
      </c>
      <c r="C217" s="184">
        <f t="shared" si="316"/>
        <v>0</v>
      </c>
      <c r="D217" s="184">
        <f t="shared" si="316"/>
        <v>0</v>
      </c>
      <c r="E217" s="220">
        <f t="shared" si="300"/>
        <v>0</v>
      </c>
      <c r="F217" s="184">
        <f t="shared" si="301"/>
        <v>0</v>
      </c>
      <c r="G217" s="220">
        <f t="shared" si="302"/>
        <v>0</v>
      </c>
      <c r="H217" s="184">
        <f t="shared" si="303"/>
        <v>0</v>
      </c>
      <c r="I217" s="220">
        <f t="shared" si="304"/>
        <v>0</v>
      </c>
      <c r="J217" s="184">
        <f t="shared" si="305"/>
        <v>0</v>
      </c>
      <c r="K217" s="220">
        <f t="shared" si="306"/>
        <v>0</v>
      </c>
      <c r="L217" s="184">
        <f t="shared" si="307"/>
        <v>0</v>
      </c>
      <c r="M217" s="220">
        <f t="shared" si="308"/>
        <v>0</v>
      </c>
      <c r="N217" s="184">
        <f t="shared" si="309"/>
        <v>0</v>
      </c>
      <c r="O217" s="220">
        <f t="shared" si="310"/>
        <v>0</v>
      </c>
      <c r="P217" s="184">
        <f t="shared" si="311"/>
        <v>0</v>
      </c>
      <c r="Q217" s="220">
        <f t="shared" si="312"/>
        <v>0</v>
      </c>
      <c r="R217" s="184">
        <f t="shared" si="313"/>
        <v>0</v>
      </c>
      <c r="S217" s="484">
        <f t="shared" si="314"/>
        <v>0</v>
      </c>
    </row>
    <row r="218" spans="1:19" x14ac:dyDescent="0.3">
      <c r="A218" s="489" t="s">
        <v>213</v>
      </c>
      <c r="B218" s="490" t="s">
        <v>214</v>
      </c>
      <c r="C218" s="131">
        <f>SUM(C195,C202,C205,C210,C217)</f>
        <v>0</v>
      </c>
      <c r="D218" s="131">
        <f>SUM(D195,D202,D205,D210,D217)</f>
        <v>0</v>
      </c>
      <c r="E218" s="498">
        <f t="shared" si="300"/>
        <v>0</v>
      </c>
      <c r="F218" s="131">
        <f>SUM(F195,F202,F205,F210,F217)</f>
        <v>0</v>
      </c>
      <c r="G218" s="498">
        <f t="shared" si="302"/>
        <v>0</v>
      </c>
      <c r="H218" s="131">
        <f>SUM(H195,H202,H205,H210,H217)</f>
        <v>0</v>
      </c>
      <c r="I218" s="498">
        <f t="shared" si="304"/>
        <v>0</v>
      </c>
      <c r="J218" s="131">
        <f>SUM(J195,J202,J205,J210,J217)</f>
        <v>0</v>
      </c>
      <c r="K218" s="498">
        <f t="shared" si="306"/>
        <v>0</v>
      </c>
      <c r="L218" s="131">
        <f>SUM(L195,L202,L205,L210,L217)</f>
        <v>0</v>
      </c>
      <c r="M218" s="498">
        <f t="shared" si="308"/>
        <v>0</v>
      </c>
      <c r="N218" s="131">
        <f>SUM(N195,N202,N205,N210,N217)</f>
        <v>0</v>
      </c>
      <c r="O218" s="498">
        <f t="shared" si="310"/>
        <v>0</v>
      </c>
      <c r="P218" s="131">
        <f>SUM(P195,P202,P205,P210,P217)</f>
        <v>0</v>
      </c>
      <c r="Q218" s="498">
        <f t="shared" si="312"/>
        <v>0</v>
      </c>
      <c r="R218" s="131">
        <f>SUM(R195,R202,R205,R210,R217)</f>
        <v>0</v>
      </c>
      <c r="S218" s="498">
        <f t="shared" si="314"/>
        <v>0</v>
      </c>
    </row>
  </sheetData>
  <mergeCells count="1">
    <mergeCell ref="U10:U11"/>
  </mergeCells>
  <conditionalFormatting sqref="R78:R80">
    <cfRule type="containsText" dxfId="1020" priority="100" operator="containsText" text="libre">
      <formula>NOT(ISERROR(SEARCH("libre",R78)))</formula>
    </cfRule>
  </conditionalFormatting>
  <conditionalFormatting sqref="R39:R45">
    <cfRule type="containsText" dxfId="1019" priority="146" operator="containsText" text="ntitulé">
      <formula>NOT(ISERROR(SEARCH("ntitulé",R39)))</formula>
    </cfRule>
    <cfRule type="containsBlanks" dxfId="1018" priority="147">
      <formula>LEN(TRIM(R39))=0</formula>
    </cfRule>
  </conditionalFormatting>
  <conditionalFormatting sqref="R39:R45">
    <cfRule type="containsText" dxfId="1017" priority="145" operator="containsText" text="libre">
      <formula>NOT(ISERROR(SEARCH("libre",R39)))</formula>
    </cfRule>
  </conditionalFormatting>
  <conditionalFormatting sqref="R57:R62 R52:R55 P57:P62 P52:P55 N57:N62 N52:N55 L57:L62 L52:L55 J57:J62 J52:J55 H57:H62 H52:H55 F57:F62 F52:F55 C57:D62 C52:D55">
    <cfRule type="containsText" dxfId="1016" priority="143" operator="containsText" text="ntitulé">
      <formula>NOT(ISERROR(SEARCH("ntitulé",C52)))</formula>
    </cfRule>
    <cfRule type="containsBlanks" dxfId="1015" priority="144">
      <formula>LEN(TRIM(C52))=0</formula>
    </cfRule>
  </conditionalFormatting>
  <conditionalFormatting sqref="R57:R62 R52:R55 P57:P62 P52:P55 N57:N62 N52:N55 L57:L62 L52:L55 J57:J62 J52:J55 H57:H62 H52:H55 F57:F62 F52:F55 C57:D62 C52:D55">
    <cfRule type="containsText" dxfId="1014" priority="142" operator="containsText" text="libre">
      <formula>NOT(ISERROR(SEARCH("libre",C52)))</formula>
    </cfRule>
  </conditionalFormatting>
  <conditionalFormatting sqref="H82:H88 J82:J88 J78:J80 H78:H80 F78:F80 F74 F67:F72 C82:D88 C78:D80 C74:D74 C67:D72">
    <cfRule type="containsText" dxfId="1013" priority="140" operator="containsText" text="ntitulé">
      <formula>NOT(ISERROR(SEARCH("ntitulé",C67)))</formula>
    </cfRule>
    <cfRule type="containsBlanks" dxfId="1012" priority="141">
      <formula>LEN(TRIM(C67))=0</formula>
    </cfRule>
  </conditionalFormatting>
  <conditionalFormatting sqref="H82:H88 J82:J88 J78:J80 H78:H80 F78:F80 F74 F67:F72 C82:D88 C78:D80 C74:D74 C67:D72">
    <cfRule type="containsText" dxfId="1011" priority="139" operator="containsText" text="libre">
      <formula>NOT(ISERROR(SEARCH("libre",C67)))</formula>
    </cfRule>
  </conditionalFormatting>
  <conditionalFormatting sqref="J74 J67:J72 H74 H67:H72 F82:F88">
    <cfRule type="containsText" dxfId="1010" priority="137" operator="containsText" text="ntitulé">
      <formula>NOT(ISERROR(SEARCH("ntitulé",F67)))</formula>
    </cfRule>
    <cfRule type="containsBlanks" dxfId="1009" priority="138">
      <formula>LEN(TRIM(F67))=0</formula>
    </cfRule>
  </conditionalFormatting>
  <conditionalFormatting sqref="J74 J67:J72 H74 H67:H72 F82:F88">
    <cfRule type="containsText" dxfId="1008" priority="136" operator="containsText" text="libre">
      <formula>NOT(ISERROR(SEARCH("libre",F67)))</formula>
    </cfRule>
  </conditionalFormatting>
  <conditionalFormatting sqref="L67:L72">
    <cfRule type="containsText" dxfId="1007" priority="134" operator="containsText" text="ntitulé">
      <formula>NOT(ISERROR(SEARCH("ntitulé",L67)))</formula>
    </cfRule>
    <cfRule type="containsBlanks" dxfId="1006" priority="135">
      <formula>LEN(TRIM(L67))=0</formula>
    </cfRule>
  </conditionalFormatting>
  <conditionalFormatting sqref="L67:L72">
    <cfRule type="containsText" dxfId="1005" priority="133" operator="containsText" text="libre">
      <formula>NOT(ISERROR(SEARCH("libre",L67)))</formula>
    </cfRule>
  </conditionalFormatting>
  <conditionalFormatting sqref="L74">
    <cfRule type="containsText" dxfId="1004" priority="131" operator="containsText" text="ntitulé">
      <formula>NOT(ISERROR(SEARCH("ntitulé",L74)))</formula>
    </cfRule>
    <cfRule type="containsBlanks" dxfId="1003" priority="132">
      <formula>LEN(TRIM(L74))=0</formula>
    </cfRule>
  </conditionalFormatting>
  <conditionalFormatting sqref="L74">
    <cfRule type="containsText" dxfId="1002" priority="130" operator="containsText" text="libre">
      <formula>NOT(ISERROR(SEARCH("libre",L74)))</formula>
    </cfRule>
  </conditionalFormatting>
  <conditionalFormatting sqref="L78:L80">
    <cfRule type="containsText" dxfId="1001" priority="128" operator="containsText" text="ntitulé">
      <formula>NOT(ISERROR(SEARCH("ntitulé",L78)))</formula>
    </cfRule>
    <cfRule type="containsBlanks" dxfId="1000" priority="129">
      <formula>LEN(TRIM(L78))=0</formula>
    </cfRule>
  </conditionalFormatting>
  <conditionalFormatting sqref="L78:L80">
    <cfRule type="containsText" dxfId="999" priority="127" operator="containsText" text="libre">
      <formula>NOT(ISERROR(SEARCH("libre",L78)))</formula>
    </cfRule>
  </conditionalFormatting>
  <conditionalFormatting sqref="L82:L88">
    <cfRule type="containsText" dxfId="998" priority="125" operator="containsText" text="ntitulé">
      <formula>NOT(ISERROR(SEARCH("ntitulé",L82)))</formula>
    </cfRule>
    <cfRule type="containsBlanks" dxfId="997" priority="126">
      <formula>LEN(TRIM(L82))=0</formula>
    </cfRule>
  </conditionalFormatting>
  <conditionalFormatting sqref="L82:L88">
    <cfRule type="containsText" dxfId="996" priority="124" operator="containsText" text="libre">
      <formula>NOT(ISERROR(SEARCH("libre",L82)))</formula>
    </cfRule>
  </conditionalFormatting>
  <conditionalFormatting sqref="N82:N88 N78:N80 N74 N67:N72">
    <cfRule type="containsText" dxfId="995" priority="122" operator="containsText" text="ntitulé">
      <formula>NOT(ISERROR(SEARCH("ntitulé",N67)))</formula>
    </cfRule>
    <cfRule type="containsBlanks" dxfId="994" priority="123">
      <formula>LEN(TRIM(N67))=0</formula>
    </cfRule>
  </conditionalFormatting>
  <conditionalFormatting sqref="N82:N88 N78:N80 N74 N67:N72">
    <cfRule type="containsText" dxfId="993" priority="121" operator="containsText" text="libre">
      <formula>NOT(ISERROR(SEARCH("libre",N67)))</formula>
    </cfRule>
  </conditionalFormatting>
  <conditionalFormatting sqref="P67:P72">
    <cfRule type="containsText" dxfId="992" priority="119" operator="containsText" text="ntitulé">
      <formula>NOT(ISERROR(SEARCH("ntitulé",P67)))</formula>
    </cfRule>
    <cfRule type="containsBlanks" dxfId="991" priority="120">
      <formula>LEN(TRIM(P67))=0</formula>
    </cfRule>
  </conditionalFormatting>
  <conditionalFormatting sqref="P67:P72">
    <cfRule type="containsText" dxfId="990" priority="118" operator="containsText" text="libre">
      <formula>NOT(ISERROR(SEARCH("libre",P67)))</formula>
    </cfRule>
  </conditionalFormatting>
  <conditionalFormatting sqref="P74">
    <cfRule type="containsText" dxfId="989" priority="116" operator="containsText" text="ntitulé">
      <formula>NOT(ISERROR(SEARCH("ntitulé",P74)))</formula>
    </cfRule>
    <cfRule type="containsBlanks" dxfId="988" priority="117">
      <formula>LEN(TRIM(P74))=0</formula>
    </cfRule>
  </conditionalFormatting>
  <conditionalFormatting sqref="P74">
    <cfRule type="containsText" dxfId="987" priority="115" operator="containsText" text="libre">
      <formula>NOT(ISERROR(SEARCH("libre",P74)))</formula>
    </cfRule>
  </conditionalFormatting>
  <conditionalFormatting sqref="P78:P80">
    <cfRule type="containsText" dxfId="986" priority="113" operator="containsText" text="ntitulé">
      <formula>NOT(ISERROR(SEARCH("ntitulé",P78)))</formula>
    </cfRule>
    <cfRule type="containsBlanks" dxfId="985" priority="114">
      <formula>LEN(TRIM(P78))=0</formula>
    </cfRule>
  </conditionalFormatting>
  <conditionalFormatting sqref="P78:P80">
    <cfRule type="containsText" dxfId="984" priority="112" operator="containsText" text="libre">
      <formula>NOT(ISERROR(SEARCH("libre",P78)))</formula>
    </cfRule>
  </conditionalFormatting>
  <conditionalFormatting sqref="P82:P88">
    <cfRule type="containsText" dxfId="983" priority="110" operator="containsText" text="ntitulé">
      <formula>NOT(ISERROR(SEARCH("ntitulé",P82)))</formula>
    </cfRule>
    <cfRule type="containsBlanks" dxfId="982" priority="111">
      <formula>LEN(TRIM(P82))=0</formula>
    </cfRule>
  </conditionalFormatting>
  <conditionalFormatting sqref="P82:P88">
    <cfRule type="containsText" dxfId="981" priority="109" operator="containsText" text="libre">
      <formula>NOT(ISERROR(SEARCH("libre",P82)))</formula>
    </cfRule>
  </conditionalFormatting>
  <conditionalFormatting sqref="R67:R72">
    <cfRule type="containsText" dxfId="980" priority="107" operator="containsText" text="ntitulé">
      <formula>NOT(ISERROR(SEARCH("ntitulé",R67)))</formula>
    </cfRule>
    <cfRule type="containsBlanks" dxfId="979" priority="108">
      <formula>LEN(TRIM(R67))=0</formula>
    </cfRule>
  </conditionalFormatting>
  <conditionalFormatting sqref="R67:R72">
    <cfRule type="containsText" dxfId="978" priority="106" operator="containsText" text="libre">
      <formula>NOT(ISERROR(SEARCH("libre",R67)))</formula>
    </cfRule>
  </conditionalFormatting>
  <conditionalFormatting sqref="R74">
    <cfRule type="containsText" dxfId="977" priority="104" operator="containsText" text="ntitulé">
      <formula>NOT(ISERROR(SEARCH("ntitulé",R74)))</formula>
    </cfRule>
    <cfRule type="containsBlanks" dxfId="976" priority="105">
      <formula>LEN(TRIM(R74))=0</formula>
    </cfRule>
  </conditionalFormatting>
  <conditionalFormatting sqref="R74">
    <cfRule type="containsText" dxfId="975" priority="103" operator="containsText" text="libre">
      <formula>NOT(ISERROR(SEARCH("libre",R74)))</formula>
    </cfRule>
  </conditionalFormatting>
  <conditionalFormatting sqref="R78:R80">
    <cfRule type="containsText" dxfId="974" priority="101" operator="containsText" text="ntitulé">
      <formula>NOT(ISERROR(SEARCH("ntitulé",R78)))</formula>
    </cfRule>
    <cfRule type="containsBlanks" dxfId="973" priority="102">
      <formula>LEN(TRIM(R78))=0</formula>
    </cfRule>
  </conditionalFormatting>
  <conditionalFormatting sqref="R121:R123">
    <cfRule type="containsText" dxfId="972" priority="52" operator="containsText" text="libre">
      <formula>NOT(ISERROR(SEARCH("libre",R121)))</formula>
    </cfRule>
  </conditionalFormatting>
  <conditionalFormatting sqref="R82:R88">
    <cfRule type="containsText" dxfId="971" priority="98" operator="containsText" text="ntitulé">
      <formula>NOT(ISERROR(SEARCH("ntitulé",R82)))</formula>
    </cfRule>
    <cfRule type="containsBlanks" dxfId="970" priority="99">
      <formula>LEN(TRIM(R82))=0</formula>
    </cfRule>
  </conditionalFormatting>
  <conditionalFormatting sqref="R82:R88">
    <cfRule type="containsText" dxfId="969" priority="97" operator="containsText" text="libre">
      <formula>NOT(ISERROR(SEARCH("libre",R82)))</formula>
    </cfRule>
  </conditionalFormatting>
  <conditionalFormatting sqref="R100:R105 R95:R98 P100:P105 P95:P98 N100:N105 N95:N98 L100:L105 L95:L98 J100:J105 J95:J98 H100:H105 H95:H98 F100:F105 F95:F98 C100:D105 C95:D98">
    <cfRule type="containsText" dxfId="968" priority="95" operator="containsText" text="ntitulé">
      <formula>NOT(ISERROR(SEARCH("ntitulé",C95)))</formula>
    </cfRule>
    <cfRule type="containsBlanks" dxfId="967" priority="96">
      <formula>LEN(TRIM(C95))=0</formula>
    </cfRule>
  </conditionalFormatting>
  <conditionalFormatting sqref="R100:R105 R95:R98 P100:P105 P95:P98 N100:N105 N95:N98 L100:L105 L95:L98 J100:J105 J95:J98 H100:H105 H95:H98 F100:F105 F95:F98 C100:D105 C95:D98">
    <cfRule type="containsText" dxfId="966" priority="94" operator="containsText" text="libre">
      <formula>NOT(ISERROR(SEARCH("libre",C95)))</formula>
    </cfRule>
  </conditionalFormatting>
  <conditionalFormatting sqref="H125:H131 J125:J131 J121:J123 H121:H123 F121:F123 F117 F110:F115 C125:D131 C121:D123 C117:D117 C110:D115">
    <cfRule type="containsText" dxfId="965" priority="92" operator="containsText" text="ntitulé">
      <formula>NOT(ISERROR(SEARCH("ntitulé",C110)))</formula>
    </cfRule>
    <cfRule type="containsBlanks" dxfId="964" priority="93">
      <formula>LEN(TRIM(C110))=0</formula>
    </cfRule>
  </conditionalFormatting>
  <conditionalFormatting sqref="H125:H131 J125:J131 J121:J123 H121:H123 F121:F123 F117 F110:F115 C125:D131 C121:D123 C117:D117 C110:D115">
    <cfRule type="containsText" dxfId="963" priority="91" operator="containsText" text="libre">
      <formula>NOT(ISERROR(SEARCH("libre",C110)))</formula>
    </cfRule>
  </conditionalFormatting>
  <conditionalFormatting sqref="J117 J110:J115 H117 H110:H115 F125:F131">
    <cfRule type="containsText" dxfId="962" priority="89" operator="containsText" text="ntitulé">
      <formula>NOT(ISERROR(SEARCH("ntitulé",F110)))</formula>
    </cfRule>
    <cfRule type="containsBlanks" dxfId="961" priority="90">
      <formula>LEN(TRIM(F110))=0</formula>
    </cfRule>
  </conditionalFormatting>
  <conditionalFormatting sqref="J117 J110:J115 H117 H110:H115 F125:F131">
    <cfRule type="containsText" dxfId="960" priority="88" operator="containsText" text="libre">
      <formula>NOT(ISERROR(SEARCH("libre",F110)))</formula>
    </cfRule>
  </conditionalFormatting>
  <conditionalFormatting sqref="L110:L115">
    <cfRule type="containsText" dxfId="959" priority="86" operator="containsText" text="ntitulé">
      <formula>NOT(ISERROR(SEARCH("ntitulé",L110)))</formula>
    </cfRule>
    <cfRule type="containsBlanks" dxfId="958" priority="87">
      <formula>LEN(TRIM(L110))=0</formula>
    </cfRule>
  </conditionalFormatting>
  <conditionalFormatting sqref="L110:L115">
    <cfRule type="containsText" dxfId="957" priority="85" operator="containsText" text="libre">
      <formula>NOT(ISERROR(SEARCH("libre",L110)))</formula>
    </cfRule>
  </conditionalFormatting>
  <conditionalFormatting sqref="L117">
    <cfRule type="containsText" dxfId="956" priority="83" operator="containsText" text="ntitulé">
      <formula>NOT(ISERROR(SEARCH("ntitulé",L117)))</formula>
    </cfRule>
    <cfRule type="containsBlanks" dxfId="955" priority="84">
      <formula>LEN(TRIM(L117))=0</formula>
    </cfRule>
  </conditionalFormatting>
  <conditionalFormatting sqref="L117">
    <cfRule type="containsText" dxfId="954" priority="82" operator="containsText" text="libre">
      <formula>NOT(ISERROR(SEARCH("libre",L117)))</formula>
    </cfRule>
  </conditionalFormatting>
  <conditionalFormatting sqref="L121:L123">
    <cfRule type="containsText" dxfId="953" priority="80" operator="containsText" text="ntitulé">
      <formula>NOT(ISERROR(SEARCH("ntitulé",L121)))</formula>
    </cfRule>
    <cfRule type="containsBlanks" dxfId="952" priority="81">
      <formula>LEN(TRIM(L121))=0</formula>
    </cfRule>
  </conditionalFormatting>
  <conditionalFormatting sqref="L121:L123">
    <cfRule type="containsText" dxfId="951" priority="79" operator="containsText" text="libre">
      <formula>NOT(ISERROR(SEARCH("libre",L121)))</formula>
    </cfRule>
  </conditionalFormatting>
  <conditionalFormatting sqref="L125:L131">
    <cfRule type="containsText" dxfId="950" priority="77" operator="containsText" text="ntitulé">
      <formula>NOT(ISERROR(SEARCH("ntitulé",L125)))</formula>
    </cfRule>
    <cfRule type="containsBlanks" dxfId="949" priority="78">
      <formula>LEN(TRIM(L125))=0</formula>
    </cfRule>
  </conditionalFormatting>
  <conditionalFormatting sqref="L125:L131">
    <cfRule type="containsText" dxfId="948" priority="76" operator="containsText" text="libre">
      <formula>NOT(ISERROR(SEARCH("libre",L125)))</formula>
    </cfRule>
  </conditionalFormatting>
  <conditionalFormatting sqref="N125:N131 N121:N123 N117 N110:N115">
    <cfRule type="containsText" dxfId="947" priority="74" operator="containsText" text="ntitulé">
      <formula>NOT(ISERROR(SEARCH("ntitulé",N110)))</formula>
    </cfRule>
    <cfRule type="containsBlanks" dxfId="946" priority="75">
      <formula>LEN(TRIM(N110))=0</formula>
    </cfRule>
  </conditionalFormatting>
  <conditionalFormatting sqref="N125:N131 N121:N123 N117 N110:N115">
    <cfRule type="containsText" dxfId="945" priority="73" operator="containsText" text="libre">
      <formula>NOT(ISERROR(SEARCH("libre",N110)))</formula>
    </cfRule>
  </conditionalFormatting>
  <conditionalFormatting sqref="P110:P115">
    <cfRule type="containsText" dxfId="944" priority="71" operator="containsText" text="ntitulé">
      <formula>NOT(ISERROR(SEARCH("ntitulé",P110)))</formula>
    </cfRule>
    <cfRule type="containsBlanks" dxfId="943" priority="72">
      <formula>LEN(TRIM(P110))=0</formula>
    </cfRule>
  </conditionalFormatting>
  <conditionalFormatting sqref="P110:P115">
    <cfRule type="containsText" dxfId="942" priority="70" operator="containsText" text="libre">
      <formula>NOT(ISERROR(SEARCH("libre",P110)))</formula>
    </cfRule>
  </conditionalFormatting>
  <conditionalFormatting sqref="P117">
    <cfRule type="containsText" dxfId="941" priority="68" operator="containsText" text="ntitulé">
      <formula>NOT(ISERROR(SEARCH("ntitulé",P117)))</formula>
    </cfRule>
    <cfRule type="containsBlanks" dxfId="940" priority="69">
      <formula>LEN(TRIM(P117))=0</formula>
    </cfRule>
  </conditionalFormatting>
  <conditionalFormatting sqref="P117">
    <cfRule type="containsText" dxfId="939" priority="67" operator="containsText" text="libre">
      <formula>NOT(ISERROR(SEARCH("libre",P117)))</formula>
    </cfRule>
  </conditionalFormatting>
  <conditionalFormatting sqref="P121:P123">
    <cfRule type="containsText" dxfId="938" priority="65" operator="containsText" text="ntitulé">
      <formula>NOT(ISERROR(SEARCH("ntitulé",P121)))</formula>
    </cfRule>
    <cfRule type="containsBlanks" dxfId="937" priority="66">
      <formula>LEN(TRIM(P121))=0</formula>
    </cfRule>
  </conditionalFormatting>
  <conditionalFormatting sqref="P121:P123">
    <cfRule type="containsText" dxfId="936" priority="64" operator="containsText" text="libre">
      <formula>NOT(ISERROR(SEARCH("libre",P121)))</formula>
    </cfRule>
  </conditionalFormatting>
  <conditionalFormatting sqref="P125:P131">
    <cfRule type="containsText" dxfId="935" priority="62" operator="containsText" text="ntitulé">
      <formula>NOT(ISERROR(SEARCH("ntitulé",P125)))</formula>
    </cfRule>
    <cfRule type="containsBlanks" dxfId="934" priority="63">
      <formula>LEN(TRIM(P125))=0</formula>
    </cfRule>
  </conditionalFormatting>
  <conditionalFormatting sqref="P125:P131">
    <cfRule type="containsText" dxfId="933" priority="61" operator="containsText" text="libre">
      <formula>NOT(ISERROR(SEARCH("libre",P125)))</formula>
    </cfRule>
  </conditionalFormatting>
  <conditionalFormatting sqref="R110:R115">
    <cfRule type="containsText" dxfId="932" priority="59" operator="containsText" text="ntitulé">
      <formula>NOT(ISERROR(SEARCH("ntitulé",R110)))</formula>
    </cfRule>
    <cfRule type="containsBlanks" dxfId="931" priority="60">
      <formula>LEN(TRIM(R110))=0</formula>
    </cfRule>
  </conditionalFormatting>
  <conditionalFormatting sqref="R110:R115">
    <cfRule type="containsText" dxfId="930" priority="58" operator="containsText" text="libre">
      <formula>NOT(ISERROR(SEARCH("libre",R110)))</formula>
    </cfRule>
  </conditionalFormatting>
  <conditionalFormatting sqref="R117">
    <cfRule type="containsText" dxfId="929" priority="56" operator="containsText" text="ntitulé">
      <formula>NOT(ISERROR(SEARCH("ntitulé",R117)))</formula>
    </cfRule>
    <cfRule type="containsBlanks" dxfId="928" priority="57">
      <formula>LEN(TRIM(R117))=0</formula>
    </cfRule>
  </conditionalFormatting>
  <conditionalFormatting sqref="R117">
    <cfRule type="containsText" dxfId="927" priority="55" operator="containsText" text="libre">
      <formula>NOT(ISERROR(SEARCH("libre",R117)))</formula>
    </cfRule>
  </conditionalFormatting>
  <conditionalFormatting sqref="R121:R123">
    <cfRule type="containsText" dxfId="926" priority="53" operator="containsText" text="ntitulé">
      <formula>NOT(ISERROR(SEARCH("ntitulé",R121)))</formula>
    </cfRule>
    <cfRule type="containsBlanks" dxfId="925" priority="54">
      <formula>LEN(TRIM(R121))=0</formula>
    </cfRule>
  </conditionalFormatting>
  <conditionalFormatting sqref="R164:R166">
    <cfRule type="containsText" dxfId="924" priority="4" operator="containsText" text="libre">
      <formula>NOT(ISERROR(SEARCH("libre",R164)))</formula>
    </cfRule>
  </conditionalFormatting>
  <conditionalFormatting sqref="R125:R131">
    <cfRule type="containsText" dxfId="923" priority="50" operator="containsText" text="ntitulé">
      <formula>NOT(ISERROR(SEARCH("ntitulé",R125)))</formula>
    </cfRule>
    <cfRule type="containsBlanks" dxfId="922" priority="51">
      <formula>LEN(TRIM(R125))=0</formula>
    </cfRule>
  </conditionalFormatting>
  <conditionalFormatting sqref="R125:R131">
    <cfRule type="containsText" dxfId="921" priority="49" operator="containsText" text="libre">
      <formula>NOT(ISERROR(SEARCH("libre",R125)))</formula>
    </cfRule>
  </conditionalFormatting>
  <conditionalFormatting sqref="R143:R148 R138:R141 P143:P148 P138:P141 N143:N148 N138:N141 L143:L148 L138:L141 J143:J148 J138:J141 H143:H148 H138:H141 F143:F148 F138:F141 C143:D148 C138:D141">
    <cfRule type="containsText" dxfId="920" priority="47" operator="containsText" text="ntitulé">
      <formula>NOT(ISERROR(SEARCH("ntitulé",C138)))</formula>
    </cfRule>
    <cfRule type="containsBlanks" dxfId="919" priority="48">
      <formula>LEN(TRIM(C138))=0</formula>
    </cfRule>
  </conditionalFormatting>
  <conditionalFormatting sqref="R143:R148 R138:R141 P143:P148 P138:P141 N143:N148 N138:N141 L143:L148 L138:L141 J143:J148 J138:J141 H143:H148 H138:H141 F143:F148 F138:F141 C143:D148 C138:D141">
    <cfRule type="containsText" dxfId="918" priority="46" operator="containsText" text="libre">
      <formula>NOT(ISERROR(SEARCH("libre",C138)))</formula>
    </cfRule>
  </conditionalFormatting>
  <conditionalFormatting sqref="H168:H174 J168:J174 J164:J166 H164:H166 F164:F166 F160 F153:F158 C168:D174 C164:D166 C160:D160 C153:D158">
    <cfRule type="containsText" dxfId="917" priority="44" operator="containsText" text="ntitulé">
      <formula>NOT(ISERROR(SEARCH("ntitulé",C153)))</formula>
    </cfRule>
    <cfRule type="containsBlanks" dxfId="916" priority="45">
      <formula>LEN(TRIM(C153))=0</formula>
    </cfRule>
  </conditionalFormatting>
  <conditionalFormatting sqref="H168:H174 J168:J174 J164:J166 H164:H166 F164:F166 F160 F153:F158 C168:D174 C164:D166 C160:D160 C153:D158">
    <cfRule type="containsText" dxfId="915" priority="43" operator="containsText" text="libre">
      <formula>NOT(ISERROR(SEARCH("libre",C153)))</formula>
    </cfRule>
  </conditionalFormatting>
  <conditionalFormatting sqref="J160 J153:J158 H160 H153:H158 F168:F174">
    <cfRule type="containsText" dxfId="914" priority="41" operator="containsText" text="ntitulé">
      <formula>NOT(ISERROR(SEARCH("ntitulé",F153)))</formula>
    </cfRule>
    <cfRule type="containsBlanks" dxfId="913" priority="42">
      <formula>LEN(TRIM(F153))=0</formula>
    </cfRule>
  </conditionalFormatting>
  <conditionalFormatting sqref="J160 J153:J158 H160 H153:H158 F168:F174">
    <cfRule type="containsText" dxfId="912" priority="40" operator="containsText" text="libre">
      <formula>NOT(ISERROR(SEARCH("libre",F153)))</formula>
    </cfRule>
  </conditionalFormatting>
  <conditionalFormatting sqref="L153:L158">
    <cfRule type="containsText" dxfId="911" priority="38" operator="containsText" text="ntitulé">
      <formula>NOT(ISERROR(SEARCH("ntitulé",L153)))</formula>
    </cfRule>
    <cfRule type="containsBlanks" dxfId="910" priority="39">
      <formula>LEN(TRIM(L153))=0</formula>
    </cfRule>
  </conditionalFormatting>
  <conditionalFormatting sqref="L153:L158">
    <cfRule type="containsText" dxfId="909" priority="37" operator="containsText" text="libre">
      <formula>NOT(ISERROR(SEARCH("libre",L153)))</formula>
    </cfRule>
  </conditionalFormatting>
  <conditionalFormatting sqref="L160">
    <cfRule type="containsText" dxfId="908" priority="35" operator="containsText" text="ntitulé">
      <formula>NOT(ISERROR(SEARCH("ntitulé",L160)))</formula>
    </cfRule>
    <cfRule type="containsBlanks" dxfId="907" priority="36">
      <formula>LEN(TRIM(L160))=0</formula>
    </cfRule>
  </conditionalFormatting>
  <conditionalFormatting sqref="L160">
    <cfRule type="containsText" dxfId="906" priority="34" operator="containsText" text="libre">
      <formula>NOT(ISERROR(SEARCH("libre",L160)))</formula>
    </cfRule>
  </conditionalFormatting>
  <conditionalFormatting sqref="L164:L166">
    <cfRule type="containsText" dxfId="905" priority="32" operator="containsText" text="ntitulé">
      <formula>NOT(ISERROR(SEARCH("ntitulé",L164)))</formula>
    </cfRule>
    <cfRule type="containsBlanks" dxfId="904" priority="33">
      <formula>LEN(TRIM(L164))=0</formula>
    </cfRule>
  </conditionalFormatting>
  <conditionalFormatting sqref="L164:L166">
    <cfRule type="containsText" dxfId="903" priority="31" operator="containsText" text="libre">
      <formula>NOT(ISERROR(SEARCH("libre",L164)))</formula>
    </cfRule>
  </conditionalFormatting>
  <conditionalFormatting sqref="L168:L174">
    <cfRule type="containsText" dxfId="902" priority="29" operator="containsText" text="ntitulé">
      <formula>NOT(ISERROR(SEARCH("ntitulé",L168)))</formula>
    </cfRule>
    <cfRule type="containsBlanks" dxfId="901" priority="30">
      <formula>LEN(TRIM(L168))=0</formula>
    </cfRule>
  </conditionalFormatting>
  <conditionalFormatting sqref="L168:L174">
    <cfRule type="containsText" dxfId="900" priority="28" operator="containsText" text="libre">
      <formula>NOT(ISERROR(SEARCH("libre",L168)))</formula>
    </cfRule>
  </conditionalFormatting>
  <conditionalFormatting sqref="N168:N174 N164:N166 N160 N153:N158">
    <cfRule type="containsText" dxfId="899" priority="26" operator="containsText" text="ntitulé">
      <formula>NOT(ISERROR(SEARCH("ntitulé",N153)))</formula>
    </cfRule>
    <cfRule type="containsBlanks" dxfId="898" priority="27">
      <formula>LEN(TRIM(N153))=0</formula>
    </cfRule>
  </conditionalFormatting>
  <conditionalFormatting sqref="N168:N174 N164:N166 N160 N153:N158">
    <cfRule type="containsText" dxfId="897" priority="25" operator="containsText" text="libre">
      <formula>NOT(ISERROR(SEARCH("libre",N153)))</formula>
    </cfRule>
  </conditionalFormatting>
  <conditionalFormatting sqref="P153:P158">
    <cfRule type="containsText" dxfId="896" priority="23" operator="containsText" text="ntitulé">
      <formula>NOT(ISERROR(SEARCH("ntitulé",P153)))</formula>
    </cfRule>
    <cfRule type="containsBlanks" dxfId="895" priority="24">
      <formula>LEN(TRIM(P153))=0</formula>
    </cfRule>
  </conditionalFormatting>
  <conditionalFormatting sqref="P153:P158">
    <cfRule type="containsText" dxfId="894" priority="22" operator="containsText" text="libre">
      <formula>NOT(ISERROR(SEARCH("libre",P153)))</formula>
    </cfRule>
  </conditionalFormatting>
  <conditionalFormatting sqref="P160">
    <cfRule type="containsText" dxfId="893" priority="20" operator="containsText" text="ntitulé">
      <formula>NOT(ISERROR(SEARCH("ntitulé",P160)))</formula>
    </cfRule>
    <cfRule type="containsBlanks" dxfId="892" priority="21">
      <formula>LEN(TRIM(P160))=0</formula>
    </cfRule>
  </conditionalFormatting>
  <conditionalFormatting sqref="P160">
    <cfRule type="containsText" dxfId="891" priority="19" operator="containsText" text="libre">
      <formula>NOT(ISERROR(SEARCH("libre",P160)))</formula>
    </cfRule>
  </conditionalFormatting>
  <conditionalFormatting sqref="P164:P166">
    <cfRule type="containsText" dxfId="890" priority="17" operator="containsText" text="ntitulé">
      <formula>NOT(ISERROR(SEARCH("ntitulé",P164)))</formula>
    </cfRule>
    <cfRule type="containsBlanks" dxfId="889" priority="18">
      <formula>LEN(TRIM(P164))=0</formula>
    </cfRule>
  </conditionalFormatting>
  <conditionalFormatting sqref="P164:P166">
    <cfRule type="containsText" dxfId="888" priority="16" operator="containsText" text="libre">
      <formula>NOT(ISERROR(SEARCH("libre",P164)))</formula>
    </cfRule>
  </conditionalFormatting>
  <conditionalFormatting sqref="P168:P174">
    <cfRule type="containsText" dxfId="887" priority="14" operator="containsText" text="ntitulé">
      <formula>NOT(ISERROR(SEARCH("ntitulé",P168)))</formula>
    </cfRule>
    <cfRule type="containsBlanks" dxfId="886" priority="15">
      <formula>LEN(TRIM(P168))=0</formula>
    </cfRule>
  </conditionalFormatting>
  <conditionalFormatting sqref="P168:P174">
    <cfRule type="containsText" dxfId="885" priority="13" operator="containsText" text="libre">
      <formula>NOT(ISERROR(SEARCH("libre",P168)))</formula>
    </cfRule>
  </conditionalFormatting>
  <conditionalFormatting sqref="R153:R158">
    <cfRule type="containsText" dxfId="884" priority="11" operator="containsText" text="ntitulé">
      <formula>NOT(ISERROR(SEARCH("ntitulé",R153)))</formula>
    </cfRule>
    <cfRule type="containsBlanks" dxfId="883" priority="12">
      <formula>LEN(TRIM(R153))=0</formula>
    </cfRule>
  </conditionalFormatting>
  <conditionalFormatting sqref="R153:R158">
    <cfRule type="containsText" dxfId="882" priority="10" operator="containsText" text="libre">
      <formula>NOT(ISERROR(SEARCH("libre",R153)))</formula>
    </cfRule>
  </conditionalFormatting>
  <conditionalFormatting sqref="R160">
    <cfRule type="containsText" dxfId="881" priority="8" operator="containsText" text="ntitulé">
      <formula>NOT(ISERROR(SEARCH("ntitulé",R160)))</formula>
    </cfRule>
    <cfRule type="containsBlanks" dxfId="880" priority="9">
      <formula>LEN(TRIM(R160))=0</formula>
    </cfRule>
  </conditionalFormatting>
  <conditionalFormatting sqref="R160">
    <cfRule type="containsText" dxfId="879" priority="7" operator="containsText" text="libre">
      <formula>NOT(ISERROR(SEARCH("libre",R160)))</formula>
    </cfRule>
  </conditionalFormatting>
  <conditionalFormatting sqref="R164:R166">
    <cfRule type="containsText" dxfId="878" priority="5" operator="containsText" text="ntitulé">
      <formula>NOT(ISERROR(SEARCH("ntitulé",R164)))</formula>
    </cfRule>
    <cfRule type="containsBlanks" dxfId="877" priority="6">
      <formula>LEN(TRIM(R164))=0</formula>
    </cfRule>
  </conditionalFormatting>
  <conditionalFormatting sqref="R168:R174">
    <cfRule type="containsText" dxfId="876" priority="2" operator="containsText" text="ntitulé">
      <formula>NOT(ISERROR(SEARCH("ntitulé",R168)))</formula>
    </cfRule>
    <cfRule type="containsBlanks" dxfId="875" priority="3">
      <formula>LEN(TRIM(R168))=0</formula>
    </cfRule>
  </conditionalFormatting>
  <conditionalFormatting sqref="R168:R174">
    <cfRule type="containsText" dxfId="874" priority="1" operator="containsText" text="libre">
      <formula>NOT(ISERROR(SEARCH("libre",R168)))</formula>
    </cfRule>
  </conditionalFormatting>
  <conditionalFormatting sqref="R14:R19 R9:R12 P14:P19 P9:P12 N14:N19 N9:N12 L14:L19 L9:L12 J14:J19 J9:J12 H14:H19 H9:H12 F14:F19 F9:F12 C14:D19 C9:D12">
    <cfRule type="containsText" dxfId="873" priority="191" operator="containsText" text="ntitulé">
      <formula>NOT(ISERROR(SEARCH("ntitulé",C9)))</formula>
    </cfRule>
    <cfRule type="containsBlanks" dxfId="872" priority="192">
      <formula>LEN(TRIM(C9))=0</formula>
    </cfRule>
  </conditionalFormatting>
  <conditionalFormatting sqref="R14:R19 R9:R12 P14:P19 P9:P12 N14:N19 N9:N12 L14:L19 L9:L12 J14:J19 J9:J12 H14:H19 H9:H12 F14:F19 F9:F12 C14:D19 C9:D12">
    <cfRule type="containsText" dxfId="871" priority="190" operator="containsText" text="libre">
      <formula>NOT(ISERROR(SEARCH("libre",C9)))</formula>
    </cfRule>
  </conditionalFormatting>
  <conditionalFormatting sqref="H39:H45 J39:J45 J35:J37 H35:H37 F35:F37 F31 F24:F29 C39:D45 C35:D37 C31:D31 C24:D29">
    <cfRule type="containsText" dxfId="870" priority="188" operator="containsText" text="ntitulé">
      <formula>NOT(ISERROR(SEARCH("ntitulé",C24)))</formula>
    </cfRule>
    <cfRule type="containsBlanks" dxfId="869" priority="189">
      <formula>LEN(TRIM(C24))=0</formula>
    </cfRule>
  </conditionalFormatting>
  <conditionalFormatting sqref="H39:H45 J39:J45 J35:J37 H35:H37 F35:F37 F31 F24:F29 C39:D45 C35:D37 C31:D31 C24:D29">
    <cfRule type="containsText" dxfId="868" priority="187" operator="containsText" text="libre">
      <formula>NOT(ISERROR(SEARCH("libre",C24)))</formula>
    </cfRule>
  </conditionalFormatting>
  <conditionalFormatting sqref="J31 J24:J29 H31 H24:H29 F39:F45">
    <cfRule type="containsText" dxfId="867" priority="185" operator="containsText" text="ntitulé">
      <formula>NOT(ISERROR(SEARCH("ntitulé",F24)))</formula>
    </cfRule>
    <cfRule type="containsBlanks" dxfId="866" priority="186">
      <formula>LEN(TRIM(F24))=0</formula>
    </cfRule>
  </conditionalFormatting>
  <conditionalFormatting sqref="J31 J24:J29 H31 H24:H29 F39:F45">
    <cfRule type="containsText" dxfId="865" priority="184" operator="containsText" text="libre">
      <formula>NOT(ISERROR(SEARCH("libre",F24)))</formula>
    </cfRule>
  </conditionalFormatting>
  <conditionalFormatting sqref="L24:L29">
    <cfRule type="containsText" dxfId="864" priority="182" operator="containsText" text="ntitulé">
      <formula>NOT(ISERROR(SEARCH("ntitulé",L24)))</formula>
    </cfRule>
    <cfRule type="containsBlanks" dxfId="863" priority="183">
      <formula>LEN(TRIM(L24))=0</formula>
    </cfRule>
  </conditionalFormatting>
  <conditionalFormatting sqref="L24:L29">
    <cfRule type="containsText" dxfId="862" priority="181" operator="containsText" text="libre">
      <formula>NOT(ISERROR(SEARCH("libre",L24)))</formula>
    </cfRule>
  </conditionalFormatting>
  <conditionalFormatting sqref="L31">
    <cfRule type="containsText" dxfId="861" priority="179" operator="containsText" text="ntitulé">
      <formula>NOT(ISERROR(SEARCH("ntitulé",L31)))</formula>
    </cfRule>
    <cfRule type="containsBlanks" dxfId="860" priority="180">
      <formula>LEN(TRIM(L31))=0</formula>
    </cfRule>
  </conditionalFormatting>
  <conditionalFormatting sqref="L31">
    <cfRule type="containsText" dxfId="859" priority="178" operator="containsText" text="libre">
      <formula>NOT(ISERROR(SEARCH("libre",L31)))</formula>
    </cfRule>
  </conditionalFormatting>
  <conditionalFormatting sqref="L35:L37">
    <cfRule type="containsText" dxfId="858" priority="176" operator="containsText" text="ntitulé">
      <formula>NOT(ISERROR(SEARCH("ntitulé",L35)))</formula>
    </cfRule>
    <cfRule type="containsBlanks" dxfId="857" priority="177">
      <formula>LEN(TRIM(L35))=0</formula>
    </cfRule>
  </conditionalFormatting>
  <conditionalFormatting sqref="L35:L37">
    <cfRule type="containsText" dxfId="856" priority="175" operator="containsText" text="libre">
      <formula>NOT(ISERROR(SEARCH("libre",L35)))</formula>
    </cfRule>
  </conditionalFormatting>
  <conditionalFormatting sqref="L39:L45">
    <cfRule type="containsText" dxfId="855" priority="173" operator="containsText" text="ntitulé">
      <formula>NOT(ISERROR(SEARCH("ntitulé",L39)))</formula>
    </cfRule>
    <cfRule type="containsBlanks" dxfId="854" priority="174">
      <formula>LEN(TRIM(L39))=0</formula>
    </cfRule>
  </conditionalFormatting>
  <conditionalFormatting sqref="L39:L45">
    <cfRule type="containsText" dxfId="853" priority="172" operator="containsText" text="libre">
      <formula>NOT(ISERROR(SEARCH("libre",L39)))</formula>
    </cfRule>
  </conditionalFormatting>
  <conditionalFormatting sqref="N39:N45 N35:N37 N31 N24:N29">
    <cfRule type="containsText" dxfId="852" priority="170" operator="containsText" text="ntitulé">
      <formula>NOT(ISERROR(SEARCH("ntitulé",N24)))</formula>
    </cfRule>
    <cfRule type="containsBlanks" dxfId="851" priority="171">
      <formula>LEN(TRIM(N24))=0</formula>
    </cfRule>
  </conditionalFormatting>
  <conditionalFormatting sqref="N39:N45 N35:N37 N31 N24:N29">
    <cfRule type="containsText" dxfId="850" priority="169" operator="containsText" text="libre">
      <formula>NOT(ISERROR(SEARCH("libre",N24)))</formula>
    </cfRule>
  </conditionalFormatting>
  <conditionalFormatting sqref="P24:P29">
    <cfRule type="containsText" dxfId="849" priority="167" operator="containsText" text="ntitulé">
      <formula>NOT(ISERROR(SEARCH("ntitulé",P24)))</formula>
    </cfRule>
    <cfRule type="containsBlanks" dxfId="848" priority="168">
      <formula>LEN(TRIM(P24))=0</formula>
    </cfRule>
  </conditionalFormatting>
  <conditionalFormatting sqref="P24:P29">
    <cfRule type="containsText" dxfId="847" priority="166" operator="containsText" text="libre">
      <formula>NOT(ISERROR(SEARCH("libre",P24)))</formula>
    </cfRule>
  </conditionalFormatting>
  <conditionalFormatting sqref="P31">
    <cfRule type="containsText" dxfId="846" priority="164" operator="containsText" text="ntitulé">
      <formula>NOT(ISERROR(SEARCH("ntitulé",P31)))</formula>
    </cfRule>
    <cfRule type="containsBlanks" dxfId="845" priority="165">
      <formula>LEN(TRIM(P31))=0</formula>
    </cfRule>
  </conditionalFormatting>
  <conditionalFormatting sqref="P31">
    <cfRule type="containsText" dxfId="844" priority="163" operator="containsText" text="libre">
      <formula>NOT(ISERROR(SEARCH("libre",P31)))</formula>
    </cfRule>
  </conditionalFormatting>
  <conditionalFormatting sqref="P35:P37">
    <cfRule type="containsText" dxfId="843" priority="161" operator="containsText" text="ntitulé">
      <formula>NOT(ISERROR(SEARCH("ntitulé",P35)))</formula>
    </cfRule>
    <cfRule type="containsBlanks" dxfId="842" priority="162">
      <formula>LEN(TRIM(P35))=0</formula>
    </cfRule>
  </conditionalFormatting>
  <conditionalFormatting sqref="P35:P37">
    <cfRule type="containsText" dxfId="841" priority="160" operator="containsText" text="libre">
      <formula>NOT(ISERROR(SEARCH("libre",P35)))</formula>
    </cfRule>
  </conditionalFormatting>
  <conditionalFormatting sqref="P39:P45">
    <cfRule type="containsText" dxfId="840" priority="158" operator="containsText" text="ntitulé">
      <formula>NOT(ISERROR(SEARCH("ntitulé",P39)))</formula>
    </cfRule>
    <cfRule type="containsBlanks" dxfId="839" priority="159">
      <formula>LEN(TRIM(P39))=0</formula>
    </cfRule>
  </conditionalFormatting>
  <conditionalFormatting sqref="P39:P45">
    <cfRule type="containsText" dxfId="838" priority="157" operator="containsText" text="libre">
      <formula>NOT(ISERROR(SEARCH("libre",P39)))</formula>
    </cfRule>
  </conditionalFormatting>
  <conditionalFormatting sqref="R24:R29">
    <cfRule type="containsText" dxfId="837" priority="155" operator="containsText" text="ntitulé">
      <formula>NOT(ISERROR(SEARCH("ntitulé",R24)))</formula>
    </cfRule>
    <cfRule type="containsBlanks" dxfId="836" priority="156">
      <formula>LEN(TRIM(R24))=0</formula>
    </cfRule>
  </conditionalFormatting>
  <conditionalFormatting sqref="R24:R29">
    <cfRule type="containsText" dxfId="835" priority="154" operator="containsText" text="libre">
      <formula>NOT(ISERROR(SEARCH("libre",R24)))</formula>
    </cfRule>
  </conditionalFormatting>
  <conditionalFormatting sqref="R31">
    <cfRule type="containsText" dxfId="834" priority="152" operator="containsText" text="ntitulé">
      <formula>NOT(ISERROR(SEARCH("ntitulé",R31)))</formula>
    </cfRule>
    <cfRule type="containsBlanks" dxfId="833" priority="153">
      <formula>LEN(TRIM(R31))=0</formula>
    </cfRule>
  </conditionalFormatting>
  <conditionalFormatting sqref="R31">
    <cfRule type="containsText" dxfId="832" priority="151" operator="containsText" text="libre">
      <formula>NOT(ISERROR(SEARCH("libre",R31)))</formula>
    </cfRule>
  </conditionalFormatting>
  <conditionalFormatting sqref="R35:R37">
    <cfRule type="containsText" dxfId="831" priority="149" operator="containsText" text="ntitulé">
      <formula>NOT(ISERROR(SEARCH("ntitulé",R35)))</formula>
    </cfRule>
    <cfRule type="containsBlanks" dxfId="830" priority="150">
      <formula>LEN(TRIM(R35))=0</formula>
    </cfRule>
  </conditionalFormatting>
  <conditionalFormatting sqref="R35:R37">
    <cfRule type="containsText" dxfId="829" priority="148" operator="containsText" text="libre">
      <formula>NOT(ISERROR(SEARCH("libre",R35)))</formula>
    </cfRule>
  </conditionalFormatting>
  <hyperlinks>
    <hyperlink ref="A1" location="TAB00!A1" display="Retour page de garde"/>
    <hyperlink ref="U16" location="TAB9.1!A1" display="TAB9.1!A1"/>
    <hyperlink ref="U19" location="TAB9.2!A1" display="TAB9.2!A1"/>
    <hyperlink ref="U31" location="TAB9.3!A1" display="TAB9.3!A1"/>
    <hyperlink ref="U10:U11" location="'TAB6'!A1" display="'TAB6'!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3" workbookViewId="0">
      <selection activeCell="B22" sqref="B22"/>
    </sheetView>
  </sheetViews>
  <sheetFormatPr baseColWidth="10" defaultColWidth="9.1640625" defaultRowHeight="13.5" x14ac:dyDescent="0.3"/>
  <cols>
    <col min="1" max="1" width="45.5" style="81" customWidth="1"/>
    <col min="2" max="3" width="17.6640625" style="81" customWidth="1"/>
    <col min="4" max="4" width="9.5" style="81" customWidth="1"/>
    <col min="5" max="5" width="17.6640625" style="77" customWidth="1"/>
    <col min="6" max="6" width="9.5" style="77" customWidth="1"/>
    <col min="7" max="7" width="17.6640625" style="77" customWidth="1"/>
    <col min="8" max="8" width="9.5" style="77" customWidth="1"/>
    <col min="9" max="9" width="17.6640625" style="77" customWidth="1"/>
    <col min="10" max="10" width="9.5" style="77" customWidth="1"/>
    <col min="11" max="11" width="17.6640625" style="77" customWidth="1"/>
    <col min="12" max="12" width="9.5" style="77" customWidth="1"/>
    <col min="13" max="13" width="17.6640625" style="77" customWidth="1"/>
    <col min="14" max="14" width="9.5" style="77" customWidth="1"/>
    <col min="15" max="15" width="17.6640625" style="77" customWidth="1"/>
    <col min="16" max="16" width="9.5" style="77" customWidth="1"/>
    <col min="17" max="17" width="17.6640625" style="77" customWidth="1"/>
    <col min="18" max="18" width="9.5" style="77" customWidth="1"/>
    <col min="19" max="16384" width="9.1640625" style="77"/>
  </cols>
  <sheetData>
    <row r="1" spans="1:19" ht="15" x14ac:dyDescent="0.3">
      <c r="A1" s="145" t="s">
        <v>160</v>
      </c>
      <c r="B1" s="77"/>
      <c r="C1" s="228"/>
      <c r="D1" s="228"/>
      <c r="E1" s="228"/>
      <c r="F1" s="228"/>
      <c r="G1" s="228"/>
      <c r="H1" s="228"/>
      <c r="I1" s="228"/>
      <c r="J1" s="228"/>
      <c r="K1" s="228"/>
      <c r="L1" s="228"/>
      <c r="M1" s="228"/>
      <c r="N1" s="228"/>
      <c r="O1" s="228"/>
      <c r="P1" s="228"/>
      <c r="Q1" s="228"/>
      <c r="R1" s="228"/>
      <c r="S1" s="228"/>
    </row>
    <row r="2" spans="1:19" ht="15" x14ac:dyDescent="0.3">
      <c r="A2" s="134" t="s">
        <v>381</v>
      </c>
    </row>
    <row r="3" spans="1:19" ht="22.15" customHeight="1" x14ac:dyDescent="0.35">
      <c r="A3" s="171" t="str">
        <f>TAB00!B87&amp;" : "&amp;TAB00!C87</f>
        <v>TAB9.1 : Détail des créances à un an au plus</v>
      </c>
      <c r="B3" s="171"/>
      <c r="C3" s="171"/>
      <c r="D3" s="171"/>
      <c r="E3" s="171"/>
      <c r="F3" s="171"/>
      <c r="G3" s="171"/>
      <c r="H3" s="171"/>
      <c r="I3" s="171"/>
      <c r="J3" s="171"/>
      <c r="K3" s="171"/>
      <c r="L3" s="171"/>
      <c r="M3" s="171"/>
      <c r="N3" s="171"/>
      <c r="O3" s="171"/>
      <c r="P3" s="171"/>
      <c r="Q3" s="171"/>
      <c r="R3" s="171"/>
      <c r="S3" s="180"/>
    </row>
    <row r="4" spans="1:19" ht="22.15" customHeight="1" thickBot="1" x14ac:dyDescent="0.35">
      <c r="S4" s="180"/>
    </row>
    <row r="5" spans="1:19" ht="27" x14ac:dyDescent="0.3">
      <c r="A5" s="301" t="s">
        <v>162</v>
      </c>
      <c r="B5" s="500" t="s">
        <v>369</v>
      </c>
      <c r="C5" s="500" t="s">
        <v>370</v>
      </c>
      <c r="D5" s="500" t="s">
        <v>110</v>
      </c>
      <c r="E5" s="501" t="s">
        <v>371</v>
      </c>
      <c r="F5" s="500" t="s">
        <v>110</v>
      </c>
      <c r="G5" s="501" t="s">
        <v>372</v>
      </c>
      <c r="H5" s="500" t="s">
        <v>110</v>
      </c>
      <c r="I5" s="501" t="s">
        <v>363</v>
      </c>
      <c r="J5" s="500" t="s">
        <v>110</v>
      </c>
      <c r="K5" s="501" t="s">
        <v>364</v>
      </c>
      <c r="L5" s="500" t="s">
        <v>110</v>
      </c>
      <c r="M5" s="501" t="s">
        <v>365</v>
      </c>
      <c r="N5" s="500" t="s">
        <v>110</v>
      </c>
      <c r="O5" s="501" t="s">
        <v>366</v>
      </c>
      <c r="P5" s="500" t="s">
        <v>110</v>
      </c>
      <c r="Q5" s="501" t="s">
        <v>367</v>
      </c>
      <c r="R5" s="502" t="s">
        <v>110</v>
      </c>
      <c r="S5" s="180"/>
    </row>
    <row r="6" spans="1:19" x14ac:dyDescent="0.3">
      <c r="A6" s="499" t="s">
        <v>220</v>
      </c>
      <c r="B6" s="289"/>
      <c r="C6" s="289"/>
      <c r="D6" s="294">
        <f>IFERROR(IF(AND(ROUND(SUM(B6:B6),0)=0,ROUND(SUM(C6:C6),0)&gt;ROUND(SUM(B6:B6),0)),"INF",(ROUND(SUM(C6:C6),0)-ROUND(SUM(B6:B6),0))/ROUND(SUM(B6:B6),0)),0)</f>
        <v>0</v>
      </c>
      <c r="E6" s="289"/>
      <c r="F6" s="294">
        <f>IFERROR(IF(AND(ROUND(SUM(C6),0)=0,ROUND(SUM(E6:E6),0)&gt;ROUND(SUM(C6),0)),"INF",(ROUND(SUM(E6:E6),0)-ROUND(SUM(C6),0))/ROUND(SUM(C6),0)),0)</f>
        <v>0</v>
      </c>
      <c r="G6" s="289"/>
      <c r="H6" s="294">
        <f>IFERROR(IF(AND(ROUND(SUM(E6),0)=0,ROUND(SUM(G6:G6),0)&gt;ROUND(SUM(E6),0)),"INF",(ROUND(SUM(G6:G6),0)-ROUND(SUM(E6),0))/ROUND(SUM(E6),0)),0)</f>
        <v>0</v>
      </c>
      <c r="I6" s="289"/>
      <c r="J6" s="294">
        <f>IFERROR(IF(AND(ROUND(SUM(G6),0)=0,ROUND(SUM(I6:I6),0)&gt;ROUND(SUM(G6),0)),"INF",(ROUND(SUM(I6:I6),0)-ROUND(SUM(G6),0))/ROUND(SUM(G6),0)),0)</f>
        <v>0</v>
      </c>
      <c r="K6" s="289"/>
      <c r="L6" s="294">
        <f>IFERROR(IF(AND(ROUND(SUM(I6),0)=0,ROUND(SUM(K6:K6),0)&gt;ROUND(SUM(I6),0)),"INF",(ROUND(SUM(K6:K6),0)-ROUND(SUM(I6),0))/ROUND(SUM(I6),0)),0)</f>
        <v>0</v>
      </c>
      <c r="M6" s="289"/>
      <c r="N6" s="294">
        <f>IFERROR(IF(AND(ROUND(SUM(K6),0)=0,ROUND(SUM(M6:M6),0)&gt;ROUND(SUM(K6),0)),"INF",(ROUND(SUM(M6:M6),0)-ROUND(SUM(K6),0))/ROUND(SUM(K6),0)),0)</f>
        <v>0</v>
      </c>
      <c r="O6" s="289"/>
      <c r="P6" s="294">
        <f>IFERROR(IF(AND(ROUND(SUM(M6),0)=0,ROUND(SUM(O6:O6),0)&gt;ROUND(SUM(M6),0)),"INF",(ROUND(SUM(O6:O6),0)-ROUND(SUM(M6),0))/ROUND(SUM(M6),0)),0)</f>
        <v>0</v>
      </c>
      <c r="Q6" s="289"/>
      <c r="R6" s="294">
        <f>IFERROR(IF(AND(ROUND(SUM(O6),0)=0,ROUND(SUM(Q6:Q6),0)&gt;ROUND(SUM(O6),0)),"INF",(ROUND(SUM(Q6:Q6),0)-ROUND(SUM(O6),0))/ROUND(SUM(O6),0)),0)</f>
        <v>0</v>
      </c>
      <c r="S6" s="180"/>
    </row>
    <row r="7" spans="1:19" ht="27" x14ac:dyDescent="0.3">
      <c r="A7" s="499" t="s">
        <v>223</v>
      </c>
      <c r="B7" s="289"/>
      <c r="C7" s="289"/>
      <c r="D7" s="294">
        <f t="shared" ref="D7:D20" si="0">IFERROR(IF(AND(ROUND(SUM(B7:B7),0)=0,ROUND(SUM(C7:C7),0)&gt;ROUND(SUM(B7:B7),0)),"INF",(ROUND(SUM(C7:C7),0)-ROUND(SUM(B7:B7),0))/ROUND(SUM(B7:B7),0)),0)</f>
        <v>0</v>
      </c>
      <c r="E7" s="289"/>
      <c r="F7" s="294">
        <f t="shared" ref="F7:R19" si="1">IFERROR(IF(AND(ROUND(SUM(C7),0)=0,ROUND(SUM(E7:E7),0)&gt;ROUND(SUM(C7),0)),"INF",(ROUND(SUM(E7:E7),0)-ROUND(SUM(C7),0))/ROUND(SUM(C7),0)),0)</f>
        <v>0</v>
      </c>
      <c r="G7" s="289"/>
      <c r="H7" s="294">
        <f t="shared" si="1"/>
        <v>0</v>
      </c>
      <c r="I7" s="289"/>
      <c r="J7" s="294">
        <f t="shared" si="1"/>
        <v>0</v>
      </c>
      <c r="K7" s="289"/>
      <c r="L7" s="294">
        <f t="shared" si="1"/>
        <v>0</v>
      </c>
      <c r="M7" s="289"/>
      <c r="N7" s="294">
        <f t="shared" si="1"/>
        <v>0</v>
      </c>
      <c r="O7" s="289"/>
      <c r="P7" s="294">
        <f t="shared" si="1"/>
        <v>0</v>
      </c>
      <c r="Q7" s="289"/>
      <c r="R7" s="294">
        <f t="shared" si="1"/>
        <v>0</v>
      </c>
      <c r="S7" s="180"/>
    </row>
    <row r="8" spans="1:19" ht="27" x14ac:dyDescent="0.3">
      <c r="A8" s="499" t="s">
        <v>221</v>
      </c>
      <c r="B8" s="289"/>
      <c r="C8" s="289"/>
      <c r="D8" s="294">
        <f t="shared" si="0"/>
        <v>0</v>
      </c>
      <c r="E8" s="289"/>
      <c r="F8" s="294">
        <f t="shared" si="1"/>
        <v>0</v>
      </c>
      <c r="G8" s="289"/>
      <c r="H8" s="294">
        <f t="shared" si="1"/>
        <v>0</v>
      </c>
      <c r="I8" s="289"/>
      <c r="J8" s="294">
        <f t="shared" si="1"/>
        <v>0</v>
      </c>
      <c r="K8" s="289"/>
      <c r="L8" s="294">
        <f t="shared" si="1"/>
        <v>0</v>
      </c>
      <c r="M8" s="289"/>
      <c r="N8" s="294">
        <f t="shared" si="1"/>
        <v>0</v>
      </c>
      <c r="O8" s="289"/>
      <c r="P8" s="294">
        <f t="shared" si="1"/>
        <v>0</v>
      </c>
      <c r="Q8" s="289"/>
      <c r="R8" s="294">
        <f t="shared" si="1"/>
        <v>0</v>
      </c>
      <c r="S8" s="180"/>
    </row>
    <row r="9" spans="1:19" x14ac:dyDescent="0.3">
      <c r="A9" s="499" t="s">
        <v>228</v>
      </c>
      <c r="B9" s="289"/>
      <c r="C9" s="289"/>
      <c r="D9" s="294">
        <f t="shared" si="0"/>
        <v>0</v>
      </c>
      <c r="E9" s="289"/>
      <c r="F9" s="294">
        <f t="shared" si="1"/>
        <v>0</v>
      </c>
      <c r="G9" s="289"/>
      <c r="H9" s="294">
        <f t="shared" si="1"/>
        <v>0</v>
      </c>
      <c r="I9" s="289"/>
      <c r="J9" s="294">
        <f t="shared" si="1"/>
        <v>0</v>
      </c>
      <c r="K9" s="289"/>
      <c r="L9" s="294">
        <f t="shared" si="1"/>
        <v>0</v>
      </c>
      <c r="M9" s="289"/>
      <c r="N9" s="294">
        <f t="shared" si="1"/>
        <v>0</v>
      </c>
      <c r="O9" s="289"/>
      <c r="P9" s="294">
        <f t="shared" si="1"/>
        <v>0</v>
      </c>
      <c r="Q9" s="289"/>
      <c r="R9" s="294">
        <f t="shared" si="1"/>
        <v>0</v>
      </c>
      <c r="S9" s="180"/>
    </row>
    <row r="10" spans="1:19" ht="27" x14ac:dyDescent="0.3">
      <c r="A10" s="499" t="s">
        <v>229</v>
      </c>
      <c r="B10" s="289"/>
      <c r="C10" s="289"/>
      <c r="D10" s="294">
        <f t="shared" si="0"/>
        <v>0</v>
      </c>
      <c r="E10" s="289"/>
      <c r="F10" s="294">
        <f t="shared" si="1"/>
        <v>0</v>
      </c>
      <c r="G10" s="289"/>
      <c r="H10" s="294">
        <f t="shared" si="1"/>
        <v>0</v>
      </c>
      <c r="I10" s="289"/>
      <c r="J10" s="294">
        <f t="shared" si="1"/>
        <v>0</v>
      </c>
      <c r="K10" s="289"/>
      <c r="L10" s="294">
        <f t="shared" si="1"/>
        <v>0</v>
      </c>
      <c r="M10" s="289"/>
      <c r="N10" s="294">
        <f t="shared" si="1"/>
        <v>0</v>
      </c>
      <c r="O10" s="289"/>
      <c r="P10" s="294">
        <f t="shared" si="1"/>
        <v>0</v>
      </c>
      <c r="Q10" s="289"/>
      <c r="R10" s="294">
        <f t="shared" si="1"/>
        <v>0</v>
      </c>
      <c r="S10" s="180"/>
    </row>
    <row r="11" spans="1:19" ht="24" customHeight="1" x14ac:dyDescent="0.3">
      <c r="A11" s="499" t="s">
        <v>224</v>
      </c>
      <c r="B11" s="289"/>
      <c r="C11" s="289"/>
      <c r="D11" s="294">
        <f t="shared" si="0"/>
        <v>0</v>
      </c>
      <c r="E11" s="289"/>
      <c r="F11" s="294">
        <f t="shared" si="1"/>
        <v>0</v>
      </c>
      <c r="G11" s="289"/>
      <c r="H11" s="294">
        <f t="shared" si="1"/>
        <v>0</v>
      </c>
      <c r="I11" s="289"/>
      <c r="J11" s="294">
        <f t="shared" si="1"/>
        <v>0</v>
      </c>
      <c r="K11" s="289"/>
      <c r="L11" s="294">
        <f t="shared" si="1"/>
        <v>0</v>
      </c>
      <c r="M11" s="289"/>
      <c r="N11" s="294">
        <f t="shared" si="1"/>
        <v>0</v>
      </c>
      <c r="O11" s="289"/>
      <c r="P11" s="294">
        <f t="shared" si="1"/>
        <v>0</v>
      </c>
      <c r="Q11" s="289"/>
      <c r="R11" s="294">
        <f t="shared" si="1"/>
        <v>0</v>
      </c>
      <c r="S11" s="180"/>
    </row>
    <row r="12" spans="1:19" x14ac:dyDescent="0.3">
      <c r="A12" s="499" t="s">
        <v>222</v>
      </c>
      <c r="B12" s="289"/>
      <c r="C12" s="289"/>
      <c r="D12" s="294">
        <f t="shared" si="0"/>
        <v>0</v>
      </c>
      <c r="E12" s="289"/>
      <c r="F12" s="294">
        <f t="shared" si="1"/>
        <v>0</v>
      </c>
      <c r="G12" s="289"/>
      <c r="H12" s="294">
        <f t="shared" si="1"/>
        <v>0</v>
      </c>
      <c r="I12" s="289"/>
      <c r="J12" s="294">
        <f t="shared" si="1"/>
        <v>0</v>
      </c>
      <c r="K12" s="289"/>
      <c r="L12" s="294">
        <f t="shared" si="1"/>
        <v>0</v>
      </c>
      <c r="M12" s="289"/>
      <c r="N12" s="294">
        <f t="shared" si="1"/>
        <v>0</v>
      </c>
      <c r="O12" s="289"/>
      <c r="P12" s="294">
        <f t="shared" si="1"/>
        <v>0</v>
      </c>
      <c r="Q12" s="289"/>
      <c r="R12" s="294">
        <f t="shared" si="1"/>
        <v>0</v>
      </c>
      <c r="S12" s="180"/>
    </row>
    <row r="13" spans="1:19" ht="27" x14ac:dyDescent="0.3">
      <c r="A13" s="499" t="s">
        <v>225</v>
      </c>
      <c r="B13" s="289"/>
      <c r="C13" s="289"/>
      <c r="D13" s="294">
        <f t="shared" si="0"/>
        <v>0</v>
      </c>
      <c r="E13" s="289"/>
      <c r="F13" s="294">
        <f t="shared" si="1"/>
        <v>0</v>
      </c>
      <c r="G13" s="289"/>
      <c r="H13" s="294">
        <f t="shared" si="1"/>
        <v>0</v>
      </c>
      <c r="I13" s="289"/>
      <c r="J13" s="294">
        <f t="shared" si="1"/>
        <v>0</v>
      </c>
      <c r="K13" s="289"/>
      <c r="L13" s="294">
        <f t="shared" si="1"/>
        <v>0</v>
      </c>
      <c r="M13" s="289"/>
      <c r="N13" s="294">
        <f t="shared" si="1"/>
        <v>0</v>
      </c>
      <c r="O13" s="289"/>
      <c r="P13" s="294">
        <f t="shared" si="1"/>
        <v>0</v>
      </c>
      <c r="Q13" s="289"/>
      <c r="R13" s="294">
        <f t="shared" si="1"/>
        <v>0</v>
      </c>
      <c r="S13" s="180"/>
    </row>
    <row r="14" spans="1:19" x14ac:dyDescent="0.3">
      <c r="A14" s="499" t="s">
        <v>226</v>
      </c>
      <c r="B14" s="289"/>
      <c r="C14" s="289"/>
      <c r="D14" s="294">
        <f t="shared" si="0"/>
        <v>0</v>
      </c>
      <c r="E14" s="289"/>
      <c r="F14" s="294">
        <f t="shared" si="1"/>
        <v>0</v>
      </c>
      <c r="G14" s="289"/>
      <c r="H14" s="294">
        <f t="shared" si="1"/>
        <v>0</v>
      </c>
      <c r="I14" s="289"/>
      <c r="J14" s="294">
        <f t="shared" si="1"/>
        <v>0</v>
      </c>
      <c r="K14" s="289"/>
      <c r="L14" s="294">
        <f t="shared" si="1"/>
        <v>0</v>
      </c>
      <c r="M14" s="289"/>
      <c r="N14" s="294">
        <f t="shared" si="1"/>
        <v>0</v>
      </c>
      <c r="O14" s="289"/>
      <c r="P14" s="294">
        <f t="shared" si="1"/>
        <v>0</v>
      </c>
      <c r="Q14" s="289"/>
      <c r="R14" s="294">
        <f t="shared" si="1"/>
        <v>0</v>
      </c>
      <c r="S14" s="180"/>
    </row>
    <row r="15" spans="1:19" x14ac:dyDescent="0.3">
      <c r="A15" s="503" t="s">
        <v>219</v>
      </c>
      <c r="B15" s="184">
        <f>SUM(B6:B14)</f>
        <v>0</v>
      </c>
      <c r="C15" s="184">
        <f>SUM(C6:C14)</f>
        <v>0</v>
      </c>
      <c r="D15" s="294">
        <f t="shared" si="0"/>
        <v>0</v>
      </c>
      <c r="E15" s="184">
        <f>SUM(E6:E14)</f>
        <v>0</v>
      </c>
      <c r="F15" s="294">
        <f t="shared" si="1"/>
        <v>0</v>
      </c>
      <c r="G15" s="483">
        <f>SUM(G6:G14)</f>
        <v>0</v>
      </c>
      <c r="H15" s="294">
        <f t="shared" si="1"/>
        <v>0</v>
      </c>
      <c r="I15" s="483">
        <f t="shared" ref="I15:Q15" si="2">SUM(I6:I14)</f>
        <v>0</v>
      </c>
      <c r="J15" s="294">
        <f t="shared" si="1"/>
        <v>0</v>
      </c>
      <c r="K15" s="483">
        <f t="shared" si="2"/>
        <v>0</v>
      </c>
      <c r="L15" s="294">
        <f t="shared" si="1"/>
        <v>0</v>
      </c>
      <c r="M15" s="483">
        <f t="shared" si="2"/>
        <v>0</v>
      </c>
      <c r="N15" s="294">
        <f t="shared" si="1"/>
        <v>0</v>
      </c>
      <c r="O15" s="483">
        <f t="shared" si="2"/>
        <v>0</v>
      </c>
      <c r="P15" s="294">
        <f t="shared" si="1"/>
        <v>0</v>
      </c>
      <c r="Q15" s="483">
        <f t="shared" si="2"/>
        <v>0</v>
      </c>
      <c r="R15" s="294">
        <f t="shared" si="1"/>
        <v>0</v>
      </c>
      <c r="S15" s="180"/>
    </row>
    <row r="16" spans="1:19" x14ac:dyDescent="0.3">
      <c r="A16" s="499" t="s">
        <v>230</v>
      </c>
      <c r="B16" s="289"/>
      <c r="C16" s="289"/>
      <c r="D16" s="294">
        <f t="shared" si="0"/>
        <v>0</v>
      </c>
      <c r="E16" s="289"/>
      <c r="F16" s="294">
        <f t="shared" si="1"/>
        <v>0</v>
      </c>
      <c r="G16" s="289"/>
      <c r="H16" s="294">
        <f t="shared" si="1"/>
        <v>0</v>
      </c>
      <c r="I16" s="289"/>
      <c r="J16" s="294">
        <f t="shared" si="1"/>
        <v>0</v>
      </c>
      <c r="K16" s="289"/>
      <c r="L16" s="294">
        <f t="shared" si="1"/>
        <v>0</v>
      </c>
      <c r="M16" s="289"/>
      <c r="N16" s="294">
        <f t="shared" si="1"/>
        <v>0</v>
      </c>
      <c r="O16" s="289"/>
      <c r="P16" s="294">
        <f t="shared" si="1"/>
        <v>0</v>
      </c>
      <c r="Q16" s="289"/>
      <c r="R16" s="294">
        <f t="shared" si="1"/>
        <v>0</v>
      </c>
      <c r="S16" s="180"/>
    </row>
    <row r="17" spans="1:19" x14ac:dyDescent="0.3">
      <c r="A17" s="499" t="s">
        <v>232</v>
      </c>
      <c r="B17" s="289"/>
      <c r="C17" s="289"/>
      <c r="D17" s="294">
        <f t="shared" si="0"/>
        <v>0</v>
      </c>
      <c r="E17" s="289"/>
      <c r="F17" s="294">
        <f t="shared" si="1"/>
        <v>0</v>
      </c>
      <c r="G17" s="289"/>
      <c r="H17" s="294">
        <f t="shared" si="1"/>
        <v>0</v>
      </c>
      <c r="I17" s="289"/>
      <c r="J17" s="294">
        <f t="shared" si="1"/>
        <v>0</v>
      </c>
      <c r="K17" s="289"/>
      <c r="L17" s="294">
        <f t="shared" si="1"/>
        <v>0</v>
      </c>
      <c r="M17" s="289"/>
      <c r="N17" s="294">
        <f t="shared" si="1"/>
        <v>0</v>
      </c>
      <c r="O17" s="289"/>
      <c r="P17" s="294">
        <f t="shared" si="1"/>
        <v>0</v>
      </c>
      <c r="Q17" s="289"/>
      <c r="R17" s="294">
        <f t="shared" si="1"/>
        <v>0</v>
      </c>
      <c r="S17" s="180"/>
    </row>
    <row r="18" spans="1:19" x14ac:dyDescent="0.3">
      <c r="A18" s="499" t="s">
        <v>231</v>
      </c>
      <c r="B18" s="289"/>
      <c r="C18" s="289"/>
      <c r="D18" s="294">
        <f t="shared" si="0"/>
        <v>0</v>
      </c>
      <c r="E18" s="289"/>
      <c r="F18" s="294">
        <f t="shared" si="1"/>
        <v>0</v>
      </c>
      <c r="G18" s="289"/>
      <c r="H18" s="294">
        <f t="shared" si="1"/>
        <v>0</v>
      </c>
      <c r="I18" s="289"/>
      <c r="J18" s="294">
        <f t="shared" si="1"/>
        <v>0</v>
      </c>
      <c r="K18" s="289"/>
      <c r="L18" s="294">
        <f t="shared" si="1"/>
        <v>0</v>
      </c>
      <c r="M18" s="289"/>
      <c r="N18" s="294">
        <f t="shared" si="1"/>
        <v>0</v>
      </c>
      <c r="O18" s="289"/>
      <c r="P18" s="294">
        <f t="shared" si="1"/>
        <v>0</v>
      </c>
      <c r="Q18" s="289"/>
      <c r="R18" s="294">
        <f t="shared" si="1"/>
        <v>0</v>
      </c>
      <c r="S18" s="180"/>
    </row>
    <row r="19" spans="1:19" x14ac:dyDescent="0.3">
      <c r="A19" s="503" t="s">
        <v>227</v>
      </c>
      <c r="B19" s="184">
        <f>SUM(B16:B18)</f>
        <v>0</v>
      </c>
      <c r="C19" s="184">
        <f>SUM(C16:C18)</f>
        <v>0</v>
      </c>
      <c r="D19" s="294">
        <f t="shared" si="0"/>
        <v>0</v>
      </c>
      <c r="E19" s="184">
        <f>SUM(E16:E18)</f>
        <v>0</v>
      </c>
      <c r="F19" s="294">
        <f t="shared" si="1"/>
        <v>0</v>
      </c>
      <c r="G19" s="184">
        <f>SUM(G16:G18)</f>
        <v>0</v>
      </c>
      <c r="H19" s="294">
        <f t="shared" si="1"/>
        <v>0</v>
      </c>
      <c r="I19" s="184">
        <f t="shared" ref="I19:Q19" si="3">SUM(I16:I18)</f>
        <v>0</v>
      </c>
      <c r="J19" s="294">
        <f t="shared" si="1"/>
        <v>0</v>
      </c>
      <c r="K19" s="184">
        <f t="shared" si="3"/>
        <v>0</v>
      </c>
      <c r="L19" s="294">
        <f t="shared" si="1"/>
        <v>0</v>
      </c>
      <c r="M19" s="184">
        <f t="shared" si="3"/>
        <v>0</v>
      </c>
      <c r="N19" s="294">
        <f t="shared" si="1"/>
        <v>0</v>
      </c>
      <c r="O19" s="184">
        <f t="shared" si="3"/>
        <v>0</v>
      </c>
      <c r="P19" s="294">
        <f t="shared" si="1"/>
        <v>0</v>
      </c>
      <c r="Q19" s="184">
        <f t="shared" si="3"/>
        <v>0</v>
      </c>
      <c r="R19" s="294">
        <f t="shared" si="1"/>
        <v>0</v>
      </c>
      <c r="S19" s="180"/>
    </row>
    <row r="20" spans="1:19" x14ac:dyDescent="0.3">
      <c r="A20" s="413" t="s">
        <v>218</v>
      </c>
      <c r="B20" s="504">
        <f>SUM(B15,B19)</f>
        <v>0</v>
      </c>
      <c r="C20" s="504">
        <f>SUM(C15,C19)</f>
        <v>0</v>
      </c>
      <c r="D20" s="505">
        <f t="shared" si="0"/>
        <v>0</v>
      </c>
      <c r="E20" s="504">
        <f>SUM(E15,E19)</f>
        <v>0</v>
      </c>
      <c r="F20" s="505">
        <f>IFERROR(IF(AND(ROUND(SUM(C20),0)=0,ROUND(SUM(E20:E20),0)&gt;ROUND(SUM(C20),0)),"INF",(ROUND(SUM(E20:E20),0)-ROUND(SUM(C20),0))/ROUND(SUM(C20),0)),0)</f>
        <v>0</v>
      </c>
      <c r="G20" s="504">
        <f>SUM(G15,G19)</f>
        <v>0</v>
      </c>
      <c r="H20" s="505">
        <f>IFERROR(IF(AND(ROUND(SUM(E20),0)=0,ROUND(SUM(G20:G20),0)&gt;ROUND(SUM(E20),0)),"INF",(ROUND(SUM(G20:G20),0)-ROUND(SUM(E20),0))/ROUND(SUM(E20),0)),0)</f>
        <v>0</v>
      </c>
      <c r="I20" s="504">
        <f t="shared" ref="I20:Q20" si="4">SUM(I15,I19)</f>
        <v>0</v>
      </c>
      <c r="J20" s="505">
        <f>IFERROR(IF(AND(ROUND(SUM(G20),0)=0,ROUND(SUM(I20:I20),0)&gt;ROUND(SUM(G20),0)),"INF",(ROUND(SUM(I20:I20),0)-ROUND(SUM(G20),0))/ROUND(SUM(G20),0)),0)</f>
        <v>0</v>
      </c>
      <c r="K20" s="504">
        <f t="shared" si="4"/>
        <v>0</v>
      </c>
      <c r="L20" s="505">
        <f>IFERROR(IF(AND(ROUND(SUM(I20),0)=0,ROUND(SUM(K20:K20),0)&gt;ROUND(SUM(I20),0)),"INF",(ROUND(SUM(K20:K20),0)-ROUND(SUM(I20),0))/ROUND(SUM(I20),0)),0)</f>
        <v>0</v>
      </c>
      <c r="M20" s="504">
        <f t="shared" si="4"/>
        <v>0</v>
      </c>
      <c r="N20" s="505">
        <f>IFERROR(IF(AND(ROUND(SUM(K20),0)=0,ROUND(SUM(M20:M20),0)&gt;ROUND(SUM(K20),0)),"INF",(ROUND(SUM(M20:M20),0)-ROUND(SUM(K20),0))/ROUND(SUM(K20),0)),0)</f>
        <v>0</v>
      </c>
      <c r="O20" s="504">
        <f t="shared" si="4"/>
        <v>0</v>
      </c>
      <c r="P20" s="505">
        <f>IFERROR(IF(AND(ROUND(SUM(M20),0)=0,ROUND(SUM(O20:O20),0)&gt;ROUND(SUM(M20),0)),"INF",(ROUND(SUM(O20:O20),0)-ROUND(SUM(M20),0))/ROUND(SUM(M20),0)),0)</f>
        <v>0</v>
      </c>
      <c r="Q20" s="504">
        <f t="shared" si="4"/>
        <v>0</v>
      </c>
      <c r="R20" s="506">
        <f>IFERROR(IF(AND(ROUND(SUM(O20),0)=0,ROUND(SUM(Q20:Q20),0)&gt;ROUND(SUM(O20),0)),"INF",(ROUND(SUM(Q20:Q20),0)-ROUND(SUM(O20),0))/ROUND(SUM(O20),0)),0)</f>
        <v>0</v>
      </c>
      <c r="S20" s="180"/>
    </row>
    <row r="21" spans="1:19" ht="27" x14ac:dyDescent="0.3">
      <c r="A21" s="489" t="s">
        <v>930</v>
      </c>
      <c r="B21" s="131">
        <f>'TAB9'!C16</f>
        <v>0</v>
      </c>
      <c r="C21" s="131">
        <f>'TAB9'!D16</f>
        <v>0</v>
      </c>
      <c r="D21" s="131"/>
      <c r="E21" s="131">
        <f>'TAB9'!F16</f>
        <v>0</v>
      </c>
      <c r="F21" s="131"/>
      <c r="G21" s="131">
        <f>'TAB9'!H16</f>
        <v>0</v>
      </c>
      <c r="H21" s="131"/>
      <c r="I21" s="131">
        <f>'TAB9'!J16</f>
        <v>0</v>
      </c>
      <c r="J21" s="131"/>
      <c r="K21" s="131">
        <f>'TAB9'!L16</f>
        <v>0</v>
      </c>
      <c r="L21" s="131"/>
      <c r="M21" s="131">
        <f>'TAB9'!N16</f>
        <v>0</v>
      </c>
      <c r="N21" s="131"/>
      <c r="O21" s="131">
        <f>'TAB9'!P16</f>
        <v>0</v>
      </c>
      <c r="P21" s="131"/>
      <c r="Q21" s="131">
        <f>'TAB9'!R16</f>
        <v>0</v>
      </c>
      <c r="R21" s="507"/>
      <c r="S21" s="180"/>
    </row>
    <row r="22" spans="1:19" ht="41.25" thickBot="1" x14ac:dyDescent="0.35">
      <c r="A22" s="508" t="s">
        <v>931</v>
      </c>
      <c r="B22" s="509">
        <f>B20-B21</f>
        <v>0</v>
      </c>
      <c r="C22" s="509">
        <f>C20-C21</f>
        <v>0</v>
      </c>
      <c r="D22" s="509"/>
      <c r="E22" s="509">
        <f>E20-E21</f>
        <v>0</v>
      </c>
      <c r="F22" s="509"/>
      <c r="G22" s="509">
        <f>G20-G21</f>
        <v>0</v>
      </c>
      <c r="H22" s="509"/>
      <c r="I22" s="509">
        <f>I20-I21</f>
        <v>0</v>
      </c>
      <c r="J22" s="509"/>
      <c r="K22" s="509">
        <f>K20-K21</f>
        <v>0</v>
      </c>
      <c r="L22" s="509"/>
      <c r="M22" s="509">
        <f>M20-M21</f>
        <v>0</v>
      </c>
      <c r="N22" s="509"/>
      <c r="O22" s="509">
        <f>O20-O21</f>
        <v>0</v>
      </c>
      <c r="P22" s="509"/>
      <c r="Q22" s="509">
        <f>Q20-Q21</f>
        <v>0</v>
      </c>
      <c r="R22" s="510"/>
      <c r="S22" s="180"/>
    </row>
  </sheetData>
  <conditionalFormatting sqref="Q16:Q18 Q6:Q14 O16:O18 O6:O14 M16:M18 M6:M14 K16:K18 K6:K14 I16:I18 I6:I14 G16:G18 G6:G14 E16:E18 E6:E14 B16:C18 B6:C14">
    <cfRule type="containsText" dxfId="828" priority="2" operator="containsText" text="ntitulé">
      <formula>NOT(ISERROR(SEARCH("ntitulé",B6)))</formula>
    </cfRule>
    <cfRule type="containsBlanks" dxfId="827" priority="3">
      <formula>LEN(TRIM(B6))=0</formula>
    </cfRule>
  </conditionalFormatting>
  <conditionalFormatting sqref="Q16:Q18 Q6:Q14 O16:O18 O6:O14 M16:M18 M6:M14 K16:K18 K6:K14 I16:I18 I6:I14 G16:G18 G6:G14 E16:E18 E6:E14 B16:C18 B6:C14">
    <cfRule type="containsText" dxfId="826" priority="1" operator="containsText" text="libre">
      <formula>NOT(ISERROR(SEARCH("libre",B6)))</formula>
    </cfRule>
  </conditionalFormatting>
  <hyperlinks>
    <hyperlink ref="A1" location="TAB00!A1" display="Retour page de garde"/>
    <hyperlink ref="A2" location="'TAB9'!A1" display="Retour TAB9"/>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
  <sheetViews>
    <sheetView topLeftCell="A20" zoomScale="90" zoomScaleNormal="90" workbookViewId="0">
      <selection activeCell="A47" sqref="A47"/>
    </sheetView>
  </sheetViews>
  <sheetFormatPr baseColWidth="10" defaultColWidth="9.1640625" defaultRowHeight="13.5" x14ac:dyDescent="0.3"/>
  <cols>
    <col min="1" max="1" width="48.5" style="81" customWidth="1"/>
    <col min="2" max="3" width="16.6640625" style="81" customWidth="1"/>
    <col min="4" max="4" width="8.6640625" style="77" customWidth="1"/>
    <col min="5" max="5" width="16.6640625" style="77" customWidth="1"/>
    <col min="6" max="6" width="8.6640625" style="77" customWidth="1"/>
    <col min="7" max="7" width="16.6640625" style="77" customWidth="1"/>
    <col min="8" max="8" width="8.6640625" style="77" customWidth="1"/>
    <col min="9" max="9" width="16.6640625" style="77" customWidth="1"/>
    <col min="10" max="10" width="8.6640625" style="77" customWidth="1"/>
    <col min="11" max="11" width="16.6640625" style="77" customWidth="1"/>
    <col min="12" max="12" width="8.6640625" style="77" customWidth="1"/>
    <col min="13" max="13" width="16.6640625" style="77" customWidth="1"/>
    <col min="14" max="14" width="8.6640625" style="77" customWidth="1"/>
    <col min="15" max="15" width="16.6640625" style="77" customWidth="1"/>
    <col min="16" max="16" width="8.6640625" style="77" customWidth="1"/>
    <col min="17" max="17" width="16.6640625" style="77" customWidth="1"/>
    <col min="18" max="18" width="8.6640625" style="77" customWidth="1"/>
    <col min="19" max="19" width="9.1640625" style="517"/>
    <col min="20" max="16384" width="9.1640625" style="77"/>
  </cols>
  <sheetData>
    <row r="1" spans="1:36" ht="15" x14ac:dyDescent="0.3">
      <c r="A1" s="145" t="s">
        <v>160</v>
      </c>
      <c r="B1" s="77"/>
      <c r="C1" s="228"/>
      <c r="D1" s="228"/>
      <c r="E1" s="228"/>
      <c r="F1" s="228"/>
      <c r="G1" s="228"/>
      <c r="H1" s="228"/>
      <c r="I1" s="228"/>
      <c r="J1" s="228"/>
      <c r="K1" s="228"/>
      <c r="L1" s="228"/>
      <c r="M1" s="228"/>
      <c r="N1" s="228"/>
      <c r="O1" s="228"/>
      <c r="P1" s="228"/>
      <c r="Q1" s="228"/>
      <c r="R1" s="228"/>
      <c r="S1" s="516"/>
      <c r="T1" s="228"/>
      <c r="U1" s="228"/>
      <c r="V1" s="228"/>
      <c r="W1" s="228"/>
      <c r="X1" s="228"/>
      <c r="Y1" s="228"/>
      <c r="Z1" s="228"/>
      <c r="AA1" s="228"/>
      <c r="AB1" s="228"/>
      <c r="AC1" s="228"/>
      <c r="AD1" s="228"/>
      <c r="AE1" s="228"/>
      <c r="AF1" s="228"/>
      <c r="AG1" s="228"/>
      <c r="AH1" s="228"/>
      <c r="AI1" s="228"/>
      <c r="AJ1" s="228"/>
    </row>
    <row r="2" spans="1:36" ht="15" x14ac:dyDescent="0.3">
      <c r="A2" s="134" t="s">
        <v>381</v>
      </c>
      <c r="D2" s="81"/>
    </row>
    <row r="3" spans="1:36" ht="22.15" customHeight="1" x14ac:dyDescent="0.35">
      <c r="A3" s="171" t="str">
        <f>TAB00!B88&amp;" : "&amp;TAB00!C88</f>
        <v>TAB9.2 : Détail des comptes de régularisation</v>
      </c>
      <c r="B3" s="171"/>
      <c r="C3" s="171"/>
      <c r="D3" s="171"/>
      <c r="E3" s="171"/>
      <c r="F3" s="171"/>
      <c r="G3" s="171"/>
      <c r="H3" s="171"/>
      <c r="I3" s="171"/>
      <c r="J3" s="171"/>
      <c r="K3" s="171"/>
      <c r="L3" s="171"/>
      <c r="M3" s="171"/>
      <c r="N3" s="171"/>
      <c r="O3" s="171"/>
      <c r="P3" s="171"/>
      <c r="Q3" s="171"/>
      <c r="R3" s="171"/>
    </row>
    <row r="4" spans="1:36" x14ac:dyDescent="0.3">
      <c r="M4" s="82"/>
    </row>
    <row r="6" spans="1:36" ht="27" x14ac:dyDescent="0.3">
      <c r="A6" s="218" t="s">
        <v>162</v>
      </c>
      <c r="B6" s="218" t="s">
        <v>369</v>
      </c>
      <c r="C6" s="218" t="s">
        <v>370</v>
      </c>
      <c r="D6" s="218" t="s">
        <v>110</v>
      </c>
      <c r="E6" s="284" t="s">
        <v>371</v>
      </c>
      <c r="F6" s="218" t="s">
        <v>110</v>
      </c>
      <c r="G6" s="284" t="s">
        <v>372</v>
      </c>
      <c r="H6" s="218" t="s">
        <v>110</v>
      </c>
      <c r="I6" s="284" t="s">
        <v>363</v>
      </c>
      <c r="J6" s="218" t="s">
        <v>110</v>
      </c>
      <c r="K6" s="284" t="s">
        <v>364</v>
      </c>
      <c r="L6" s="218" t="s">
        <v>110</v>
      </c>
      <c r="M6" s="284" t="s">
        <v>365</v>
      </c>
      <c r="N6" s="218" t="s">
        <v>110</v>
      </c>
      <c r="O6" s="284" t="s">
        <v>366</v>
      </c>
      <c r="P6" s="218" t="s">
        <v>110</v>
      </c>
      <c r="Q6" s="284" t="s">
        <v>367</v>
      </c>
      <c r="R6" s="218" t="s">
        <v>110</v>
      </c>
    </row>
    <row r="7" spans="1:36" x14ac:dyDescent="0.3">
      <c r="A7" s="511" t="s">
        <v>247</v>
      </c>
      <c r="B7" s="314"/>
      <c r="C7" s="314"/>
      <c r="D7" s="294">
        <f>IFERROR(IF(AND(ROUND(SUM(B7:B7),0)=0,ROUND(SUM(C7:C7),0)&gt;ROUND(SUM(B7:B7),0)),"INF",(ROUND(SUM(C7:C7),0)-ROUND(SUM(B7:B7),0))/ROUND(SUM(B7:B7),0)),0)</f>
        <v>0</v>
      </c>
      <c r="E7" s="314"/>
      <c r="F7" s="294">
        <f>IFERROR(IF(AND(ROUND(SUM(C7),0)=0,ROUND(SUM(E7:E7),0)&gt;ROUND(SUM(C7),0)),"INF",(ROUND(SUM(E7:E7),0)-ROUND(SUM(C7),0))/ROUND(SUM(C7),0)),0)</f>
        <v>0</v>
      </c>
      <c r="G7" s="314"/>
      <c r="H7" s="294">
        <f>IFERROR(IF(AND(ROUND(SUM(E7),0)=0,ROUND(SUM(G7:G7),0)&gt;ROUND(SUM(E7),0)),"INF",(ROUND(SUM(G7:G7),0)-ROUND(SUM(E7),0))/ROUND(SUM(E7),0)),0)</f>
        <v>0</v>
      </c>
      <c r="I7" s="314"/>
      <c r="J7" s="294">
        <f>IFERROR(IF(AND(ROUND(SUM(G7),0)=0,ROUND(SUM(I7:I7),0)&gt;ROUND(SUM(G7),0)),"INF",(ROUND(SUM(I7:I7),0)-ROUND(SUM(G7),0))/ROUND(SUM(G7),0)),0)</f>
        <v>0</v>
      </c>
      <c r="K7" s="314"/>
      <c r="L7" s="294">
        <f>IFERROR(IF(AND(ROUND(SUM(I7),0)=0,ROUND(SUM(K7:K7),0)&gt;ROUND(SUM(I7),0)),"INF",(ROUND(SUM(K7:K7),0)-ROUND(SUM(I7),0))/ROUND(SUM(I7),0)),0)</f>
        <v>0</v>
      </c>
      <c r="M7" s="314"/>
      <c r="N7" s="294">
        <f>IFERROR(IF(AND(ROUND(SUM(K7),0)=0,ROUND(SUM(M7:M7),0)&gt;ROUND(SUM(K7),0)),"INF",(ROUND(SUM(M7:M7),0)-ROUND(SUM(K7),0))/ROUND(SUM(K7),0)),0)</f>
        <v>0</v>
      </c>
      <c r="O7" s="314"/>
      <c r="P7" s="294">
        <f>IFERROR(IF(AND(ROUND(SUM(M7),0)=0,ROUND(SUM(O7:O7),0)&gt;ROUND(SUM(M7),0)),"INF",(ROUND(SUM(O7:O7),0)-ROUND(SUM(M7),0))/ROUND(SUM(M7),0)),0)</f>
        <v>0</v>
      </c>
      <c r="Q7" s="314"/>
      <c r="R7" s="294">
        <f>IFERROR(IF(AND(ROUND(SUM(O7),0)=0,ROUND(SUM(Q7:Q7),0)&gt;ROUND(SUM(O7),0)),"INF",(ROUND(SUM(Q7:Q7),0)-ROUND(SUM(O7),0))/ROUND(SUM(O7),0)),0)</f>
        <v>0</v>
      </c>
    </row>
    <row r="8" spans="1:36" x14ac:dyDescent="0.3">
      <c r="A8" s="511" t="s">
        <v>233</v>
      </c>
      <c r="B8" s="314"/>
      <c r="C8" s="314"/>
      <c r="D8" s="294">
        <f>IFERROR(IF(AND(ROUND(SUM(B8:B8),0)=0,ROUND(SUM(C8:C8),0)&gt;ROUND(SUM(B8:B8),0)),"INF",(ROUND(SUM(C8:C8),0)-ROUND(SUM(B8:B8),0))/ROUND(SUM(B8:B8),0)),0)</f>
        <v>0</v>
      </c>
      <c r="E8" s="314"/>
      <c r="F8" s="294">
        <f>IFERROR(IF(AND(ROUND(SUM(C8),0)=0,ROUND(SUM(E8:E8),0)&gt;ROUND(SUM(C8),0)),"INF",(ROUND(SUM(E8:E8),0)-ROUND(SUM(C8),0))/ROUND(SUM(C8),0)),0)</f>
        <v>0</v>
      </c>
      <c r="G8" s="314"/>
      <c r="H8" s="294">
        <f>IFERROR(IF(AND(ROUND(SUM(E8),0)=0,ROUND(SUM(G8:G8),0)&gt;ROUND(SUM(E8),0)),"INF",(ROUND(SUM(G8:G8),0)-ROUND(SUM(E8),0))/ROUND(SUM(E8),0)),0)</f>
        <v>0</v>
      </c>
      <c r="I8" s="314"/>
      <c r="J8" s="294">
        <f>IFERROR(IF(AND(ROUND(SUM(G8),0)=0,ROUND(SUM(I8:I8),0)&gt;ROUND(SUM(G8),0)),"INF",(ROUND(SUM(I8:I8),0)-ROUND(SUM(G8),0))/ROUND(SUM(G8),0)),0)</f>
        <v>0</v>
      </c>
      <c r="K8" s="314"/>
      <c r="L8" s="294">
        <f>IFERROR(IF(AND(ROUND(SUM(I8),0)=0,ROUND(SUM(K8:K8),0)&gt;ROUND(SUM(I8),0)),"INF",(ROUND(SUM(K8:K8),0)-ROUND(SUM(I8),0))/ROUND(SUM(I8),0)),0)</f>
        <v>0</v>
      </c>
      <c r="M8" s="314"/>
      <c r="N8" s="294">
        <f>IFERROR(IF(AND(ROUND(SUM(K8),0)=0,ROUND(SUM(M8:M8),0)&gt;ROUND(SUM(K8),0)),"INF",(ROUND(SUM(M8:M8),0)-ROUND(SUM(K8),0))/ROUND(SUM(K8),0)),0)</f>
        <v>0</v>
      </c>
      <c r="O8" s="314"/>
      <c r="P8" s="294">
        <f>IFERROR(IF(AND(ROUND(SUM(M8),0)=0,ROUND(SUM(O8:O8),0)&gt;ROUND(SUM(M8),0)),"INF",(ROUND(SUM(O8:O8),0)-ROUND(SUM(M8),0))/ROUND(SUM(M8),0)),0)</f>
        <v>0</v>
      </c>
      <c r="Q8" s="314"/>
      <c r="R8" s="294">
        <f>IFERROR(IF(AND(ROUND(SUM(O8),0)=0,ROUND(SUM(Q8:Q8),0)&gt;ROUND(SUM(O8),0)),"INF",(ROUND(SUM(Q8:Q8),0)-ROUND(SUM(O8),0))/ROUND(SUM(O8),0)),0)</f>
        <v>0</v>
      </c>
    </row>
    <row r="9" spans="1:36" x14ac:dyDescent="0.3">
      <c r="A9" s="511" t="s">
        <v>234</v>
      </c>
      <c r="B9" s="314"/>
      <c r="C9" s="314"/>
      <c r="D9" s="294">
        <f>IFERROR(IF(AND(ROUND(SUM(B9:B9),0)=0,ROUND(SUM(C9:C9),0)&gt;ROUND(SUM(B9:B9),0)),"INF",(ROUND(SUM(C9:C9),0)-ROUND(SUM(B9:B9),0))/ROUND(SUM(B9:B9),0)),0)</f>
        <v>0</v>
      </c>
      <c r="E9" s="314"/>
      <c r="F9" s="294">
        <f t="shared" ref="F9:R9" si="0">IFERROR(IF(AND(ROUND(SUM(C9),0)=0,ROUND(SUM(E9:E9),0)&gt;ROUND(SUM(C9),0)),"INF",(ROUND(SUM(E9:E9),0)-ROUND(SUM(C9),0))/ROUND(SUM(C9),0)),0)</f>
        <v>0</v>
      </c>
      <c r="G9" s="314"/>
      <c r="H9" s="294">
        <f t="shared" si="0"/>
        <v>0</v>
      </c>
      <c r="I9" s="314"/>
      <c r="J9" s="294">
        <f t="shared" si="0"/>
        <v>0</v>
      </c>
      <c r="K9" s="314"/>
      <c r="L9" s="294">
        <f t="shared" si="0"/>
        <v>0</v>
      </c>
      <c r="M9" s="314"/>
      <c r="N9" s="294">
        <f t="shared" si="0"/>
        <v>0</v>
      </c>
      <c r="O9" s="314"/>
      <c r="P9" s="294">
        <f t="shared" si="0"/>
        <v>0</v>
      </c>
      <c r="Q9" s="314"/>
      <c r="R9" s="294">
        <f t="shared" si="0"/>
        <v>0</v>
      </c>
    </row>
    <row r="10" spans="1:36" x14ac:dyDescent="0.3">
      <c r="A10" s="511" t="s">
        <v>235</v>
      </c>
      <c r="B10" s="314"/>
      <c r="C10" s="314"/>
      <c r="D10" s="294">
        <f t="shared" ref="D10:D41" si="1">IFERROR(IF(AND(ROUND(SUM(B10:B10),0)=0,ROUND(SUM(C10:C10),0)&gt;ROUND(SUM(B10:B10),0)),"INF",(ROUND(SUM(C10:C10),0)-ROUND(SUM(B10:B10),0))/ROUND(SUM(B10:B10),0)),0)</f>
        <v>0</v>
      </c>
      <c r="E10" s="314"/>
      <c r="F10" s="294">
        <f t="shared" ref="F10:F41" si="2">IFERROR(IF(AND(ROUND(SUM(C10),0)=0,ROUND(SUM(E10:E10),0)&gt;ROUND(SUM(C10),0)),"INF",(ROUND(SUM(E10:E10),0)-ROUND(SUM(C10),0))/ROUND(SUM(C10),0)),0)</f>
        <v>0</v>
      </c>
      <c r="G10" s="314"/>
      <c r="H10" s="294">
        <f t="shared" ref="H10:H41" si="3">IFERROR(IF(AND(ROUND(SUM(E10),0)=0,ROUND(SUM(G10:G10),0)&gt;ROUND(SUM(E10),0)),"INF",(ROUND(SUM(G10:G10),0)-ROUND(SUM(E10),0))/ROUND(SUM(E10),0)),0)</f>
        <v>0</v>
      </c>
      <c r="I10" s="314"/>
      <c r="J10" s="294">
        <f t="shared" ref="J10:J41" si="4">IFERROR(IF(AND(ROUND(SUM(G10),0)=0,ROUND(SUM(I10:I10),0)&gt;ROUND(SUM(G10),0)),"INF",(ROUND(SUM(I10:I10),0)-ROUND(SUM(G10),0))/ROUND(SUM(G10),0)),0)</f>
        <v>0</v>
      </c>
      <c r="K10" s="314"/>
      <c r="L10" s="294">
        <f t="shared" ref="L10:L41" si="5">IFERROR(IF(AND(ROUND(SUM(I10),0)=0,ROUND(SUM(K10:K10),0)&gt;ROUND(SUM(I10),0)),"INF",(ROUND(SUM(K10:K10),0)-ROUND(SUM(I10),0))/ROUND(SUM(I10),0)),0)</f>
        <v>0</v>
      </c>
      <c r="M10" s="314"/>
      <c r="N10" s="294">
        <f t="shared" ref="N10:N41" si="6">IFERROR(IF(AND(ROUND(SUM(K10),0)=0,ROUND(SUM(M10:M10),0)&gt;ROUND(SUM(K10),0)),"INF",(ROUND(SUM(M10:M10),0)-ROUND(SUM(K10),0))/ROUND(SUM(K10),0)),0)</f>
        <v>0</v>
      </c>
      <c r="O10" s="314"/>
      <c r="P10" s="294">
        <f t="shared" ref="P10:P41" si="7">IFERROR(IF(AND(ROUND(SUM(M10),0)=0,ROUND(SUM(O10:O10),0)&gt;ROUND(SUM(M10),0)),"INF",(ROUND(SUM(O10:O10),0)-ROUND(SUM(M10),0))/ROUND(SUM(M10),0)),0)</f>
        <v>0</v>
      </c>
      <c r="Q10" s="314"/>
      <c r="R10" s="294">
        <f t="shared" ref="R10:R41" si="8">IFERROR(IF(AND(ROUND(SUM(O10),0)=0,ROUND(SUM(Q10:Q10),0)&gt;ROUND(SUM(O10),0)),"INF",(ROUND(SUM(Q10:Q10),0)-ROUND(SUM(O10),0))/ROUND(SUM(O10),0)),0)</f>
        <v>0</v>
      </c>
    </row>
    <row r="11" spans="1:36" x14ac:dyDescent="0.3">
      <c r="A11" s="511" t="s">
        <v>236</v>
      </c>
      <c r="B11" s="314"/>
      <c r="C11" s="314"/>
      <c r="D11" s="294">
        <f t="shared" si="1"/>
        <v>0</v>
      </c>
      <c r="E11" s="314"/>
      <c r="F11" s="294">
        <f t="shared" si="2"/>
        <v>0</v>
      </c>
      <c r="G11" s="314"/>
      <c r="H11" s="294">
        <f t="shared" si="3"/>
        <v>0</v>
      </c>
      <c r="I11" s="314"/>
      <c r="J11" s="294">
        <f t="shared" si="4"/>
        <v>0</v>
      </c>
      <c r="K11" s="314"/>
      <c r="L11" s="294">
        <f t="shared" si="5"/>
        <v>0</v>
      </c>
      <c r="M11" s="314"/>
      <c r="N11" s="294">
        <f t="shared" si="6"/>
        <v>0</v>
      </c>
      <c r="O11" s="314"/>
      <c r="P11" s="294">
        <f t="shared" si="7"/>
        <v>0</v>
      </c>
      <c r="Q11" s="314"/>
      <c r="R11" s="294">
        <f t="shared" si="8"/>
        <v>0</v>
      </c>
    </row>
    <row r="12" spans="1:36" x14ac:dyDescent="0.3">
      <c r="A12" s="511" t="s">
        <v>237</v>
      </c>
      <c r="B12" s="314"/>
      <c r="C12" s="314"/>
      <c r="D12" s="294">
        <f t="shared" si="1"/>
        <v>0</v>
      </c>
      <c r="E12" s="314"/>
      <c r="F12" s="294">
        <f t="shared" si="2"/>
        <v>0</v>
      </c>
      <c r="G12" s="314"/>
      <c r="H12" s="294">
        <f t="shared" si="3"/>
        <v>0</v>
      </c>
      <c r="I12" s="314"/>
      <c r="J12" s="294">
        <f t="shared" si="4"/>
        <v>0</v>
      </c>
      <c r="K12" s="314"/>
      <c r="L12" s="294">
        <f t="shared" si="5"/>
        <v>0</v>
      </c>
      <c r="M12" s="314"/>
      <c r="N12" s="294">
        <f t="shared" si="6"/>
        <v>0</v>
      </c>
      <c r="O12" s="314"/>
      <c r="P12" s="294">
        <f t="shared" si="7"/>
        <v>0</v>
      </c>
      <c r="Q12" s="314"/>
      <c r="R12" s="294">
        <f t="shared" si="8"/>
        <v>0</v>
      </c>
    </row>
    <row r="13" spans="1:36" x14ac:dyDescent="0.3">
      <c r="A13" s="511" t="s">
        <v>238</v>
      </c>
      <c r="B13" s="314"/>
      <c r="C13" s="314"/>
      <c r="D13" s="294">
        <f t="shared" si="1"/>
        <v>0</v>
      </c>
      <c r="E13" s="314"/>
      <c r="F13" s="294">
        <f t="shared" si="2"/>
        <v>0</v>
      </c>
      <c r="G13" s="314"/>
      <c r="H13" s="294">
        <f t="shared" si="3"/>
        <v>0</v>
      </c>
      <c r="I13" s="314"/>
      <c r="J13" s="294">
        <f t="shared" si="4"/>
        <v>0</v>
      </c>
      <c r="K13" s="314"/>
      <c r="L13" s="294">
        <f t="shared" si="5"/>
        <v>0</v>
      </c>
      <c r="M13" s="314"/>
      <c r="N13" s="294">
        <f t="shared" si="6"/>
        <v>0</v>
      </c>
      <c r="O13" s="314"/>
      <c r="P13" s="294">
        <f t="shared" si="7"/>
        <v>0</v>
      </c>
      <c r="Q13" s="314"/>
      <c r="R13" s="294">
        <f t="shared" si="8"/>
        <v>0</v>
      </c>
    </row>
    <row r="14" spans="1:36" x14ac:dyDescent="0.3">
      <c r="A14" s="511" t="s">
        <v>239</v>
      </c>
      <c r="B14" s="314"/>
      <c r="C14" s="314"/>
      <c r="D14" s="294">
        <f t="shared" si="1"/>
        <v>0</v>
      </c>
      <c r="E14" s="314"/>
      <c r="F14" s="294">
        <f t="shared" si="2"/>
        <v>0</v>
      </c>
      <c r="G14" s="314"/>
      <c r="H14" s="294">
        <f t="shared" si="3"/>
        <v>0</v>
      </c>
      <c r="I14" s="314"/>
      <c r="J14" s="294">
        <f t="shared" si="4"/>
        <v>0</v>
      </c>
      <c r="K14" s="314"/>
      <c r="L14" s="294">
        <f t="shared" si="5"/>
        <v>0</v>
      </c>
      <c r="M14" s="314"/>
      <c r="N14" s="294">
        <f t="shared" si="6"/>
        <v>0</v>
      </c>
      <c r="O14" s="314"/>
      <c r="P14" s="294">
        <f t="shared" si="7"/>
        <v>0</v>
      </c>
      <c r="Q14" s="314"/>
      <c r="R14" s="294">
        <f t="shared" si="8"/>
        <v>0</v>
      </c>
    </row>
    <row r="15" spans="1:36" x14ac:dyDescent="0.3">
      <c r="A15" s="511" t="s">
        <v>240</v>
      </c>
      <c r="B15" s="314"/>
      <c r="C15" s="314"/>
      <c r="D15" s="294">
        <f t="shared" si="1"/>
        <v>0</v>
      </c>
      <c r="E15" s="314"/>
      <c r="F15" s="294">
        <f t="shared" si="2"/>
        <v>0</v>
      </c>
      <c r="G15" s="314"/>
      <c r="H15" s="294">
        <f t="shared" si="3"/>
        <v>0</v>
      </c>
      <c r="I15" s="314"/>
      <c r="J15" s="294">
        <f t="shared" si="4"/>
        <v>0</v>
      </c>
      <c r="K15" s="314"/>
      <c r="L15" s="294">
        <f t="shared" si="5"/>
        <v>0</v>
      </c>
      <c r="M15" s="314"/>
      <c r="N15" s="294">
        <f t="shared" si="6"/>
        <v>0</v>
      </c>
      <c r="O15" s="314"/>
      <c r="P15" s="294">
        <f t="shared" si="7"/>
        <v>0</v>
      </c>
      <c r="Q15" s="314"/>
      <c r="R15" s="294">
        <f t="shared" si="8"/>
        <v>0</v>
      </c>
    </row>
    <row r="16" spans="1:36" x14ac:dyDescent="0.3">
      <c r="A16" s="511" t="s">
        <v>241</v>
      </c>
      <c r="B16" s="314"/>
      <c r="C16" s="314"/>
      <c r="D16" s="294">
        <f t="shared" si="1"/>
        <v>0</v>
      </c>
      <c r="E16" s="314"/>
      <c r="F16" s="294">
        <f t="shared" si="2"/>
        <v>0</v>
      </c>
      <c r="G16" s="314"/>
      <c r="H16" s="294">
        <f t="shared" si="3"/>
        <v>0</v>
      </c>
      <c r="I16" s="314"/>
      <c r="J16" s="294">
        <f t="shared" si="4"/>
        <v>0</v>
      </c>
      <c r="K16" s="314"/>
      <c r="L16" s="294">
        <f t="shared" si="5"/>
        <v>0</v>
      </c>
      <c r="M16" s="314"/>
      <c r="N16" s="294">
        <f t="shared" si="6"/>
        <v>0</v>
      </c>
      <c r="O16" s="314"/>
      <c r="P16" s="294">
        <f t="shared" si="7"/>
        <v>0</v>
      </c>
      <c r="Q16" s="314"/>
      <c r="R16" s="294">
        <f t="shared" si="8"/>
        <v>0</v>
      </c>
    </row>
    <row r="17" spans="1:18" x14ac:dyDescent="0.3">
      <c r="A17" s="511" t="s">
        <v>242</v>
      </c>
      <c r="B17" s="314"/>
      <c r="C17" s="314"/>
      <c r="D17" s="294">
        <f t="shared" si="1"/>
        <v>0</v>
      </c>
      <c r="E17" s="314"/>
      <c r="F17" s="294">
        <f t="shared" si="2"/>
        <v>0</v>
      </c>
      <c r="G17" s="314"/>
      <c r="H17" s="294">
        <f t="shared" si="3"/>
        <v>0</v>
      </c>
      <c r="I17" s="314"/>
      <c r="J17" s="294">
        <f t="shared" si="4"/>
        <v>0</v>
      </c>
      <c r="K17" s="314"/>
      <c r="L17" s="294">
        <f t="shared" si="5"/>
        <v>0</v>
      </c>
      <c r="M17" s="314"/>
      <c r="N17" s="294">
        <f t="shared" si="6"/>
        <v>0</v>
      </c>
      <c r="O17" s="314"/>
      <c r="P17" s="294">
        <f t="shared" si="7"/>
        <v>0</v>
      </c>
      <c r="Q17" s="314"/>
      <c r="R17" s="294">
        <f t="shared" si="8"/>
        <v>0</v>
      </c>
    </row>
    <row r="18" spans="1:18" x14ac:dyDescent="0.3">
      <c r="A18" s="314" t="s">
        <v>102</v>
      </c>
      <c r="B18" s="314"/>
      <c r="C18" s="314"/>
      <c r="D18" s="294">
        <f t="shared" si="1"/>
        <v>0</v>
      </c>
      <c r="E18" s="314"/>
      <c r="F18" s="294">
        <f t="shared" si="2"/>
        <v>0</v>
      </c>
      <c r="G18" s="314"/>
      <c r="H18" s="294">
        <f t="shared" si="3"/>
        <v>0</v>
      </c>
      <c r="I18" s="314"/>
      <c r="J18" s="294">
        <f t="shared" si="4"/>
        <v>0</v>
      </c>
      <c r="K18" s="314"/>
      <c r="L18" s="294">
        <f t="shared" si="5"/>
        <v>0</v>
      </c>
      <c r="M18" s="314"/>
      <c r="N18" s="294">
        <f t="shared" si="6"/>
        <v>0</v>
      </c>
      <c r="O18" s="314"/>
      <c r="P18" s="294">
        <f t="shared" si="7"/>
        <v>0</v>
      </c>
      <c r="Q18" s="314"/>
      <c r="R18" s="294">
        <f t="shared" si="8"/>
        <v>0</v>
      </c>
    </row>
    <row r="19" spans="1:18" x14ac:dyDescent="0.3">
      <c r="A19" s="314" t="s">
        <v>103</v>
      </c>
      <c r="B19" s="314"/>
      <c r="C19" s="314"/>
      <c r="D19" s="294">
        <f t="shared" si="1"/>
        <v>0</v>
      </c>
      <c r="E19" s="314"/>
      <c r="F19" s="294">
        <f t="shared" si="2"/>
        <v>0</v>
      </c>
      <c r="G19" s="314"/>
      <c r="H19" s="294">
        <f t="shared" si="3"/>
        <v>0</v>
      </c>
      <c r="I19" s="314"/>
      <c r="J19" s="294">
        <f t="shared" si="4"/>
        <v>0</v>
      </c>
      <c r="K19" s="314"/>
      <c r="L19" s="294">
        <f t="shared" si="5"/>
        <v>0</v>
      </c>
      <c r="M19" s="314"/>
      <c r="N19" s="294">
        <f t="shared" si="6"/>
        <v>0</v>
      </c>
      <c r="O19" s="314"/>
      <c r="P19" s="294">
        <f t="shared" si="7"/>
        <v>0</v>
      </c>
      <c r="Q19" s="314"/>
      <c r="R19" s="294">
        <f t="shared" si="8"/>
        <v>0</v>
      </c>
    </row>
    <row r="20" spans="1:18" x14ac:dyDescent="0.3">
      <c r="A20" s="314" t="s">
        <v>104</v>
      </c>
      <c r="B20" s="314"/>
      <c r="C20" s="314"/>
      <c r="D20" s="294">
        <f t="shared" si="1"/>
        <v>0</v>
      </c>
      <c r="E20" s="314"/>
      <c r="F20" s="294">
        <f t="shared" si="2"/>
        <v>0</v>
      </c>
      <c r="G20" s="314"/>
      <c r="H20" s="294">
        <f t="shared" si="3"/>
        <v>0</v>
      </c>
      <c r="I20" s="314"/>
      <c r="J20" s="294">
        <f t="shared" si="4"/>
        <v>0</v>
      </c>
      <c r="K20" s="314"/>
      <c r="L20" s="294">
        <f t="shared" si="5"/>
        <v>0</v>
      </c>
      <c r="M20" s="314"/>
      <c r="N20" s="294">
        <f t="shared" si="6"/>
        <v>0</v>
      </c>
      <c r="O20" s="314"/>
      <c r="P20" s="294">
        <f t="shared" si="7"/>
        <v>0</v>
      </c>
      <c r="Q20" s="314"/>
      <c r="R20" s="294">
        <f t="shared" si="8"/>
        <v>0</v>
      </c>
    </row>
    <row r="21" spans="1:18" x14ac:dyDescent="0.3">
      <c r="A21" s="314" t="s">
        <v>105</v>
      </c>
      <c r="B21" s="314"/>
      <c r="C21" s="314"/>
      <c r="D21" s="294">
        <f t="shared" si="1"/>
        <v>0</v>
      </c>
      <c r="E21" s="314"/>
      <c r="F21" s="294">
        <f t="shared" si="2"/>
        <v>0</v>
      </c>
      <c r="G21" s="314"/>
      <c r="H21" s="294">
        <f t="shared" si="3"/>
        <v>0</v>
      </c>
      <c r="I21" s="314"/>
      <c r="J21" s="294">
        <f t="shared" si="4"/>
        <v>0</v>
      </c>
      <c r="K21" s="314"/>
      <c r="L21" s="294">
        <f t="shared" si="5"/>
        <v>0</v>
      </c>
      <c r="M21" s="314"/>
      <c r="N21" s="294">
        <f t="shared" si="6"/>
        <v>0</v>
      </c>
      <c r="O21" s="314"/>
      <c r="P21" s="294">
        <f t="shared" si="7"/>
        <v>0</v>
      </c>
      <c r="Q21" s="314"/>
      <c r="R21" s="294">
        <f t="shared" si="8"/>
        <v>0</v>
      </c>
    </row>
    <row r="22" spans="1:18" x14ac:dyDescent="0.3">
      <c r="A22" s="314" t="s">
        <v>106</v>
      </c>
      <c r="B22" s="314"/>
      <c r="C22" s="314"/>
      <c r="D22" s="294">
        <f t="shared" si="1"/>
        <v>0</v>
      </c>
      <c r="E22" s="314"/>
      <c r="F22" s="294">
        <f t="shared" si="2"/>
        <v>0</v>
      </c>
      <c r="G22" s="314"/>
      <c r="H22" s="294">
        <f t="shared" si="3"/>
        <v>0</v>
      </c>
      <c r="I22" s="314"/>
      <c r="J22" s="294">
        <f t="shared" si="4"/>
        <v>0</v>
      </c>
      <c r="K22" s="314"/>
      <c r="L22" s="294">
        <f t="shared" si="5"/>
        <v>0</v>
      </c>
      <c r="M22" s="314"/>
      <c r="N22" s="294">
        <f t="shared" si="6"/>
        <v>0</v>
      </c>
      <c r="O22" s="314"/>
      <c r="P22" s="294">
        <f t="shared" si="7"/>
        <v>0</v>
      </c>
      <c r="Q22" s="314"/>
      <c r="R22" s="294">
        <f t="shared" si="8"/>
        <v>0</v>
      </c>
    </row>
    <row r="23" spans="1:18" x14ac:dyDescent="0.3">
      <c r="A23" s="512" t="s">
        <v>244</v>
      </c>
      <c r="B23" s="513">
        <f>SUM(B7:B22)</f>
        <v>0</v>
      </c>
      <c r="C23" s="513">
        <f>SUM(C7:C22)</f>
        <v>0</v>
      </c>
      <c r="D23" s="412">
        <f t="shared" si="1"/>
        <v>0</v>
      </c>
      <c r="E23" s="513">
        <f>SUM(E7:E22)</f>
        <v>0</v>
      </c>
      <c r="F23" s="412">
        <f t="shared" si="2"/>
        <v>0</v>
      </c>
      <c r="G23" s="513">
        <f>SUM(G7:G22)</f>
        <v>0</v>
      </c>
      <c r="H23" s="412">
        <f t="shared" si="3"/>
        <v>0</v>
      </c>
      <c r="I23" s="513">
        <f>SUM(I7:I22)</f>
        <v>0</v>
      </c>
      <c r="J23" s="412">
        <f t="shared" si="4"/>
        <v>0</v>
      </c>
      <c r="K23" s="513">
        <f>SUM(K7:K22)</f>
        <v>0</v>
      </c>
      <c r="L23" s="412">
        <f t="shared" si="5"/>
        <v>0</v>
      </c>
      <c r="M23" s="513">
        <f>SUM(M7:M22)</f>
        <v>0</v>
      </c>
      <c r="N23" s="412">
        <f t="shared" si="6"/>
        <v>0</v>
      </c>
      <c r="O23" s="513">
        <f>SUM(O7:O22)</f>
        <v>0</v>
      </c>
      <c r="P23" s="412">
        <f t="shared" si="7"/>
        <v>0</v>
      </c>
      <c r="Q23" s="513">
        <f>SUM(Q7:Q22)</f>
        <v>0</v>
      </c>
      <c r="R23" s="412">
        <f t="shared" si="8"/>
        <v>0</v>
      </c>
    </row>
    <row r="24" spans="1:18" x14ac:dyDescent="0.3">
      <c r="A24" s="511" t="s">
        <v>247</v>
      </c>
      <c r="B24" s="314"/>
      <c r="C24" s="314"/>
      <c r="D24" s="294">
        <f t="shared" si="1"/>
        <v>0</v>
      </c>
      <c r="E24" s="314"/>
      <c r="F24" s="294">
        <f t="shared" si="2"/>
        <v>0</v>
      </c>
      <c r="G24" s="314"/>
      <c r="H24" s="294">
        <f t="shared" si="3"/>
        <v>0</v>
      </c>
      <c r="I24" s="314"/>
      <c r="J24" s="294">
        <f t="shared" si="4"/>
        <v>0</v>
      </c>
      <c r="K24" s="314"/>
      <c r="L24" s="294">
        <f t="shared" si="5"/>
        <v>0</v>
      </c>
      <c r="M24" s="314"/>
      <c r="N24" s="294">
        <f t="shared" si="6"/>
        <v>0</v>
      </c>
      <c r="O24" s="314"/>
      <c r="P24" s="294">
        <f t="shared" si="7"/>
        <v>0</v>
      </c>
      <c r="Q24" s="314"/>
      <c r="R24" s="294">
        <f t="shared" si="8"/>
        <v>0</v>
      </c>
    </row>
    <row r="25" spans="1:18" x14ac:dyDescent="0.3">
      <c r="A25" s="511" t="s">
        <v>233</v>
      </c>
      <c r="B25" s="314"/>
      <c r="C25" s="314"/>
      <c r="D25" s="294">
        <f t="shared" si="1"/>
        <v>0</v>
      </c>
      <c r="E25" s="314"/>
      <c r="F25" s="294">
        <f t="shared" si="2"/>
        <v>0</v>
      </c>
      <c r="G25" s="314"/>
      <c r="H25" s="294">
        <f t="shared" si="3"/>
        <v>0</v>
      </c>
      <c r="I25" s="314"/>
      <c r="J25" s="294">
        <f t="shared" si="4"/>
        <v>0</v>
      </c>
      <c r="K25" s="314"/>
      <c r="L25" s="294">
        <f t="shared" si="5"/>
        <v>0</v>
      </c>
      <c r="M25" s="314"/>
      <c r="N25" s="294">
        <f t="shared" si="6"/>
        <v>0</v>
      </c>
      <c r="O25" s="314"/>
      <c r="P25" s="294">
        <f t="shared" si="7"/>
        <v>0</v>
      </c>
      <c r="Q25" s="314"/>
      <c r="R25" s="294">
        <f t="shared" si="8"/>
        <v>0</v>
      </c>
    </row>
    <row r="26" spans="1:18" x14ac:dyDescent="0.3">
      <c r="A26" s="511" t="s">
        <v>234</v>
      </c>
      <c r="B26" s="314"/>
      <c r="C26" s="314"/>
      <c r="D26" s="294">
        <f t="shared" si="1"/>
        <v>0</v>
      </c>
      <c r="E26" s="314"/>
      <c r="F26" s="294">
        <f t="shared" si="2"/>
        <v>0</v>
      </c>
      <c r="G26" s="314"/>
      <c r="H26" s="294">
        <f t="shared" si="3"/>
        <v>0</v>
      </c>
      <c r="I26" s="314"/>
      <c r="J26" s="294">
        <f t="shared" si="4"/>
        <v>0</v>
      </c>
      <c r="K26" s="314"/>
      <c r="L26" s="294">
        <f t="shared" si="5"/>
        <v>0</v>
      </c>
      <c r="M26" s="314"/>
      <c r="N26" s="294">
        <f t="shared" si="6"/>
        <v>0</v>
      </c>
      <c r="O26" s="314"/>
      <c r="P26" s="294">
        <f t="shared" si="7"/>
        <v>0</v>
      </c>
      <c r="Q26" s="314"/>
      <c r="R26" s="294">
        <f t="shared" si="8"/>
        <v>0</v>
      </c>
    </row>
    <row r="27" spans="1:18" x14ac:dyDescent="0.3">
      <c r="A27" s="511" t="s">
        <v>235</v>
      </c>
      <c r="B27" s="314"/>
      <c r="C27" s="314"/>
      <c r="D27" s="294">
        <f t="shared" si="1"/>
        <v>0</v>
      </c>
      <c r="E27" s="314"/>
      <c r="F27" s="294">
        <f t="shared" si="2"/>
        <v>0</v>
      </c>
      <c r="G27" s="314"/>
      <c r="H27" s="294">
        <f t="shared" si="3"/>
        <v>0</v>
      </c>
      <c r="I27" s="314"/>
      <c r="J27" s="294">
        <f t="shared" si="4"/>
        <v>0</v>
      </c>
      <c r="K27" s="314"/>
      <c r="L27" s="294">
        <f t="shared" si="5"/>
        <v>0</v>
      </c>
      <c r="M27" s="314"/>
      <c r="N27" s="294">
        <f t="shared" si="6"/>
        <v>0</v>
      </c>
      <c r="O27" s="314"/>
      <c r="P27" s="294">
        <f t="shared" si="7"/>
        <v>0</v>
      </c>
      <c r="Q27" s="314"/>
      <c r="R27" s="294">
        <f t="shared" si="8"/>
        <v>0</v>
      </c>
    </row>
    <row r="28" spans="1:18" x14ac:dyDescent="0.3">
      <c r="A28" s="511" t="s">
        <v>236</v>
      </c>
      <c r="B28" s="314"/>
      <c r="C28" s="314"/>
      <c r="D28" s="294">
        <f t="shared" si="1"/>
        <v>0</v>
      </c>
      <c r="E28" s="314"/>
      <c r="F28" s="294">
        <f t="shared" si="2"/>
        <v>0</v>
      </c>
      <c r="G28" s="314"/>
      <c r="H28" s="294">
        <f t="shared" si="3"/>
        <v>0</v>
      </c>
      <c r="I28" s="314"/>
      <c r="J28" s="294">
        <f t="shared" si="4"/>
        <v>0</v>
      </c>
      <c r="K28" s="314"/>
      <c r="L28" s="294">
        <f t="shared" si="5"/>
        <v>0</v>
      </c>
      <c r="M28" s="314"/>
      <c r="N28" s="294">
        <f t="shared" si="6"/>
        <v>0</v>
      </c>
      <c r="O28" s="314"/>
      <c r="P28" s="294">
        <f t="shared" si="7"/>
        <v>0</v>
      </c>
      <c r="Q28" s="314"/>
      <c r="R28" s="294">
        <f t="shared" si="8"/>
        <v>0</v>
      </c>
    </row>
    <row r="29" spans="1:18" x14ac:dyDescent="0.3">
      <c r="A29" s="511" t="s">
        <v>237</v>
      </c>
      <c r="B29" s="314"/>
      <c r="C29" s="314"/>
      <c r="D29" s="294">
        <f t="shared" si="1"/>
        <v>0</v>
      </c>
      <c r="E29" s="314"/>
      <c r="F29" s="294">
        <f t="shared" si="2"/>
        <v>0</v>
      </c>
      <c r="G29" s="314"/>
      <c r="H29" s="294">
        <f t="shared" si="3"/>
        <v>0</v>
      </c>
      <c r="I29" s="314"/>
      <c r="J29" s="294">
        <f t="shared" si="4"/>
        <v>0</v>
      </c>
      <c r="K29" s="314"/>
      <c r="L29" s="294">
        <f t="shared" si="5"/>
        <v>0</v>
      </c>
      <c r="M29" s="314"/>
      <c r="N29" s="294">
        <f t="shared" si="6"/>
        <v>0</v>
      </c>
      <c r="O29" s="314"/>
      <c r="P29" s="294">
        <f t="shared" si="7"/>
        <v>0</v>
      </c>
      <c r="Q29" s="314"/>
      <c r="R29" s="294">
        <f t="shared" si="8"/>
        <v>0</v>
      </c>
    </row>
    <row r="30" spans="1:18" x14ac:dyDescent="0.3">
      <c r="A30" s="511" t="s">
        <v>238</v>
      </c>
      <c r="B30" s="314"/>
      <c r="C30" s="314"/>
      <c r="D30" s="294">
        <f t="shared" si="1"/>
        <v>0</v>
      </c>
      <c r="E30" s="314"/>
      <c r="F30" s="294">
        <f t="shared" si="2"/>
        <v>0</v>
      </c>
      <c r="G30" s="314"/>
      <c r="H30" s="294">
        <f t="shared" si="3"/>
        <v>0</v>
      </c>
      <c r="I30" s="314"/>
      <c r="J30" s="294">
        <f t="shared" si="4"/>
        <v>0</v>
      </c>
      <c r="K30" s="314"/>
      <c r="L30" s="294">
        <f t="shared" si="5"/>
        <v>0</v>
      </c>
      <c r="M30" s="314"/>
      <c r="N30" s="294">
        <f t="shared" si="6"/>
        <v>0</v>
      </c>
      <c r="O30" s="314"/>
      <c r="P30" s="294">
        <f t="shared" si="7"/>
        <v>0</v>
      </c>
      <c r="Q30" s="314"/>
      <c r="R30" s="294">
        <f t="shared" si="8"/>
        <v>0</v>
      </c>
    </row>
    <row r="31" spans="1:18" x14ac:dyDescent="0.3">
      <c r="A31" s="511" t="s">
        <v>239</v>
      </c>
      <c r="B31" s="314"/>
      <c r="C31" s="314"/>
      <c r="D31" s="294">
        <f t="shared" si="1"/>
        <v>0</v>
      </c>
      <c r="E31" s="314"/>
      <c r="F31" s="294">
        <f t="shared" si="2"/>
        <v>0</v>
      </c>
      <c r="G31" s="314"/>
      <c r="H31" s="294">
        <f t="shared" si="3"/>
        <v>0</v>
      </c>
      <c r="I31" s="314"/>
      <c r="J31" s="294">
        <f t="shared" si="4"/>
        <v>0</v>
      </c>
      <c r="K31" s="314"/>
      <c r="L31" s="294">
        <f t="shared" si="5"/>
        <v>0</v>
      </c>
      <c r="M31" s="314"/>
      <c r="N31" s="294">
        <f t="shared" si="6"/>
        <v>0</v>
      </c>
      <c r="O31" s="314"/>
      <c r="P31" s="294">
        <f t="shared" si="7"/>
        <v>0</v>
      </c>
      <c r="Q31" s="314"/>
      <c r="R31" s="294">
        <f t="shared" si="8"/>
        <v>0</v>
      </c>
    </row>
    <row r="32" spans="1:18" x14ac:dyDescent="0.3">
      <c r="A32" s="511" t="s">
        <v>240</v>
      </c>
      <c r="B32" s="314"/>
      <c r="C32" s="314"/>
      <c r="D32" s="294">
        <f t="shared" si="1"/>
        <v>0</v>
      </c>
      <c r="E32" s="314"/>
      <c r="F32" s="294">
        <f t="shared" si="2"/>
        <v>0</v>
      </c>
      <c r="G32" s="314"/>
      <c r="H32" s="294">
        <f t="shared" si="3"/>
        <v>0</v>
      </c>
      <c r="I32" s="314"/>
      <c r="J32" s="294">
        <f t="shared" si="4"/>
        <v>0</v>
      </c>
      <c r="K32" s="314"/>
      <c r="L32" s="294">
        <f t="shared" si="5"/>
        <v>0</v>
      </c>
      <c r="M32" s="314"/>
      <c r="N32" s="294">
        <f t="shared" si="6"/>
        <v>0</v>
      </c>
      <c r="O32" s="314"/>
      <c r="P32" s="294">
        <f t="shared" si="7"/>
        <v>0</v>
      </c>
      <c r="Q32" s="314"/>
      <c r="R32" s="294">
        <f t="shared" si="8"/>
        <v>0</v>
      </c>
    </row>
    <row r="33" spans="1:31" x14ac:dyDescent="0.3">
      <c r="A33" s="511" t="s">
        <v>241</v>
      </c>
      <c r="B33" s="314"/>
      <c r="C33" s="314"/>
      <c r="D33" s="294">
        <f t="shared" si="1"/>
        <v>0</v>
      </c>
      <c r="E33" s="314"/>
      <c r="F33" s="294">
        <f t="shared" si="2"/>
        <v>0</v>
      </c>
      <c r="G33" s="314"/>
      <c r="H33" s="294">
        <f t="shared" si="3"/>
        <v>0</v>
      </c>
      <c r="I33" s="314"/>
      <c r="J33" s="294">
        <f t="shared" si="4"/>
        <v>0</v>
      </c>
      <c r="K33" s="314"/>
      <c r="L33" s="294">
        <f t="shared" si="5"/>
        <v>0</v>
      </c>
      <c r="M33" s="314"/>
      <c r="N33" s="294">
        <f t="shared" si="6"/>
        <v>0</v>
      </c>
      <c r="O33" s="314"/>
      <c r="P33" s="294">
        <f t="shared" si="7"/>
        <v>0</v>
      </c>
      <c r="Q33" s="314"/>
      <c r="R33" s="294">
        <f t="shared" si="8"/>
        <v>0</v>
      </c>
    </row>
    <row r="34" spans="1:31" x14ac:dyDescent="0.3">
      <c r="A34" s="511" t="s">
        <v>242</v>
      </c>
      <c r="B34" s="314"/>
      <c r="C34" s="314"/>
      <c r="D34" s="294">
        <f t="shared" si="1"/>
        <v>0</v>
      </c>
      <c r="E34" s="314"/>
      <c r="F34" s="294">
        <f t="shared" si="2"/>
        <v>0</v>
      </c>
      <c r="G34" s="314"/>
      <c r="H34" s="294">
        <f t="shared" si="3"/>
        <v>0</v>
      </c>
      <c r="I34" s="314"/>
      <c r="J34" s="294">
        <f t="shared" si="4"/>
        <v>0</v>
      </c>
      <c r="K34" s="314"/>
      <c r="L34" s="294">
        <f t="shared" si="5"/>
        <v>0</v>
      </c>
      <c r="M34" s="314"/>
      <c r="N34" s="294">
        <f t="shared" si="6"/>
        <v>0</v>
      </c>
      <c r="O34" s="314"/>
      <c r="P34" s="294">
        <f t="shared" si="7"/>
        <v>0</v>
      </c>
      <c r="Q34" s="314"/>
      <c r="R34" s="294">
        <f t="shared" si="8"/>
        <v>0</v>
      </c>
    </row>
    <row r="35" spans="1:31" x14ac:dyDescent="0.3">
      <c r="A35" s="314" t="s">
        <v>102</v>
      </c>
      <c r="B35" s="314"/>
      <c r="C35" s="314"/>
      <c r="D35" s="294">
        <f t="shared" si="1"/>
        <v>0</v>
      </c>
      <c r="E35" s="314"/>
      <c r="F35" s="294">
        <f t="shared" si="2"/>
        <v>0</v>
      </c>
      <c r="G35" s="314"/>
      <c r="H35" s="294">
        <f t="shared" si="3"/>
        <v>0</v>
      </c>
      <c r="I35" s="314"/>
      <c r="J35" s="294">
        <f t="shared" si="4"/>
        <v>0</v>
      </c>
      <c r="K35" s="314"/>
      <c r="L35" s="294">
        <f t="shared" si="5"/>
        <v>0</v>
      </c>
      <c r="M35" s="314"/>
      <c r="N35" s="294">
        <f t="shared" si="6"/>
        <v>0</v>
      </c>
      <c r="O35" s="314"/>
      <c r="P35" s="294">
        <f t="shared" si="7"/>
        <v>0</v>
      </c>
      <c r="Q35" s="314"/>
      <c r="R35" s="294">
        <f t="shared" si="8"/>
        <v>0</v>
      </c>
    </row>
    <row r="36" spans="1:31" x14ac:dyDescent="0.3">
      <c r="A36" s="314" t="s">
        <v>103</v>
      </c>
      <c r="B36" s="314"/>
      <c r="C36" s="314"/>
      <c r="D36" s="294">
        <f t="shared" si="1"/>
        <v>0</v>
      </c>
      <c r="E36" s="314"/>
      <c r="F36" s="294">
        <f t="shared" si="2"/>
        <v>0</v>
      </c>
      <c r="G36" s="314"/>
      <c r="H36" s="294">
        <f t="shared" si="3"/>
        <v>0</v>
      </c>
      <c r="I36" s="314"/>
      <c r="J36" s="294">
        <f t="shared" si="4"/>
        <v>0</v>
      </c>
      <c r="K36" s="314"/>
      <c r="L36" s="294">
        <f t="shared" si="5"/>
        <v>0</v>
      </c>
      <c r="M36" s="314"/>
      <c r="N36" s="294">
        <f t="shared" si="6"/>
        <v>0</v>
      </c>
      <c r="O36" s="314"/>
      <c r="P36" s="294">
        <f t="shared" si="7"/>
        <v>0</v>
      </c>
      <c r="Q36" s="314"/>
      <c r="R36" s="294">
        <f t="shared" si="8"/>
        <v>0</v>
      </c>
    </row>
    <row r="37" spans="1:31" x14ac:dyDescent="0.3">
      <c r="A37" s="314" t="s">
        <v>104</v>
      </c>
      <c r="B37" s="314"/>
      <c r="C37" s="314"/>
      <c r="D37" s="294">
        <f t="shared" si="1"/>
        <v>0</v>
      </c>
      <c r="E37" s="314"/>
      <c r="F37" s="294">
        <f t="shared" si="2"/>
        <v>0</v>
      </c>
      <c r="G37" s="314"/>
      <c r="H37" s="294">
        <f t="shared" si="3"/>
        <v>0</v>
      </c>
      <c r="I37" s="314"/>
      <c r="J37" s="294">
        <f t="shared" si="4"/>
        <v>0</v>
      </c>
      <c r="K37" s="314"/>
      <c r="L37" s="294">
        <f t="shared" si="5"/>
        <v>0</v>
      </c>
      <c r="M37" s="314"/>
      <c r="N37" s="294">
        <f t="shared" si="6"/>
        <v>0</v>
      </c>
      <c r="O37" s="314"/>
      <c r="P37" s="294">
        <f t="shared" si="7"/>
        <v>0</v>
      </c>
      <c r="Q37" s="314"/>
      <c r="R37" s="294">
        <f t="shared" si="8"/>
        <v>0</v>
      </c>
    </row>
    <row r="38" spans="1:31" x14ac:dyDescent="0.3">
      <c r="A38" s="314" t="s">
        <v>105</v>
      </c>
      <c r="B38" s="314"/>
      <c r="C38" s="314"/>
      <c r="D38" s="294">
        <f t="shared" si="1"/>
        <v>0</v>
      </c>
      <c r="E38" s="314"/>
      <c r="F38" s="294">
        <f t="shared" si="2"/>
        <v>0</v>
      </c>
      <c r="G38" s="314"/>
      <c r="H38" s="294">
        <f t="shared" si="3"/>
        <v>0</v>
      </c>
      <c r="I38" s="314"/>
      <c r="J38" s="294">
        <f t="shared" si="4"/>
        <v>0</v>
      </c>
      <c r="K38" s="314"/>
      <c r="L38" s="294">
        <f t="shared" si="5"/>
        <v>0</v>
      </c>
      <c r="M38" s="314"/>
      <c r="N38" s="294">
        <f t="shared" si="6"/>
        <v>0</v>
      </c>
      <c r="O38" s="314"/>
      <c r="P38" s="294">
        <f t="shared" si="7"/>
        <v>0</v>
      </c>
      <c r="Q38" s="314"/>
      <c r="R38" s="294">
        <f t="shared" si="8"/>
        <v>0</v>
      </c>
    </row>
    <row r="39" spans="1:31" x14ac:dyDescent="0.3">
      <c r="A39" s="314" t="s">
        <v>106</v>
      </c>
      <c r="B39" s="314"/>
      <c r="C39" s="314"/>
      <c r="D39" s="294">
        <f t="shared" si="1"/>
        <v>0</v>
      </c>
      <c r="E39" s="314"/>
      <c r="F39" s="294">
        <f t="shared" si="2"/>
        <v>0</v>
      </c>
      <c r="G39" s="314"/>
      <c r="H39" s="294">
        <f t="shared" si="3"/>
        <v>0</v>
      </c>
      <c r="I39" s="314"/>
      <c r="J39" s="294">
        <f t="shared" si="4"/>
        <v>0</v>
      </c>
      <c r="K39" s="314"/>
      <c r="L39" s="294">
        <f t="shared" si="5"/>
        <v>0</v>
      </c>
      <c r="M39" s="314"/>
      <c r="N39" s="294">
        <f t="shared" si="6"/>
        <v>0</v>
      </c>
      <c r="O39" s="314"/>
      <c r="P39" s="294">
        <f t="shared" si="7"/>
        <v>0</v>
      </c>
      <c r="Q39" s="314"/>
      <c r="R39" s="294">
        <f t="shared" si="8"/>
        <v>0</v>
      </c>
    </row>
    <row r="40" spans="1:31" x14ac:dyDescent="0.3">
      <c r="A40" s="514" t="s">
        <v>720</v>
      </c>
      <c r="B40" s="513">
        <f>SUM(B24:B39)</f>
        <v>0</v>
      </c>
      <c r="C40" s="513">
        <f>SUM(C24:C39)</f>
        <v>0</v>
      </c>
      <c r="D40" s="412">
        <f>IFERROR(IF(AND(ROUND(SUM(B40:B40),0)=0,ROUND(SUM(C40:C40),0)&gt;ROUND(SUM(B40:B40),0)),"INF",(ROUND(SUM(C40:C40),0)-ROUND(SUM(B40:B40),0))/ROUND(SUM(B40:B40),0)),0)</f>
        <v>0</v>
      </c>
      <c r="E40" s="513">
        <f>SUM(E24:E39)</f>
        <v>0</v>
      </c>
      <c r="F40" s="412">
        <f>IFERROR(IF(AND(ROUND(SUM(C40),0)=0,ROUND(SUM(E40:E40),0)&gt;ROUND(SUM(C40),0)),"INF",(ROUND(SUM(E40:E40),0)-ROUND(SUM(C40),0))/ROUND(SUM(C40),0)),0)</f>
        <v>0</v>
      </c>
      <c r="G40" s="513">
        <f>SUM(G24:G39)</f>
        <v>0</v>
      </c>
      <c r="H40" s="412">
        <f>IFERROR(IF(AND(ROUND(SUM(E40),0)=0,ROUND(SUM(G40:G40),0)&gt;ROUND(SUM(E40),0)),"INF",(ROUND(SUM(G40:G40),0)-ROUND(SUM(E40),0))/ROUND(SUM(E40),0)),0)</f>
        <v>0</v>
      </c>
      <c r="I40" s="513">
        <f>SUM(I24:I39)</f>
        <v>0</v>
      </c>
      <c r="J40" s="412">
        <f>IFERROR(IF(AND(ROUND(SUM(G40),0)=0,ROUND(SUM(I40:I40),0)&gt;ROUND(SUM(G40),0)),"INF",(ROUND(SUM(I40:I40),0)-ROUND(SUM(G40),0))/ROUND(SUM(G40),0)),0)</f>
        <v>0</v>
      </c>
      <c r="K40" s="513">
        <f>SUM(K24:K39)</f>
        <v>0</v>
      </c>
      <c r="L40" s="412">
        <f>IFERROR(IF(AND(ROUND(SUM(I40),0)=0,ROUND(SUM(K40:K40),0)&gt;ROUND(SUM(I40),0)),"INF",(ROUND(SUM(K40:K40),0)-ROUND(SUM(I40),0))/ROUND(SUM(I40),0)),0)</f>
        <v>0</v>
      </c>
      <c r="M40" s="513">
        <f>SUM(M24:M39)</f>
        <v>0</v>
      </c>
      <c r="N40" s="412">
        <f>IFERROR(IF(AND(ROUND(SUM(K40),0)=0,ROUND(SUM(M40:M40),0)&gt;ROUND(SUM(K40),0)),"INF",(ROUND(SUM(M40:M40),0)-ROUND(SUM(K40),0))/ROUND(SUM(K40),0)),0)</f>
        <v>0</v>
      </c>
      <c r="O40" s="513">
        <f>SUM(O24:O39)</f>
        <v>0</v>
      </c>
      <c r="P40" s="412">
        <f>IFERROR(IF(AND(ROUND(SUM(M40),0)=0,ROUND(SUM(O40:O40),0)&gt;ROUND(SUM(M40),0)),"INF",(ROUND(SUM(O40:O40),0)-ROUND(SUM(M40),0))/ROUND(SUM(M40),0)),0)</f>
        <v>0</v>
      </c>
      <c r="Q40" s="513">
        <f>SUM(Q24:Q39)</f>
        <v>0</v>
      </c>
      <c r="R40" s="412">
        <f>IFERROR(IF(AND(ROUND(SUM(O40),0)=0,ROUND(SUM(Q40:Q40),0)&gt;ROUND(SUM(O40),0)),"INF",(ROUND(SUM(Q40:Q40),0)-ROUND(SUM(O40),0))/ROUND(SUM(O40),0)),0)</f>
        <v>0</v>
      </c>
    </row>
    <row r="41" spans="1:31" x14ac:dyDescent="0.3">
      <c r="A41" s="515" t="s">
        <v>243</v>
      </c>
      <c r="B41" s="504">
        <f>SUM(B23,B40)</f>
        <v>0</v>
      </c>
      <c r="C41" s="504">
        <f>SUM(C23,C40)</f>
        <v>0</v>
      </c>
      <c r="D41" s="505">
        <f t="shared" si="1"/>
        <v>0</v>
      </c>
      <c r="E41" s="504">
        <f>SUM(E23,E40)</f>
        <v>0</v>
      </c>
      <c r="F41" s="505">
        <f t="shared" si="2"/>
        <v>0</v>
      </c>
      <c r="G41" s="504">
        <f>SUM(G23,G40)</f>
        <v>0</v>
      </c>
      <c r="H41" s="505">
        <f t="shared" si="3"/>
        <v>0</v>
      </c>
      <c r="I41" s="504">
        <f>SUM(I23,I40)</f>
        <v>0</v>
      </c>
      <c r="J41" s="505">
        <f t="shared" si="4"/>
        <v>0</v>
      </c>
      <c r="K41" s="504">
        <f>SUM(K23,K40)</f>
        <v>0</v>
      </c>
      <c r="L41" s="505">
        <f t="shared" si="5"/>
        <v>0</v>
      </c>
      <c r="M41" s="504">
        <f>SUM(M23,M40)</f>
        <v>0</v>
      </c>
      <c r="N41" s="505">
        <f t="shared" si="6"/>
        <v>0</v>
      </c>
      <c r="O41" s="504">
        <f>SUM(O23,O40)</f>
        <v>0</v>
      </c>
      <c r="P41" s="505">
        <f t="shared" si="7"/>
        <v>0</v>
      </c>
      <c r="Q41" s="504">
        <f>SUM(Q23,Q40)</f>
        <v>0</v>
      </c>
      <c r="R41" s="506">
        <f t="shared" si="8"/>
        <v>0</v>
      </c>
      <c r="Z41" s="228"/>
      <c r="AA41" s="228"/>
      <c r="AB41" s="228"/>
      <c r="AC41" s="228"/>
      <c r="AD41" s="228"/>
      <c r="AE41" s="228"/>
    </row>
    <row r="42" spans="1:31" x14ac:dyDescent="0.3">
      <c r="B42" s="175"/>
      <c r="C42" s="175"/>
      <c r="E42" s="228"/>
      <c r="G42" s="228"/>
      <c r="I42" s="228"/>
      <c r="K42" s="228"/>
      <c r="M42" s="228"/>
      <c r="O42" s="228"/>
      <c r="Q42" s="228"/>
    </row>
    <row r="43" spans="1:31" ht="27" x14ac:dyDescent="0.3">
      <c r="A43" s="515" t="s">
        <v>932</v>
      </c>
      <c r="B43" s="504">
        <f>'TAB9'!C19</f>
        <v>0</v>
      </c>
      <c r="C43" s="504">
        <f>'TAB9'!D19</f>
        <v>0</v>
      </c>
      <c r="D43" s="505"/>
      <c r="E43" s="504">
        <f>'TAB9'!F19</f>
        <v>0</v>
      </c>
      <c r="F43" s="505"/>
      <c r="G43" s="504">
        <f>'TAB9'!H19</f>
        <v>0</v>
      </c>
      <c r="H43" s="505"/>
      <c r="I43" s="504">
        <f>'TAB9'!J19</f>
        <v>0</v>
      </c>
      <c r="J43" s="505"/>
      <c r="K43" s="504">
        <f>'TAB9'!L19</f>
        <v>0</v>
      </c>
      <c r="L43" s="505"/>
      <c r="M43" s="504">
        <f>'TAB9'!N19</f>
        <v>0</v>
      </c>
      <c r="N43" s="505"/>
      <c r="O43" s="504">
        <f>'TAB9'!P19</f>
        <v>0</v>
      </c>
      <c r="P43" s="505"/>
      <c r="Q43" s="504">
        <f>'TAB9'!R19</f>
        <v>0</v>
      </c>
      <c r="R43" s="506"/>
      <c r="Z43" s="228"/>
      <c r="AA43" s="228"/>
      <c r="AB43" s="228"/>
      <c r="AC43" s="228"/>
      <c r="AD43" s="228"/>
      <c r="AE43" s="228"/>
    </row>
    <row r="44" spans="1:31" ht="54" x14ac:dyDescent="0.3">
      <c r="A44" s="515" t="s">
        <v>933</v>
      </c>
      <c r="B44" s="504">
        <f>B23-B43</f>
        <v>0</v>
      </c>
      <c r="C44" s="504">
        <f>C23-C43</f>
        <v>0</v>
      </c>
      <c r="D44" s="505"/>
      <c r="E44" s="504">
        <f>E23-E43</f>
        <v>0</v>
      </c>
      <c r="F44" s="505"/>
      <c r="G44" s="504">
        <f>G23-G43</f>
        <v>0</v>
      </c>
      <c r="H44" s="505"/>
      <c r="I44" s="504">
        <f>I23-I43</f>
        <v>0</v>
      </c>
      <c r="J44" s="505"/>
      <c r="K44" s="504">
        <f>K23-K43</f>
        <v>0</v>
      </c>
      <c r="L44" s="505"/>
      <c r="M44" s="504">
        <f>M23-M43</f>
        <v>0</v>
      </c>
      <c r="N44" s="505"/>
      <c r="O44" s="504">
        <f>O23-O43</f>
        <v>0</v>
      </c>
      <c r="P44" s="505"/>
      <c r="Q44" s="504">
        <f>Q23-Q43</f>
        <v>0</v>
      </c>
      <c r="R44" s="506"/>
      <c r="Z44" s="228"/>
      <c r="AA44" s="228"/>
      <c r="AB44" s="228"/>
      <c r="AC44" s="228"/>
      <c r="AD44" s="228"/>
      <c r="AE44" s="228"/>
    </row>
    <row r="45" spans="1:31" x14ac:dyDescent="0.3">
      <c r="B45" s="175"/>
      <c r="C45" s="175"/>
      <c r="E45" s="228"/>
      <c r="G45" s="228"/>
      <c r="I45" s="228"/>
      <c r="K45" s="228"/>
      <c r="M45" s="228"/>
      <c r="O45" s="228"/>
      <c r="Q45" s="228"/>
    </row>
    <row r="46" spans="1:31" ht="27" x14ac:dyDescent="0.3">
      <c r="A46" s="515" t="s">
        <v>934</v>
      </c>
      <c r="B46" s="504">
        <f>'TAB9'!C45</f>
        <v>0</v>
      </c>
      <c r="C46" s="504">
        <f>'TAB9'!D45</f>
        <v>0</v>
      </c>
      <c r="D46" s="505"/>
      <c r="E46" s="504">
        <f>'TAB9'!F45</f>
        <v>0</v>
      </c>
      <c r="F46" s="505"/>
      <c r="G46" s="504">
        <f>'TAB9'!H45</f>
        <v>0</v>
      </c>
      <c r="H46" s="505"/>
      <c r="I46" s="504">
        <f>'TAB9'!J45</f>
        <v>0</v>
      </c>
      <c r="J46" s="505"/>
      <c r="K46" s="504">
        <f>'TAB9'!L45</f>
        <v>0</v>
      </c>
      <c r="L46" s="505"/>
      <c r="M46" s="504">
        <f>'TAB9'!N45</f>
        <v>0</v>
      </c>
      <c r="N46" s="505"/>
      <c r="O46" s="504">
        <f>'TAB9'!P45</f>
        <v>0</v>
      </c>
      <c r="P46" s="505"/>
      <c r="Q46" s="504">
        <f>'TAB9'!R45</f>
        <v>0</v>
      </c>
      <c r="R46" s="506"/>
      <c r="Z46" s="228"/>
      <c r="AA46" s="228"/>
      <c r="AB46" s="228"/>
      <c r="AC46" s="228"/>
      <c r="AD46" s="228"/>
      <c r="AE46" s="228"/>
    </row>
    <row r="47" spans="1:31" ht="54" x14ac:dyDescent="0.3">
      <c r="A47" s="515" t="s">
        <v>935</v>
      </c>
      <c r="B47" s="504">
        <f>B40-B46</f>
        <v>0</v>
      </c>
      <c r="C47" s="504">
        <f>C40-C46</f>
        <v>0</v>
      </c>
      <c r="D47" s="505"/>
      <c r="E47" s="504">
        <f>E40-E46</f>
        <v>0</v>
      </c>
      <c r="F47" s="505"/>
      <c r="G47" s="504">
        <f>G40-G46</f>
        <v>0</v>
      </c>
      <c r="H47" s="505"/>
      <c r="I47" s="504">
        <f>I40-I46</f>
        <v>0</v>
      </c>
      <c r="J47" s="505"/>
      <c r="K47" s="504">
        <f>K40-K46</f>
        <v>0</v>
      </c>
      <c r="L47" s="505"/>
      <c r="M47" s="504">
        <f>M40-M46</f>
        <v>0</v>
      </c>
      <c r="N47" s="505"/>
      <c r="O47" s="504">
        <f>O40-O46</f>
        <v>0</v>
      </c>
      <c r="P47" s="505"/>
      <c r="Q47" s="504">
        <f>Q40-Q46</f>
        <v>0</v>
      </c>
      <c r="R47" s="506"/>
    </row>
  </sheetData>
  <conditionalFormatting sqref="A19:C22 A18">
    <cfRule type="containsText" dxfId="825" priority="63" operator="containsText" text="ntitulé">
      <formula>NOT(ISERROR(SEARCH("ntitulé",A18)))</formula>
    </cfRule>
    <cfRule type="containsBlanks" dxfId="824" priority="64">
      <formula>LEN(TRIM(A18))=0</formula>
    </cfRule>
  </conditionalFormatting>
  <conditionalFormatting sqref="B7:C18">
    <cfRule type="containsText" dxfId="823" priority="61" operator="containsText" text="ntitulé">
      <formula>NOT(ISERROR(SEARCH("ntitulé",B7)))</formula>
    </cfRule>
    <cfRule type="containsBlanks" dxfId="822" priority="62">
      <formula>LEN(TRIM(B7))=0</formula>
    </cfRule>
  </conditionalFormatting>
  <conditionalFormatting sqref="A36:C39 A35">
    <cfRule type="containsText" dxfId="821" priority="59" operator="containsText" text="ntitulé">
      <formula>NOT(ISERROR(SEARCH("ntitulé",A35)))</formula>
    </cfRule>
    <cfRule type="containsBlanks" dxfId="820" priority="60">
      <formula>LEN(TRIM(A35))=0</formula>
    </cfRule>
  </conditionalFormatting>
  <conditionalFormatting sqref="B24:C35">
    <cfRule type="containsText" dxfId="819" priority="57" operator="containsText" text="ntitulé">
      <formula>NOT(ISERROR(SEARCH("ntitulé",B24)))</formula>
    </cfRule>
    <cfRule type="containsBlanks" dxfId="818" priority="58">
      <formula>LEN(TRIM(B24))=0</formula>
    </cfRule>
  </conditionalFormatting>
  <conditionalFormatting sqref="E19:E22">
    <cfRule type="containsText" dxfId="817" priority="55" operator="containsText" text="ntitulé">
      <formula>NOT(ISERROR(SEARCH("ntitulé",E19)))</formula>
    </cfRule>
    <cfRule type="containsBlanks" dxfId="816" priority="56">
      <formula>LEN(TRIM(E19))=0</formula>
    </cfRule>
  </conditionalFormatting>
  <conditionalFormatting sqref="E7:E18">
    <cfRule type="containsText" dxfId="815" priority="53" operator="containsText" text="ntitulé">
      <formula>NOT(ISERROR(SEARCH("ntitulé",E7)))</formula>
    </cfRule>
    <cfRule type="containsBlanks" dxfId="814" priority="54">
      <formula>LEN(TRIM(E7))=0</formula>
    </cfRule>
  </conditionalFormatting>
  <conditionalFormatting sqref="E36:E39">
    <cfRule type="containsText" dxfId="813" priority="51" operator="containsText" text="ntitulé">
      <formula>NOT(ISERROR(SEARCH("ntitulé",E36)))</formula>
    </cfRule>
    <cfRule type="containsBlanks" dxfId="812" priority="52">
      <formula>LEN(TRIM(E36))=0</formula>
    </cfRule>
  </conditionalFormatting>
  <conditionalFormatting sqref="E24:E35">
    <cfRule type="containsText" dxfId="811" priority="49" operator="containsText" text="ntitulé">
      <formula>NOT(ISERROR(SEARCH("ntitulé",E24)))</formula>
    </cfRule>
    <cfRule type="containsBlanks" dxfId="810" priority="50">
      <formula>LEN(TRIM(E24))=0</formula>
    </cfRule>
  </conditionalFormatting>
  <conditionalFormatting sqref="G19:G22">
    <cfRule type="containsText" dxfId="809" priority="47" operator="containsText" text="ntitulé">
      <formula>NOT(ISERROR(SEARCH("ntitulé",G19)))</formula>
    </cfRule>
    <cfRule type="containsBlanks" dxfId="808" priority="48">
      <formula>LEN(TRIM(G19))=0</formula>
    </cfRule>
  </conditionalFormatting>
  <conditionalFormatting sqref="G7:G18">
    <cfRule type="containsText" dxfId="807" priority="45" operator="containsText" text="ntitulé">
      <formula>NOT(ISERROR(SEARCH("ntitulé",G7)))</formula>
    </cfRule>
    <cfRule type="containsBlanks" dxfId="806" priority="46">
      <formula>LEN(TRIM(G7))=0</formula>
    </cfRule>
  </conditionalFormatting>
  <conditionalFormatting sqref="G36:G39">
    <cfRule type="containsText" dxfId="805" priority="43" operator="containsText" text="ntitulé">
      <formula>NOT(ISERROR(SEARCH("ntitulé",G36)))</formula>
    </cfRule>
    <cfRule type="containsBlanks" dxfId="804" priority="44">
      <formula>LEN(TRIM(G36))=0</formula>
    </cfRule>
  </conditionalFormatting>
  <conditionalFormatting sqref="G24:G35">
    <cfRule type="containsText" dxfId="803" priority="41" operator="containsText" text="ntitulé">
      <formula>NOT(ISERROR(SEARCH("ntitulé",G24)))</formula>
    </cfRule>
    <cfRule type="containsBlanks" dxfId="802" priority="42">
      <formula>LEN(TRIM(G24))=0</formula>
    </cfRule>
  </conditionalFormatting>
  <conditionalFormatting sqref="I19:I22">
    <cfRule type="containsText" dxfId="801" priority="39" operator="containsText" text="ntitulé">
      <formula>NOT(ISERROR(SEARCH("ntitulé",I19)))</formula>
    </cfRule>
    <cfRule type="containsBlanks" dxfId="800" priority="40">
      <formula>LEN(TRIM(I19))=0</formula>
    </cfRule>
  </conditionalFormatting>
  <conditionalFormatting sqref="I7:I18">
    <cfRule type="containsText" dxfId="799" priority="37" operator="containsText" text="ntitulé">
      <formula>NOT(ISERROR(SEARCH("ntitulé",I7)))</formula>
    </cfRule>
    <cfRule type="containsBlanks" dxfId="798" priority="38">
      <formula>LEN(TRIM(I7))=0</formula>
    </cfRule>
  </conditionalFormatting>
  <conditionalFormatting sqref="I36:I39">
    <cfRule type="containsText" dxfId="797" priority="35" operator="containsText" text="ntitulé">
      <formula>NOT(ISERROR(SEARCH("ntitulé",I36)))</formula>
    </cfRule>
    <cfRule type="containsBlanks" dxfId="796" priority="36">
      <formula>LEN(TRIM(I36))=0</formula>
    </cfRule>
  </conditionalFormatting>
  <conditionalFormatting sqref="I24:I35">
    <cfRule type="containsText" dxfId="795" priority="33" operator="containsText" text="ntitulé">
      <formula>NOT(ISERROR(SEARCH("ntitulé",I24)))</formula>
    </cfRule>
    <cfRule type="containsBlanks" dxfId="794" priority="34">
      <formula>LEN(TRIM(I24))=0</formula>
    </cfRule>
  </conditionalFormatting>
  <conditionalFormatting sqref="K19:K22">
    <cfRule type="containsText" dxfId="793" priority="31" operator="containsText" text="ntitulé">
      <formula>NOT(ISERROR(SEARCH("ntitulé",K19)))</formula>
    </cfRule>
    <cfRule type="containsBlanks" dxfId="792" priority="32">
      <formula>LEN(TRIM(K19))=0</formula>
    </cfRule>
  </conditionalFormatting>
  <conditionalFormatting sqref="K7:K18">
    <cfRule type="containsText" dxfId="791" priority="29" operator="containsText" text="ntitulé">
      <formula>NOT(ISERROR(SEARCH("ntitulé",K7)))</formula>
    </cfRule>
    <cfRule type="containsBlanks" dxfId="790" priority="30">
      <formula>LEN(TRIM(K7))=0</formula>
    </cfRule>
  </conditionalFormatting>
  <conditionalFormatting sqref="K36:K39">
    <cfRule type="containsText" dxfId="789" priority="27" operator="containsText" text="ntitulé">
      <formula>NOT(ISERROR(SEARCH("ntitulé",K36)))</formula>
    </cfRule>
    <cfRule type="containsBlanks" dxfId="788" priority="28">
      <formula>LEN(TRIM(K36))=0</formula>
    </cfRule>
  </conditionalFormatting>
  <conditionalFormatting sqref="K24:K35">
    <cfRule type="containsText" dxfId="787" priority="25" operator="containsText" text="ntitulé">
      <formula>NOT(ISERROR(SEARCH("ntitulé",K24)))</formula>
    </cfRule>
    <cfRule type="containsBlanks" dxfId="786" priority="26">
      <formula>LEN(TRIM(K24))=0</formula>
    </cfRule>
  </conditionalFormatting>
  <conditionalFormatting sqref="M19:M22">
    <cfRule type="containsText" dxfId="785" priority="23" operator="containsText" text="ntitulé">
      <formula>NOT(ISERROR(SEARCH("ntitulé",M19)))</formula>
    </cfRule>
    <cfRule type="containsBlanks" dxfId="784" priority="24">
      <formula>LEN(TRIM(M19))=0</formula>
    </cfRule>
  </conditionalFormatting>
  <conditionalFormatting sqref="M7:M18">
    <cfRule type="containsText" dxfId="783" priority="21" operator="containsText" text="ntitulé">
      <formula>NOT(ISERROR(SEARCH("ntitulé",M7)))</formula>
    </cfRule>
    <cfRule type="containsBlanks" dxfId="782" priority="22">
      <formula>LEN(TRIM(M7))=0</formula>
    </cfRule>
  </conditionalFormatting>
  <conditionalFormatting sqref="M36:M39">
    <cfRule type="containsText" dxfId="781" priority="19" operator="containsText" text="ntitulé">
      <formula>NOT(ISERROR(SEARCH("ntitulé",M36)))</formula>
    </cfRule>
    <cfRule type="containsBlanks" dxfId="780" priority="20">
      <formula>LEN(TRIM(M36))=0</formula>
    </cfRule>
  </conditionalFormatting>
  <conditionalFormatting sqref="M24:M35">
    <cfRule type="containsText" dxfId="779" priority="17" operator="containsText" text="ntitulé">
      <formula>NOT(ISERROR(SEARCH("ntitulé",M24)))</formula>
    </cfRule>
    <cfRule type="containsBlanks" dxfId="778" priority="18">
      <formula>LEN(TRIM(M24))=0</formula>
    </cfRule>
  </conditionalFormatting>
  <conditionalFormatting sqref="O19:O22">
    <cfRule type="containsText" dxfId="777" priority="15" operator="containsText" text="ntitulé">
      <formula>NOT(ISERROR(SEARCH("ntitulé",O19)))</formula>
    </cfRule>
    <cfRule type="containsBlanks" dxfId="776" priority="16">
      <formula>LEN(TRIM(O19))=0</formula>
    </cfRule>
  </conditionalFormatting>
  <conditionalFormatting sqref="O7:O18">
    <cfRule type="containsText" dxfId="775" priority="13" operator="containsText" text="ntitulé">
      <formula>NOT(ISERROR(SEARCH("ntitulé",O7)))</formula>
    </cfRule>
    <cfRule type="containsBlanks" dxfId="774" priority="14">
      <formula>LEN(TRIM(O7))=0</formula>
    </cfRule>
  </conditionalFormatting>
  <conditionalFormatting sqref="O36:O39">
    <cfRule type="containsText" dxfId="773" priority="11" operator="containsText" text="ntitulé">
      <formula>NOT(ISERROR(SEARCH("ntitulé",O36)))</formula>
    </cfRule>
    <cfRule type="containsBlanks" dxfId="772" priority="12">
      <formula>LEN(TRIM(O36))=0</formula>
    </cfRule>
  </conditionalFormatting>
  <conditionalFormatting sqref="O24:O35">
    <cfRule type="containsText" dxfId="771" priority="9" operator="containsText" text="ntitulé">
      <formula>NOT(ISERROR(SEARCH("ntitulé",O24)))</formula>
    </cfRule>
    <cfRule type="containsBlanks" dxfId="770" priority="10">
      <formula>LEN(TRIM(O24))=0</formula>
    </cfRule>
  </conditionalFormatting>
  <conditionalFormatting sqref="Q19:Q22">
    <cfRule type="containsText" dxfId="769" priority="7" operator="containsText" text="ntitulé">
      <formula>NOT(ISERROR(SEARCH("ntitulé",Q19)))</formula>
    </cfRule>
    <cfRule type="containsBlanks" dxfId="768" priority="8">
      <formula>LEN(TRIM(Q19))=0</formula>
    </cfRule>
  </conditionalFormatting>
  <conditionalFormatting sqref="Q7:Q18">
    <cfRule type="containsText" dxfId="767" priority="5" operator="containsText" text="ntitulé">
      <formula>NOT(ISERROR(SEARCH("ntitulé",Q7)))</formula>
    </cfRule>
    <cfRule type="containsBlanks" dxfId="766" priority="6">
      <formula>LEN(TRIM(Q7))=0</formula>
    </cfRule>
  </conditionalFormatting>
  <conditionalFormatting sqref="Q36:Q39">
    <cfRule type="containsText" dxfId="765" priority="3" operator="containsText" text="ntitulé">
      <formula>NOT(ISERROR(SEARCH("ntitulé",Q36)))</formula>
    </cfRule>
    <cfRule type="containsBlanks" dxfId="764" priority="4">
      <formula>LEN(TRIM(Q36))=0</formula>
    </cfRule>
  </conditionalFormatting>
  <conditionalFormatting sqref="Q24:Q35">
    <cfRule type="containsText" dxfId="763" priority="1" operator="containsText" text="ntitulé">
      <formula>NOT(ISERROR(SEARCH("ntitulé",Q24)))</formula>
    </cfRule>
    <cfRule type="containsBlanks" dxfId="762" priority="2">
      <formula>LEN(TRIM(Q24))=0</formula>
    </cfRule>
  </conditionalFormatting>
  <hyperlinks>
    <hyperlink ref="A1" location="TAB00!A1" display="Retour page de garde"/>
    <hyperlink ref="A2" location="'TAB9'!A1" display="Retour TAB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opLeftCell="A28" workbookViewId="0">
      <selection activeCell="A60" sqref="A60"/>
    </sheetView>
  </sheetViews>
  <sheetFormatPr baseColWidth="10" defaultColWidth="9.1640625" defaultRowHeight="13.5" x14ac:dyDescent="0.3"/>
  <cols>
    <col min="1" max="1" width="52.33203125" style="81" customWidth="1"/>
    <col min="2" max="3" width="17.6640625" style="81" customWidth="1"/>
    <col min="4" max="5" width="17.6640625" style="77" customWidth="1"/>
    <col min="6" max="6" width="17.6640625" style="81" customWidth="1"/>
    <col min="7" max="8" width="17.6640625" style="77" customWidth="1"/>
    <col min="9" max="9" width="17.6640625" style="81" customWidth="1"/>
    <col min="10" max="11" width="17.6640625" style="77" customWidth="1"/>
    <col min="12" max="12" width="17.6640625" style="81" customWidth="1"/>
    <col min="13" max="14" width="17.6640625" style="77" customWidth="1"/>
    <col min="15" max="15" width="17.6640625" style="81" customWidth="1"/>
    <col min="16" max="17" width="17.6640625" style="77" customWidth="1"/>
    <col min="18" max="16384" width="9.1640625" style="77"/>
  </cols>
  <sheetData>
    <row r="1" spans="1:36" ht="15" x14ac:dyDescent="0.3">
      <c r="A1" s="145" t="s">
        <v>160</v>
      </c>
      <c r="B1" s="77"/>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row>
    <row r="2" spans="1:36" ht="15" x14ac:dyDescent="0.3">
      <c r="A2" s="134" t="s">
        <v>381</v>
      </c>
      <c r="D2" s="81"/>
      <c r="F2" s="77"/>
      <c r="I2" s="77"/>
      <c r="L2" s="77"/>
      <c r="O2" s="77"/>
    </row>
    <row r="3" spans="1:36" ht="22.15" customHeight="1" x14ac:dyDescent="0.35">
      <c r="A3" s="171" t="str">
        <f>TAB00!B89&amp;" : "&amp;TAB00!C89</f>
        <v>TAB9.3 : Détail des provisions</v>
      </c>
      <c r="B3" s="171"/>
      <c r="C3" s="171"/>
      <c r="D3" s="171"/>
      <c r="E3" s="171"/>
      <c r="F3" s="171"/>
      <c r="G3" s="171"/>
      <c r="H3" s="171"/>
      <c r="I3" s="171"/>
      <c r="J3" s="171"/>
      <c r="K3" s="171"/>
      <c r="L3" s="171"/>
      <c r="M3" s="171"/>
      <c r="N3" s="171"/>
      <c r="O3" s="171"/>
      <c r="P3" s="171"/>
      <c r="Q3" s="171"/>
    </row>
    <row r="5" spans="1:36" s="180" customFormat="1" ht="12.6" customHeight="1" x14ac:dyDescent="0.3">
      <c r="A5" s="497"/>
      <c r="B5" s="788" t="s">
        <v>112</v>
      </c>
      <c r="C5" s="789"/>
      <c r="D5" s="789"/>
      <c r="E5" s="789"/>
      <c r="F5" s="788" t="s">
        <v>140</v>
      </c>
      <c r="G5" s="789"/>
      <c r="H5" s="789"/>
      <c r="I5" s="788" t="s">
        <v>307</v>
      </c>
      <c r="J5" s="789"/>
      <c r="K5" s="789"/>
      <c r="L5" s="788" t="s">
        <v>327</v>
      </c>
      <c r="M5" s="789"/>
      <c r="N5" s="789"/>
      <c r="O5" s="788" t="s">
        <v>306</v>
      </c>
      <c r="P5" s="789"/>
      <c r="Q5" s="789"/>
    </row>
    <row r="6" spans="1:36" s="497" customFormat="1" ht="40.5" x14ac:dyDescent="0.3">
      <c r="A6" s="218"/>
      <c r="B6" s="218" t="s">
        <v>373</v>
      </c>
      <c r="C6" s="218" t="s">
        <v>375</v>
      </c>
      <c r="D6" s="218" t="s">
        <v>376</v>
      </c>
      <c r="E6" s="218" t="s">
        <v>374</v>
      </c>
      <c r="F6" s="218" t="s">
        <v>375</v>
      </c>
      <c r="G6" s="218" t="s">
        <v>376</v>
      </c>
      <c r="H6" s="218" t="s">
        <v>374</v>
      </c>
      <c r="I6" s="218" t="s">
        <v>375</v>
      </c>
      <c r="J6" s="218" t="s">
        <v>376</v>
      </c>
      <c r="K6" s="218" t="s">
        <v>374</v>
      </c>
      <c r="L6" s="218" t="s">
        <v>375</v>
      </c>
      <c r="M6" s="218" t="s">
        <v>376</v>
      </c>
      <c r="N6" s="218" t="s">
        <v>374</v>
      </c>
      <c r="O6" s="218" t="s">
        <v>375</v>
      </c>
      <c r="P6" s="218" t="s">
        <v>376</v>
      </c>
      <c r="Q6" s="218" t="s">
        <v>374</v>
      </c>
    </row>
    <row r="7" spans="1:36" x14ac:dyDescent="0.3">
      <c r="A7" s="511"/>
      <c r="B7" s="296"/>
      <c r="C7" s="296"/>
      <c r="D7" s="316"/>
      <c r="E7" s="191"/>
      <c r="F7" s="296"/>
      <c r="G7" s="316"/>
      <c r="H7" s="316"/>
      <c r="I7" s="296"/>
      <c r="J7" s="316"/>
      <c r="K7" s="316"/>
      <c r="L7" s="296"/>
      <c r="M7" s="316"/>
      <c r="N7" s="316"/>
      <c r="O7" s="296"/>
      <c r="P7" s="316"/>
      <c r="Q7" s="316"/>
    </row>
    <row r="8" spans="1:36" x14ac:dyDescent="0.3">
      <c r="A8" s="314" t="s">
        <v>4</v>
      </c>
      <c r="B8" s="314"/>
      <c r="C8" s="314"/>
      <c r="D8" s="314"/>
      <c r="E8" s="191">
        <f>SUM(B8:D8)</f>
        <v>0</v>
      </c>
      <c r="F8" s="314"/>
      <c r="G8" s="314"/>
      <c r="H8" s="228">
        <f>SUM(E8:G8)</f>
        <v>0</v>
      </c>
      <c r="I8" s="314"/>
      <c r="J8" s="314"/>
      <c r="K8" s="228">
        <f>SUM(H8:J8)</f>
        <v>0</v>
      </c>
      <c r="L8" s="314"/>
      <c r="M8" s="314"/>
      <c r="N8" s="228">
        <f>SUM(K8:M8)</f>
        <v>0</v>
      </c>
      <c r="O8" s="314"/>
      <c r="P8" s="314"/>
      <c r="Q8" s="228">
        <f>SUM(N8:P8)</f>
        <v>0</v>
      </c>
    </row>
    <row r="9" spans="1:36" x14ac:dyDescent="0.3">
      <c r="A9" s="314" t="s">
        <v>5</v>
      </c>
      <c r="B9" s="314"/>
      <c r="C9" s="314"/>
      <c r="D9" s="314"/>
      <c r="E9" s="191">
        <f t="shared" ref="E9:E27" si="0">SUM(B9:D9)</f>
        <v>0</v>
      </c>
      <c r="F9" s="314"/>
      <c r="G9" s="314"/>
      <c r="H9" s="228">
        <f t="shared" ref="H9:H27" si="1">SUM(E9:G9)</f>
        <v>0</v>
      </c>
      <c r="I9" s="314"/>
      <c r="J9" s="314"/>
      <c r="K9" s="228">
        <f t="shared" ref="K9:K27" si="2">SUM(H9:J9)</f>
        <v>0</v>
      </c>
      <c r="L9" s="314"/>
      <c r="M9" s="314"/>
      <c r="N9" s="228">
        <f t="shared" ref="N9:N27" si="3">SUM(K9:M9)</f>
        <v>0</v>
      </c>
      <c r="O9" s="314"/>
      <c r="P9" s="314"/>
      <c r="Q9" s="228">
        <f t="shared" ref="Q9:Q27" si="4">SUM(N9:P9)</f>
        <v>0</v>
      </c>
    </row>
    <row r="10" spans="1:36" x14ac:dyDescent="0.3">
      <c r="A10" s="314" t="s">
        <v>6</v>
      </c>
      <c r="B10" s="314"/>
      <c r="C10" s="314"/>
      <c r="D10" s="314"/>
      <c r="E10" s="191">
        <f t="shared" si="0"/>
        <v>0</v>
      </c>
      <c r="F10" s="314"/>
      <c r="G10" s="314"/>
      <c r="H10" s="228">
        <f t="shared" si="1"/>
        <v>0</v>
      </c>
      <c r="I10" s="314"/>
      <c r="J10" s="314"/>
      <c r="K10" s="228">
        <f t="shared" si="2"/>
        <v>0</v>
      </c>
      <c r="L10" s="314"/>
      <c r="M10" s="314"/>
      <c r="N10" s="228">
        <f t="shared" si="3"/>
        <v>0</v>
      </c>
      <c r="O10" s="314"/>
      <c r="P10" s="314"/>
      <c r="Q10" s="228">
        <f t="shared" si="4"/>
        <v>0</v>
      </c>
    </row>
    <row r="11" spans="1:36" x14ac:dyDescent="0.3">
      <c r="A11" s="314" t="s">
        <v>7</v>
      </c>
      <c r="B11" s="314"/>
      <c r="C11" s="314"/>
      <c r="D11" s="314"/>
      <c r="E11" s="191">
        <f t="shared" si="0"/>
        <v>0</v>
      </c>
      <c r="F11" s="314"/>
      <c r="G11" s="314"/>
      <c r="H11" s="228">
        <f t="shared" si="1"/>
        <v>0</v>
      </c>
      <c r="I11" s="314"/>
      <c r="J11" s="314"/>
      <c r="K11" s="228">
        <f t="shared" si="2"/>
        <v>0</v>
      </c>
      <c r="L11" s="314"/>
      <c r="M11" s="314"/>
      <c r="N11" s="228">
        <f t="shared" si="3"/>
        <v>0</v>
      </c>
      <c r="O11" s="314"/>
      <c r="P11" s="314"/>
      <c r="Q11" s="228">
        <f t="shared" si="4"/>
        <v>0</v>
      </c>
    </row>
    <row r="12" spans="1:36" x14ac:dyDescent="0.3">
      <c r="A12" s="314" t="s">
        <v>8</v>
      </c>
      <c r="B12" s="314"/>
      <c r="C12" s="314"/>
      <c r="D12" s="314"/>
      <c r="E12" s="191">
        <f t="shared" si="0"/>
        <v>0</v>
      </c>
      <c r="F12" s="314"/>
      <c r="G12" s="314"/>
      <c r="H12" s="228">
        <f t="shared" si="1"/>
        <v>0</v>
      </c>
      <c r="I12" s="314"/>
      <c r="J12" s="314"/>
      <c r="K12" s="228">
        <f t="shared" si="2"/>
        <v>0</v>
      </c>
      <c r="L12" s="314"/>
      <c r="M12" s="314"/>
      <c r="N12" s="228">
        <f t="shared" si="3"/>
        <v>0</v>
      </c>
      <c r="O12" s="314"/>
      <c r="P12" s="314"/>
      <c r="Q12" s="228">
        <f t="shared" si="4"/>
        <v>0</v>
      </c>
    </row>
    <row r="13" spans="1:36" x14ac:dyDescent="0.3">
      <c r="A13" s="314" t="s">
        <v>9</v>
      </c>
      <c r="B13" s="314"/>
      <c r="C13" s="314"/>
      <c r="D13" s="314"/>
      <c r="E13" s="191">
        <f t="shared" si="0"/>
        <v>0</v>
      </c>
      <c r="F13" s="314"/>
      <c r="G13" s="314"/>
      <c r="H13" s="228">
        <f t="shared" si="1"/>
        <v>0</v>
      </c>
      <c r="I13" s="314"/>
      <c r="J13" s="314"/>
      <c r="K13" s="228">
        <f t="shared" si="2"/>
        <v>0</v>
      </c>
      <c r="L13" s="314"/>
      <c r="M13" s="314"/>
      <c r="N13" s="228">
        <f t="shared" si="3"/>
        <v>0</v>
      </c>
      <c r="O13" s="314"/>
      <c r="P13" s="314"/>
      <c r="Q13" s="228">
        <f t="shared" si="4"/>
        <v>0</v>
      </c>
    </row>
    <row r="14" spans="1:36" x14ac:dyDescent="0.3">
      <c r="A14" s="314" t="s">
        <v>10</v>
      </c>
      <c r="B14" s="314"/>
      <c r="C14" s="314"/>
      <c r="D14" s="314"/>
      <c r="E14" s="191">
        <f t="shared" si="0"/>
        <v>0</v>
      </c>
      <c r="F14" s="314"/>
      <c r="G14" s="314"/>
      <c r="H14" s="228">
        <f t="shared" si="1"/>
        <v>0</v>
      </c>
      <c r="I14" s="314"/>
      <c r="J14" s="314"/>
      <c r="K14" s="228">
        <f t="shared" si="2"/>
        <v>0</v>
      </c>
      <c r="L14" s="314"/>
      <c r="M14" s="314"/>
      <c r="N14" s="228">
        <f t="shared" si="3"/>
        <v>0</v>
      </c>
      <c r="O14" s="314"/>
      <c r="P14" s="314"/>
      <c r="Q14" s="228">
        <f t="shared" si="4"/>
        <v>0</v>
      </c>
    </row>
    <row r="15" spans="1:36" x14ac:dyDescent="0.3">
      <c r="A15" s="314" t="s">
        <v>11</v>
      </c>
      <c r="B15" s="314"/>
      <c r="C15" s="314"/>
      <c r="D15" s="314"/>
      <c r="E15" s="191">
        <f t="shared" si="0"/>
        <v>0</v>
      </c>
      <c r="F15" s="314"/>
      <c r="G15" s="314"/>
      <c r="H15" s="228">
        <f t="shared" si="1"/>
        <v>0</v>
      </c>
      <c r="I15" s="314"/>
      <c r="J15" s="314"/>
      <c r="K15" s="228">
        <f t="shared" si="2"/>
        <v>0</v>
      </c>
      <c r="L15" s="314"/>
      <c r="M15" s="314"/>
      <c r="N15" s="228">
        <f t="shared" si="3"/>
        <v>0</v>
      </c>
      <c r="O15" s="314"/>
      <c r="P15" s="314"/>
      <c r="Q15" s="228">
        <f t="shared" si="4"/>
        <v>0</v>
      </c>
    </row>
    <row r="16" spans="1:36" x14ac:dyDescent="0.3">
      <c r="A16" s="314" t="s">
        <v>12</v>
      </c>
      <c r="B16" s="314"/>
      <c r="C16" s="314"/>
      <c r="D16" s="314"/>
      <c r="E16" s="191">
        <f t="shared" si="0"/>
        <v>0</v>
      </c>
      <c r="F16" s="314"/>
      <c r="G16" s="314"/>
      <c r="H16" s="228">
        <f t="shared" si="1"/>
        <v>0</v>
      </c>
      <c r="I16" s="314"/>
      <c r="J16" s="314"/>
      <c r="K16" s="228">
        <f t="shared" si="2"/>
        <v>0</v>
      </c>
      <c r="L16" s="314"/>
      <c r="M16" s="314"/>
      <c r="N16" s="228">
        <f t="shared" si="3"/>
        <v>0</v>
      </c>
      <c r="O16" s="314"/>
      <c r="P16" s="314"/>
      <c r="Q16" s="228">
        <f t="shared" si="4"/>
        <v>0</v>
      </c>
    </row>
    <row r="17" spans="1:17" x14ac:dyDescent="0.3">
      <c r="A17" s="314" t="s">
        <v>13</v>
      </c>
      <c r="B17" s="314"/>
      <c r="C17" s="314"/>
      <c r="D17" s="314"/>
      <c r="E17" s="191">
        <f t="shared" si="0"/>
        <v>0</v>
      </c>
      <c r="F17" s="314"/>
      <c r="G17" s="314"/>
      <c r="H17" s="228">
        <f t="shared" si="1"/>
        <v>0</v>
      </c>
      <c r="I17" s="314"/>
      <c r="J17" s="314"/>
      <c r="K17" s="228">
        <f t="shared" si="2"/>
        <v>0</v>
      </c>
      <c r="L17" s="314"/>
      <c r="M17" s="314"/>
      <c r="N17" s="228">
        <f t="shared" si="3"/>
        <v>0</v>
      </c>
      <c r="O17" s="314"/>
      <c r="P17" s="314"/>
      <c r="Q17" s="228">
        <f t="shared" si="4"/>
        <v>0</v>
      </c>
    </row>
    <row r="18" spans="1:17" x14ac:dyDescent="0.3">
      <c r="A18" s="314" t="s">
        <v>14</v>
      </c>
      <c r="B18" s="314"/>
      <c r="C18" s="314"/>
      <c r="D18" s="314"/>
      <c r="E18" s="191">
        <f t="shared" si="0"/>
        <v>0</v>
      </c>
      <c r="F18" s="314"/>
      <c r="G18" s="314"/>
      <c r="H18" s="228">
        <f t="shared" si="1"/>
        <v>0</v>
      </c>
      <c r="I18" s="314"/>
      <c r="J18" s="314"/>
      <c r="K18" s="228">
        <f t="shared" si="2"/>
        <v>0</v>
      </c>
      <c r="L18" s="314"/>
      <c r="M18" s="314"/>
      <c r="N18" s="228">
        <f t="shared" si="3"/>
        <v>0</v>
      </c>
      <c r="O18" s="314"/>
      <c r="P18" s="314"/>
      <c r="Q18" s="228">
        <f t="shared" si="4"/>
        <v>0</v>
      </c>
    </row>
    <row r="19" spans="1:17" x14ac:dyDescent="0.3">
      <c r="A19" s="314" t="s">
        <v>15</v>
      </c>
      <c r="B19" s="314"/>
      <c r="C19" s="314"/>
      <c r="D19" s="314"/>
      <c r="E19" s="191">
        <f t="shared" si="0"/>
        <v>0</v>
      </c>
      <c r="F19" s="314"/>
      <c r="G19" s="314"/>
      <c r="H19" s="228">
        <f t="shared" si="1"/>
        <v>0</v>
      </c>
      <c r="I19" s="314"/>
      <c r="J19" s="314"/>
      <c r="K19" s="228">
        <f t="shared" si="2"/>
        <v>0</v>
      </c>
      <c r="L19" s="314"/>
      <c r="M19" s="314"/>
      <c r="N19" s="228">
        <f t="shared" si="3"/>
        <v>0</v>
      </c>
      <c r="O19" s="314"/>
      <c r="P19" s="314"/>
      <c r="Q19" s="228">
        <f t="shared" si="4"/>
        <v>0</v>
      </c>
    </row>
    <row r="20" spans="1:17" x14ac:dyDescent="0.3">
      <c r="A20" s="314" t="s">
        <v>16</v>
      </c>
      <c r="B20" s="314"/>
      <c r="C20" s="314"/>
      <c r="D20" s="314"/>
      <c r="E20" s="191">
        <f t="shared" si="0"/>
        <v>0</v>
      </c>
      <c r="F20" s="314"/>
      <c r="G20" s="314"/>
      <c r="H20" s="228">
        <f t="shared" si="1"/>
        <v>0</v>
      </c>
      <c r="I20" s="314"/>
      <c r="J20" s="314"/>
      <c r="K20" s="228">
        <f t="shared" si="2"/>
        <v>0</v>
      </c>
      <c r="L20" s="314"/>
      <c r="M20" s="314"/>
      <c r="N20" s="228">
        <f t="shared" si="3"/>
        <v>0</v>
      </c>
      <c r="O20" s="314"/>
      <c r="P20" s="314"/>
      <c r="Q20" s="228">
        <f t="shared" si="4"/>
        <v>0</v>
      </c>
    </row>
    <row r="21" spans="1:17" x14ac:dyDescent="0.3">
      <c r="A21" s="314" t="s">
        <v>17</v>
      </c>
      <c r="B21" s="314"/>
      <c r="C21" s="314"/>
      <c r="D21" s="314"/>
      <c r="E21" s="191">
        <f t="shared" si="0"/>
        <v>0</v>
      </c>
      <c r="F21" s="314"/>
      <c r="G21" s="314"/>
      <c r="H21" s="228">
        <f t="shared" si="1"/>
        <v>0</v>
      </c>
      <c r="I21" s="314"/>
      <c r="J21" s="314"/>
      <c r="K21" s="228">
        <f t="shared" si="2"/>
        <v>0</v>
      </c>
      <c r="L21" s="314"/>
      <c r="M21" s="314"/>
      <c r="N21" s="228">
        <f t="shared" si="3"/>
        <v>0</v>
      </c>
      <c r="O21" s="314"/>
      <c r="P21" s="314"/>
      <c r="Q21" s="228">
        <f t="shared" si="4"/>
        <v>0</v>
      </c>
    </row>
    <row r="22" spans="1:17" x14ac:dyDescent="0.3">
      <c r="A22" s="314" t="s">
        <v>18</v>
      </c>
      <c r="B22" s="314"/>
      <c r="C22" s="314"/>
      <c r="D22" s="314"/>
      <c r="E22" s="191">
        <f t="shared" si="0"/>
        <v>0</v>
      </c>
      <c r="F22" s="314"/>
      <c r="G22" s="314"/>
      <c r="H22" s="228">
        <f t="shared" si="1"/>
        <v>0</v>
      </c>
      <c r="I22" s="314"/>
      <c r="J22" s="314"/>
      <c r="K22" s="228">
        <f t="shared" si="2"/>
        <v>0</v>
      </c>
      <c r="L22" s="314"/>
      <c r="M22" s="314"/>
      <c r="N22" s="228">
        <f t="shared" si="3"/>
        <v>0</v>
      </c>
      <c r="O22" s="314"/>
      <c r="P22" s="314"/>
      <c r="Q22" s="228">
        <f t="shared" si="4"/>
        <v>0</v>
      </c>
    </row>
    <row r="23" spans="1:17" x14ac:dyDescent="0.3">
      <c r="A23" s="314" t="s">
        <v>19</v>
      </c>
      <c r="B23" s="314"/>
      <c r="C23" s="314"/>
      <c r="D23" s="314"/>
      <c r="E23" s="191">
        <f t="shared" si="0"/>
        <v>0</v>
      </c>
      <c r="F23" s="314"/>
      <c r="G23" s="314"/>
      <c r="H23" s="228">
        <f t="shared" si="1"/>
        <v>0</v>
      </c>
      <c r="I23" s="314"/>
      <c r="J23" s="314"/>
      <c r="K23" s="228">
        <f t="shared" si="2"/>
        <v>0</v>
      </c>
      <c r="L23" s="314"/>
      <c r="M23" s="314"/>
      <c r="N23" s="228">
        <f t="shared" si="3"/>
        <v>0</v>
      </c>
      <c r="O23" s="314"/>
      <c r="P23" s="314"/>
      <c r="Q23" s="228">
        <f t="shared" si="4"/>
        <v>0</v>
      </c>
    </row>
    <row r="24" spans="1:17" x14ac:dyDescent="0.3">
      <c r="A24" s="314" t="s">
        <v>20</v>
      </c>
      <c r="B24" s="314"/>
      <c r="C24" s="314"/>
      <c r="D24" s="314"/>
      <c r="E24" s="191">
        <f t="shared" si="0"/>
        <v>0</v>
      </c>
      <c r="F24" s="314"/>
      <c r="G24" s="314"/>
      <c r="H24" s="228">
        <f t="shared" si="1"/>
        <v>0</v>
      </c>
      <c r="I24" s="314"/>
      <c r="J24" s="314"/>
      <c r="K24" s="228">
        <f t="shared" si="2"/>
        <v>0</v>
      </c>
      <c r="L24" s="314"/>
      <c r="M24" s="314"/>
      <c r="N24" s="228">
        <f t="shared" si="3"/>
        <v>0</v>
      </c>
      <c r="O24" s="314"/>
      <c r="P24" s="314"/>
      <c r="Q24" s="228">
        <f t="shared" si="4"/>
        <v>0</v>
      </c>
    </row>
    <row r="25" spans="1:17" x14ac:dyDescent="0.3">
      <c r="A25" s="314" t="s">
        <v>21</v>
      </c>
      <c r="B25" s="314"/>
      <c r="C25" s="314"/>
      <c r="D25" s="314"/>
      <c r="E25" s="191">
        <f t="shared" si="0"/>
        <v>0</v>
      </c>
      <c r="F25" s="314"/>
      <c r="G25" s="314"/>
      <c r="H25" s="228">
        <f t="shared" si="1"/>
        <v>0</v>
      </c>
      <c r="I25" s="314"/>
      <c r="J25" s="314"/>
      <c r="K25" s="228">
        <f t="shared" si="2"/>
        <v>0</v>
      </c>
      <c r="L25" s="314"/>
      <c r="M25" s="314"/>
      <c r="N25" s="228">
        <f t="shared" si="3"/>
        <v>0</v>
      </c>
      <c r="O25" s="314"/>
      <c r="P25" s="314"/>
      <c r="Q25" s="228">
        <f t="shared" si="4"/>
        <v>0</v>
      </c>
    </row>
    <row r="26" spans="1:17" x14ac:dyDescent="0.3">
      <c r="A26" s="314" t="s">
        <v>22</v>
      </c>
      <c r="B26" s="314"/>
      <c r="C26" s="314"/>
      <c r="D26" s="314"/>
      <c r="E26" s="191">
        <f t="shared" si="0"/>
        <v>0</v>
      </c>
      <c r="F26" s="314"/>
      <c r="G26" s="314"/>
      <c r="H26" s="228">
        <f t="shared" si="1"/>
        <v>0</v>
      </c>
      <c r="I26" s="314"/>
      <c r="J26" s="314"/>
      <c r="K26" s="228">
        <f t="shared" si="2"/>
        <v>0</v>
      </c>
      <c r="L26" s="314"/>
      <c r="M26" s="314"/>
      <c r="N26" s="228">
        <f t="shared" si="3"/>
        <v>0</v>
      </c>
      <c r="O26" s="314"/>
      <c r="P26" s="314"/>
      <c r="Q26" s="228">
        <f t="shared" si="4"/>
        <v>0</v>
      </c>
    </row>
    <row r="27" spans="1:17" x14ac:dyDescent="0.3">
      <c r="A27" s="314" t="s">
        <v>23</v>
      </c>
      <c r="B27" s="314"/>
      <c r="C27" s="314"/>
      <c r="D27" s="314"/>
      <c r="E27" s="191">
        <f t="shared" si="0"/>
        <v>0</v>
      </c>
      <c r="F27" s="314"/>
      <c r="G27" s="314"/>
      <c r="H27" s="228">
        <f t="shared" si="1"/>
        <v>0</v>
      </c>
      <c r="I27" s="314"/>
      <c r="J27" s="314"/>
      <c r="K27" s="228">
        <f t="shared" si="2"/>
        <v>0</v>
      </c>
      <c r="L27" s="314"/>
      <c r="M27" s="314"/>
      <c r="N27" s="228">
        <f t="shared" si="3"/>
        <v>0</v>
      </c>
      <c r="O27" s="314"/>
      <c r="P27" s="314"/>
      <c r="Q27" s="228">
        <f t="shared" si="4"/>
        <v>0</v>
      </c>
    </row>
    <row r="28" spans="1:17" s="228" customFormat="1" x14ac:dyDescent="0.3">
      <c r="A28" s="518" t="s">
        <v>377</v>
      </c>
      <c r="B28" s="519">
        <f t="shared" ref="B28:Q28" si="5">SUM(B8:B27)</f>
        <v>0</v>
      </c>
      <c r="C28" s="519">
        <f t="shared" si="5"/>
        <v>0</v>
      </c>
      <c r="D28" s="519">
        <f t="shared" si="5"/>
        <v>0</v>
      </c>
      <c r="E28" s="519">
        <f t="shared" si="5"/>
        <v>0</v>
      </c>
      <c r="F28" s="519">
        <f t="shared" si="5"/>
        <v>0</v>
      </c>
      <c r="G28" s="519">
        <f t="shared" si="5"/>
        <v>0</v>
      </c>
      <c r="H28" s="519">
        <f t="shared" si="5"/>
        <v>0</v>
      </c>
      <c r="I28" s="519">
        <f t="shared" si="5"/>
        <v>0</v>
      </c>
      <c r="J28" s="519">
        <f t="shared" si="5"/>
        <v>0</v>
      </c>
      <c r="K28" s="519">
        <f t="shared" si="5"/>
        <v>0</v>
      </c>
      <c r="L28" s="519">
        <f t="shared" si="5"/>
        <v>0</v>
      </c>
      <c r="M28" s="519">
        <f t="shared" si="5"/>
        <v>0</v>
      </c>
      <c r="N28" s="519">
        <f t="shared" si="5"/>
        <v>0</v>
      </c>
      <c r="O28" s="519">
        <f t="shared" si="5"/>
        <v>0</v>
      </c>
      <c r="P28" s="519">
        <f t="shared" si="5"/>
        <v>0</v>
      </c>
      <c r="Q28" s="520">
        <f t="shared" si="5"/>
        <v>0</v>
      </c>
    </row>
    <row r="29" spans="1:17" ht="27" x14ac:dyDescent="0.3">
      <c r="A29" s="521" t="s">
        <v>936</v>
      </c>
      <c r="B29" s="125"/>
      <c r="C29" s="125"/>
      <c r="D29" s="125"/>
      <c r="E29" s="131">
        <f>'TAB9'!C31</f>
        <v>0</v>
      </c>
      <c r="F29" s="125"/>
      <c r="G29" s="125"/>
      <c r="H29" s="131">
        <f>'TAB9'!D31</f>
        <v>0</v>
      </c>
      <c r="I29" s="125"/>
      <c r="J29" s="125"/>
      <c r="K29" s="131">
        <f>'TAB9'!F31</f>
        <v>0</v>
      </c>
      <c r="L29" s="125"/>
      <c r="M29" s="125"/>
      <c r="N29" s="131">
        <f>'TAB9'!H31</f>
        <v>0</v>
      </c>
      <c r="O29" s="125"/>
      <c r="P29" s="125"/>
      <c r="Q29" s="507">
        <f>'TAB9'!J31</f>
        <v>0</v>
      </c>
    </row>
    <row r="30" spans="1:17" ht="40.5" x14ac:dyDescent="0.3">
      <c r="A30" s="522" t="s">
        <v>937</v>
      </c>
      <c r="B30" s="125"/>
      <c r="C30" s="125"/>
      <c r="D30" s="125"/>
      <c r="E30" s="523">
        <f>E28-E29</f>
        <v>0</v>
      </c>
      <c r="F30" s="125"/>
      <c r="G30" s="125"/>
      <c r="H30" s="523">
        <f>H28-H29</f>
        <v>0</v>
      </c>
      <c r="I30" s="125"/>
      <c r="J30" s="125"/>
      <c r="K30" s="523">
        <f>K28-K29</f>
        <v>0</v>
      </c>
      <c r="L30" s="125"/>
      <c r="M30" s="125"/>
      <c r="N30" s="523">
        <f>N28-N29</f>
        <v>0</v>
      </c>
      <c r="O30" s="125"/>
      <c r="P30" s="125"/>
      <c r="Q30" s="524">
        <f>Q28-Q29</f>
        <v>0</v>
      </c>
    </row>
    <row r="32" spans="1:17" x14ac:dyDescent="0.3">
      <c r="A32" s="521" t="s">
        <v>722</v>
      </c>
      <c r="B32" s="125"/>
      <c r="C32" s="792">
        <f>'TAB2'!D$34</f>
        <v>0</v>
      </c>
      <c r="D32" s="793"/>
      <c r="E32" s="125"/>
      <c r="F32" s="792">
        <f>'TAB2'!G$34</f>
        <v>0</v>
      </c>
      <c r="G32" s="793"/>
      <c r="H32" s="125"/>
      <c r="I32" s="792">
        <f>'TAB2'!K$34</f>
        <v>0</v>
      </c>
      <c r="J32" s="793"/>
      <c r="K32" s="125"/>
      <c r="L32" s="792">
        <f>'TAB2'!O$34</f>
        <v>0</v>
      </c>
      <c r="M32" s="793"/>
      <c r="N32" s="125"/>
      <c r="O32" s="792">
        <f>'TAB2'!R$34</f>
        <v>0</v>
      </c>
      <c r="P32" s="793"/>
      <c r="Q32" s="125"/>
    </row>
    <row r="33" spans="1:17" ht="27" x14ac:dyDescent="0.3">
      <c r="A33" s="522" t="s">
        <v>938</v>
      </c>
      <c r="B33" s="125"/>
      <c r="C33" s="790">
        <f>SUM(C28:D28)-C32</f>
        <v>0</v>
      </c>
      <c r="D33" s="791"/>
      <c r="E33" s="125"/>
      <c r="F33" s="790">
        <f>SUM(F28:G28)-F32</f>
        <v>0</v>
      </c>
      <c r="G33" s="791"/>
      <c r="H33" s="125"/>
      <c r="I33" s="790">
        <f>SUM(I28:J28)-I32</f>
        <v>0</v>
      </c>
      <c r="J33" s="791"/>
      <c r="K33" s="125"/>
      <c r="L33" s="790">
        <f>SUM(L28:M28)-L32</f>
        <v>0</v>
      </c>
      <c r="M33" s="791"/>
      <c r="N33" s="125"/>
      <c r="O33" s="790">
        <f>SUM(O28:P28)-O32</f>
        <v>0</v>
      </c>
      <c r="P33" s="791"/>
      <c r="Q33" s="125"/>
    </row>
    <row r="35" spans="1:17" s="180" customFormat="1" ht="12.6" customHeight="1" x14ac:dyDescent="0.3">
      <c r="A35" s="497"/>
      <c r="B35" s="788" t="s">
        <v>306</v>
      </c>
      <c r="C35" s="789"/>
      <c r="D35" s="789"/>
      <c r="E35" s="789"/>
      <c r="F35" s="788" t="s">
        <v>302</v>
      </c>
      <c r="G35" s="789"/>
      <c r="H35" s="789"/>
      <c r="I35" s="788" t="s">
        <v>303</v>
      </c>
      <c r="J35" s="789"/>
      <c r="K35" s="789"/>
      <c r="L35" s="788" t="s">
        <v>304</v>
      </c>
      <c r="M35" s="789"/>
      <c r="N35" s="789"/>
      <c r="O35" s="788" t="s">
        <v>305</v>
      </c>
      <c r="P35" s="789"/>
      <c r="Q35" s="789"/>
    </row>
    <row r="36" spans="1:17" s="497" customFormat="1" ht="40.5" x14ac:dyDescent="0.3">
      <c r="A36" s="218"/>
      <c r="B36" s="218" t="s">
        <v>373</v>
      </c>
      <c r="C36" s="218" t="s">
        <v>375</v>
      </c>
      <c r="D36" s="218" t="s">
        <v>376</v>
      </c>
      <c r="E36" s="218" t="s">
        <v>374</v>
      </c>
      <c r="F36" s="218" t="s">
        <v>375</v>
      </c>
      <c r="G36" s="218" t="s">
        <v>376</v>
      </c>
      <c r="H36" s="218" t="s">
        <v>374</v>
      </c>
      <c r="I36" s="218" t="s">
        <v>375</v>
      </c>
      <c r="J36" s="218" t="s">
        <v>376</v>
      </c>
      <c r="K36" s="218" t="s">
        <v>374</v>
      </c>
      <c r="L36" s="218" t="s">
        <v>375</v>
      </c>
      <c r="M36" s="218" t="s">
        <v>376</v>
      </c>
      <c r="N36" s="218" t="s">
        <v>374</v>
      </c>
      <c r="O36" s="218" t="s">
        <v>375</v>
      </c>
      <c r="P36" s="218" t="s">
        <v>376</v>
      </c>
      <c r="Q36" s="218" t="s">
        <v>374</v>
      </c>
    </row>
    <row r="37" spans="1:17" x14ac:dyDescent="0.3">
      <c r="A37" s="511"/>
      <c r="B37" s="296"/>
      <c r="C37" s="296"/>
      <c r="D37" s="316"/>
      <c r="E37" s="316"/>
      <c r="F37" s="296"/>
      <c r="G37" s="316"/>
      <c r="H37" s="316"/>
      <c r="I37" s="296"/>
      <c r="J37" s="316"/>
      <c r="K37" s="316"/>
      <c r="L37" s="296"/>
      <c r="M37" s="316"/>
      <c r="N37" s="316"/>
      <c r="O37" s="296"/>
      <c r="P37" s="316"/>
      <c r="Q37" s="316"/>
    </row>
    <row r="38" spans="1:17" x14ac:dyDescent="0.3">
      <c r="A38" s="511" t="str">
        <f t="shared" ref="A38:A57" si="6">A8</f>
        <v>Intitulé 1</v>
      </c>
      <c r="B38" s="191">
        <f t="shared" ref="B38:B57" si="7">N8</f>
        <v>0</v>
      </c>
      <c r="C38" s="191">
        <f t="shared" ref="C38:C57" si="8">O8</f>
        <v>0</v>
      </c>
      <c r="D38" s="191">
        <f t="shared" ref="D38:D57" si="9">P8</f>
        <v>0</v>
      </c>
      <c r="E38" s="191">
        <f>SUM(B38:D38)</f>
        <v>0</v>
      </c>
      <c r="F38" s="314"/>
      <c r="G38" s="314"/>
      <c r="H38" s="228">
        <f>SUM(E38:G38)</f>
        <v>0</v>
      </c>
      <c r="I38" s="314"/>
      <c r="J38" s="314"/>
      <c r="K38" s="228">
        <f>SUM(H38:J38)</f>
        <v>0</v>
      </c>
      <c r="L38" s="314"/>
      <c r="M38" s="314"/>
      <c r="N38" s="228">
        <f>SUM(K38:M38)</f>
        <v>0</v>
      </c>
      <c r="O38" s="314"/>
      <c r="P38" s="314"/>
      <c r="Q38" s="228">
        <f>SUM(N38:P38)</f>
        <v>0</v>
      </c>
    </row>
    <row r="39" spans="1:17" x14ac:dyDescent="0.3">
      <c r="A39" s="511" t="str">
        <f t="shared" si="6"/>
        <v>Intitulé 2</v>
      </c>
      <c r="B39" s="191">
        <f t="shared" si="7"/>
        <v>0</v>
      </c>
      <c r="C39" s="191">
        <f t="shared" si="8"/>
        <v>0</v>
      </c>
      <c r="D39" s="191">
        <f t="shared" si="9"/>
        <v>0</v>
      </c>
      <c r="E39" s="191">
        <f t="shared" ref="E39:E57" si="10">SUM(B39:D39)</f>
        <v>0</v>
      </c>
      <c r="F39" s="314"/>
      <c r="G39" s="314"/>
      <c r="H39" s="228">
        <f t="shared" ref="H39:H57" si="11">SUM(E39:G39)</f>
        <v>0</v>
      </c>
      <c r="I39" s="314"/>
      <c r="J39" s="314"/>
      <c r="K39" s="228">
        <f t="shared" ref="K39:K57" si="12">SUM(H39:J39)</f>
        <v>0</v>
      </c>
      <c r="L39" s="314"/>
      <c r="M39" s="314"/>
      <c r="N39" s="228">
        <f t="shared" ref="N39:N57" si="13">SUM(K39:M39)</f>
        <v>0</v>
      </c>
      <c r="O39" s="314"/>
      <c r="P39" s="314"/>
      <c r="Q39" s="228">
        <f t="shared" ref="Q39:Q57" si="14">SUM(N39:P39)</f>
        <v>0</v>
      </c>
    </row>
    <row r="40" spans="1:17" x14ac:dyDescent="0.3">
      <c r="A40" s="511" t="str">
        <f t="shared" si="6"/>
        <v>Intitulé 3</v>
      </c>
      <c r="B40" s="191">
        <f t="shared" si="7"/>
        <v>0</v>
      </c>
      <c r="C40" s="191">
        <f t="shared" si="8"/>
        <v>0</v>
      </c>
      <c r="D40" s="191">
        <f t="shared" si="9"/>
        <v>0</v>
      </c>
      <c r="E40" s="191">
        <f t="shared" si="10"/>
        <v>0</v>
      </c>
      <c r="F40" s="314"/>
      <c r="G40" s="314"/>
      <c r="H40" s="228">
        <f t="shared" si="11"/>
        <v>0</v>
      </c>
      <c r="I40" s="314"/>
      <c r="J40" s="314"/>
      <c r="K40" s="228">
        <f t="shared" si="12"/>
        <v>0</v>
      </c>
      <c r="L40" s="314"/>
      <c r="M40" s="314"/>
      <c r="N40" s="228">
        <f t="shared" si="13"/>
        <v>0</v>
      </c>
      <c r="O40" s="314"/>
      <c r="P40" s="314"/>
      <c r="Q40" s="228">
        <f t="shared" si="14"/>
        <v>0</v>
      </c>
    </row>
    <row r="41" spans="1:17" x14ac:dyDescent="0.3">
      <c r="A41" s="511" t="str">
        <f t="shared" si="6"/>
        <v>Intitulé 4</v>
      </c>
      <c r="B41" s="191">
        <f t="shared" si="7"/>
        <v>0</v>
      </c>
      <c r="C41" s="191">
        <f t="shared" si="8"/>
        <v>0</v>
      </c>
      <c r="D41" s="191">
        <f t="shared" si="9"/>
        <v>0</v>
      </c>
      <c r="E41" s="191">
        <f t="shared" si="10"/>
        <v>0</v>
      </c>
      <c r="F41" s="314"/>
      <c r="G41" s="314"/>
      <c r="H41" s="228">
        <f t="shared" si="11"/>
        <v>0</v>
      </c>
      <c r="I41" s="314"/>
      <c r="J41" s="314"/>
      <c r="K41" s="228">
        <f t="shared" si="12"/>
        <v>0</v>
      </c>
      <c r="L41" s="314"/>
      <c r="M41" s="314"/>
      <c r="N41" s="228">
        <f t="shared" si="13"/>
        <v>0</v>
      </c>
      <c r="O41" s="314"/>
      <c r="P41" s="314"/>
      <c r="Q41" s="228">
        <f t="shared" si="14"/>
        <v>0</v>
      </c>
    </row>
    <row r="42" spans="1:17" x14ac:dyDescent="0.3">
      <c r="A42" s="511" t="str">
        <f t="shared" si="6"/>
        <v>Intitulé 5</v>
      </c>
      <c r="B42" s="191">
        <f t="shared" si="7"/>
        <v>0</v>
      </c>
      <c r="C42" s="191">
        <f t="shared" si="8"/>
        <v>0</v>
      </c>
      <c r="D42" s="191">
        <f t="shared" si="9"/>
        <v>0</v>
      </c>
      <c r="E42" s="191">
        <f t="shared" si="10"/>
        <v>0</v>
      </c>
      <c r="F42" s="314"/>
      <c r="G42" s="314"/>
      <c r="H42" s="228">
        <f t="shared" si="11"/>
        <v>0</v>
      </c>
      <c r="I42" s="314"/>
      <c r="J42" s="314"/>
      <c r="K42" s="228">
        <f t="shared" si="12"/>
        <v>0</v>
      </c>
      <c r="L42" s="314"/>
      <c r="M42" s="314"/>
      <c r="N42" s="228">
        <f t="shared" si="13"/>
        <v>0</v>
      </c>
      <c r="O42" s="314"/>
      <c r="P42" s="314"/>
      <c r="Q42" s="228">
        <f t="shared" si="14"/>
        <v>0</v>
      </c>
    </row>
    <row r="43" spans="1:17" x14ac:dyDescent="0.3">
      <c r="A43" s="511" t="str">
        <f t="shared" si="6"/>
        <v>Intitulé 6</v>
      </c>
      <c r="B43" s="191">
        <f t="shared" si="7"/>
        <v>0</v>
      </c>
      <c r="C43" s="191">
        <f t="shared" si="8"/>
        <v>0</v>
      </c>
      <c r="D43" s="191">
        <f t="shared" si="9"/>
        <v>0</v>
      </c>
      <c r="E43" s="191">
        <f t="shared" si="10"/>
        <v>0</v>
      </c>
      <c r="F43" s="314"/>
      <c r="G43" s="314"/>
      <c r="H43" s="228">
        <f t="shared" si="11"/>
        <v>0</v>
      </c>
      <c r="I43" s="314"/>
      <c r="J43" s="314"/>
      <c r="K43" s="228">
        <f t="shared" si="12"/>
        <v>0</v>
      </c>
      <c r="L43" s="314"/>
      <c r="M43" s="314"/>
      <c r="N43" s="228">
        <f t="shared" si="13"/>
        <v>0</v>
      </c>
      <c r="O43" s="314"/>
      <c r="P43" s="314"/>
      <c r="Q43" s="228">
        <f t="shared" si="14"/>
        <v>0</v>
      </c>
    </row>
    <row r="44" spans="1:17" x14ac:dyDescent="0.3">
      <c r="A44" s="511" t="str">
        <f t="shared" si="6"/>
        <v>Intitulé 7</v>
      </c>
      <c r="B44" s="191">
        <f t="shared" si="7"/>
        <v>0</v>
      </c>
      <c r="C44" s="191">
        <f t="shared" si="8"/>
        <v>0</v>
      </c>
      <c r="D44" s="191">
        <f t="shared" si="9"/>
        <v>0</v>
      </c>
      <c r="E44" s="191">
        <f t="shared" si="10"/>
        <v>0</v>
      </c>
      <c r="F44" s="314"/>
      <c r="G44" s="314"/>
      <c r="H44" s="228">
        <f t="shared" si="11"/>
        <v>0</v>
      </c>
      <c r="I44" s="314"/>
      <c r="J44" s="314"/>
      <c r="K44" s="228">
        <f t="shared" si="12"/>
        <v>0</v>
      </c>
      <c r="L44" s="314"/>
      <c r="M44" s="314"/>
      <c r="N44" s="228">
        <f t="shared" si="13"/>
        <v>0</v>
      </c>
      <c r="O44" s="314"/>
      <c r="P44" s="314"/>
      <c r="Q44" s="228">
        <f t="shared" si="14"/>
        <v>0</v>
      </c>
    </row>
    <row r="45" spans="1:17" x14ac:dyDescent="0.3">
      <c r="A45" s="511" t="str">
        <f t="shared" si="6"/>
        <v>Intitulé 8</v>
      </c>
      <c r="B45" s="191">
        <f t="shared" si="7"/>
        <v>0</v>
      </c>
      <c r="C45" s="191">
        <f t="shared" si="8"/>
        <v>0</v>
      </c>
      <c r="D45" s="191">
        <f t="shared" si="9"/>
        <v>0</v>
      </c>
      <c r="E45" s="191">
        <f t="shared" si="10"/>
        <v>0</v>
      </c>
      <c r="F45" s="314"/>
      <c r="G45" s="314"/>
      <c r="H45" s="228">
        <f t="shared" si="11"/>
        <v>0</v>
      </c>
      <c r="I45" s="314"/>
      <c r="J45" s="314"/>
      <c r="K45" s="228">
        <f t="shared" si="12"/>
        <v>0</v>
      </c>
      <c r="L45" s="314"/>
      <c r="M45" s="314"/>
      <c r="N45" s="228">
        <f t="shared" si="13"/>
        <v>0</v>
      </c>
      <c r="O45" s="314"/>
      <c r="P45" s="314"/>
      <c r="Q45" s="228">
        <f t="shared" si="14"/>
        <v>0</v>
      </c>
    </row>
    <row r="46" spans="1:17" x14ac:dyDescent="0.3">
      <c r="A46" s="511" t="str">
        <f t="shared" si="6"/>
        <v>Intitulé 9</v>
      </c>
      <c r="B46" s="191">
        <f t="shared" si="7"/>
        <v>0</v>
      </c>
      <c r="C46" s="191">
        <f t="shared" si="8"/>
        <v>0</v>
      </c>
      <c r="D46" s="191">
        <f t="shared" si="9"/>
        <v>0</v>
      </c>
      <c r="E46" s="191">
        <f t="shared" si="10"/>
        <v>0</v>
      </c>
      <c r="F46" s="314"/>
      <c r="G46" s="314"/>
      <c r="H46" s="228">
        <f t="shared" si="11"/>
        <v>0</v>
      </c>
      <c r="I46" s="314"/>
      <c r="J46" s="314"/>
      <c r="K46" s="228">
        <f t="shared" si="12"/>
        <v>0</v>
      </c>
      <c r="L46" s="314"/>
      <c r="M46" s="314"/>
      <c r="N46" s="228">
        <f t="shared" si="13"/>
        <v>0</v>
      </c>
      <c r="O46" s="314"/>
      <c r="P46" s="314"/>
      <c r="Q46" s="228">
        <f t="shared" si="14"/>
        <v>0</v>
      </c>
    </row>
    <row r="47" spans="1:17" x14ac:dyDescent="0.3">
      <c r="A47" s="511" t="str">
        <f t="shared" si="6"/>
        <v>Intitulé 10</v>
      </c>
      <c r="B47" s="191">
        <f t="shared" si="7"/>
        <v>0</v>
      </c>
      <c r="C47" s="191">
        <f t="shared" si="8"/>
        <v>0</v>
      </c>
      <c r="D47" s="191">
        <f t="shared" si="9"/>
        <v>0</v>
      </c>
      <c r="E47" s="191">
        <f t="shared" si="10"/>
        <v>0</v>
      </c>
      <c r="F47" s="314"/>
      <c r="G47" s="314"/>
      <c r="H47" s="228">
        <f t="shared" si="11"/>
        <v>0</v>
      </c>
      <c r="I47" s="314"/>
      <c r="J47" s="314"/>
      <c r="K47" s="228">
        <f t="shared" si="12"/>
        <v>0</v>
      </c>
      <c r="L47" s="314"/>
      <c r="M47" s="314"/>
      <c r="N47" s="228">
        <f t="shared" si="13"/>
        <v>0</v>
      </c>
      <c r="O47" s="314"/>
      <c r="P47" s="314"/>
      <c r="Q47" s="228">
        <f t="shared" si="14"/>
        <v>0</v>
      </c>
    </row>
    <row r="48" spans="1:17" x14ac:dyDescent="0.3">
      <c r="A48" s="511" t="str">
        <f t="shared" si="6"/>
        <v>Intitulé 11</v>
      </c>
      <c r="B48" s="191">
        <f t="shared" si="7"/>
        <v>0</v>
      </c>
      <c r="C48" s="191">
        <f t="shared" si="8"/>
        <v>0</v>
      </c>
      <c r="D48" s="191">
        <f t="shared" si="9"/>
        <v>0</v>
      </c>
      <c r="E48" s="191">
        <f t="shared" si="10"/>
        <v>0</v>
      </c>
      <c r="F48" s="314"/>
      <c r="G48" s="314"/>
      <c r="H48" s="228">
        <f t="shared" si="11"/>
        <v>0</v>
      </c>
      <c r="I48" s="314"/>
      <c r="J48" s="314"/>
      <c r="K48" s="228">
        <f t="shared" si="12"/>
        <v>0</v>
      </c>
      <c r="L48" s="314"/>
      <c r="M48" s="314"/>
      <c r="N48" s="228">
        <f t="shared" si="13"/>
        <v>0</v>
      </c>
      <c r="O48" s="314"/>
      <c r="P48" s="314"/>
      <c r="Q48" s="228">
        <f t="shared" si="14"/>
        <v>0</v>
      </c>
    </row>
    <row r="49" spans="1:17" x14ac:dyDescent="0.3">
      <c r="A49" s="511" t="str">
        <f t="shared" si="6"/>
        <v>Intitulé 12</v>
      </c>
      <c r="B49" s="191">
        <f t="shared" si="7"/>
        <v>0</v>
      </c>
      <c r="C49" s="191">
        <f t="shared" si="8"/>
        <v>0</v>
      </c>
      <c r="D49" s="191">
        <f t="shared" si="9"/>
        <v>0</v>
      </c>
      <c r="E49" s="191">
        <f t="shared" si="10"/>
        <v>0</v>
      </c>
      <c r="F49" s="314"/>
      <c r="G49" s="314"/>
      <c r="H49" s="228">
        <f t="shared" si="11"/>
        <v>0</v>
      </c>
      <c r="I49" s="314"/>
      <c r="J49" s="314"/>
      <c r="K49" s="228">
        <f t="shared" si="12"/>
        <v>0</v>
      </c>
      <c r="L49" s="314"/>
      <c r="M49" s="314"/>
      <c r="N49" s="228">
        <f t="shared" si="13"/>
        <v>0</v>
      </c>
      <c r="O49" s="314"/>
      <c r="P49" s="314"/>
      <c r="Q49" s="228">
        <f t="shared" si="14"/>
        <v>0</v>
      </c>
    </row>
    <row r="50" spans="1:17" x14ac:dyDescent="0.3">
      <c r="A50" s="511" t="str">
        <f t="shared" si="6"/>
        <v>Intitulé 13</v>
      </c>
      <c r="B50" s="191">
        <f t="shared" si="7"/>
        <v>0</v>
      </c>
      <c r="C50" s="191">
        <f t="shared" si="8"/>
        <v>0</v>
      </c>
      <c r="D50" s="191">
        <f t="shared" si="9"/>
        <v>0</v>
      </c>
      <c r="E50" s="191">
        <f t="shared" si="10"/>
        <v>0</v>
      </c>
      <c r="F50" s="314"/>
      <c r="G50" s="314"/>
      <c r="H50" s="228">
        <f t="shared" si="11"/>
        <v>0</v>
      </c>
      <c r="I50" s="314"/>
      <c r="J50" s="314"/>
      <c r="K50" s="228">
        <f t="shared" si="12"/>
        <v>0</v>
      </c>
      <c r="L50" s="314"/>
      <c r="M50" s="314"/>
      <c r="N50" s="228">
        <f t="shared" si="13"/>
        <v>0</v>
      </c>
      <c r="O50" s="314"/>
      <c r="P50" s="314"/>
      <c r="Q50" s="228">
        <f t="shared" si="14"/>
        <v>0</v>
      </c>
    </row>
    <row r="51" spans="1:17" x14ac:dyDescent="0.3">
      <c r="A51" s="511" t="str">
        <f t="shared" si="6"/>
        <v>Intitulé 14</v>
      </c>
      <c r="B51" s="191">
        <f t="shared" si="7"/>
        <v>0</v>
      </c>
      <c r="C51" s="191">
        <f t="shared" si="8"/>
        <v>0</v>
      </c>
      <c r="D51" s="191">
        <f t="shared" si="9"/>
        <v>0</v>
      </c>
      <c r="E51" s="191">
        <f t="shared" si="10"/>
        <v>0</v>
      </c>
      <c r="F51" s="314"/>
      <c r="G51" s="314"/>
      <c r="H51" s="228">
        <f t="shared" si="11"/>
        <v>0</v>
      </c>
      <c r="I51" s="314"/>
      <c r="J51" s="314"/>
      <c r="K51" s="228">
        <f t="shared" si="12"/>
        <v>0</v>
      </c>
      <c r="L51" s="314"/>
      <c r="M51" s="314"/>
      <c r="N51" s="228">
        <f t="shared" si="13"/>
        <v>0</v>
      </c>
      <c r="O51" s="314"/>
      <c r="P51" s="314"/>
      <c r="Q51" s="228">
        <f t="shared" si="14"/>
        <v>0</v>
      </c>
    </row>
    <row r="52" spans="1:17" x14ac:dyDescent="0.3">
      <c r="A52" s="511" t="str">
        <f t="shared" si="6"/>
        <v>Intitulé 15</v>
      </c>
      <c r="B52" s="191">
        <f t="shared" si="7"/>
        <v>0</v>
      </c>
      <c r="C52" s="191">
        <f t="shared" si="8"/>
        <v>0</v>
      </c>
      <c r="D52" s="191">
        <f t="shared" si="9"/>
        <v>0</v>
      </c>
      <c r="E52" s="191">
        <f t="shared" si="10"/>
        <v>0</v>
      </c>
      <c r="F52" s="314"/>
      <c r="G52" s="314"/>
      <c r="H52" s="228">
        <f t="shared" si="11"/>
        <v>0</v>
      </c>
      <c r="I52" s="314"/>
      <c r="J52" s="314"/>
      <c r="K52" s="228">
        <f t="shared" si="12"/>
        <v>0</v>
      </c>
      <c r="L52" s="314"/>
      <c r="M52" s="314"/>
      <c r="N52" s="228">
        <f t="shared" si="13"/>
        <v>0</v>
      </c>
      <c r="O52" s="314"/>
      <c r="P52" s="314"/>
      <c r="Q52" s="228">
        <f t="shared" si="14"/>
        <v>0</v>
      </c>
    </row>
    <row r="53" spans="1:17" x14ac:dyDescent="0.3">
      <c r="A53" s="511" t="str">
        <f t="shared" si="6"/>
        <v>Intitulé 16</v>
      </c>
      <c r="B53" s="191">
        <f t="shared" si="7"/>
        <v>0</v>
      </c>
      <c r="C53" s="191">
        <f t="shared" si="8"/>
        <v>0</v>
      </c>
      <c r="D53" s="191">
        <f t="shared" si="9"/>
        <v>0</v>
      </c>
      <c r="E53" s="191">
        <f t="shared" si="10"/>
        <v>0</v>
      </c>
      <c r="F53" s="314"/>
      <c r="G53" s="314"/>
      <c r="H53" s="228">
        <f t="shared" si="11"/>
        <v>0</v>
      </c>
      <c r="I53" s="314"/>
      <c r="J53" s="314"/>
      <c r="K53" s="228">
        <f t="shared" si="12"/>
        <v>0</v>
      </c>
      <c r="L53" s="314"/>
      <c r="M53" s="314"/>
      <c r="N53" s="228">
        <f t="shared" si="13"/>
        <v>0</v>
      </c>
      <c r="O53" s="314"/>
      <c r="P53" s="314"/>
      <c r="Q53" s="228">
        <f t="shared" si="14"/>
        <v>0</v>
      </c>
    </row>
    <row r="54" spans="1:17" x14ac:dyDescent="0.3">
      <c r="A54" s="511" t="str">
        <f t="shared" si="6"/>
        <v>Intitulé 17</v>
      </c>
      <c r="B54" s="191">
        <f t="shared" si="7"/>
        <v>0</v>
      </c>
      <c r="C54" s="191">
        <f t="shared" si="8"/>
        <v>0</v>
      </c>
      <c r="D54" s="191">
        <f t="shared" si="9"/>
        <v>0</v>
      </c>
      <c r="E54" s="191">
        <f t="shared" si="10"/>
        <v>0</v>
      </c>
      <c r="F54" s="314"/>
      <c r="G54" s="314"/>
      <c r="H54" s="228">
        <f t="shared" si="11"/>
        <v>0</v>
      </c>
      <c r="I54" s="314"/>
      <c r="J54" s="314"/>
      <c r="K54" s="228">
        <f t="shared" si="12"/>
        <v>0</v>
      </c>
      <c r="L54" s="314"/>
      <c r="M54" s="314"/>
      <c r="N54" s="228">
        <f t="shared" si="13"/>
        <v>0</v>
      </c>
      <c r="O54" s="314"/>
      <c r="P54" s="314"/>
      <c r="Q54" s="228">
        <f t="shared" si="14"/>
        <v>0</v>
      </c>
    </row>
    <row r="55" spans="1:17" x14ac:dyDescent="0.3">
      <c r="A55" s="511" t="str">
        <f t="shared" si="6"/>
        <v>Intitulé 18</v>
      </c>
      <c r="B55" s="191">
        <f t="shared" si="7"/>
        <v>0</v>
      </c>
      <c r="C55" s="191">
        <f t="shared" si="8"/>
        <v>0</v>
      </c>
      <c r="D55" s="191">
        <f t="shared" si="9"/>
        <v>0</v>
      </c>
      <c r="E55" s="191">
        <f t="shared" si="10"/>
        <v>0</v>
      </c>
      <c r="F55" s="314"/>
      <c r="G55" s="314"/>
      <c r="H55" s="228">
        <f t="shared" si="11"/>
        <v>0</v>
      </c>
      <c r="I55" s="314"/>
      <c r="J55" s="314"/>
      <c r="K55" s="228">
        <f t="shared" si="12"/>
        <v>0</v>
      </c>
      <c r="L55" s="314"/>
      <c r="M55" s="314"/>
      <c r="N55" s="228">
        <f t="shared" si="13"/>
        <v>0</v>
      </c>
      <c r="O55" s="314"/>
      <c r="P55" s="314"/>
      <c r="Q55" s="228">
        <f t="shared" si="14"/>
        <v>0</v>
      </c>
    </row>
    <row r="56" spans="1:17" x14ac:dyDescent="0.3">
      <c r="A56" s="511" t="str">
        <f t="shared" si="6"/>
        <v>Intitulé 19</v>
      </c>
      <c r="B56" s="191">
        <f t="shared" si="7"/>
        <v>0</v>
      </c>
      <c r="C56" s="191">
        <f t="shared" si="8"/>
        <v>0</v>
      </c>
      <c r="D56" s="191">
        <f t="shared" si="9"/>
        <v>0</v>
      </c>
      <c r="E56" s="191">
        <f t="shared" si="10"/>
        <v>0</v>
      </c>
      <c r="F56" s="314"/>
      <c r="G56" s="314"/>
      <c r="H56" s="228">
        <f t="shared" si="11"/>
        <v>0</v>
      </c>
      <c r="I56" s="314"/>
      <c r="J56" s="314"/>
      <c r="K56" s="228">
        <f t="shared" si="12"/>
        <v>0</v>
      </c>
      <c r="L56" s="314"/>
      <c r="M56" s="314"/>
      <c r="N56" s="228">
        <f t="shared" si="13"/>
        <v>0</v>
      </c>
      <c r="O56" s="314"/>
      <c r="P56" s="314"/>
      <c r="Q56" s="228">
        <f t="shared" si="14"/>
        <v>0</v>
      </c>
    </row>
    <row r="57" spans="1:17" x14ac:dyDescent="0.3">
      <c r="A57" s="511" t="str">
        <f t="shared" si="6"/>
        <v>Intitulé 20</v>
      </c>
      <c r="B57" s="191">
        <f t="shared" si="7"/>
        <v>0</v>
      </c>
      <c r="C57" s="191">
        <f t="shared" si="8"/>
        <v>0</v>
      </c>
      <c r="D57" s="191">
        <f t="shared" si="9"/>
        <v>0</v>
      </c>
      <c r="E57" s="191">
        <f t="shared" si="10"/>
        <v>0</v>
      </c>
      <c r="F57" s="314"/>
      <c r="G57" s="314"/>
      <c r="H57" s="228">
        <f t="shared" si="11"/>
        <v>0</v>
      </c>
      <c r="I57" s="314"/>
      <c r="J57" s="314"/>
      <c r="K57" s="228">
        <f t="shared" si="12"/>
        <v>0</v>
      </c>
      <c r="L57" s="314"/>
      <c r="M57" s="314"/>
      <c r="N57" s="228">
        <f t="shared" si="13"/>
        <v>0</v>
      </c>
      <c r="O57" s="314"/>
      <c r="P57" s="314"/>
      <c r="Q57" s="228">
        <f t="shared" si="14"/>
        <v>0</v>
      </c>
    </row>
    <row r="58" spans="1:17" x14ac:dyDescent="0.3">
      <c r="A58" s="518" t="s">
        <v>377</v>
      </c>
      <c r="B58" s="519">
        <f>SUM(B38:B57)</f>
        <v>0</v>
      </c>
      <c r="C58" s="519">
        <f>SUM(C38:C57)</f>
        <v>0</v>
      </c>
      <c r="D58" s="519">
        <f>SUM(D38:D57)</f>
        <v>0</v>
      </c>
      <c r="E58" s="519">
        <f>SUM(E38:E57)</f>
        <v>0</v>
      </c>
      <c r="F58" s="519">
        <f t="shared" ref="F58:Q58" si="15">SUM(F38:F57)</f>
        <v>0</v>
      </c>
      <c r="G58" s="519">
        <f t="shared" si="15"/>
        <v>0</v>
      </c>
      <c r="H58" s="519">
        <f t="shared" si="15"/>
        <v>0</v>
      </c>
      <c r="I58" s="519">
        <f t="shared" si="15"/>
        <v>0</v>
      </c>
      <c r="J58" s="519">
        <f t="shared" si="15"/>
        <v>0</v>
      </c>
      <c r="K58" s="519">
        <f t="shared" si="15"/>
        <v>0</v>
      </c>
      <c r="L58" s="519">
        <f t="shared" si="15"/>
        <v>0</v>
      </c>
      <c r="M58" s="519">
        <f t="shared" si="15"/>
        <v>0</v>
      </c>
      <c r="N58" s="519">
        <f t="shared" si="15"/>
        <v>0</v>
      </c>
      <c r="O58" s="519">
        <f t="shared" si="15"/>
        <v>0</v>
      </c>
      <c r="P58" s="519">
        <f t="shared" si="15"/>
        <v>0</v>
      </c>
      <c r="Q58" s="520">
        <f t="shared" si="15"/>
        <v>0</v>
      </c>
    </row>
    <row r="59" spans="1:17" x14ac:dyDescent="0.3">
      <c r="A59" s="521" t="s">
        <v>721</v>
      </c>
      <c r="B59" s="125"/>
      <c r="C59" s="125"/>
      <c r="D59" s="125"/>
      <c r="E59" s="131">
        <f>Q29</f>
        <v>0</v>
      </c>
      <c r="F59" s="125"/>
      <c r="G59" s="125"/>
      <c r="H59" s="131">
        <f>'TAB9'!L31</f>
        <v>0</v>
      </c>
      <c r="I59" s="125"/>
      <c r="J59" s="125"/>
      <c r="K59" s="131">
        <f>'TAB9'!N31</f>
        <v>0</v>
      </c>
      <c r="L59" s="125"/>
      <c r="M59" s="125"/>
      <c r="N59" s="131">
        <f>'TAB9'!P31</f>
        <v>0</v>
      </c>
      <c r="O59" s="125"/>
      <c r="P59" s="125"/>
      <c r="Q59" s="507">
        <f>'TAB9'!R31</f>
        <v>0</v>
      </c>
    </row>
    <row r="60" spans="1:17" ht="40.5" x14ac:dyDescent="0.3">
      <c r="A60" s="522" t="s">
        <v>937</v>
      </c>
      <c r="B60" s="125"/>
      <c r="C60" s="125"/>
      <c r="D60" s="125"/>
      <c r="E60" s="523">
        <f>E58-E59</f>
        <v>0</v>
      </c>
      <c r="F60" s="125"/>
      <c r="G60" s="125"/>
      <c r="H60" s="523">
        <f>H58-H59</f>
        <v>0</v>
      </c>
      <c r="I60" s="125"/>
      <c r="J60" s="125"/>
      <c r="K60" s="523">
        <f>K58-K59</f>
        <v>0</v>
      </c>
      <c r="L60" s="125"/>
      <c r="M60" s="125"/>
      <c r="N60" s="523">
        <f>N58-N59</f>
        <v>0</v>
      </c>
      <c r="O60" s="125"/>
      <c r="P60" s="125"/>
      <c r="Q60" s="524">
        <f>Q58-Q59</f>
        <v>0</v>
      </c>
    </row>
  </sheetData>
  <mergeCells count="20">
    <mergeCell ref="B5:E5"/>
    <mergeCell ref="F5:H5"/>
    <mergeCell ref="I5:K5"/>
    <mergeCell ref="L5:N5"/>
    <mergeCell ref="O5:Q5"/>
    <mergeCell ref="C32:D32"/>
    <mergeCell ref="F32:G32"/>
    <mergeCell ref="I32:J32"/>
    <mergeCell ref="L32:M32"/>
    <mergeCell ref="O32:P32"/>
    <mergeCell ref="C33:D33"/>
    <mergeCell ref="F33:G33"/>
    <mergeCell ref="I33:J33"/>
    <mergeCell ref="L33:M33"/>
    <mergeCell ref="O33:P33"/>
    <mergeCell ref="B35:E35"/>
    <mergeCell ref="F35:H35"/>
    <mergeCell ref="I35:K35"/>
    <mergeCell ref="L35:N35"/>
    <mergeCell ref="O35:Q35"/>
  </mergeCells>
  <conditionalFormatting sqref="L38:M57">
    <cfRule type="containsText" dxfId="761" priority="3" operator="containsText" text="ntitulé">
      <formula>NOT(ISERROR(SEARCH("ntitulé",L38)))</formula>
    </cfRule>
    <cfRule type="containsBlanks" dxfId="760" priority="4">
      <formula>LEN(TRIM(L38))=0</formula>
    </cfRule>
  </conditionalFormatting>
  <conditionalFormatting sqref="O38:P57">
    <cfRule type="containsText" dxfId="759" priority="1" operator="containsText" text="ntitulé">
      <formula>NOT(ISERROR(SEARCH("ntitulé",O38)))</formula>
    </cfRule>
    <cfRule type="containsBlanks" dxfId="758" priority="2">
      <formula>LEN(TRIM(O38))=0</formula>
    </cfRule>
  </conditionalFormatting>
  <conditionalFormatting sqref="A8:A27">
    <cfRule type="containsText" dxfId="757" priority="21" operator="containsText" text="ntitulé">
      <formula>NOT(ISERROR(SEARCH("ntitulé",A8)))</formula>
    </cfRule>
    <cfRule type="containsBlanks" dxfId="756" priority="22">
      <formula>LEN(TRIM(A8))=0</formula>
    </cfRule>
  </conditionalFormatting>
  <conditionalFormatting sqref="B8:B27">
    <cfRule type="containsText" dxfId="755" priority="19" operator="containsText" text="ntitulé">
      <formula>NOT(ISERROR(SEARCH("ntitulé",B8)))</formula>
    </cfRule>
    <cfRule type="containsBlanks" dxfId="754" priority="20">
      <formula>LEN(TRIM(B8))=0</formula>
    </cfRule>
  </conditionalFormatting>
  <conditionalFormatting sqref="C8:D27">
    <cfRule type="containsText" dxfId="753" priority="17" operator="containsText" text="ntitulé">
      <formula>NOT(ISERROR(SEARCH("ntitulé",C8)))</formula>
    </cfRule>
    <cfRule type="containsBlanks" dxfId="752" priority="18">
      <formula>LEN(TRIM(C8))=0</formula>
    </cfRule>
  </conditionalFormatting>
  <conditionalFormatting sqref="F8:G27">
    <cfRule type="containsText" dxfId="751" priority="15" operator="containsText" text="ntitulé">
      <formula>NOT(ISERROR(SEARCH("ntitulé",F8)))</formula>
    </cfRule>
    <cfRule type="containsBlanks" dxfId="750" priority="16">
      <formula>LEN(TRIM(F8))=0</formula>
    </cfRule>
  </conditionalFormatting>
  <conditionalFormatting sqref="I8:J27">
    <cfRule type="containsText" dxfId="749" priority="13" operator="containsText" text="ntitulé">
      <formula>NOT(ISERROR(SEARCH("ntitulé",I8)))</formula>
    </cfRule>
    <cfRule type="containsBlanks" dxfId="748" priority="14">
      <formula>LEN(TRIM(I8))=0</formula>
    </cfRule>
  </conditionalFormatting>
  <conditionalFormatting sqref="L8:M27">
    <cfRule type="containsText" dxfId="747" priority="11" operator="containsText" text="ntitulé">
      <formula>NOT(ISERROR(SEARCH("ntitulé",L8)))</formula>
    </cfRule>
    <cfRule type="containsBlanks" dxfId="746" priority="12">
      <formula>LEN(TRIM(L8))=0</formula>
    </cfRule>
  </conditionalFormatting>
  <conditionalFormatting sqref="O8:P27">
    <cfRule type="containsText" dxfId="745" priority="9" operator="containsText" text="ntitulé">
      <formula>NOT(ISERROR(SEARCH("ntitulé",O8)))</formula>
    </cfRule>
    <cfRule type="containsBlanks" dxfId="744" priority="10">
      <formula>LEN(TRIM(O8))=0</formula>
    </cfRule>
  </conditionalFormatting>
  <conditionalFormatting sqref="F38:G57">
    <cfRule type="containsText" dxfId="743" priority="7" operator="containsText" text="ntitulé">
      <formula>NOT(ISERROR(SEARCH("ntitulé",F38)))</formula>
    </cfRule>
    <cfRule type="containsBlanks" dxfId="742" priority="8">
      <formula>LEN(TRIM(F38))=0</formula>
    </cfRule>
  </conditionalFormatting>
  <conditionalFormatting sqref="I38:J57">
    <cfRule type="containsText" dxfId="741" priority="5" operator="containsText" text="ntitulé">
      <formula>NOT(ISERROR(SEARCH("ntitulé",I38)))</formula>
    </cfRule>
    <cfRule type="containsBlanks" dxfId="740" priority="6">
      <formula>LEN(TRIM(I38))=0</formula>
    </cfRule>
  </conditionalFormatting>
  <hyperlinks>
    <hyperlink ref="A1" location="TAB00!A1" display="Retour page de garde"/>
    <hyperlink ref="A2" location="'TAB9'!A1" display="Retour TAB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6"/>
  <sheetViews>
    <sheetView topLeftCell="A4" zoomScale="80" zoomScaleNormal="80" workbookViewId="0">
      <selection activeCell="A18" sqref="A18:J18"/>
    </sheetView>
  </sheetViews>
  <sheetFormatPr baseColWidth="10" defaultColWidth="9.1640625" defaultRowHeight="13.5" x14ac:dyDescent="0.3"/>
  <cols>
    <col min="1" max="1" width="120.1640625" style="81" customWidth="1"/>
    <col min="2" max="3" width="16.6640625" style="77" customWidth="1"/>
    <col min="4" max="4" width="9.1640625" style="77" customWidth="1"/>
    <col min="5" max="5" width="16.6640625" style="77" customWidth="1"/>
    <col min="6" max="6" width="9.1640625" style="77" customWidth="1"/>
    <col min="7" max="7" width="16.6640625" style="77" customWidth="1"/>
    <col min="8" max="8" width="9.1640625" style="77" customWidth="1"/>
    <col min="9" max="9" width="16.6640625" style="77" customWidth="1"/>
    <col min="10" max="10" width="9.1640625" style="77" customWidth="1"/>
    <col min="11" max="11" width="16.6640625" style="77" customWidth="1"/>
    <col min="12" max="12" width="9.5" style="77" customWidth="1"/>
    <col min="13" max="13" width="23.5" style="77" bestFit="1" customWidth="1"/>
    <col min="14" max="14" width="15.83203125" style="77" bestFit="1" customWidth="1"/>
    <col min="15" max="15" width="16.33203125" style="77" bestFit="1" customWidth="1"/>
    <col min="16" max="16" width="15.83203125" style="77" bestFit="1" customWidth="1"/>
    <col min="17" max="18" width="16.33203125" style="77" bestFit="1" customWidth="1"/>
    <col min="19" max="16384" width="9.1640625" style="77"/>
  </cols>
  <sheetData>
    <row r="1" spans="1:40" ht="15" x14ac:dyDescent="0.3">
      <c r="A1" s="145" t="s">
        <v>160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row>
    <row r="4" spans="1:40" ht="21" x14ac:dyDescent="0.35">
      <c r="A4" s="171" t="str">
        <f>TAB00!B90&amp;" : "&amp;TAB00!C90</f>
        <v>TAB10 : Synthèse du revenu autorisé des années 2019 à 2023 (GRD avec un secteur unique)</v>
      </c>
      <c r="B4" s="171"/>
      <c r="C4" s="171"/>
      <c r="D4" s="171"/>
      <c r="E4" s="171"/>
      <c r="F4" s="171"/>
      <c r="G4" s="171"/>
      <c r="H4" s="171"/>
      <c r="I4" s="171"/>
      <c r="J4" s="177"/>
      <c r="K4" s="82"/>
      <c r="L4" s="82"/>
    </row>
    <row r="5" spans="1:40" x14ac:dyDescent="0.3">
      <c r="C5" s="228"/>
      <c r="D5" s="228"/>
      <c r="K5" s="82"/>
      <c r="L5" s="82"/>
    </row>
    <row r="6" spans="1:40" ht="16.5" x14ac:dyDescent="0.3">
      <c r="A6" s="769"/>
      <c r="B6" s="769"/>
      <c r="C6" s="769"/>
      <c r="D6" s="769"/>
      <c r="E6" s="769"/>
      <c r="F6" s="769"/>
      <c r="G6" s="769"/>
      <c r="H6" s="769"/>
      <c r="I6" s="414"/>
      <c r="J6" s="191"/>
      <c r="K6" s="525"/>
      <c r="L6" s="525"/>
      <c r="M6" s="228"/>
      <c r="R6" s="82"/>
      <c r="S6" s="82"/>
      <c r="T6" s="82"/>
      <c r="U6" s="82"/>
      <c r="V6" s="82"/>
    </row>
    <row r="7" spans="1:40" ht="16.5" x14ac:dyDescent="0.3">
      <c r="A7" s="769"/>
      <c r="B7" s="769"/>
      <c r="C7" s="769"/>
      <c r="D7" s="769"/>
      <c r="E7" s="769"/>
      <c r="F7" s="769"/>
      <c r="G7" s="769"/>
      <c r="H7" s="769"/>
      <c r="I7" s="414"/>
      <c r="J7" s="191"/>
      <c r="K7" s="525"/>
      <c r="L7" s="525"/>
      <c r="M7" s="228"/>
      <c r="R7" s="82"/>
      <c r="S7" s="82"/>
      <c r="T7" s="82"/>
      <c r="U7" s="82"/>
      <c r="V7" s="82"/>
    </row>
    <row r="8" spans="1:40" ht="16.5" x14ac:dyDescent="0.3">
      <c r="A8" s="414"/>
      <c r="B8" s="414"/>
      <c r="C8" s="414"/>
      <c r="D8" s="414"/>
      <c r="E8" s="414"/>
      <c r="F8" s="414"/>
      <c r="G8" s="414"/>
      <c r="H8" s="414"/>
      <c r="I8" s="414"/>
      <c r="J8" s="191"/>
      <c r="K8" s="525"/>
      <c r="L8" s="525"/>
      <c r="M8" s="228"/>
      <c r="R8" s="82"/>
      <c r="S8" s="82"/>
      <c r="T8" s="82"/>
      <c r="U8" s="82"/>
      <c r="V8" s="82"/>
    </row>
    <row r="9" spans="1:40" ht="16.5" x14ac:dyDescent="0.3">
      <c r="A9" s="526" t="s">
        <v>852</v>
      </c>
      <c r="B9" s="314"/>
      <c r="C9" s="414"/>
      <c r="D9" s="414"/>
      <c r="E9" s="414"/>
      <c r="F9" s="414"/>
      <c r="G9" s="414"/>
      <c r="H9" s="414"/>
      <c r="I9" s="414"/>
      <c r="J9" s="191"/>
      <c r="K9" s="525"/>
      <c r="L9" s="525"/>
      <c r="M9" s="228"/>
      <c r="R9" s="82"/>
      <c r="S9" s="82"/>
      <c r="T9" s="82"/>
      <c r="U9" s="82"/>
      <c r="V9" s="82"/>
    </row>
    <row r="10" spans="1:40" ht="16.5" x14ac:dyDescent="0.3">
      <c r="A10" s="526" t="s">
        <v>853</v>
      </c>
      <c r="B10" s="314"/>
      <c r="C10" s="414"/>
      <c r="D10" s="414"/>
      <c r="E10" s="414"/>
      <c r="F10" s="414"/>
      <c r="G10" s="414"/>
      <c r="H10" s="414"/>
      <c r="I10" s="414"/>
      <c r="J10" s="191"/>
      <c r="K10" s="525"/>
      <c r="L10" s="525"/>
      <c r="M10" s="228"/>
      <c r="R10" s="82"/>
      <c r="S10" s="82"/>
      <c r="T10" s="82"/>
      <c r="U10" s="82"/>
      <c r="V10" s="82"/>
    </row>
    <row r="11" spans="1:40" ht="16.5" x14ac:dyDescent="0.3">
      <c r="A11" s="526" t="s">
        <v>854</v>
      </c>
      <c r="B11" s="314"/>
      <c r="C11" s="414"/>
      <c r="D11" s="414"/>
      <c r="E11" s="414"/>
      <c r="F11" s="414"/>
      <c r="G11" s="414"/>
      <c r="H11" s="414"/>
      <c r="I11" s="414"/>
      <c r="J11" s="191"/>
      <c r="K11" s="525"/>
      <c r="L11" s="525"/>
      <c r="M11" s="228"/>
      <c r="R11" s="82"/>
      <c r="S11" s="82"/>
      <c r="T11" s="82"/>
      <c r="U11" s="82"/>
      <c r="V11" s="82"/>
    </row>
    <row r="12" spans="1:40" ht="16.5" x14ac:dyDescent="0.3">
      <c r="A12" s="526" t="s">
        <v>855</v>
      </c>
      <c r="B12" s="314"/>
      <c r="C12" s="414"/>
      <c r="D12" s="414"/>
      <c r="E12" s="414"/>
      <c r="F12" s="414"/>
      <c r="G12" s="414"/>
      <c r="H12" s="414"/>
      <c r="I12" s="414"/>
      <c r="J12" s="191"/>
      <c r="K12" s="525"/>
      <c r="L12" s="525"/>
      <c r="M12" s="228"/>
      <c r="R12" s="82"/>
      <c r="S12" s="82"/>
      <c r="T12" s="82"/>
      <c r="U12" s="82"/>
      <c r="V12" s="82"/>
    </row>
    <row r="13" spans="1:40" ht="16.5" x14ac:dyDescent="0.3">
      <c r="A13" s="526" t="s">
        <v>386</v>
      </c>
      <c r="B13" s="527">
        <f>SUM(B9:B12)</f>
        <v>0</v>
      </c>
      <c r="C13" s="414"/>
      <c r="D13" s="414"/>
      <c r="E13" s="414"/>
      <c r="F13" s="414"/>
      <c r="G13" s="414"/>
      <c r="H13" s="414"/>
      <c r="I13" s="414"/>
      <c r="J13" s="191"/>
      <c r="K13" s="525"/>
      <c r="L13" s="525"/>
      <c r="M13" s="228"/>
      <c r="R13" s="82"/>
      <c r="S13" s="82"/>
      <c r="T13" s="82"/>
      <c r="U13" s="82"/>
      <c r="V13" s="82"/>
    </row>
    <row r="14" spans="1:40" ht="16.5" x14ac:dyDescent="0.3">
      <c r="A14" s="526" t="s">
        <v>856</v>
      </c>
      <c r="B14" s="528">
        <f>TAB00!E32</f>
        <v>0</v>
      </c>
      <c r="D14" s="414"/>
      <c r="E14" s="414"/>
      <c r="F14" s="414"/>
      <c r="G14" s="414"/>
      <c r="H14" s="414"/>
      <c r="I14" s="414"/>
      <c r="J14" s="191"/>
      <c r="K14" s="525"/>
      <c r="L14" s="525"/>
      <c r="M14" s="228"/>
      <c r="R14" s="82"/>
      <c r="S14" s="82"/>
      <c r="T14" s="82"/>
      <c r="U14" s="82"/>
      <c r="V14" s="82"/>
    </row>
    <row r="15" spans="1:40" ht="16.5" x14ac:dyDescent="0.3">
      <c r="A15" s="526" t="s">
        <v>911</v>
      </c>
      <c r="B15" s="528">
        <f>TAB00!F32</f>
        <v>0</v>
      </c>
      <c r="C15" s="414"/>
      <c r="D15" s="414"/>
      <c r="E15" s="414"/>
      <c r="F15" s="414"/>
      <c r="G15" s="414"/>
      <c r="H15" s="414"/>
      <c r="I15" s="414"/>
      <c r="J15" s="191"/>
      <c r="K15" s="525"/>
      <c r="L15" s="525"/>
      <c r="M15" s="228"/>
      <c r="R15" s="82"/>
      <c r="S15" s="82"/>
      <c r="T15" s="82"/>
      <c r="U15" s="82"/>
      <c r="V15" s="82"/>
    </row>
    <row r="16" spans="1:40" ht="16.5" x14ac:dyDescent="0.3">
      <c r="A16" s="526" t="s">
        <v>857</v>
      </c>
      <c r="B16" s="527">
        <f>B13*(1+B14)*(1+B15)</f>
        <v>0</v>
      </c>
      <c r="C16" s="414"/>
      <c r="D16" s="414"/>
      <c r="E16" s="414"/>
      <c r="F16" s="414"/>
      <c r="G16" s="414"/>
      <c r="H16" s="414"/>
      <c r="I16" s="414"/>
      <c r="J16" s="191"/>
      <c r="K16" s="525"/>
      <c r="L16" s="525"/>
      <c r="M16" s="228"/>
      <c r="R16" s="82"/>
      <c r="S16" s="82"/>
      <c r="T16" s="82"/>
      <c r="U16" s="82"/>
      <c r="V16" s="82"/>
    </row>
    <row r="17" spans="1:22" ht="16.5" x14ac:dyDescent="0.3">
      <c r="A17" s="414"/>
      <c r="B17" s="414"/>
      <c r="C17" s="414"/>
      <c r="D17" s="414"/>
      <c r="E17" s="414"/>
      <c r="F17" s="414"/>
      <c r="G17" s="414"/>
      <c r="H17" s="414"/>
      <c r="I17" s="414"/>
      <c r="J17" s="191"/>
      <c r="K17" s="525"/>
      <c r="L17" s="525"/>
      <c r="M17" s="228"/>
      <c r="R17" s="82"/>
      <c r="S17" s="82"/>
      <c r="T17" s="82"/>
      <c r="U17" s="82"/>
      <c r="V17" s="82"/>
    </row>
    <row r="18" spans="1:22" ht="15" x14ac:dyDescent="0.3">
      <c r="A18" s="795" t="str">
        <f>IFERROR(IF(B55-B48-B54&lt;=B16,"C.10.a. le total du revenu autorisé 2019 hors projets spécifiques et hors soldes régulatoires n'excède pas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f>
        <v>C.10.a. le total du revenu autorisé 2019 hors projets spécifiques et hors soldes régulatoires n'excède pas l’enveloppe budgétaire 2017 indexée hors adaptations du plafond des coûts gérables et hors acompte</v>
      </c>
      <c r="B18" s="795"/>
      <c r="C18" s="795"/>
      <c r="D18" s="795"/>
      <c r="E18" s="795"/>
      <c r="F18" s="795"/>
      <c r="G18" s="795"/>
      <c r="H18" s="795"/>
      <c r="I18" s="795"/>
      <c r="J18" s="795"/>
      <c r="K18" s="525"/>
      <c r="L18" s="525"/>
      <c r="M18" s="228"/>
      <c r="R18" s="82"/>
      <c r="S18" s="82"/>
      <c r="T18" s="82"/>
      <c r="U18" s="82"/>
      <c r="V18" s="82"/>
    </row>
    <row r="19" spans="1:22" s="197" customFormat="1" ht="18" customHeight="1" x14ac:dyDescent="0.3">
      <c r="A19" s="529"/>
      <c r="B19" s="529"/>
      <c r="C19" s="529"/>
      <c r="D19" s="529"/>
      <c r="E19" s="530"/>
      <c r="F19" s="531"/>
      <c r="G19" s="532"/>
      <c r="H19" s="532"/>
      <c r="I19" s="532"/>
      <c r="J19" s="195"/>
      <c r="K19" s="533"/>
      <c r="L19" s="533"/>
      <c r="M19" s="326"/>
      <c r="R19" s="101"/>
      <c r="S19" s="101"/>
      <c r="T19" s="101"/>
      <c r="U19" s="101"/>
      <c r="V19" s="101"/>
    </row>
    <row r="20" spans="1:22" s="82" customFormat="1" ht="27" x14ac:dyDescent="0.3">
      <c r="A20" s="534" t="s">
        <v>2</v>
      </c>
      <c r="B20" s="167" t="s">
        <v>306</v>
      </c>
      <c r="C20" s="167" t="s">
        <v>302</v>
      </c>
      <c r="D20" s="167" t="s">
        <v>110</v>
      </c>
      <c r="E20" s="167" t="s">
        <v>303</v>
      </c>
      <c r="F20" s="167" t="s">
        <v>110</v>
      </c>
      <c r="G20" s="167" t="s">
        <v>304</v>
      </c>
      <c r="H20" s="167" t="s">
        <v>110</v>
      </c>
      <c r="I20" s="167" t="s">
        <v>305</v>
      </c>
      <c r="J20" s="167" t="s">
        <v>110</v>
      </c>
    </row>
    <row r="21" spans="1:22" s="347" customFormat="1" x14ac:dyDescent="0.3">
      <c r="A21" s="630" t="s">
        <v>723</v>
      </c>
      <c r="B21" s="631">
        <f>SUM(B22,B25)</f>
        <v>0</v>
      </c>
      <c r="C21" s="631">
        <f>SUM(C22,C25)</f>
        <v>0</v>
      </c>
      <c r="D21" s="632">
        <f t="shared" ref="D21:D55" si="0">IF(AND(ROUND(B21,0)=0,C21&gt;B21),"INF",IF(AND(ROUND(B21,0)=0,ROUND(C21,0)=0),0,(C21-B21)/B21))</f>
        <v>0</v>
      </c>
      <c r="E21" s="631">
        <f>SUM(E22,E25)</f>
        <v>0</v>
      </c>
      <c r="F21" s="632">
        <f t="shared" ref="F21:J55" si="1">IF(AND(ROUND(C21,0)=0,E21&gt;C21),"INF",IF(AND(ROUND(C21,0)=0,ROUND(E21,0)=0),0,(E21-C21)/C21))</f>
        <v>0</v>
      </c>
      <c r="G21" s="631">
        <f>SUM(G22,G25)</f>
        <v>0</v>
      </c>
      <c r="H21" s="632">
        <f t="shared" si="1"/>
        <v>0</v>
      </c>
      <c r="I21" s="631">
        <f>SUM(I22,I25)</f>
        <v>0</v>
      </c>
      <c r="J21" s="632">
        <f t="shared" si="1"/>
        <v>0</v>
      </c>
    </row>
    <row r="22" spans="1:22" s="347" customFormat="1" x14ac:dyDescent="0.3">
      <c r="A22" s="633" t="s">
        <v>724</v>
      </c>
      <c r="B22" s="631">
        <f>SUM(B23:B24)</f>
        <v>0</v>
      </c>
      <c r="C22" s="631">
        <f>SUM(C23:C24)</f>
        <v>0</v>
      </c>
      <c r="D22" s="632">
        <f t="shared" si="0"/>
        <v>0</v>
      </c>
      <c r="E22" s="631">
        <f>SUM(E23:E24)</f>
        <v>0</v>
      </c>
      <c r="F22" s="632">
        <f t="shared" si="1"/>
        <v>0</v>
      </c>
      <c r="G22" s="631">
        <f>SUM(G23:G24)</f>
        <v>0</v>
      </c>
      <c r="H22" s="632">
        <f t="shared" si="1"/>
        <v>0</v>
      </c>
      <c r="I22" s="631">
        <f>SUM(I23:I24)</f>
        <v>0</v>
      </c>
      <c r="J22" s="632">
        <f t="shared" si="1"/>
        <v>0</v>
      </c>
    </row>
    <row r="23" spans="1:22" s="82" customFormat="1" x14ac:dyDescent="0.3">
      <c r="A23" s="536" t="str">
        <f>'TAB2'!A37</f>
        <v>Charges nettes hors charges nettes liées aux immobilisations</v>
      </c>
      <c r="B23" s="228">
        <f>'TAB2'!S37</f>
        <v>0</v>
      </c>
      <c r="C23" s="228">
        <f>B23*(1+TAB00!$G$32-TAB00!$G$33)</f>
        <v>0</v>
      </c>
      <c r="D23" s="161">
        <f t="shared" si="0"/>
        <v>0</v>
      </c>
      <c r="E23" s="228">
        <f>C23*(1+TAB00!$H$32-TAB00!$H$33)</f>
        <v>0</v>
      </c>
      <c r="F23" s="161">
        <f t="shared" si="1"/>
        <v>0</v>
      </c>
      <c r="G23" s="228">
        <f>E23*(1+TAB00!$I$32-TAB00!$I$33)</f>
        <v>0</v>
      </c>
      <c r="H23" s="161">
        <f t="shared" si="1"/>
        <v>0</v>
      </c>
      <c r="I23" s="228">
        <f>G23*(1+TAB00!$J$32-TAB00!$J$33)</f>
        <v>0</v>
      </c>
      <c r="J23" s="161">
        <f t="shared" si="1"/>
        <v>0</v>
      </c>
      <c r="K23" s="77"/>
      <c r="L23" s="77"/>
      <c r="M23" s="77"/>
    </row>
    <row r="24" spans="1:22" s="82" customFormat="1" x14ac:dyDescent="0.3">
      <c r="A24" s="536" t="str">
        <f>'TAB2'!A44</f>
        <v xml:space="preserve">Charges nettes liées aux immobilisations </v>
      </c>
      <c r="B24" s="228">
        <f>'TAB2'!S44</f>
        <v>0</v>
      </c>
      <c r="C24" s="228">
        <f>B24*(1+TAB00!$G$32)</f>
        <v>0</v>
      </c>
      <c r="D24" s="161">
        <f t="shared" si="0"/>
        <v>0</v>
      </c>
      <c r="E24" s="228">
        <f>C24*(1+TAB00!$H$32)</f>
        <v>0</v>
      </c>
      <c r="F24" s="161">
        <f t="shared" si="1"/>
        <v>0</v>
      </c>
      <c r="G24" s="228">
        <f>E24*(1+TAB00!$I$32)</f>
        <v>0</v>
      </c>
      <c r="H24" s="161">
        <f t="shared" si="1"/>
        <v>0</v>
      </c>
      <c r="I24" s="228">
        <f>G24*(1+TAB00!$J$32)</f>
        <v>0</v>
      </c>
      <c r="J24" s="161">
        <f t="shared" si="1"/>
        <v>0</v>
      </c>
      <c r="K24" s="77"/>
      <c r="L24" s="77"/>
      <c r="M24" s="77"/>
    </row>
    <row r="25" spans="1:22" s="347" customFormat="1" x14ac:dyDescent="0.3">
      <c r="A25" s="633" t="s">
        <v>725</v>
      </c>
      <c r="B25" s="631">
        <f>SUM(B26:B28)</f>
        <v>0</v>
      </c>
      <c r="C25" s="631">
        <f t="shared" ref="C25" si="2">SUM(C26:C28)</f>
        <v>0</v>
      </c>
      <c r="D25" s="632">
        <f t="shared" si="0"/>
        <v>0</v>
      </c>
      <c r="E25" s="631">
        <f>SUM(E26:E28)</f>
        <v>0</v>
      </c>
      <c r="F25" s="632">
        <f t="shared" si="1"/>
        <v>0</v>
      </c>
      <c r="G25" s="631">
        <f>SUM(G26:G28)</f>
        <v>0</v>
      </c>
      <c r="H25" s="632">
        <f t="shared" si="1"/>
        <v>0</v>
      </c>
      <c r="I25" s="631">
        <f>SUM(I26:I28)</f>
        <v>0</v>
      </c>
      <c r="J25" s="632">
        <f t="shared" si="1"/>
        <v>0</v>
      </c>
    </row>
    <row r="26" spans="1:22" s="82" customFormat="1" x14ac:dyDescent="0.3">
      <c r="A26" s="537" t="s">
        <v>596</v>
      </c>
      <c r="B26" s="228">
        <f>SUMIF('TAB4'!$A:$A,'TAB10'!$A26,'TAB4'!I:I)</f>
        <v>0</v>
      </c>
      <c r="C26" s="228">
        <f>SUMIF('TAB4'!$A:$A,'TAB10'!$A26,'TAB4'!K:K)</f>
        <v>0</v>
      </c>
      <c r="D26" s="161">
        <f t="shared" si="0"/>
        <v>0</v>
      </c>
      <c r="E26" s="228">
        <f>SUMIF('TAB4'!$A:$A,'TAB10'!$A26,'TAB4'!M:M)</f>
        <v>0</v>
      </c>
      <c r="F26" s="161">
        <f t="shared" si="1"/>
        <v>0</v>
      </c>
      <c r="G26" s="228">
        <f>SUMIF('TAB4'!$A:$A,'TAB10'!$A26,'TAB4'!O:O)</f>
        <v>0</v>
      </c>
      <c r="H26" s="161">
        <f t="shared" si="1"/>
        <v>0</v>
      </c>
      <c r="I26" s="228">
        <f>SUMIF('TAB4'!$A:$A,'TAB10'!$A26,'TAB4'!Q:Q)</f>
        <v>0</v>
      </c>
      <c r="J26" s="161">
        <f t="shared" si="1"/>
        <v>0</v>
      </c>
      <c r="K26" s="77"/>
      <c r="L26" s="77"/>
      <c r="M26" s="77"/>
      <c r="N26" s="88"/>
      <c r="O26" s="88"/>
      <c r="P26" s="88"/>
      <c r="Q26" s="88"/>
      <c r="R26" s="88"/>
    </row>
    <row r="27" spans="1:22" s="82" customFormat="1" x14ac:dyDescent="0.3">
      <c r="A27" s="537" t="s">
        <v>597</v>
      </c>
      <c r="B27" s="228">
        <f>SUMIF('TAB4'!$A:$A,'TAB10'!$A27,'TAB4'!I:I)</f>
        <v>0</v>
      </c>
      <c r="C27" s="228">
        <f>SUMIF('TAB4'!$A:$A,'TAB10'!$A27,'TAB4'!K:K)</f>
        <v>0</v>
      </c>
      <c r="D27" s="161">
        <f t="shared" si="0"/>
        <v>0</v>
      </c>
      <c r="E27" s="228">
        <f>SUMIF('TAB4'!$A:$A,'TAB10'!$A27,'TAB4'!M:M)</f>
        <v>0</v>
      </c>
      <c r="F27" s="161">
        <f t="shared" si="1"/>
        <v>0</v>
      </c>
      <c r="G27" s="228">
        <f>SUMIF('TAB4'!$A:$A,'TAB10'!$A27,'TAB4'!O:O)</f>
        <v>0</v>
      </c>
      <c r="H27" s="161">
        <f t="shared" si="1"/>
        <v>0</v>
      </c>
      <c r="I27" s="228">
        <f>SUMIF('TAB4'!$A:$A,'TAB10'!$A27,'TAB4'!Q:Q)</f>
        <v>0</v>
      </c>
      <c r="J27" s="161">
        <f t="shared" si="1"/>
        <v>0</v>
      </c>
      <c r="K27" s="77"/>
      <c r="L27" s="77"/>
      <c r="M27" s="77"/>
      <c r="N27" s="88"/>
      <c r="O27" s="88"/>
      <c r="P27" s="88"/>
      <c r="Q27" s="88"/>
      <c r="R27" s="88"/>
    </row>
    <row r="28" spans="1:22" s="82" customFormat="1" x14ac:dyDescent="0.3">
      <c r="A28" s="537" t="s">
        <v>586</v>
      </c>
      <c r="B28" s="228">
        <f>SUMIF('TAB4'!$A:$A,'TAB10'!$A28,'TAB4'!I:I)</f>
        <v>0</v>
      </c>
      <c r="C28" s="228">
        <f>SUMIF('TAB4'!$A:$A,'TAB10'!$A28,'TAB4'!K:K)</f>
        <v>0</v>
      </c>
      <c r="D28" s="161">
        <f t="shared" si="0"/>
        <v>0</v>
      </c>
      <c r="E28" s="228">
        <f>SUMIF('TAB4'!$A:$A,'TAB10'!$A28,'TAB4'!M:M)</f>
        <v>0</v>
      </c>
      <c r="F28" s="161">
        <f t="shared" si="1"/>
        <v>0</v>
      </c>
      <c r="G28" s="228">
        <f>SUMIF('TAB4'!$A:$A,'TAB10'!$A28,'TAB4'!O:O)</f>
        <v>0</v>
      </c>
      <c r="H28" s="161">
        <f t="shared" si="1"/>
        <v>0</v>
      </c>
      <c r="I28" s="228">
        <f>SUMIF('TAB4'!$A:$A,'TAB10'!$A28,'TAB4'!Q:Q)</f>
        <v>0</v>
      </c>
      <c r="J28" s="161">
        <f t="shared" si="1"/>
        <v>0</v>
      </c>
      <c r="K28" s="77"/>
      <c r="L28" s="77"/>
      <c r="M28" s="77"/>
      <c r="N28" s="88"/>
      <c r="O28" s="88"/>
      <c r="P28" s="88"/>
      <c r="Q28" s="88"/>
      <c r="R28" s="88"/>
    </row>
    <row r="29" spans="1:22" s="347" customFormat="1" x14ac:dyDescent="0.3">
      <c r="A29" s="630" t="s">
        <v>860</v>
      </c>
      <c r="B29" s="631">
        <f>SUM(B30,B39)</f>
        <v>0</v>
      </c>
      <c r="C29" s="631">
        <f>SUM(C30,C39)</f>
        <v>0</v>
      </c>
      <c r="D29" s="632">
        <f t="shared" si="0"/>
        <v>0</v>
      </c>
      <c r="E29" s="631">
        <f>SUM(E30,E39)</f>
        <v>0</v>
      </c>
      <c r="F29" s="632">
        <f t="shared" si="1"/>
        <v>0</v>
      </c>
      <c r="G29" s="631">
        <f>SUM(G30,G39)</f>
        <v>0</v>
      </c>
      <c r="H29" s="632">
        <f t="shared" si="1"/>
        <v>0</v>
      </c>
      <c r="I29" s="631">
        <f>SUM(I30,I39)</f>
        <v>0</v>
      </c>
      <c r="J29" s="632">
        <f t="shared" si="1"/>
        <v>0</v>
      </c>
      <c r="N29" s="631"/>
      <c r="O29" s="631"/>
      <c r="P29" s="631"/>
      <c r="Q29" s="631"/>
      <c r="R29" s="631"/>
    </row>
    <row r="30" spans="1:22" s="347" customFormat="1" x14ac:dyDescent="0.3">
      <c r="A30" s="634" t="s">
        <v>158</v>
      </c>
      <c r="B30" s="631">
        <f>SUM(B31:B38)</f>
        <v>0</v>
      </c>
      <c r="C30" s="631">
        <f>SUM(C31:C38)</f>
        <v>0</v>
      </c>
      <c r="D30" s="632">
        <f t="shared" si="0"/>
        <v>0</v>
      </c>
      <c r="E30" s="631">
        <f>SUM(E31:E38)</f>
        <v>0</v>
      </c>
      <c r="F30" s="632">
        <f t="shared" si="1"/>
        <v>0</v>
      </c>
      <c r="G30" s="631">
        <f>SUM(G31:G38)</f>
        <v>0</v>
      </c>
      <c r="H30" s="632">
        <f t="shared" si="1"/>
        <v>0</v>
      </c>
      <c r="I30" s="631">
        <f>SUM(I31:I38)</f>
        <v>0</v>
      </c>
      <c r="J30" s="632">
        <f t="shared" si="1"/>
        <v>0</v>
      </c>
    </row>
    <row r="31" spans="1:22" s="82" customFormat="1" x14ac:dyDescent="0.3">
      <c r="A31" s="537" t="str">
        <f>'TAB5'!A9</f>
        <v>Charges et produits émanant de factures de transit émises ou reçues par le GRD</v>
      </c>
      <c r="B31" s="228">
        <f>'TAB5'!B9</f>
        <v>0</v>
      </c>
      <c r="C31" s="228">
        <f>'TAB5'!C9</f>
        <v>0</v>
      </c>
      <c r="D31" s="161">
        <f t="shared" si="0"/>
        <v>0</v>
      </c>
      <c r="E31" s="228">
        <f>'TAB5'!E9</f>
        <v>0</v>
      </c>
      <c r="F31" s="161">
        <f t="shared" si="1"/>
        <v>0</v>
      </c>
      <c r="G31" s="228">
        <f>'TAB5'!G9</f>
        <v>0</v>
      </c>
      <c r="H31" s="161">
        <f t="shared" si="1"/>
        <v>0</v>
      </c>
      <c r="I31" s="228">
        <f>'TAB5'!I9</f>
        <v>0</v>
      </c>
      <c r="J31" s="161">
        <f t="shared" si="1"/>
        <v>0</v>
      </c>
      <c r="K31" s="77"/>
      <c r="L31" s="77"/>
      <c r="M31" s="77"/>
    </row>
    <row r="32" spans="1:22" s="82" customFormat="1" ht="27" x14ac:dyDescent="0.3">
      <c r="A32" s="537" t="str">
        <f>'TAB5'!A10</f>
        <v xml:space="preserve">Charges émanant de factures d’achat d’électricité émises par un fournisseur commercial pour la couverture des pertes en réseau électrique </v>
      </c>
      <c r="B32" s="228">
        <f>'TAB5'!B10</f>
        <v>0</v>
      </c>
      <c r="C32" s="228">
        <f>'TAB5'!C10</f>
        <v>0</v>
      </c>
      <c r="D32" s="161">
        <f t="shared" ref="D32:D38" si="3">IF(AND(ROUND(B32,0)=0,C32&gt;B32),"INF",IF(AND(ROUND(B32,0)=0,ROUND(C32,0)=0),0,(C32-B32)/B32))</f>
        <v>0</v>
      </c>
      <c r="E32" s="228">
        <f>'TAB5'!E10</f>
        <v>0</v>
      </c>
      <c r="F32" s="161">
        <f t="shared" ref="F32:F38" si="4">IF(AND(ROUND(C32,0)=0,E32&gt;C32),"INF",IF(AND(ROUND(C32,0)=0,ROUND(E32,0)=0),0,(E32-C32)/C32))</f>
        <v>0</v>
      </c>
      <c r="G32" s="228">
        <f>'TAB5'!G10</f>
        <v>0</v>
      </c>
      <c r="H32" s="161">
        <f t="shared" ref="H32:H38" si="5">IF(AND(ROUND(E32,0)=0,G32&gt;E32),"INF",IF(AND(ROUND(E32,0)=0,ROUND(G32,0)=0),0,(G32-E32)/E32))</f>
        <v>0</v>
      </c>
      <c r="I32" s="228">
        <f>'TAB5'!I10</f>
        <v>0</v>
      </c>
      <c r="J32" s="161">
        <f t="shared" ref="J32:J38" si="6">IF(AND(ROUND(G32,0)=0,I32&gt;G32),"INF",IF(AND(ROUND(G32,0)=0,ROUND(I32,0)=0),0,(I32-G32)/G32))</f>
        <v>0</v>
      </c>
      <c r="K32" s="77"/>
      <c r="L32" s="77"/>
      <c r="M32" s="77"/>
    </row>
    <row r="33" spans="1:13" s="82" customFormat="1" x14ac:dyDescent="0.3">
      <c r="A33" s="537" t="str">
        <f>'TAB5'!A11</f>
        <v xml:space="preserve">Charges émanant de factures émises par la société FeReSO dans le cadre du processus de réconciliation </v>
      </c>
      <c r="B33" s="228">
        <f>'TAB5'!B11</f>
        <v>0</v>
      </c>
      <c r="C33" s="228">
        <f>'TAB5'!C11</f>
        <v>0</v>
      </c>
      <c r="D33" s="161">
        <f t="shared" si="3"/>
        <v>0</v>
      </c>
      <c r="E33" s="228">
        <f>'TAB5'!E11</f>
        <v>0</v>
      </c>
      <c r="F33" s="161">
        <f t="shared" si="4"/>
        <v>0</v>
      </c>
      <c r="G33" s="228">
        <f>'TAB5'!G11</f>
        <v>0</v>
      </c>
      <c r="H33" s="161">
        <f t="shared" si="5"/>
        <v>0</v>
      </c>
      <c r="I33" s="228">
        <f>'TAB5'!I11</f>
        <v>0</v>
      </c>
      <c r="J33" s="161">
        <f t="shared" si="6"/>
        <v>0</v>
      </c>
      <c r="K33" s="77"/>
      <c r="L33" s="77"/>
      <c r="M33" s="77"/>
    </row>
    <row r="34" spans="1:13" s="82" customFormat="1" x14ac:dyDescent="0.3">
      <c r="A34" s="537" t="str">
        <f>'TAB5'!A12</f>
        <v xml:space="preserve">Redevance de voirie </v>
      </c>
      <c r="B34" s="228">
        <f>'TAB5'!B12</f>
        <v>0</v>
      </c>
      <c r="C34" s="228">
        <f>'TAB5'!C12</f>
        <v>0</v>
      </c>
      <c r="D34" s="161">
        <f t="shared" si="3"/>
        <v>0</v>
      </c>
      <c r="E34" s="228">
        <f>'TAB5'!E12</f>
        <v>0</v>
      </c>
      <c r="F34" s="161">
        <f t="shared" si="4"/>
        <v>0</v>
      </c>
      <c r="G34" s="228">
        <f>'TAB5'!G12</f>
        <v>0</v>
      </c>
      <c r="H34" s="161">
        <f t="shared" si="5"/>
        <v>0</v>
      </c>
      <c r="I34" s="228">
        <f>'TAB5'!I12</f>
        <v>0</v>
      </c>
      <c r="J34" s="161">
        <f t="shared" si="6"/>
        <v>0</v>
      </c>
      <c r="K34" s="77"/>
      <c r="L34" s="77"/>
      <c r="M34" s="77"/>
    </row>
    <row r="35" spans="1:13" s="82" customFormat="1" x14ac:dyDescent="0.3">
      <c r="A35" s="537" t="str">
        <f>'TAB5'!A13</f>
        <v>Charge fiscale résultant de l'application de l'impôt des sociétés</v>
      </c>
      <c r="B35" s="228">
        <f>'TAB5'!B13</f>
        <v>0</v>
      </c>
      <c r="C35" s="228">
        <f>'TAB5'!C13</f>
        <v>0</v>
      </c>
      <c r="D35" s="161">
        <f t="shared" si="3"/>
        <v>0</v>
      </c>
      <c r="E35" s="228">
        <f>'TAB5'!E13</f>
        <v>0</v>
      </c>
      <c r="F35" s="161">
        <f t="shared" si="4"/>
        <v>0</v>
      </c>
      <c r="G35" s="228">
        <f>'TAB5'!G13</f>
        <v>0</v>
      </c>
      <c r="H35" s="161">
        <f t="shared" si="5"/>
        <v>0</v>
      </c>
      <c r="I35" s="228">
        <f>'TAB5'!I13</f>
        <v>0</v>
      </c>
      <c r="J35" s="161">
        <f t="shared" si="6"/>
        <v>0</v>
      </c>
      <c r="K35" s="77"/>
      <c r="L35" s="77"/>
      <c r="M35" s="77"/>
    </row>
    <row r="36" spans="1:13" s="82" customFormat="1" x14ac:dyDescent="0.3">
      <c r="A36" s="537" t="str">
        <f>'TAB5'!A14</f>
        <v>Autres impôts, taxes, redevances, surcharges, précomptes immobiliers et mobiliers</v>
      </c>
      <c r="B36" s="228">
        <f>'TAB5'!B14</f>
        <v>0</v>
      </c>
      <c r="C36" s="228">
        <f>'TAB5'!C14</f>
        <v>0</v>
      </c>
      <c r="D36" s="161">
        <f t="shared" si="3"/>
        <v>0</v>
      </c>
      <c r="E36" s="228">
        <f>'TAB5'!E14</f>
        <v>0</v>
      </c>
      <c r="F36" s="161">
        <f t="shared" si="4"/>
        <v>0</v>
      </c>
      <c r="G36" s="228">
        <f>'TAB5'!G14</f>
        <v>0</v>
      </c>
      <c r="H36" s="161">
        <f t="shared" si="5"/>
        <v>0</v>
      </c>
      <c r="I36" s="228">
        <f>'TAB5'!I14</f>
        <v>0</v>
      </c>
      <c r="J36" s="161">
        <f t="shared" si="6"/>
        <v>0</v>
      </c>
      <c r="K36" s="77"/>
      <c r="L36" s="77"/>
      <c r="M36" s="77"/>
    </row>
    <row r="37" spans="1:13" s="82" customFormat="1" x14ac:dyDescent="0.3">
      <c r="A37" s="537" t="str">
        <f>'TAB5'!A15</f>
        <v>Cotisations de responsabilisation de l’ONSSAPL</v>
      </c>
      <c r="B37" s="228">
        <f>'TAB5'!B15</f>
        <v>0</v>
      </c>
      <c r="C37" s="228">
        <f>'TAB5'!C15</f>
        <v>0</v>
      </c>
      <c r="D37" s="161">
        <f t="shared" si="3"/>
        <v>0</v>
      </c>
      <c r="E37" s="228">
        <f>'TAB5'!E15</f>
        <v>0</v>
      </c>
      <c r="F37" s="161">
        <f t="shared" si="4"/>
        <v>0</v>
      </c>
      <c r="G37" s="228">
        <f>'TAB5'!G15</f>
        <v>0</v>
      </c>
      <c r="H37" s="161">
        <f t="shared" si="5"/>
        <v>0</v>
      </c>
      <c r="I37" s="228">
        <f>'TAB5'!I15</f>
        <v>0</v>
      </c>
      <c r="J37" s="161">
        <f t="shared" si="6"/>
        <v>0</v>
      </c>
      <c r="K37" s="77"/>
      <c r="L37" s="77"/>
      <c r="M37" s="77"/>
    </row>
    <row r="38" spans="1:13" s="82" customFormat="1" x14ac:dyDescent="0.3">
      <c r="A38" s="537" t="str">
        <f>'TAB5'!A16</f>
        <v>Charges de pension non-capitalisées (uniquement destiné à ORES)</v>
      </c>
      <c r="B38" s="228">
        <f>'TAB5'!B16</f>
        <v>0</v>
      </c>
      <c r="C38" s="228">
        <f>'TAB5'!C16</f>
        <v>0</v>
      </c>
      <c r="D38" s="161">
        <f t="shared" si="3"/>
        <v>0</v>
      </c>
      <c r="E38" s="228">
        <f>'TAB5'!E16</f>
        <v>0</v>
      </c>
      <c r="F38" s="161">
        <f t="shared" si="4"/>
        <v>0</v>
      </c>
      <c r="G38" s="228">
        <f>'TAB5'!G16</f>
        <v>0</v>
      </c>
      <c r="H38" s="161">
        <f t="shared" si="5"/>
        <v>0</v>
      </c>
      <c r="I38" s="228">
        <f>'TAB5'!I16</f>
        <v>0</v>
      </c>
      <c r="J38" s="161">
        <f t="shared" si="6"/>
        <v>0</v>
      </c>
      <c r="K38" s="77"/>
      <c r="L38" s="77"/>
      <c r="M38" s="77"/>
    </row>
    <row r="39" spans="1:13" s="347" customFormat="1" x14ac:dyDescent="0.3">
      <c r="A39" s="635" t="s">
        <v>159</v>
      </c>
      <c r="B39" s="631">
        <f>SUM(B40:B47)</f>
        <v>0</v>
      </c>
      <c r="C39" s="631">
        <f>SUM(C40:C47)</f>
        <v>0</v>
      </c>
      <c r="D39" s="632">
        <f t="shared" si="0"/>
        <v>0</v>
      </c>
      <c r="E39" s="631">
        <f>SUM(E40:E47)</f>
        <v>0</v>
      </c>
      <c r="F39" s="632">
        <f t="shared" si="1"/>
        <v>0</v>
      </c>
      <c r="G39" s="631">
        <f>SUM(G40:G47)</f>
        <v>0</v>
      </c>
      <c r="H39" s="632">
        <f t="shared" si="1"/>
        <v>0</v>
      </c>
      <c r="I39" s="631">
        <f>SUM(I40:I47)</f>
        <v>0</v>
      </c>
      <c r="J39" s="632">
        <f t="shared" si="1"/>
        <v>0</v>
      </c>
    </row>
    <row r="40" spans="1:13" s="82" customFormat="1" ht="27" x14ac:dyDescent="0.3">
      <c r="A40" s="537" t="str">
        <f>'TAB5'!A20</f>
        <v>Charges émanant de factures d’achat d'électricité émises par un fournisseur commercial pour l'alimentation de la clientèle propre du GRD</v>
      </c>
      <c r="B40" s="228">
        <f>'TAB5'!B20</f>
        <v>0</v>
      </c>
      <c r="C40" s="228">
        <f>'TAB5'!C20</f>
        <v>0</v>
      </c>
      <c r="D40" s="161">
        <f t="shared" si="0"/>
        <v>0</v>
      </c>
      <c r="E40" s="228">
        <f>'TAB5'!E20</f>
        <v>0</v>
      </c>
      <c r="F40" s="161">
        <f t="shared" si="1"/>
        <v>0</v>
      </c>
      <c r="G40" s="228">
        <f>'TAB5'!G20</f>
        <v>0</v>
      </c>
      <c r="H40" s="161">
        <f t="shared" si="1"/>
        <v>0</v>
      </c>
      <c r="I40" s="228">
        <f>'TAB5'!I20</f>
        <v>0</v>
      </c>
      <c r="J40" s="161">
        <f t="shared" si="1"/>
        <v>0</v>
      </c>
      <c r="K40" s="77"/>
      <c r="L40" s="77"/>
      <c r="M40" s="77"/>
    </row>
    <row r="41" spans="1:13" s="82" customFormat="1" x14ac:dyDescent="0.3">
      <c r="A41" s="537" t="str">
        <f>'TAB5'!A21</f>
        <v>Charges de distribution supportées par le GRD pour l'alimentation de clientèle propre</v>
      </c>
      <c r="B41" s="228">
        <f>'TAB5'!B21</f>
        <v>0</v>
      </c>
      <c r="C41" s="228">
        <f>'TAB5'!C21</f>
        <v>0</v>
      </c>
      <c r="D41" s="161">
        <f t="shared" ref="D41:D43" si="7">IF(AND(ROUND(B41,0)=0,C41&gt;B41),"INF",IF(AND(ROUND(B41,0)=0,ROUND(C41,0)=0),0,(C41-B41)/B41))</f>
        <v>0</v>
      </c>
      <c r="E41" s="228">
        <f>'TAB5'!E21</f>
        <v>0</v>
      </c>
      <c r="F41" s="161">
        <f t="shared" ref="F41:F43" si="8">IF(AND(ROUND(C41,0)=0,E41&gt;C41),"INF",IF(AND(ROUND(C41,0)=0,ROUND(E41,0)=0),0,(E41-C41)/C41))</f>
        <v>0</v>
      </c>
      <c r="G41" s="228">
        <f>'TAB5'!G21</f>
        <v>0</v>
      </c>
      <c r="H41" s="161">
        <f t="shared" ref="H41:H43" si="9">IF(AND(ROUND(E41,0)=0,G41&gt;E41),"INF",IF(AND(ROUND(E41,0)=0,ROUND(G41,0)=0),0,(G41-E41)/E41))</f>
        <v>0</v>
      </c>
      <c r="I41" s="228">
        <f>'TAB5'!I21</f>
        <v>0</v>
      </c>
      <c r="J41" s="161">
        <f t="shared" ref="J41:J43" si="10">IF(AND(ROUND(G41,0)=0,I41&gt;G41),"INF",IF(AND(ROUND(G41,0)=0,ROUND(I41,0)=0),0,(I41-G41)/G41))</f>
        <v>0</v>
      </c>
      <c r="K41" s="77"/>
      <c r="L41" s="77"/>
      <c r="M41" s="77"/>
    </row>
    <row r="42" spans="1:13" s="347" customFormat="1" x14ac:dyDescent="0.3">
      <c r="A42" s="537" t="str">
        <f>'TAB5'!A22</f>
        <v>Charges de transport supportées par le GRD pour l'alimentation de clientèle propre</v>
      </c>
      <c r="B42" s="228">
        <f>'TAB5'!B22</f>
        <v>0</v>
      </c>
      <c r="C42" s="228">
        <f>'TAB5'!C22</f>
        <v>0</v>
      </c>
      <c r="D42" s="161">
        <f t="shared" si="7"/>
        <v>0</v>
      </c>
      <c r="E42" s="228">
        <f>'TAB5'!E22</f>
        <v>0</v>
      </c>
      <c r="F42" s="161">
        <f t="shared" si="8"/>
        <v>0</v>
      </c>
      <c r="G42" s="228">
        <f>'TAB5'!G22</f>
        <v>0</v>
      </c>
      <c r="H42" s="161">
        <f t="shared" si="9"/>
        <v>0</v>
      </c>
      <c r="I42" s="228">
        <f>'TAB5'!I22</f>
        <v>0</v>
      </c>
      <c r="J42" s="161">
        <f t="shared" si="10"/>
        <v>0</v>
      </c>
      <c r="K42" s="77"/>
      <c r="L42" s="77"/>
      <c r="M42" s="77"/>
    </row>
    <row r="43" spans="1:13" ht="27" x14ac:dyDescent="0.3">
      <c r="A43" s="537" t="str">
        <f>'TAB5'!A23</f>
        <v xml:space="preserve">Produits issus de la facturation de la fourniture d’électricité à la clientèle propre du gestionnaire de réseau de distribution ainsi que le montant de la compensation versée par la CREG </v>
      </c>
      <c r="B43" s="228">
        <f>'TAB5'!B23</f>
        <v>0</v>
      </c>
      <c r="C43" s="228">
        <f>'TAB5'!C23</f>
        <v>0</v>
      </c>
      <c r="D43" s="161">
        <f t="shared" si="7"/>
        <v>0</v>
      </c>
      <c r="E43" s="228">
        <f>'TAB5'!E23</f>
        <v>0</v>
      </c>
      <c r="F43" s="161">
        <f t="shared" si="8"/>
        <v>0</v>
      </c>
      <c r="G43" s="228">
        <f>'TAB5'!G23</f>
        <v>0</v>
      </c>
      <c r="H43" s="161">
        <f t="shared" si="9"/>
        <v>0</v>
      </c>
      <c r="I43" s="228">
        <f>'TAB5'!I23</f>
        <v>0</v>
      </c>
      <c r="J43" s="161">
        <f t="shared" si="10"/>
        <v>0</v>
      </c>
    </row>
    <row r="44" spans="1:13" x14ac:dyDescent="0.3">
      <c r="A44" s="537" t="str">
        <f>'TAB5'!A24</f>
        <v xml:space="preserve">Charges d’achat des certificats verts </v>
      </c>
      <c r="B44" s="228">
        <f>'TAB5'!B24</f>
        <v>0</v>
      </c>
      <c r="C44" s="228">
        <f>'TAB5'!C24</f>
        <v>0</v>
      </c>
      <c r="D44" s="161">
        <f t="shared" ref="D44:D47" si="11">IF(AND(ROUND(B44,0)=0,C44&gt;B44),"INF",IF(AND(ROUND(B44,0)=0,ROUND(C44,0)=0),0,(C44-B44)/B44))</f>
        <v>0</v>
      </c>
      <c r="E44" s="228">
        <f>'TAB5'!E24</f>
        <v>0</v>
      </c>
      <c r="F44" s="161">
        <f t="shared" ref="F44:F47" si="12">IF(AND(ROUND(C44,0)=0,E44&gt;C44),"INF",IF(AND(ROUND(C44,0)=0,ROUND(E44,0)=0),0,(E44-C44)/C44))</f>
        <v>0</v>
      </c>
      <c r="G44" s="228">
        <f>'TAB5'!G24</f>
        <v>0</v>
      </c>
      <c r="H44" s="161">
        <f t="shared" ref="H44:H47" si="13">IF(AND(ROUND(E44,0)=0,G44&gt;E44),"INF",IF(AND(ROUND(E44,0)=0,ROUND(G44,0)=0),0,(G44-E44)/E44))</f>
        <v>0</v>
      </c>
      <c r="I44" s="228">
        <f>'TAB5'!I24</f>
        <v>0</v>
      </c>
      <c r="J44" s="161">
        <f t="shared" ref="J44:J47" si="14">IF(AND(ROUND(G44,0)=0,I44&gt;G44),"INF",IF(AND(ROUND(G44,0)=0,ROUND(I44,0)=0),0,(I44-G44)/G44))</f>
        <v>0</v>
      </c>
    </row>
    <row r="45" spans="1:13" x14ac:dyDescent="0.3">
      <c r="A45" s="537" t="str">
        <f>'TAB5'!A25</f>
        <v>Primes « Qualiwatt » versées aux utilisateurs de réseau</v>
      </c>
      <c r="B45" s="228">
        <f>'TAB5'!B25</f>
        <v>0</v>
      </c>
      <c r="C45" s="228">
        <f>'TAB5'!C25</f>
        <v>0</v>
      </c>
      <c r="D45" s="161">
        <f t="shared" si="11"/>
        <v>0</v>
      </c>
      <c r="E45" s="228">
        <f>'TAB5'!E25</f>
        <v>0</v>
      </c>
      <c r="F45" s="161">
        <f t="shared" si="12"/>
        <v>0</v>
      </c>
      <c r="G45" s="228">
        <f>'TAB5'!G25</f>
        <v>0</v>
      </c>
      <c r="H45" s="161">
        <f t="shared" si="13"/>
        <v>0</v>
      </c>
      <c r="I45" s="228">
        <f>'TAB5'!I25</f>
        <v>0</v>
      </c>
      <c r="J45" s="161">
        <f t="shared" si="14"/>
        <v>0</v>
      </c>
    </row>
    <row r="46" spans="1:13" x14ac:dyDescent="0.3">
      <c r="A46" s="537" t="str">
        <f>'TAB5'!A26</f>
        <v xml:space="preserve">Charges émanant de factures émises par la société FeReSO dans le cadre du processus de réconciliation </v>
      </c>
      <c r="B46" s="228">
        <f>'TAB5'!B26</f>
        <v>0</v>
      </c>
      <c r="C46" s="228">
        <f>'TAB5'!C26</f>
        <v>0</v>
      </c>
      <c r="D46" s="161">
        <f t="shared" si="11"/>
        <v>0</v>
      </c>
      <c r="E46" s="228">
        <f>'TAB5'!E26</f>
        <v>0</v>
      </c>
      <c r="F46" s="161">
        <f t="shared" si="12"/>
        <v>0</v>
      </c>
      <c r="G46" s="228">
        <f>'TAB5'!G26</f>
        <v>0</v>
      </c>
      <c r="H46" s="161">
        <f t="shared" si="13"/>
        <v>0</v>
      </c>
      <c r="I46" s="228">
        <f>'TAB5'!I26</f>
        <v>0</v>
      </c>
      <c r="J46" s="161">
        <f t="shared" si="14"/>
        <v>0</v>
      </c>
    </row>
    <row r="47" spans="1:13" x14ac:dyDescent="0.3">
      <c r="A47" s="537" t="str">
        <f>'TAB5'!A27</f>
        <v xml:space="preserve">Indemnités versées aux fournisseurs d’électricité résultant du retard de placement des compteurs à budget </v>
      </c>
      <c r="B47" s="228">
        <f>'TAB5'!B27</f>
        <v>0</v>
      </c>
      <c r="C47" s="228">
        <f>'TAB5'!C27</f>
        <v>0</v>
      </c>
      <c r="D47" s="161">
        <f t="shared" si="11"/>
        <v>0</v>
      </c>
      <c r="E47" s="228">
        <f>'TAB5'!E27</f>
        <v>0</v>
      </c>
      <c r="F47" s="161">
        <f t="shared" si="12"/>
        <v>0</v>
      </c>
      <c r="G47" s="228">
        <f>'TAB5'!G27</f>
        <v>0</v>
      </c>
      <c r="H47" s="161">
        <f t="shared" si="13"/>
        <v>0</v>
      </c>
      <c r="I47" s="228">
        <f>'TAB5'!I27</f>
        <v>0</v>
      </c>
      <c r="J47" s="161">
        <f t="shared" si="14"/>
        <v>0</v>
      </c>
    </row>
    <row r="48" spans="1:13" s="347" customFormat="1" x14ac:dyDescent="0.3">
      <c r="A48" s="636" t="s">
        <v>805</v>
      </c>
      <c r="B48" s="631">
        <f>SUM(B49:B50)</f>
        <v>0</v>
      </c>
      <c r="C48" s="631">
        <f t="shared" ref="C48" si="15">SUM(C49:C50)</f>
        <v>0</v>
      </c>
      <c r="D48" s="632">
        <f t="shared" si="0"/>
        <v>0</v>
      </c>
      <c r="E48" s="631">
        <f>SUM(E49:E50)</f>
        <v>0</v>
      </c>
      <c r="F48" s="632">
        <f t="shared" si="1"/>
        <v>0</v>
      </c>
      <c r="G48" s="631">
        <f>SUM(G49:G50)</f>
        <v>0</v>
      </c>
      <c r="H48" s="632">
        <f t="shared" si="1"/>
        <v>0</v>
      </c>
      <c r="I48" s="631">
        <f>SUM(I49:I50)</f>
        <v>0</v>
      </c>
      <c r="J48" s="632">
        <f t="shared" si="1"/>
        <v>0</v>
      </c>
    </row>
    <row r="49" spans="1:10" x14ac:dyDescent="0.3">
      <c r="A49" s="538" t="s">
        <v>726</v>
      </c>
      <c r="B49" s="228">
        <f>SUM('TAB7'!B11)</f>
        <v>0</v>
      </c>
      <c r="C49" s="228">
        <f>SUM('TAB7'!C11)</f>
        <v>0</v>
      </c>
      <c r="D49" s="161">
        <f t="shared" si="0"/>
        <v>0</v>
      </c>
      <c r="E49" s="228">
        <f>SUM('TAB7'!D11)</f>
        <v>0</v>
      </c>
      <c r="F49" s="161">
        <f t="shared" si="1"/>
        <v>0</v>
      </c>
      <c r="G49" s="228">
        <f>SUM('TAB7'!E11)</f>
        <v>0</v>
      </c>
      <c r="H49" s="161">
        <f t="shared" si="1"/>
        <v>0</v>
      </c>
      <c r="I49" s="228">
        <f>SUM('TAB7'!F11)</f>
        <v>0</v>
      </c>
      <c r="J49" s="161">
        <f t="shared" si="1"/>
        <v>0</v>
      </c>
    </row>
    <row r="50" spans="1:10" x14ac:dyDescent="0.3">
      <c r="A50" s="538" t="s">
        <v>727</v>
      </c>
      <c r="B50" s="228">
        <f>SUM('TAB7'!B10)</f>
        <v>0</v>
      </c>
      <c r="C50" s="228">
        <f>SUM('TAB7'!C10)</f>
        <v>0</v>
      </c>
      <c r="D50" s="161">
        <f t="shared" si="0"/>
        <v>0</v>
      </c>
      <c r="E50" s="228">
        <f>SUM('TAB7'!D10)</f>
        <v>0</v>
      </c>
      <c r="F50" s="161">
        <f t="shared" si="1"/>
        <v>0</v>
      </c>
      <c r="G50" s="228">
        <f>SUM('TAB7'!E10)</f>
        <v>0</v>
      </c>
      <c r="H50" s="161">
        <f t="shared" si="1"/>
        <v>0</v>
      </c>
      <c r="I50" s="228">
        <f>SUM('TAB7'!F10)</f>
        <v>0</v>
      </c>
      <c r="J50" s="161">
        <f t="shared" si="1"/>
        <v>0</v>
      </c>
    </row>
    <row r="51" spans="1:10" s="347" customFormat="1" x14ac:dyDescent="0.3">
      <c r="A51" s="636" t="s">
        <v>95</v>
      </c>
      <c r="B51" s="631">
        <f>SUM(B52:B53)</f>
        <v>0</v>
      </c>
      <c r="C51" s="631">
        <f t="shared" ref="C51" si="16">SUM(C52:C53)</f>
        <v>0</v>
      </c>
      <c r="D51" s="632">
        <f t="shared" si="0"/>
        <v>0</v>
      </c>
      <c r="E51" s="631">
        <f>SUM(E52:E53)</f>
        <v>0</v>
      </c>
      <c r="F51" s="632">
        <f t="shared" si="1"/>
        <v>0</v>
      </c>
      <c r="G51" s="631">
        <f>SUM(G52:G53)</f>
        <v>0</v>
      </c>
      <c r="H51" s="632">
        <f t="shared" si="1"/>
        <v>0</v>
      </c>
      <c r="I51" s="631">
        <f>SUM(I52:I53)</f>
        <v>0</v>
      </c>
      <c r="J51" s="632">
        <f t="shared" si="1"/>
        <v>0</v>
      </c>
    </row>
    <row r="52" spans="1:10" s="347" customFormat="1" x14ac:dyDescent="0.3">
      <c r="A52" s="634" t="s">
        <v>158</v>
      </c>
      <c r="B52" s="631">
        <f>'TAB6'!C9</f>
        <v>0</v>
      </c>
      <c r="C52" s="631">
        <f>'TAB6'!D9</f>
        <v>0</v>
      </c>
      <c r="D52" s="632">
        <f t="shared" si="0"/>
        <v>0</v>
      </c>
      <c r="E52" s="631">
        <f>'TAB6'!F9</f>
        <v>0</v>
      </c>
      <c r="F52" s="632">
        <f t="shared" si="1"/>
        <v>0</v>
      </c>
      <c r="G52" s="631">
        <f>'TAB6'!H9</f>
        <v>0</v>
      </c>
      <c r="H52" s="632">
        <f t="shared" si="1"/>
        <v>0</v>
      </c>
      <c r="I52" s="631">
        <f>'TAB6'!J9</f>
        <v>0</v>
      </c>
      <c r="J52" s="632">
        <f t="shared" si="1"/>
        <v>0</v>
      </c>
    </row>
    <row r="53" spans="1:10" s="347" customFormat="1" x14ac:dyDescent="0.3">
      <c r="A53" s="635" t="s">
        <v>159</v>
      </c>
      <c r="B53" s="631">
        <f>'TAB6'!C10</f>
        <v>0</v>
      </c>
      <c r="C53" s="631">
        <f>'TAB6'!D10</f>
        <v>0</v>
      </c>
      <c r="D53" s="632">
        <f t="shared" si="0"/>
        <v>0</v>
      </c>
      <c r="E53" s="631">
        <f>'TAB6'!F10</f>
        <v>0</v>
      </c>
      <c r="F53" s="632">
        <f t="shared" si="1"/>
        <v>0</v>
      </c>
      <c r="G53" s="631">
        <f>'TAB6'!H10</f>
        <v>0</v>
      </c>
      <c r="H53" s="632">
        <f t="shared" si="1"/>
        <v>0</v>
      </c>
      <c r="I53" s="631">
        <f>'TAB6'!J10</f>
        <v>0</v>
      </c>
      <c r="J53" s="632">
        <f t="shared" si="1"/>
        <v>0</v>
      </c>
    </row>
    <row r="54" spans="1:10" s="347" customFormat="1" x14ac:dyDescent="0.3">
      <c r="A54" s="636" t="s">
        <v>861</v>
      </c>
      <c r="B54" s="631">
        <f>'TAB8'!G30*-1</f>
        <v>0</v>
      </c>
      <c r="C54" s="631">
        <f>'TAB8'!H30*-1</f>
        <v>0</v>
      </c>
      <c r="D54" s="632">
        <f t="shared" si="0"/>
        <v>0</v>
      </c>
      <c r="E54" s="631">
        <f>'TAB8'!I30*-1</f>
        <v>0</v>
      </c>
      <c r="F54" s="632">
        <f t="shared" si="1"/>
        <v>0</v>
      </c>
      <c r="G54" s="631">
        <f>'TAB8'!J30*-1</f>
        <v>0</v>
      </c>
      <c r="H54" s="632">
        <f t="shared" si="1"/>
        <v>0</v>
      </c>
      <c r="I54" s="631">
        <f>'TAB8'!K30*-1</f>
        <v>0</v>
      </c>
      <c r="J54" s="632">
        <f t="shared" si="1"/>
        <v>0</v>
      </c>
    </row>
    <row r="55" spans="1:10" s="347" customFormat="1" x14ac:dyDescent="0.3">
      <c r="A55" s="637" t="s">
        <v>54</v>
      </c>
      <c r="B55" s="631">
        <f>SUM(B21,B29,B48,B51,B54)</f>
        <v>0</v>
      </c>
      <c r="C55" s="631">
        <f>SUM(C21,C29,C48,C51,C54)</f>
        <v>0</v>
      </c>
      <c r="D55" s="632">
        <f t="shared" si="0"/>
        <v>0</v>
      </c>
      <c r="E55" s="631">
        <f>SUM(E21,E29,E48,E51,E54)</f>
        <v>0</v>
      </c>
      <c r="F55" s="632">
        <f t="shared" si="1"/>
        <v>0</v>
      </c>
      <c r="G55" s="631">
        <f>SUM(G21,G29,G48,G51,G54)</f>
        <v>0</v>
      </c>
      <c r="H55" s="632">
        <f t="shared" si="1"/>
        <v>0</v>
      </c>
      <c r="I55" s="631">
        <f>SUM(I21,I29,I48,I51,I54)</f>
        <v>0</v>
      </c>
      <c r="J55" s="632">
        <f t="shared" si="1"/>
        <v>0</v>
      </c>
    </row>
    <row r="58" spans="1:10" x14ac:dyDescent="0.3">
      <c r="A58" s="794" t="s">
        <v>862</v>
      </c>
      <c r="B58" s="794"/>
      <c r="C58" s="794"/>
      <c r="D58" s="794"/>
      <c r="E58" s="794"/>
      <c r="F58" s="794"/>
      <c r="G58" s="794"/>
      <c r="H58" s="794"/>
      <c r="I58" s="794"/>
      <c r="J58" s="794"/>
    </row>
    <row r="60" spans="1:10" x14ac:dyDescent="0.3">
      <c r="A60" s="74" t="s">
        <v>863</v>
      </c>
      <c r="B60" s="228">
        <f>SUM(B61:B63)</f>
        <v>0</v>
      </c>
      <c r="C60" s="228">
        <f>SUM(C61:C63)</f>
        <v>0</v>
      </c>
      <c r="D60" s="161">
        <f t="shared" ref="D60:D65" si="17">IF(AND(ROUND(B60,0)=0,C60&gt;B60),"INF",IF(AND(ROUND(B60,0)=0,ROUND(C60,0)=0),0,(C60-B60)/B60))</f>
        <v>0</v>
      </c>
      <c r="E60" s="228">
        <f>SUM(E61:E63)</f>
        <v>0</v>
      </c>
      <c r="F60" s="161">
        <f t="shared" ref="F60:F65" si="18">IF(AND(ROUND(C60,0)=0,E60&gt;C60),"INF",IF(AND(ROUND(C60,0)=0,ROUND(E60,0)=0),0,(E60-C60)/C60))</f>
        <v>0</v>
      </c>
      <c r="G60" s="228">
        <f>SUM(G61:G63)</f>
        <v>0</v>
      </c>
      <c r="H60" s="161">
        <f t="shared" ref="H60:H65" si="19">IF(AND(ROUND(E60,0)=0,G60&gt;E60),"INF",IF(AND(ROUND(E60,0)=0,ROUND(G60,0)=0),0,(G60-E60)/E60))</f>
        <v>0</v>
      </c>
      <c r="I60" s="228">
        <f>SUM(I61:I63)</f>
        <v>0</v>
      </c>
      <c r="J60" s="161">
        <f t="shared" ref="J60:J65" si="20">IF(AND(ROUND(G60,0)=0,I60&gt;G60),"INF",IF(AND(ROUND(G60,0)=0,ROUND(I60,0)=0),0,(I60-G60)/G60))</f>
        <v>0</v>
      </c>
    </row>
    <row r="61" spans="1:10" x14ac:dyDescent="0.3">
      <c r="A61" s="537" t="s">
        <v>596</v>
      </c>
      <c r="B61" s="228">
        <f t="shared" ref="B61:C63" si="21">B26</f>
        <v>0</v>
      </c>
      <c r="C61" s="228">
        <f t="shared" si="21"/>
        <v>0</v>
      </c>
      <c r="D61" s="161">
        <f t="shared" si="17"/>
        <v>0</v>
      </c>
      <c r="E61" s="228">
        <f>E26</f>
        <v>0</v>
      </c>
      <c r="F61" s="161">
        <f t="shared" si="18"/>
        <v>0</v>
      </c>
      <c r="G61" s="228">
        <f>G26</f>
        <v>0</v>
      </c>
      <c r="H61" s="161">
        <f t="shared" si="19"/>
        <v>0</v>
      </c>
      <c r="I61" s="228">
        <f>I26</f>
        <v>0</v>
      </c>
      <c r="J61" s="161">
        <f t="shared" si="20"/>
        <v>0</v>
      </c>
    </row>
    <row r="62" spans="1:10" x14ac:dyDescent="0.3">
      <c r="A62" s="537" t="s">
        <v>597</v>
      </c>
      <c r="B62" s="228">
        <f t="shared" si="21"/>
        <v>0</v>
      </c>
      <c r="C62" s="228">
        <f t="shared" si="21"/>
        <v>0</v>
      </c>
      <c r="D62" s="161">
        <f t="shared" si="17"/>
        <v>0</v>
      </c>
      <c r="E62" s="228">
        <f>E27</f>
        <v>0</v>
      </c>
      <c r="F62" s="161">
        <f t="shared" si="18"/>
        <v>0</v>
      </c>
      <c r="G62" s="228">
        <f>G27</f>
        <v>0</v>
      </c>
      <c r="H62" s="161">
        <f t="shared" si="19"/>
        <v>0</v>
      </c>
      <c r="I62" s="228">
        <f>I27</f>
        <v>0</v>
      </c>
      <c r="J62" s="161">
        <f t="shared" si="20"/>
        <v>0</v>
      </c>
    </row>
    <row r="63" spans="1:10" x14ac:dyDescent="0.3">
      <c r="A63" s="537" t="s">
        <v>586</v>
      </c>
      <c r="B63" s="228">
        <f t="shared" si="21"/>
        <v>0</v>
      </c>
      <c r="C63" s="228">
        <f t="shared" si="21"/>
        <v>0</v>
      </c>
      <c r="D63" s="161">
        <f t="shared" si="17"/>
        <v>0</v>
      </c>
      <c r="E63" s="228">
        <f>E28</f>
        <v>0</v>
      </c>
      <c r="F63" s="161">
        <f t="shared" si="18"/>
        <v>0</v>
      </c>
      <c r="G63" s="228">
        <f>G28</f>
        <v>0</v>
      </c>
      <c r="H63" s="161">
        <f t="shared" si="19"/>
        <v>0</v>
      </c>
      <c r="I63" s="228">
        <f>I28</f>
        <v>0</v>
      </c>
      <c r="J63" s="161">
        <f t="shared" si="20"/>
        <v>0</v>
      </c>
    </row>
    <row r="64" spans="1:10" x14ac:dyDescent="0.3">
      <c r="A64" s="74" t="s">
        <v>864</v>
      </c>
      <c r="B64" s="228">
        <f>B39</f>
        <v>0</v>
      </c>
      <c r="C64" s="228">
        <f>C39</f>
        <v>0</v>
      </c>
      <c r="D64" s="161">
        <f t="shared" si="17"/>
        <v>0</v>
      </c>
      <c r="E64" s="228">
        <f>E39</f>
        <v>0</v>
      </c>
      <c r="F64" s="161">
        <f t="shared" si="18"/>
        <v>0</v>
      </c>
      <c r="G64" s="228">
        <f>G39</f>
        <v>0</v>
      </c>
      <c r="H64" s="161">
        <f t="shared" si="19"/>
        <v>0</v>
      </c>
      <c r="I64" s="228">
        <f>I39</f>
        <v>0</v>
      </c>
      <c r="J64" s="161">
        <f t="shared" si="20"/>
        <v>0</v>
      </c>
    </row>
    <row r="65" spans="1:10" x14ac:dyDescent="0.3">
      <c r="A65" s="74" t="s">
        <v>95</v>
      </c>
      <c r="B65" s="228">
        <f>B53</f>
        <v>0</v>
      </c>
      <c r="C65" s="228">
        <f>C53</f>
        <v>0</v>
      </c>
      <c r="D65" s="161">
        <f t="shared" si="17"/>
        <v>0</v>
      </c>
      <c r="E65" s="228">
        <f>E53</f>
        <v>0</v>
      </c>
      <c r="F65" s="161">
        <f t="shared" si="18"/>
        <v>0</v>
      </c>
      <c r="G65" s="228">
        <f>G53</f>
        <v>0</v>
      </c>
      <c r="H65" s="161">
        <f t="shared" si="19"/>
        <v>0</v>
      </c>
      <c r="I65" s="228">
        <f>I53</f>
        <v>0</v>
      </c>
      <c r="J65" s="161">
        <f t="shared" si="20"/>
        <v>0</v>
      </c>
    </row>
    <row r="66" spans="1:10" x14ac:dyDescent="0.3">
      <c r="A66" s="535" t="s">
        <v>865</v>
      </c>
      <c r="B66" s="228">
        <f>SUM(B60,B64:B65)</f>
        <v>0</v>
      </c>
      <c r="C66" s="228">
        <f>SUM(C60,C64:C65)</f>
        <v>0</v>
      </c>
      <c r="D66" s="161">
        <f>IF(AND(ROUND(B66,0)=0,C66&gt;B66),"INF",IF(AND(ROUND(B66,0)=0,ROUND(C66,0)=0),0,(C66-B66)/B66))</f>
        <v>0</v>
      </c>
      <c r="E66" s="228">
        <f>SUM(E60,E64:E65)</f>
        <v>0</v>
      </c>
      <c r="F66" s="161">
        <f>IF(AND(ROUND(C66,0)=0,E66&gt;C66),"INF",IF(AND(ROUND(C66,0)=0,ROUND(E66,0)=0),0,(E66-C66)/C66))</f>
        <v>0</v>
      </c>
      <c r="G66" s="228">
        <f>SUM(G60,G64:G65)</f>
        <v>0</v>
      </c>
      <c r="H66" s="161">
        <f>IF(AND(ROUND(E66,0)=0,G66&gt;E66),"INF",IF(AND(ROUND(E66,0)=0,ROUND(G66,0)=0),0,(G66-E66)/E66))</f>
        <v>0</v>
      </c>
      <c r="I66" s="228">
        <f>SUM(I60,I64:I65)</f>
        <v>0</v>
      </c>
      <c r="J66" s="161">
        <f>IF(AND(ROUND(G66,0)=0,I66&gt;G66),"INF",IF(AND(ROUND(G66,0)=0,ROUND(I66,0)=0),0,(I66-G66)/G66))</f>
        <v>0</v>
      </c>
    </row>
  </sheetData>
  <mergeCells count="4">
    <mergeCell ref="A58:J58"/>
    <mergeCell ref="A6:H6"/>
    <mergeCell ref="A7:H7"/>
    <mergeCell ref="A18:J18"/>
  </mergeCells>
  <conditionalFormatting sqref="E19">
    <cfRule type="cellIs" dxfId="739" priority="17" operator="equal">
      <formula>"O"</formula>
    </cfRule>
    <cfRule type="cellIs" dxfId="738" priority="18" operator="equal">
      <formula>"P"</formula>
    </cfRule>
  </conditionalFormatting>
  <conditionalFormatting sqref="B11:B12">
    <cfRule type="containsText" dxfId="737" priority="5" operator="containsText" text="ntitulé">
      <formula>NOT(ISERROR(SEARCH("ntitulé",B11)))</formula>
    </cfRule>
    <cfRule type="containsBlanks" dxfId="736" priority="6">
      <formula>LEN(TRIM(B11))=0</formula>
    </cfRule>
  </conditionalFormatting>
  <conditionalFormatting sqref="B10">
    <cfRule type="containsText" dxfId="735" priority="3" operator="containsText" text="ntitulé">
      <formula>NOT(ISERROR(SEARCH("ntitulé",B10)))</formula>
    </cfRule>
    <cfRule type="containsBlanks" dxfId="734" priority="4">
      <formula>LEN(TRIM(B10))=0</formula>
    </cfRule>
  </conditionalFormatting>
  <conditionalFormatting sqref="B9">
    <cfRule type="containsText" dxfId="733" priority="7" operator="containsText" text="ntitulé">
      <formula>NOT(ISERROR(SEARCH("ntitulé",B9)))</formula>
    </cfRule>
    <cfRule type="containsBlanks" dxfId="732" priority="8">
      <formula>LEN(TRIM(B9))=0</formula>
    </cfRule>
  </conditionalFormatting>
  <conditionalFormatting sqref="A18:J18">
    <cfRule type="containsText" dxfId="731" priority="1"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transport",A18)))</formula>
    </cfRule>
    <cfRule type="containsText" dxfId="730" priority="2"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transport",A18)))</formula>
    </cfRule>
  </conditionalFormatting>
  <hyperlinks>
    <hyperlink ref="A1" location="TAB00!A1" display="Retour page de gard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63"/>
  <sheetViews>
    <sheetView topLeftCell="A245" workbookViewId="0">
      <selection activeCell="B267" sqref="B267"/>
    </sheetView>
  </sheetViews>
  <sheetFormatPr baseColWidth="10" defaultColWidth="9.1640625" defaultRowHeight="13.5" x14ac:dyDescent="0.3"/>
  <cols>
    <col min="1" max="1" width="21.33203125" style="609" customWidth="1"/>
    <col min="2" max="2" width="120.1640625" style="81" customWidth="1"/>
    <col min="3" max="18" width="16.6640625" style="77" customWidth="1"/>
    <col min="19" max="19" width="9.5" style="77" customWidth="1"/>
    <col min="20" max="20" width="23.5" style="77" bestFit="1" customWidth="1"/>
    <col min="21" max="21" width="15.83203125" style="77" bestFit="1" customWidth="1"/>
    <col min="22" max="22" width="16.33203125" style="77" bestFit="1" customWidth="1"/>
    <col min="23" max="23" width="15.83203125" style="77" bestFit="1" customWidth="1"/>
    <col min="24" max="25" width="16.33203125" style="77" bestFit="1" customWidth="1"/>
    <col min="26" max="16384" width="9.1640625" style="77"/>
  </cols>
  <sheetData>
    <row r="1" spans="2:47" ht="15" x14ac:dyDescent="0.3">
      <c r="B1" s="145" t="s">
        <v>160</v>
      </c>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row>
    <row r="4" spans="2:47" ht="21" x14ac:dyDescent="0.35">
      <c r="B4" s="171" t="str">
        <f>TAB00!B91&amp;" : "&amp;TAB00!C91</f>
        <v>TAB10.1 : Synthèse du revenu autorisé des années 2019 à 2023 par secteur (GRD avec plusieurs secteurs)</v>
      </c>
      <c r="C4" s="171"/>
      <c r="D4" s="171"/>
      <c r="E4" s="171"/>
      <c r="F4" s="171"/>
      <c r="G4" s="171"/>
      <c r="H4" s="171"/>
      <c r="I4" s="171"/>
      <c r="J4" s="171"/>
      <c r="K4" s="171"/>
      <c r="L4" s="171"/>
      <c r="M4" s="171"/>
      <c r="N4" s="171"/>
      <c r="O4" s="171"/>
      <c r="P4" s="171"/>
      <c r="Q4" s="171"/>
      <c r="R4" s="82"/>
      <c r="S4" s="82"/>
    </row>
    <row r="5" spans="2:47" x14ac:dyDescent="0.3">
      <c r="E5" s="228"/>
      <c r="F5" s="228"/>
      <c r="G5" s="228"/>
      <c r="H5" s="228"/>
      <c r="R5" s="82"/>
      <c r="S5" s="82"/>
    </row>
    <row r="6" spans="2:47" ht="16.5" x14ac:dyDescent="0.3">
      <c r="B6" s="769"/>
      <c r="C6" s="769"/>
      <c r="D6" s="769"/>
      <c r="E6" s="769"/>
      <c r="F6" s="769"/>
      <c r="G6" s="769"/>
      <c r="H6" s="769"/>
      <c r="I6" s="769"/>
      <c r="J6" s="769"/>
      <c r="K6" s="769"/>
      <c r="L6" s="769"/>
      <c r="M6" s="769"/>
      <c r="N6" s="769"/>
      <c r="O6" s="769"/>
      <c r="P6" s="591"/>
      <c r="Q6" s="592"/>
      <c r="R6" s="525"/>
      <c r="S6" s="525"/>
      <c r="T6" s="228"/>
      <c r="Y6" s="82"/>
      <c r="Z6" s="82"/>
      <c r="AA6" s="82"/>
      <c r="AB6" s="82"/>
      <c r="AC6" s="82"/>
    </row>
    <row r="7" spans="2:47" ht="16.5" x14ac:dyDescent="0.3">
      <c r="B7" s="769"/>
      <c r="C7" s="769"/>
      <c r="D7" s="769"/>
      <c r="E7" s="769"/>
      <c r="F7" s="769"/>
      <c r="G7" s="769"/>
      <c r="H7" s="769"/>
      <c r="I7" s="769"/>
      <c r="J7" s="769"/>
      <c r="K7" s="769"/>
      <c r="L7" s="769"/>
      <c r="M7" s="769"/>
      <c r="N7" s="769"/>
      <c r="O7" s="769"/>
      <c r="P7" s="591"/>
      <c r="Q7" s="592"/>
      <c r="R7" s="525"/>
      <c r="S7" s="525"/>
      <c r="T7" s="228"/>
      <c r="Y7" s="82"/>
      <c r="Z7" s="82"/>
      <c r="AA7" s="82"/>
      <c r="AB7" s="82"/>
      <c r="AC7" s="82"/>
    </row>
    <row r="8" spans="2:47" ht="16.5" x14ac:dyDescent="0.3">
      <c r="B8" s="592"/>
      <c r="C8" s="592"/>
      <c r="D8" s="592"/>
      <c r="E8" s="592"/>
      <c r="F8" s="592"/>
      <c r="G8" s="592"/>
      <c r="H8" s="592"/>
      <c r="I8" s="592"/>
      <c r="J8" s="592"/>
      <c r="K8" s="592"/>
      <c r="L8" s="592"/>
      <c r="M8" s="592"/>
      <c r="N8" s="592"/>
      <c r="O8" s="592"/>
      <c r="P8" s="592"/>
      <c r="Q8" s="592"/>
      <c r="R8" s="525"/>
      <c r="S8" s="525"/>
      <c r="T8" s="228"/>
      <c r="Y8" s="82"/>
      <c r="Z8" s="82"/>
      <c r="AA8" s="82"/>
      <c r="AB8" s="82"/>
      <c r="AC8" s="82"/>
    </row>
    <row r="9" spans="2:47" ht="16.5" x14ac:dyDescent="0.3">
      <c r="B9" s="526" t="s">
        <v>852</v>
      </c>
      <c r="C9" s="314"/>
      <c r="D9" s="314"/>
      <c r="E9" s="592"/>
      <c r="F9" s="592"/>
      <c r="G9" s="592"/>
      <c r="H9" s="592"/>
      <c r="I9" s="592"/>
      <c r="J9" s="592"/>
      <c r="K9" s="592"/>
      <c r="L9" s="592"/>
      <c r="M9" s="592"/>
      <c r="N9" s="592"/>
      <c r="O9" s="592"/>
      <c r="P9" s="592"/>
      <c r="Q9" s="592"/>
      <c r="R9" s="525"/>
      <c r="S9" s="525"/>
      <c r="T9" s="228"/>
      <c r="Y9" s="82"/>
      <c r="Z9" s="82"/>
      <c r="AA9" s="82"/>
      <c r="AB9" s="82"/>
      <c r="AC9" s="82"/>
    </row>
    <row r="10" spans="2:47" ht="16.5" x14ac:dyDescent="0.3">
      <c r="B10" s="526" t="s">
        <v>853</v>
      </c>
      <c r="C10" s="314"/>
      <c r="D10" s="314"/>
      <c r="E10" s="592"/>
      <c r="F10" s="592"/>
      <c r="G10" s="592"/>
      <c r="H10" s="592"/>
      <c r="I10" s="592"/>
      <c r="J10" s="592"/>
      <c r="K10" s="592"/>
      <c r="L10" s="592"/>
      <c r="M10" s="592"/>
      <c r="N10" s="592"/>
      <c r="O10" s="592"/>
      <c r="P10" s="592"/>
      <c r="Q10" s="592"/>
      <c r="R10" s="525"/>
      <c r="S10" s="525"/>
      <c r="T10" s="228"/>
      <c r="Y10" s="82"/>
      <c r="Z10" s="82"/>
      <c r="AA10" s="82"/>
      <c r="AB10" s="82"/>
      <c r="AC10" s="82"/>
    </row>
    <row r="11" spans="2:47" ht="16.5" x14ac:dyDescent="0.3">
      <c r="B11" s="526" t="s">
        <v>854</v>
      </c>
      <c r="C11" s="314"/>
      <c r="D11" s="314"/>
      <c r="E11" s="592"/>
      <c r="F11" s="592"/>
      <c r="G11" s="592"/>
      <c r="H11" s="592"/>
      <c r="I11" s="592"/>
      <c r="J11" s="592"/>
      <c r="K11" s="592"/>
      <c r="L11" s="592"/>
      <c r="M11" s="592"/>
      <c r="N11" s="592"/>
      <c r="O11" s="592"/>
      <c r="P11" s="592"/>
      <c r="Q11" s="592"/>
      <c r="R11" s="525"/>
      <c r="S11" s="525"/>
      <c r="T11" s="228"/>
      <c r="Y11" s="82"/>
      <c r="Z11" s="82"/>
      <c r="AA11" s="82"/>
      <c r="AB11" s="82"/>
      <c r="AC11" s="82"/>
    </row>
    <row r="12" spans="2:47" ht="16.5" x14ac:dyDescent="0.3">
      <c r="B12" s="526" t="s">
        <v>855</v>
      </c>
      <c r="C12" s="314"/>
      <c r="D12" s="314"/>
      <c r="E12" s="592"/>
      <c r="F12" s="592"/>
      <c r="G12" s="592"/>
      <c r="H12" s="592"/>
      <c r="I12" s="592"/>
      <c r="J12" s="592"/>
      <c r="K12" s="592"/>
      <c r="L12" s="592"/>
      <c r="M12" s="592"/>
      <c r="N12" s="592"/>
      <c r="O12" s="592"/>
      <c r="P12" s="592"/>
      <c r="Q12" s="592"/>
      <c r="R12" s="525"/>
      <c r="S12" s="525"/>
      <c r="T12" s="228"/>
      <c r="Y12" s="82"/>
      <c r="Z12" s="82"/>
      <c r="AA12" s="82"/>
      <c r="AB12" s="82"/>
      <c r="AC12" s="82"/>
    </row>
    <row r="13" spans="2:47" ht="16.5" x14ac:dyDescent="0.3">
      <c r="B13" s="526" t="s">
        <v>386</v>
      </c>
      <c r="C13" s="527">
        <f>SUM(C9:C12)</f>
        <v>0</v>
      </c>
      <c r="D13" s="527"/>
      <c r="E13" s="592"/>
      <c r="F13" s="592"/>
      <c r="G13" s="592"/>
      <c r="H13" s="592"/>
      <c r="I13" s="592"/>
      <c r="J13" s="592"/>
      <c r="K13" s="592"/>
      <c r="L13" s="592"/>
      <c r="M13" s="592"/>
      <c r="N13" s="592"/>
      <c r="O13" s="592"/>
      <c r="P13" s="592"/>
      <c r="Q13" s="592"/>
      <c r="R13" s="525"/>
      <c r="S13" s="525"/>
      <c r="T13" s="228"/>
      <c r="Y13" s="82"/>
      <c r="Z13" s="82"/>
      <c r="AA13" s="82"/>
      <c r="AB13" s="82"/>
      <c r="AC13" s="82"/>
    </row>
    <row r="14" spans="2:47" ht="16.5" x14ac:dyDescent="0.3">
      <c r="B14" s="526" t="s">
        <v>856</v>
      </c>
      <c r="C14" s="528">
        <f>TAB00!E32</f>
        <v>0</v>
      </c>
      <c r="D14" s="528"/>
      <c r="G14" s="592"/>
      <c r="H14" s="592"/>
      <c r="I14" s="592"/>
      <c r="J14" s="592"/>
      <c r="K14" s="592"/>
      <c r="L14" s="592"/>
      <c r="M14" s="592"/>
      <c r="N14" s="592"/>
      <c r="O14" s="592"/>
      <c r="P14" s="592"/>
      <c r="Q14" s="592"/>
      <c r="R14" s="525"/>
      <c r="S14" s="525"/>
      <c r="T14" s="228"/>
      <c r="Y14" s="82"/>
      <c r="Z14" s="82"/>
      <c r="AA14" s="82"/>
      <c r="AB14" s="82"/>
      <c r="AC14" s="82"/>
    </row>
    <row r="15" spans="2:47" ht="16.5" x14ac:dyDescent="0.3">
      <c r="B15" s="526" t="s">
        <v>911</v>
      </c>
      <c r="C15" s="528">
        <f>TAB00!F32</f>
        <v>0</v>
      </c>
      <c r="D15" s="528"/>
      <c r="E15" s="592"/>
      <c r="F15" s="592"/>
      <c r="G15" s="592"/>
      <c r="H15" s="592"/>
      <c r="I15" s="592"/>
      <c r="J15" s="592"/>
      <c r="K15" s="592"/>
      <c r="L15" s="592"/>
      <c r="M15" s="592"/>
      <c r="N15" s="592"/>
      <c r="O15" s="592"/>
      <c r="P15" s="592"/>
      <c r="Q15" s="592"/>
      <c r="R15" s="525"/>
      <c r="S15" s="525"/>
      <c r="T15" s="228"/>
      <c r="Y15" s="82"/>
      <c r="Z15" s="82"/>
      <c r="AA15" s="82"/>
      <c r="AB15" s="82"/>
      <c r="AC15" s="82"/>
    </row>
    <row r="16" spans="2:47" ht="16.5" x14ac:dyDescent="0.3">
      <c r="B16" s="526" t="s">
        <v>857</v>
      </c>
      <c r="C16" s="527">
        <f>C13*(1+C14)*(1+C15)</f>
        <v>0</v>
      </c>
      <c r="D16" s="527"/>
      <c r="E16" s="592"/>
      <c r="F16" s="592"/>
      <c r="G16" s="592"/>
      <c r="H16" s="592"/>
      <c r="I16" s="592"/>
      <c r="J16" s="592"/>
      <c r="K16" s="592"/>
      <c r="L16" s="592"/>
      <c r="M16" s="592"/>
      <c r="N16" s="592"/>
      <c r="O16" s="592"/>
      <c r="P16" s="592"/>
      <c r="Q16" s="592"/>
      <c r="R16" s="525"/>
      <c r="S16" s="525"/>
      <c r="T16" s="228"/>
      <c r="Y16" s="82"/>
      <c r="Z16" s="82"/>
      <c r="AA16" s="82"/>
      <c r="AB16" s="82"/>
      <c r="AC16" s="82"/>
    </row>
    <row r="17" spans="1:29" ht="16.5" x14ac:dyDescent="0.3">
      <c r="B17" s="592"/>
      <c r="C17" s="592"/>
      <c r="D17" s="592"/>
      <c r="E17" s="592"/>
      <c r="F17" s="592"/>
      <c r="G17" s="592"/>
      <c r="H17" s="592"/>
      <c r="I17" s="592"/>
      <c r="J17" s="592"/>
      <c r="K17" s="592"/>
      <c r="L17" s="592"/>
      <c r="M17" s="592"/>
      <c r="N17" s="592"/>
      <c r="O17" s="592"/>
      <c r="P17" s="592"/>
      <c r="Q17" s="592"/>
      <c r="R17" s="525"/>
      <c r="S17" s="525"/>
      <c r="T17" s="228"/>
      <c r="Y17" s="82"/>
      <c r="Z17" s="82"/>
      <c r="AA17" s="82"/>
      <c r="AB17" s="82"/>
      <c r="AC17" s="82"/>
    </row>
    <row r="18" spans="1:29" ht="16.5" x14ac:dyDescent="0.3">
      <c r="B18" s="795" t="str">
        <f>IFERROR(IF(Q56-Q49-Q55&lt;=C16,"C.10.1.a. le total du revenu autorisé 2019 hors projets spécifiques et hors soldes régulatoires n'excède pas l’enveloppe budgétaire 2017 indexée hors adaptations du plafond des coûts gérables et hors acompte","C.10.1.a. le total du revenu autorisé 2019  hors projets spécifiques et hors soldes régulatoires ne doit pas excéder l’enveloppe budgétaire 2017 indexée hors adaptations du plafond des coûts gérables et hors acompte."),"C.10.1.a. le total du revenu autorisé 2019  hors projets spécifiques et hors soldes régulatoires ne doit pas excéder l’enveloppe budgétaire 2017 indexée hors adaptations du plafond des coûts gérables et hors acompte.")</f>
        <v>C.10.1.a. le total du revenu autorisé 2019 hors projets spécifiques et hors soldes régulatoires n'excède pas l’enveloppe budgétaire 2017 indexée hors adaptations du plafond des coûts gérables et hors acompte</v>
      </c>
      <c r="C18" s="795"/>
      <c r="D18" s="795"/>
      <c r="E18" s="795"/>
      <c r="F18" s="795"/>
      <c r="G18" s="795"/>
      <c r="H18" s="795"/>
      <c r="I18" s="795"/>
      <c r="J18" s="795"/>
      <c r="K18" s="795"/>
      <c r="L18" s="595"/>
      <c r="M18" s="595"/>
      <c r="N18" s="595"/>
      <c r="O18" s="595"/>
      <c r="P18" s="595"/>
      <c r="Q18" s="595"/>
      <c r="R18" s="525"/>
      <c r="S18" s="525"/>
      <c r="T18" s="228"/>
      <c r="Y18" s="82"/>
      <c r="Z18" s="82"/>
      <c r="AA18" s="82"/>
      <c r="AB18" s="82"/>
      <c r="AC18" s="82"/>
    </row>
    <row r="19" spans="1:29" ht="15" x14ac:dyDescent="0.3">
      <c r="B19" s="641"/>
      <c r="C19" s="641"/>
      <c r="D19" s="641"/>
      <c r="E19" s="641"/>
      <c r="F19" s="641"/>
      <c r="G19" s="641"/>
      <c r="H19" s="641"/>
      <c r="I19" s="641"/>
      <c r="J19" s="641"/>
      <c r="K19" s="641"/>
      <c r="L19" s="641"/>
      <c r="M19" s="641"/>
      <c r="N19" s="641"/>
      <c r="O19" s="641"/>
      <c r="P19" s="641"/>
      <c r="Q19" s="641"/>
      <c r="R19" s="525"/>
      <c r="S19" s="525"/>
      <c r="T19" s="228"/>
      <c r="Y19" s="82"/>
      <c r="Z19" s="82"/>
      <c r="AA19" s="82"/>
      <c r="AB19" s="82"/>
      <c r="AC19" s="82"/>
    </row>
    <row r="20" spans="1:29" s="197" customFormat="1" ht="18" customHeight="1" x14ac:dyDescent="0.3">
      <c r="A20" s="609"/>
      <c r="B20" s="804" t="s">
        <v>363</v>
      </c>
      <c r="C20" s="804"/>
      <c r="D20" s="804"/>
      <c r="E20" s="804"/>
      <c r="F20" s="804"/>
      <c r="G20" s="804"/>
      <c r="H20" s="804"/>
      <c r="I20" s="804"/>
      <c r="J20" s="804"/>
      <c r="K20" s="804"/>
      <c r="L20" s="804"/>
      <c r="M20" s="804"/>
      <c r="N20" s="804"/>
      <c r="O20" s="804"/>
      <c r="P20" s="804"/>
      <c r="Q20" s="804"/>
      <c r="R20" s="533"/>
      <c r="S20" s="533"/>
      <c r="T20" s="326"/>
      <c r="Y20" s="101"/>
      <c r="Z20" s="101"/>
      <c r="AA20" s="101"/>
      <c r="AB20" s="101"/>
      <c r="AC20" s="101"/>
    </row>
    <row r="21" spans="1:29" s="82" customFormat="1" x14ac:dyDescent="0.3">
      <c r="A21" s="610"/>
      <c r="B21" s="599" t="s">
        <v>2</v>
      </c>
      <c r="C21" s="805" t="s">
        <v>684</v>
      </c>
      <c r="D21" s="806"/>
      <c r="E21" s="805" t="s">
        <v>521</v>
      </c>
      <c r="F21" s="806"/>
      <c r="G21" s="805" t="s">
        <v>347</v>
      </c>
      <c r="H21" s="806"/>
      <c r="I21" s="805" t="s">
        <v>522</v>
      </c>
      <c r="J21" s="806"/>
      <c r="K21" s="805" t="s">
        <v>523</v>
      </c>
      <c r="L21" s="806"/>
      <c r="M21" s="805" t="s">
        <v>349</v>
      </c>
      <c r="N21" s="806"/>
      <c r="O21" s="805" t="s">
        <v>351</v>
      </c>
      <c r="P21" s="806"/>
      <c r="Q21" s="590" t="s">
        <v>54</v>
      </c>
    </row>
    <row r="22" spans="1:29" s="82" customFormat="1" x14ac:dyDescent="0.3">
      <c r="A22" s="611"/>
      <c r="B22" s="600" t="s">
        <v>723</v>
      </c>
      <c r="C22" s="228">
        <f>SUM(C23,C26)</f>
        <v>0</v>
      </c>
      <c r="D22" s="596">
        <f>IFERROR(C22/$Q22,0)</f>
        <v>0</v>
      </c>
      <c r="E22" s="228">
        <f t="shared" ref="E22:O22" si="0">SUM(E23,E26)</f>
        <v>0</v>
      </c>
      <c r="F22" s="596">
        <f>IFERROR(E22/$Q22,0)</f>
        <v>0</v>
      </c>
      <c r="G22" s="228">
        <f t="shared" si="0"/>
        <v>0</v>
      </c>
      <c r="H22" s="596">
        <f>IFERROR(G22/$Q22,0)</f>
        <v>0</v>
      </c>
      <c r="I22" s="228">
        <f t="shared" si="0"/>
        <v>0</v>
      </c>
      <c r="J22" s="596">
        <f>IFERROR(I22/$Q22,0)</f>
        <v>0</v>
      </c>
      <c r="K22" s="228">
        <f t="shared" si="0"/>
        <v>0</v>
      </c>
      <c r="L22" s="596">
        <f>IFERROR(K22/$Q22,0)</f>
        <v>0</v>
      </c>
      <c r="M22" s="228">
        <f t="shared" si="0"/>
        <v>0</v>
      </c>
      <c r="N22" s="596">
        <f>IFERROR(M22/$Q22,0)</f>
        <v>0</v>
      </c>
      <c r="O22" s="228">
        <f t="shared" si="0"/>
        <v>0</v>
      </c>
      <c r="P22" s="596">
        <f>IFERROR(O22/$Q22,0)</f>
        <v>0</v>
      </c>
      <c r="Q22" s="77">
        <f>+SUM(C22,E22,G22,I22,K22,M22,O22)</f>
        <v>0</v>
      </c>
      <c r="R22" s="77"/>
      <c r="S22" s="77"/>
      <c r="T22" s="77"/>
    </row>
    <row r="23" spans="1:29" s="82" customFormat="1" ht="13.5" customHeight="1" x14ac:dyDescent="0.3">
      <c r="A23" s="796" t="s">
        <v>912</v>
      </c>
      <c r="B23" s="601" t="s">
        <v>724</v>
      </c>
      <c r="C23" s="228">
        <f>SUM(C24:C25)</f>
        <v>0</v>
      </c>
      <c r="D23" s="596">
        <f t="shared" ref="D23:F56" si="1">IFERROR(C23/$Q23,0)</f>
        <v>0</v>
      </c>
      <c r="E23" s="228">
        <f t="shared" ref="E23:O23" si="2">SUM(E24:E25)</f>
        <v>0</v>
      </c>
      <c r="F23" s="596">
        <f t="shared" si="1"/>
        <v>0</v>
      </c>
      <c r="G23" s="228">
        <f t="shared" si="2"/>
        <v>0</v>
      </c>
      <c r="H23" s="596">
        <f t="shared" ref="H23" si="3">IFERROR(G23/$Q23,0)</f>
        <v>0</v>
      </c>
      <c r="I23" s="228">
        <f t="shared" si="2"/>
        <v>0</v>
      </c>
      <c r="J23" s="596">
        <f t="shared" ref="J23" si="4">IFERROR(I23/$Q23,0)</f>
        <v>0</v>
      </c>
      <c r="K23" s="228">
        <f t="shared" si="2"/>
        <v>0</v>
      </c>
      <c r="L23" s="596">
        <f t="shared" ref="L23" si="5">IFERROR(K23/$Q23,0)</f>
        <v>0</v>
      </c>
      <c r="M23" s="228">
        <f t="shared" si="2"/>
        <v>0</v>
      </c>
      <c r="N23" s="596">
        <f t="shared" ref="N23" si="6">IFERROR(M23/$Q23,0)</f>
        <v>0</v>
      </c>
      <c r="O23" s="228">
        <f t="shared" si="2"/>
        <v>0</v>
      </c>
      <c r="P23" s="596">
        <f t="shared" ref="P23" si="7">IFERROR(O23/$Q23,0)</f>
        <v>0</v>
      </c>
      <c r="Q23" s="77">
        <f t="shared" ref="Q23:Q56" si="8">+SUM(C23,E23,G23,I23,K23,M23,O23)</f>
        <v>0</v>
      </c>
      <c r="R23" s="77"/>
      <c r="S23" s="77"/>
      <c r="T23" s="77"/>
    </row>
    <row r="24" spans="1:29" s="82" customFormat="1" ht="13.5" customHeight="1" x14ac:dyDescent="0.3">
      <c r="A24" s="797"/>
      <c r="B24" s="602" t="str">
        <f>'TAB2'!A37</f>
        <v>Charges nettes hors charges nettes liées aux immobilisations</v>
      </c>
      <c r="C24" s="314"/>
      <c r="D24" s="596">
        <f t="shared" si="1"/>
        <v>0</v>
      </c>
      <c r="E24" s="314"/>
      <c r="F24" s="596">
        <f t="shared" si="1"/>
        <v>0</v>
      </c>
      <c r="G24" s="314"/>
      <c r="H24" s="596">
        <f t="shared" ref="H24" si="9">IFERROR(G24/$Q24,0)</f>
        <v>0</v>
      </c>
      <c r="I24" s="314"/>
      <c r="J24" s="596">
        <f t="shared" ref="J24" si="10">IFERROR(I24/$Q24,0)</f>
        <v>0</v>
      </c>
      <c r="K24" s="314"/>
      <c r="L24" s="596">
        <f t="shared" ref="L24" si="11">IFERROR(K24/$Q24,0)</f>
        <v>0</v>
      </c>
      <c r="M24" s="314"/>
      <c r="N24" s="596">
        <f t="shared" ref="N24" si="12">IFERROR(M24/$Q24,0)</f>
        <v>0</v>
      </c>
      <c r="O24" s="314"/>
      <c r="P24" s="596">
        <f t="shared" ref="P24" si="13">IFERROR(O24/$Q24,0)</f>
        <v>0</v>
      </c>
      <c r="Q24" s="77">
        <f t="shared" si="8"/>
        <v>0</v>
      </c>
      <c r="R24" s="77"/>
      <c r="S24" s="77"/>
      <c r="T24" s="77"/>
    </row>
    <row r="25" spans="1:29" s="82" customFormat="1" ht="13.5" customHeight="1" x14ac:dyDescent="0.3">
      <c r="A25" s="797"/>
      <c r="B25" s="602" t="str">
        <f>'TAB2'!A44</f>
        <v xml:space="preserve">Charges nettes liées aux immobilisations </v>
      </c>
      <c r="C25" s="314"/>
      <c r="D25" s="596">
        <f t="shared" si="1"/>
        <v>0</v>
      </c>
      <c r="E25" s="314"/>
      <c r="F25" s="596">
        <f t="shared" si="1"/>
        <v>0</v>
      </c>
      <c r="G25" s="314"/>
      <c r="H25" s="596">
        <f t="shared" ref="H25" si="14">IFERROR(G25/$Q25,0)</f>
        <v>0</v>
      </c>
      <c r="I25" s="314"/>
      <c r="J25" s="596">
        <f t="shared" ref="J25" si="15">IFERROR(I25/$Q25,0)</f>
        <v>0</v>
      </c>
      <c r="K25" s="314"/>
      <c r="L25" s="596">
        <f t="shared" ref="L25" si="16">IFERROR(K25/$Q25,0)</f>
        <v>0</v>
      </c>
      <c r="M25" s="314"/>
      <c r="N25" s="596">
        <f t="shared" ref="N25" si="17">IFERROR(M25/$Q25,0)</f>
        <v>0</v>
      </c>
      <c r="O25" s="314"/>
      <c r="P25" s="596">
        <f t="shared" ref="P25" si="18">IFERROR(O25/$Q25,0)</f>
        <v>0</v>
      </c>
      <c r="Q25" s="77">
        <f t="shared" si="8"/>
        <v>0</v>
      </c>
      <c r="R25" s="77"/>
      <c r="S25" s="77"/>
      <c r="T25" s="77"/>
    </row>
    <row r="26" spans="1:29" s="82" customFormat="1" ht="13.5" customHeight="1" x14ac:dyDescent="0.3">
      <c r="A26" s="797"/>
      <c r="B26" s="601" t="s">
        <v>725</v>
      </c>
      <c r="C26" s="228">
        <f>SUM(C27:C29)</f>
        <v>0</v>
      </c>
      <c r="D26" s="596">
        <f t="shared" si="1"/>
        <v>0</v>
      </c>
      <c r="E26" s="228">
        <f t="shared" ref="E26:O26" si="19">SUM(E27:E29)</f>
        <v>0</v>
      </c>
      <c r="F26" s="596">
        <f t="shared" si="1"/>
        <v>0</v>
      </c>
      <c r="G26" s="228">
        <f t="shared" si="19"/>
        <v>0</v>
      </c>
      <c r="H26" s="596">
        <f t="shared" ref="H26" si="20">IFERROR(G26/$Q26,0)</f>
        <v>0</v>
      </c>
      <c r="I26" s="228">
        <f t="shared" si="19"/>
        <v>0</v>
      </c>
      <c r="J26" s="596">
        <f t="shared" ref="J26" si="21">IFERROR(I26/$Q26,0)</f>
        <v>0</v>
      </c>
      <c r="K26" s="228">
        <f t="shared" si="19"/>
        <v>0</v>
      </c>
      <c r="L26" s="596">
        <f t="shared" ref="L26" si="22">IFERROR(K26/$Q26,0)</f>
        <v>0</v>
      </c>
      <c r="M26" s="228">
        <f t="shared" si="19"/>
        <v>0</v>
      </c>
      <c r="N26" s="596">
        <f t="shared" ref="N26" si="23">IFERROR(M26/$Q26,0)</f>
        <v>0</v>
      </c>
      <c r="O26" s="228">
        <f t="shared" si="19"/>
        <v>0</v>
      </c>
      <c r="P26" s="596">
        <f t="shared" ref="P26" si="24">IFERROR(O26/$Q26,0)</f>
        <v>0</v>
      </c>
      <c r="Q26" s="77">
        <f t="shared" si="8"/>
        <v>0</v>
      </c>
      <c r="R26" s="77"/>
      <c r="S26" s="77"/>
      <c r="T26" s="77"/>
    </row>
    <row r="27" spans="1:29" s="82" customFormat="1" ht="13.5" customHeight="1" x14ac:dyDescent="0.3">
      <c r="A27" s="797"/>
      <c r="B27" s="603" t="s">
        <v>596</v>
      </c>
      <c r="C27" s="314"/>
      <c r="D27" s="596">
        <f t="shared" si="1"/>
        <v>0</v>
      </c>
      <c r="E27" s="314"/>
      <c r="F27" s="596">
        <f t="shared" si="1"/>
        <v>0</v>
      </c>
      <c r="G27" s="314"/>
      <c r="H27" s="596">
        <f t="shared" ref="H27" si="25">IFERROR(G27/$Q27,0)</f>
        <v>0</v>
      </c>
      <c r="I27" s="314"/>
      <c r="J27" s="596">
        <f t="shared" ref="J27" si="26">IFERROR(I27/$Q27,0)</f>
        <v>0</v>
      </c>
      <c r="K27" s="314"/>
      <c r="L27" s="596">
        <f t="shared" ref="L27" si="27">IFERROR(K27/$Q27,0)</f>
        <v>0</v>
      </c>
      <c r="M27" s="314"/>
      <c r="N27" s="596">
        <f t="shared" ref="N27" si="28">IFERROR(M27/$Q27,0)</f>
        <v>0</v>
      </c>
      <c r="O27" s="314"/>
      <c r="P27" s="596">
        <f t="shared" ref="P27" si="29">IFERROR(O27/$Q27,0)</f>
        <v>0</v>
      </c>
      <c r="Q27" s="77">
        <f t="shared" si="8"/>
        <v>0</v>
      </c>
      <c r="R27" s="77"/>
      <c r="S27" s="77"/>
      <c r="T27" s="77"/>
      <c r="U27" s="88"/>
      <c r="V27" s="88"/>
      <c r="W27" s="88"/>
      <c r="X27" s="88"/>
      <c r="Y27" s="88"/>
    </row>
    <row r="28" spans="1:29" s="82" customFormat="1" ht="13.5" customHeight="1" x14ac:dyDescent="0.3">
      <c r="A28" s="797"/>
      <c r="B28" s="603" t="s">
        <v>597</v>
      </c>
      <c r="C28" s="314"/>
      <c r="D28" s="596">
        <f t="shared" si="1"/>
        <v>0</v>
      </c>
      <c r="E28" s="314"/>
      <c r="F28" s="596">
        <f t="shared" si="1"/>
        <v>0</v>
      </c>
      <c r="G28" s="314"/>
      <c r="H28" s="596">
        <f t="shared" ref="H28" si="30">IFERROR(G28/$Q28,0)</f>
        <v>0</v>
      </c>
      <c r="I28" s="314"/>
      <c r="J28" s="596">
        <f t="shared" ref="J28" si="31">IFERROR(I28/$Q28,0)</f>
        <v>0</v>
      </c>
      <c r="K28" s="314"/>
      <c r="L28" s="596">
        <f t="shared" ref="L28" si="32">IFERROR(K28/$Q28,0)</f>
        <v>0</v>
      </c>
      <c r="M28" s="314"/>
      <c r="N28" s="596">
        <f t="shared" ref="N28" si="33">IFERROR(M28/$Q28,0)</f>
        <v>0</v>
      </c>
      <c r="O28" s="314"/>
      <c r="P28" s="596">
        <f t="shared" ref="P28" si="34">IFERROR(O28/$Q28,0)</f>
        <v>0</v>
      </c>
      <c r="Q28" s="77">
        <f t="shared" si="8"/>
        <v>0</v>
      </c>
      <c r="R28" s="77"/>
      <c r="S28" s="77"/>
      <c r="T28" s="77"/>
      <c r="U28" s="88"/>
      <c r="V28" s="88"/>
      <c r="W28" s="88"/>
      <c r="X28" s="88"/>
      <c r="Y28" s="88"/>
    </row>
    <row r="29" spans="1:29" s="82" customFormat="1" ht="13.5" customHeight="1" x14ac:dyDescent="0.3">
      <c r="A29" s="798"/>
      <c r="B29" s="603" t="s">
        <v>586</v>
      </c>
      <c r="C29" s="314"/>
      <c r="D29" s="596">
        <f t="shared" si="1"/>
        <v>0</v>
      </c>
      <c r="E29" s="314"/>
      <c r="F29" s="596">
        <f t="shared" si="1"/>
        <v>0</v>
      </c>
      <c r="G29" s="314"/>
      <c r="H29" s="596">
        <f t="shared" ref="H29" si="35">IFERROR(G29/$Q29,0)</f>
        <v>0</v>
      </c>
      <c r="I29" s="314"/>
      <c r="J29" s="596">
        <f t="shared" ref="J29" si="36">IFERROR(I29/$Q29,0)</f>
        <v>0</v>
      </c>
      <c r="K29" s="314"/>
      <c r="L29" s="596">
        <f t="shared" ref="L29" si="37">IFERROR(K29/$Q29,0)</f>
        <v>0</v>
      </c>
      <c r="M29" s="314"/>
      <c r="N29" s="596">
        <f t="shared" ref="N29" si="38">IFERROR(M29/$Q29,0)</f>
        <v>0</v>
      </c>
      <c r="O29" s="314"/>
      <c r="P29" s="596">
        <f t="shared" ref="P29" si="39">IFERROR(O29/$Q29,0)</f>
        <v>0</v>
      </c>
      <c r="Q29" s="77">
        <f t="shared" si="8"/>
        <v>0</v>
      </c>
      <c r="R29" s="77"/>
      <c r="S29" s="77"/>
      <c r="T29" s="77"/>
      <c r="U29" s="88"/>
      <c r="V29" s="88"/>
      <c r="W29" s="88"/>
      <c r="X29" s="88"/>
      <c r="Y29" s="88"/>
    </row>
    <row r="30" spans="1:29" s="82" customFormat="1" x14ac:dyDescent="0.3">
      <c r="A30" s="598"/>
      <c r="B30" s="600" t="s">
        <v>860</v>
      </c>
      <c r="C30" s="228">
        <f>SUM(C31,C40)</f>
        <v>0</v>
      </c>
      <c r="D30" s="596">
        <f t="shared" si="1"/>
        <v>0</v>
      </c>
      <c r="E30" s="228">
        <f t="shared" ref="E30:O30" si="40">SUM(E31,E40)</f>
        <v>0</v>
      </c>
      <c r="F30" s="596">
        <f t="shared" si="1"/>
        <v>0</v>
      </c>
      <c r="G30" s="228">
        <f t="shared" si="40"/>
        <v>0</v>
      </c>
      <c r="H30" s="596">
        <f t="shared" ref="H30" si="41">IFERROR(G30/$Q30,0)</f>
        <v>0</v>
      </c>
      <c r="I30" s="228">
        <f t="shared" si="40"/>
        <v>0</v>
      </c>
      <c r="J30" s="596">
        <f t="shared" ref="J30" si="42">IFERROR(I30/$Q30,0)</f>
        <v>0</v>
      </c>
      <c r="K30" s="228">
        <f t="shared" si="40"/>
        <v>0</v>
      </c>
      <c r="L30" s="596">
        <f t="shared" ref="L30" si="43">IFERROR(K30/$Q30,0)</f>
        <v>0</v>
      </c>
      <c r="M30" s="228">
        <f t="shared" si="40"/>
        <v>0</v>
      </c>
      <c r="N30" s="596">
        <f t="shared" ref="N30" si="44">IFERROR(M30/$Q30,0)</f>
        <v>0</v>
      </c>
      <c r="O30" s="228">
        <f t="shared" si="40"/>
        <v>0</v>
      </c>
      <c r="P30" s="596">
        <f t="shared" ref="P30" si="45">IFERROR(O30/$Q30,0)</f>
        <v>0</v>
      </c>
      <c r="Q30" s="77">
        <f t="shared" si="8"/>
        <v>0</v>
      </c>
      <c r="R30" s="77"/>
      <c r="S30" s="77"/>
      <c r="T30" s="77"/>
      <c r="U30" s="88"/>
      <c r="V30" s="88"/>
      <c r="W30" s="88"/>
      <c r="X30" s="88"/>
      <c r="Y30" s="88"/>
    </row>
    <row r="31" spans="1:29" s="82" customFormat="1" x14ac:dyDescent="0.3">
      <c r="A31" s="799" t="s">
        <v>913</v>
      </c>
      <c r="B31" s="604" t="s">
        <v>158</v>
      </c>
      <c r="C31" s="228">
        <f>SUM(C32:C39)</f>
        <v>0</v>
      </c>
      <c r="D31" s="596">
        <f t="shared" si="1"/>
        <v>0</v>
      </c>
      <c r="E31" s="228">
        <f t="shared" ref="E31:O31" si="46">SUM(E32:E39)</f>
        <v>0</v>
      </c>
      <c r="F31" s="596">
        <f t="shared" si="1"/>
        <v>0</v>
      </c>
      <c r="G31" s="228">
        <f t="shared" si="46"/>
        <v>0</v>
      </c>
      <c r="H31" s="596">
        <f t="shared" ref="H31" si="47">IFERROR(G31/$Q31,0)</f>
        <v>0</v>
      </c>
      <c r="I31" s="228">
        <f t="shared" si="46"/>
        <v>0</v>
      </c>
      <c r="J31" s="596">
        <f t="shared" ref="J31" si="48">IFERROR(I31/$Q31,0)</f>
        <v>0</v>
      </c>
      <c r="K31" s="228">
        <f t="shared" si="46"/>
        <v>0</v>
      </c>
      <c r="L31" s="596">
        <f t="shared" ref="L31" si="49">IFERROR(K31/$Q31,0)</f>
        <v>0</v>
      </c>
      <c r="M31" s="228">
        <f t="shared" si="46"/>
        <v>0</v>
      </c>
      <c r="N31" s="596">
        <f t="shared" ref="N31" si="50">IFERROR(M31/$Q31,0)</f>
        <v>0</v>
      </c>
      <c r="O31" s="228">
        <f t="shared" si="46"/>
        <v>0</v>
      </c>
      <c r="P31" s="596">
        <f t="shared" ref="P31" si="51">IFERROR(O31/$Q31,0)</f>
        <v>0</v>
      </c>
      <c r="Q31" s="77">
        <f t="shared" si="8"/>
        <v>0</v>
      </c>
      <c r="R31" s="77"/>
      <c r="S31" s="77"/>
      <c r="T31" s="77"/>
    </row>
    <row r="32" spans="1:29" s="82" customFormat="1" x14ac:dyDescent="0.3">
      <c r="A32" s="799"/>
      <c r="B32" s="603" t="str">
        <f>'TAB5'!A9</f>
        <v>Charges et produits émanant de factures de transit émises ou reçues par le GRD</v>
      </c>
      <c r="C32" s="314"/>
      <c r="D32" s="596">
        <f t="shared" si="1"/>
        <v>0</v>
      </c>
      <c r="E32" s="314"/>
      <c r="F32" s="596">
        <f t="shared" si="1"/>
        <v>0</v>
      </c>
      <c r="G32" s="314"/>
      <c r="H32" s="596">
        <f t="shared" ref="H32" si="52">IFERROR(G32/$Q32,0)</f>
        <v>0</v>
      </c>
      <c r="I32" s="314"/>
      <c r="J32" s="596">
        <f t="shared" ref="J32" si="53">IFERROR(I32/$Q32,0)</f>
        <v>0</v>
      </c>
      <c r="K32" s="314"/>
      <c r="L32" s="596">
        <f t="shared" ref="L32" si="54">IFERROR(K32/$Q32,0)</f>
        <v>0</v>
      </c>
      <c r="M32" s="314"/>
      <c r="N32" s="596">
        <f t="shared" ref="N32" si="55">IFERROR(M32/$Q32,0)</f>
        <v>0</v>
      </c>
      <c r="O32" s="314"/>
      <c r="P32" s="596">
        <f t="shared" ref="P32" si="56">IFERROR(O32/$Q32,0)</f>
        <v>0</v>
      </c>
      <c r="Q32" s="77">
        <f t="shared" si="8"/>
        <v>0</v>
      </c>
      <c r="R32" s="77"/>
      <c r="S32" s="77"/>
      <c r="T32" s="77"/>
    </row>
    <row r="33" spans="1:20" s="82" customFormat="1" ht="27" x14ac:dyDescent="0.3">
      <c r="A33" s="799"/>
      <c r="B33" s="603" t="str">
        <f>'TAB5'!A10</f>
        <v xml:space="preserve">Charges émanant de factures d’achat d’électricité émises par un fournisseur commercial pour la couverture des pertes en réseau électrique </v>
      </c>
      <c r="C33" s="314"/>
      <c r="D33" s="596">
        <f t="shared" si="1"/>
        <v>0</v>
      </c>
      <c r="E33" s="314"/>
      <c r="F33" s="596">
        <f t="shared" si="1"/>
        <v>0</v>
      </c>
      <c r="G33" s="314"/>
      <c r="H33" s="596">
        <f t="shared" ref="H33" si="57">IFERROR(G33/$Q33,0)</f>
        <v>0</v>
      </c>
      <c r="I33" s="314"/>
      <c r="J33" s="596">
        <f t="shared" ref="J33" si="58">IFERROR(I33/$Q33,0)</f>
        <v>0</v>
      </c>
      <c r="K33" s="314"/>
      <c r="L33" s="596">
        <f t="shared" ref="L33" si="59">IFERROR(K33/$Q33,0)</f>
        <v>0</v>
      </c>
      <c r="M33" s="314"/>
      <c r="N33" s="596">
        <f t="shared" ref="N33" si="60">IFERROR(M33/$Q33,0)</f>
        <v>0</v>
      </c>
      <c r="O33" s="314"/>
      <c r="P33" s="596">
        <f t="shared" ref="P33" si="61">IFERROR(O33/$Q33,0)</f>
        <v>0</v>
      </c>
      <c r="Q33" s="77">
        <f t="shared" si="8"/>
        <v>0</v>
      </c>
      <c r="R33" s="77"/>
      <c r="S33" s="77"/>
      <c r="T33" s="77"/>
    </row>
    <row r="34" spans="1:20" s="82" customFormat="1" x14ac:dyDescent="0.3">
      <c r="A34" s="799"/>
      <c r="B34" s="603" t="str">
        <f>'TAB5'!A11</f>
        <v xml:space="preserve">Charges émanant de factures émises par la société FeReSO dans le cadre du processus de réconciliation </v>
      </c>
      <c r="C34" s="314"/>
      <c r="D34" s="596">
        <f t="shared" si="1"/>
        <v>0</v>
      </c>
      <c r="E34" s="314"/>
      <c r="F34" s="596">
        <f t="shared" si="1"/>
        <v>0</v>
      </c>
      <c r="G34" s="314"/>
      <c r="H34" s="596">
        <f t="shared" ref="H34" si="62">IFERROR(G34/$Q34,0)</f>
        <v>0</v>
      </c>
      <c r="I34" s="314"/>
      <c r="J34" s="596">
        <f t="shared" ref="J34" si="63">IFERROR(I34/$Q34,0)</f>
        <v>0</v>
      </c>
      <c r="K34" s="314"/>
      <c r="L34" s="596">
        <f t="shared" ref="L34" si="64">IFERROR(K34/$Q34,0)</f>
        <v>0</v>
      </c>
      <c r="M34" s="314"/>
      <c r="N34" s="596">
        <f t="shared" ref="N34" si="65">IFERROR(M34/$Q34,0)</f>
        <v>0</v>
      </c>
      <c r="O34" s="314"/>
      <c r="P34" s="596">
        <f t="shared" ref="P34" si="66">IFERROR(O34/$Q34,0)</f>
        <v>0</v>
      </c>
      <c r="Q34" s="77">
        <f t="shared" si="8"/>
        <v>0</v>
      </c>
      <c r="R34" s="77"/>
      <c r="S34" s="77"/>
      <c r="T34" s="77"/>
    </row>
    <row r="35" spans="1:20" s="82" customFormat="1" x14ac:dyDescent="0.3">
      <c r="A35" s="799"/>
      <c r="B35" s="603" t="str">
        <f>'TAB5'!A12</f>
        <v xml:space="preserve">Redevance de voirie </v>
      </c>
      <c r="C35" s="314"/>
      <c r="D35" s="596">
        <f t="shared" si="1"/>
        <v>0</v>
      </c>
      <c r="E35" s="314"/>
      <c r="F35" s="596">
        <f t="shared" si="1"/>
        <v>0</v>
      </c>
      <c r="G35" s="314"/>
      <c r="H35" s="596">
        <f t="shared" ref="H35" si="67">IFERROR(G35/$Q35,0)</f>
        <v>0</v>
      </c>
      <c r="I35" s="314"/>
      <c r="J35" s="596">
        <f t="shared" ref="J35" si="68">IFERROR(I35/$Q35,0)</f>
        <v>0</v>
      </c>
      <c r="K35" s="314"/>
      <c r="L35" s="596">
        <f t="shared" ref="L35" si="69">IFERROR(K35/$Q35,0)</f>
        <v>0</v>
      </c>
      <c r="M35" s="314"/>
      <c r="N35" s="596">
        <f t="shared" ref="N35" si="70">IFERROR(M35/$Q35,0)</f>
        <v>0</v>
      </c>
      <c r="O35" s="314"/>
      <c r="P35" s="596">
        <f t="shared" ref="P35" si="71">IFERROR(O35/$Q35,0)</f>
        <v>0</v>
      </c>
      <c r="Q35" s="77">
        <f t="shared" si="8"/>
        <v>0</v>
      </c>
      <c r="R35" s="77"/>
      <c r="S35" s="77"/>
      <c r="T35" s="77"/>
    </row>
    <row r="36" spans="1:20" s="82" customFormat="1" x14ac:dyDescent="0.3">
      <c r="A36" s="799"/>
      <c r="B36" s="603" t="str">
        <f>'TAB5'!A13</f>
        <v>Charge fiscale résultant de l'application de l'impôt des sociétés</v>
      </c>
      <c r="C36" s="314"/>
      <c r="D36" s="596">
        <f t="shared" si="1"/>
        <v>0</v>
      </c>
      <c r="E36" s="314"/>
      <c r="F36" s="596">
        <f t="shared" si="1"/>
        <v>0</v>
      </c>
      <c r="G36" s="314"/>
      <c r="H36" s="596">
        <f t="shared" ref="H36" si="72">IFERROR(G36/$Q36,0)</f>
        <v>0</v>
      </c>
      <c r="I36" s="314"/>
      <c r="J36" s="596">
        <f t="shared" ref="J36" si="73">IFERROR(I36/$Q36,0)</f>
        <v>0</v>
      </c>
      <c r="K36" s="314"/>
      <c r="L36" s="596">
        <f t="shared" ref="L36" si="74">IFERROR(K36/$Q36,0)</f>
        <v>0</v>
      </c>
      <c r="M36" s="314"/>
      <c r="N36" s="596">
        <f t="shared" ref="N36" si="75">IFERROR(M36/$Q36,0)</f>
        <v>0</v>
      </c>
      <c r="O36" s="314"/>
      <c r="P36" s="596">
        <f t="shared" ref="P36" si="76">IFERROR(O36/$Q36,0)</f>
        <v>0</v>
      </c>
      <c r="Q36" s="77">
        <f t="shared" si="8"/>
        <v>0</v>
      </c>
      <c r="R36" s="77"/>
      <c r="S36" s="77"/>
      <c r="T36" s="77"/>
    </row>
    <row r="37" spans="1:20" s="82" customFormat="1" x14ac:dyDescent="0.3">
      <c r="A37" s="799"/>
      <c r="B37" s="603" t="str">
        <f>'TAB5'!A14</f>
        <v>Autres impôts, taxes, redevances, surcharges, précomptes immobiliers et mobiliers</v>
      </c>
      <c r="C37" s="314"/>
      <c r="D37" s="596">
        <f t="shared" si="1"/>
        <v>0</v>
      </c>
      <c r="E37" s="314"/>
      <c r="F37" s="596">
        <f t="shared" si="1"/>
        <v>0</v>
      </c>
      <c r="G37" s="314"/>
      <c r="H37" s="596">
        <f t="shared" ref="H37" si="77">IFERROR(G37/$Q37,0)</f>
        <v>0</v>
      </c>
      <c r="I37" s="314"/>
      <c r="J37" s="596">
        <f t="shared" ref="J37" si="78">IFERROR(I37/$Q37,0)</f>
        <v>0</v>
      </c>
      <c r="K37" s="314"/>
      <c r="L37" s="596">
        <f t="shared" ref="L37" si="79">IFERROR(K37/$Q37,0)</f>
        <v>0</v>
      </c>
      <c r="M37" s="314"/>
      <c r="N37" s="596">
        <f t="shared" ref="N37" si="80">IFERROR(M37/$Q37,0)</f>
        <v>0</v>
      </c>
      <c r="O37" s="314"/>
      <c r="P37" s="596">
        <f t="shared" ref="P37" si="81">IFERROR(O37/$Q37,0)</f>
        <v>0</v>
      </c>
      <c r="Q37" s="77">
        <f t="shared" si="8"/>
        <v>0</v>
      </c>
      <c r="R37" s="77"/>
      <c r="S37" s="77"/>
      <c r="T37" s="77"/>
    </row>
    <row r="38" spans="1:20" s="82" customFormat="1" x14ac:dyDescent="0.3">
      <c r="A38" s="799"/>
      <c r="B38" s="603" t="str">
        <f>'TAB5'!A15</f>
        <v>Cotisations de responsabilisation de l’ONSSAPL</v>
      </c>
      <c r="C38" s="314"/>
      <c r="D38" s="596">
        <f t="shared" si="1"/>
        <v>0</v>
      </c>
      <c r="E38" s="314"/>
      <c r="F38" s="596">
        <f t="shared" si="1"/>
        <v>0</v>
      </c>
      <c r="G38" s="314"/>
      <c r="H38" s="596">
        <f t="shared" ref="H38" si="82">IFERROR(G38/$Q38,0)</f>
        <v>0</v>
      </c>
      <c r="I38" s="314"/>
      <c r="J38" s="596">
        <f t="shared" ref="J38" si="83">IFERROR(I38/$Q38,0)</f>
        <v>0</v>
      </c>
      <c r="K38" s="314"/>
      <c r="L38" s="596">
        <f t="shared" ref="L38" si="84">IFERROR(K38/$Q38,0)</f>
        <v>0</v>
      </c>
      <c r="M38" s="314"/>
      <c r="N38" s="596">
        <f t="shared" ref="N38" si="85">IFERROR(M38/$Q38,0)</f>
        <v>0</v>
      </c>
      <c r="O38" s="314"/>
      <c r="P38" s="596">
        <f t="shared" ref="P38" si="86">IFERROR(O38/$Q38,0)</f>
        <v>0</v>
      </c>
      <c r="Q38" s="77">
        <f t="shared" si="8"/>
        <v>0</v>
      </c>
      <c r="R38" s="77"/>
      <c r="S38" s="77"/>
      <c r="T38" s="77"/>
    </row>
    <row r="39" spans="1:20" s="82" customFormat="1" x14ac:dyDescent="0.3">
      <c r="A39" s="799"/>
      <c r="B39" s="603" t="str">
        <f>'TAB5'!A16</f>
        <v>Charges de pension non-capitalisées (uniquement destiné à ORES)</v>
      </c>
      <c r="C39" s="314"/>
      <c r="D39" s="596">
        <f t="shared" si="1"/>
        <v>0</v>
      </c>
      <c r="E39" s="314"/>
      <c r="F39" s="596">
        <f t="shared" si="1"/>
        <v>0</v>
      </c>
      <c r="G39" s="314"/>
      <c r="H39" s="596">
        <f t="shared" ref="H39" si="87">IFERROR(G39/$Q39,0)</f>
        <v>0</v>
      </c>
      <c r="I39" s="314"/>
      <c r="J39" s="596">
        <f t="shared" ref="J39" si="88">IFERROR(I39/$Q39,0)</f>
        <v>0</v>
      </c>
      <c r="K39" s="314"/>
      <c r="L39" s="596">
        <f t="shared" ref="L39" si="89">IFERROR(K39/$Q39,0)</f>
        <v>0</v>
      </c>
      <c r="M39" s="314"/>
      <c r="N39" s="596">
        <f t="shared" ref="N39" si="90">IFERROR(M39/$Q39,0)</f>
        <v>0</v>
      </c>
      <c r="O39" s="314"/>
      <c r="P39" s="596">
        <f t="shared" ref="P39" si="91">IFERROR(O39/$Q39,0)</f>
        <v>0</v>
      </c>
      <c r="Q39" s="77">
        <f t="shared" si="8"/>
        <v>0</v>
      </c>
      <c r="R39" s="77"/>
      <c r="S39" s="77"/>
      <c r="T39" s="77"/>
    </row>
    <row r="40" spans="1:20" s="82" customFormat="1" x14ac:dyDescent="0.3">
      <c r="A40" s="598"/>
      <c r="B40" s="604" t="s">
        <v>159</v>
      </c>
      <c r="C40" s="228">
        <f>SUM(C41:C48)</f>
        <v>0</v>
      </c>
      <c r="D40" s="596">
        <f t="shared" si="1"/>
        <v>0</v>
      </c>
      <c r="E40" s="228">
        <f t="shared" ref="E40:O40" si="92">SUM(E41:E48)</f>
        <v>0</v>
      </c>
      <c r="F40" s="596">
        <f t="shared" si="1"/>
        <v>0</v>
      </c>
      <c r="G40" s="228">
        <f t="shared" si="92"/>
        <v>0</v>
      </c>
      <c r="H40" s="596">
        <f t="shared" ref="H40" si="93">IFERROR(G40/$Q40,0)</f>
        <v>0</v>
      </c>
      <c r="I40" s="228">
        <f t="shared" si="92"/>
        <v>0</v>
      </c>
      <c r="J40" s="596">
        <f t="shared" ref="J40" si="94">IFERROR(I40/$Q40,0)</f>
        <v>0</v>
      </c>
      <c r="K40" s="228">
        <f t="shared" si="92"/>
        <v>0</v>
      </c>
      <c r="L40" s="596">
        <f t="shared" ref="L40" si="95">IFERROR(K40/$Q40,0)</f>
        <v>0</v>
      </c>
      <c r="M40" s="228">
        <f t="shared" si="92"/>
        <v>0</v>
      </c>
      <c r="N40" s="596">
        <f t="shared" ref="N40" si="96">IFERROR(M40/$Q40,0)</f>
        <v>0</v>
      </c>
      <c r="O40" s="228">
        <f t="shared" si="92"/>
        <v>0</v>
      </c>
      <c r="P40" s="596">
        <f t="shared" ref="P40" si="97">IFERROR(O40/$Q40,0)</f>
        <v>0</v>
      </c>
      <c r="Q40" s="77">
        <f t="shared" si="8"/>
        <v>0</v>
      </c>
      <c r="R40" s="77"/>
      <c r="S40" s="77"/>
      <c r="T40" s="77"/>
    </row>
    <row r="41" spans="1:20" s="82" customFormat="1" ht="27" x14ac:dyDescent="0.3">
      <c r="A41" s="799" t="s">
        <v>913</v>
      </c>
      <c r="B41" s="603" t="str">
        <f>'TAB5'!A20</f>
        <v>Charges émanant de factures d’achat d'électricité émises par un fournisseur commercial pour l'alimentation de la clientèle propre du GRD</v>
      </c>
      <c r="C41" s="314"/>
      <c r="D41" s="596">
        <f t="shared" si="1"/>
        <v>0</v>
      </c>
      <c r="E41" s="314"/>
      <c r="F41" s="596">
        <f t="shared" si="1"/>
        <v>0</v>
      </c>
      <c r="G41" s="314"/>
      <c r="H41" s="596">
        <f t="shared" ref="H41" si="98">IFERROR(G41/$Q41,0)</f>
        <v>0</v>
      </c>
      <c r="I41" s="314"/>
      <c r="J41" s="596">
        <f t="shared" ref="J41" si="99">IFERROR(I41/$Q41,0)</f>
        <v>0</v>
      </c>
      <c r="K41" s="314"/>
      <c r="L41" s="596">
        <f t="shared" ref="L41" si="100">IFERROR(K41/$Q41,0)</f>
        <v>0</v>
      </c>
      <c r="M41" s="314"/>
      <c r="N41" s="596">
        <f t="shared" ref="N41" si="101">IFERROR(M41/$Q41,0)</f>
        <v>0</v>
      </c>
      <c r="O41" s="314"/>
      <c r="P41" s="596">
        <f t="shared" ref="P41" si="102">IFERROR(O41/$Q41,0)</f>
        <v>0</v>
      </c>
      <c r="Q41" s="77">
        <f t="shared" si="8"/>
        <v>0</v>
      </c>
      <c r="R41" s="77"/>
      <c r="S41" s="77"/>
      <c r="T41" s="77"/>
    </row>
    <row r="42" spans="1:20" s="82" customFormat="1" x14ac:dyDescent="0.3">
      <c r="A42" s="799"/>
      <c r="B42" s="603" t="str">
        <f>'TAB5'!A21</f>
        <v>Charges de distribution supportées par le GRD pour l'alimentation de clientèle propre</v>
      </c>
      <c r="C42" s="314"/>
      <c r="D42" s="596">
        <f t="shared" si="1"/>
        <v>0</v>
      </c>
      <c r="E42" s="314"/>
      <c r="F42" s="596">
        <f t="shared" si="1"/>
        <v>0</v>
      </c>
      <c r="G42" s="314"/>
      <c r="H42" s="596">
        <f t="shared" ref="H42" si="103">IFERROR(G42/$Q42,0)</f>
        <v>0</v>
      </c>
      <c r="I42" s="314"/>
      <c r="J42" s="596">
        <f t="shared" ref="J42" si="104">IFERROR(I42/$Q42,0)</f>
        <v>0</v>
      </c>
      <c r="K42" s="314"/>
      <c r="L42" s="596">
        <f t="shared" ref="L42" si="105">IFERROR(K42/$Q42,0)</f>
        <v>0</v>
      </c>
      <c r="M42" s="314"/>
      <c r="N42" s="596">
        <f t="shared" ref="N42" si="106">IFERROR(M42/$Q42,0)</f>
        <v>0</v>
      </c>
      <c r="O42" s="314"/>
      <c r="P42" s="596">
        <f t="shared" ref="P42" si="107">IFERROR(O42/$Q42,0)</f>
        <v>0</v>
      </c>
      <c r="Q42" s="77">
        <f t="shared" si="8"/>
        <v>0</v>
      </c>
      <c r="R42" s="77"/>
      <c r="S42" s="77"/>
      <c r="T42" s="77"/>
    </row>
    <row r="43" spans="1:20" s="347" customFormat="1" x14ac:dyDescent="0.3">
      <c r="A43" s="799"/>
      <c r="B43" s="603" t="str">
        <f>'TAB5'!A22</f>
        <v>Charges de transport supportées par le GRD pour l'alimentation de clientèle propre</v>
      </c>
      <c r="C43" s="314"/>
      <c r="D43" s="596">
        <f t="shared" si="1"/>
        <v>0</v>
      </c>
      <c r="E43" s="314"/>
      <c r="F43" s="596">
        <f t="shared" si="1"/>
        <v>0</v>
      </c>
      <c r="G43" s="314"/>
      <c r="H43" s="596">
        <f t="shared" ref="H43" si="108">IFERROR(G43/$Q43,0)</f>
        <v>0</v>
      </c>
      <c r="I43" s="314"/>
      <c r="J43" s="596">
        <f t="shared" ref="J43" si="109">IFERROR(I43/$Q43,0)</f>
        <v>0</v>
      </c>
      <c r="K43" s="314"/>
      <c r="L43" s="596">
        <f t="shared" ref="L43" si="110">IFERROR(K43/$Q43,0)</f>
        <v>0</v>
      </c>
      <c r="M43" s="314"/>
      <c r="N43" s="596">
        <f t="shared" ref="N43" si="111">IFERROR(M43/$Q43,0)</f>
        <v>0</v>
      </c>
      <c r="O43" s="314"/>
      <c r="P43" s="596">
        <f t="shared" ref="P43" si="112">IFERROR(O43/$Q43,0)</f>
        <v>0</v>
      </c>
      <c r="Q43" s="77">
        <f t="shared" si="8"/>
        <v>0</v>
      </c>
      <c r="R43" s="77"/>
      <c r="S43" s="77"/>
      <c r="T43" s="77"/>
    </row>
    <row r="44" spans="1:20" ht="27" x14ac:dyDescent="0.3">
      <c r="A44" s="799"/>
      <c r="B44" s="603" t="str">
        <f>'TAB5'!A23</f>
        <v xml:space="preserve">Produits issus de la facturation de la fourniture d’électricité à la clientèle propre du gestionnaire de réseau de distribution ainsi que le montant de la compensation versée par la CREG </v>
      </c>
      <c r="C44" s="314"/>
      <c r="D44" s="596">
        <f t="shared" si="1"/>
        <v>0</v>
      </c>
      <c r="E44" s="314"/>
      <c r="F44" s="596">
        <f t="shared" si="1"/>
        <v>0</v>
      </c>
      <c r="G44" s="314"/>
      <c r="H44" s="596">
        <f t="shared" ref="H44" si="113">IFERROR(G44/$Q44,0)</f>
        <v>0</v>
      </c>
      <c r="I44" s="314"/>
      <c r="J44" s="596">
        <f t="shared" ref="J44" si="114">IFERROR(I44/$Q44,0)</f>
        <v>0</v>
      </c>
      <c r="K44" s="314"/>
      <c r="L44" s="596">
        <f t="shared" ref="L44" si="115">IFERROR(K44/$Q44,0)</f>
        <v>0</v>
      </c>
      <c r="M44" s="314"/>
      <c r="N44" s="596">
        <f t="shared" ref="N44" si="116">IFERROR(M44/$Q44,0)</f>
        <v>0</v>
      </c>
      <c r="O44" s="314"/>
      <c r="P44" s="596">
        <f t="shared" ref="P44" si="117">IFERROR(O44/$Q44,0)</f>
        <v>0</v>
      </c>
      <c r="Q44" s="77">
        <f t="shared" si="8"/>
        <v>0</v>
      </c>
    </row>
    <row r="45" spans="1:20" x14ac:dyDescent="0.3">
      <c r="A45" s="799"/>
      <c r="B45" s="603" t="str">
        <f>'TAB5'!A24</f>
        <v xml:space="preserve">Charges d’achat des certificats verts </v>
      </c>
      <c r="C45" s="314"/>
      <c r="D45" s="596">
        <f t="shared" si="1"/>
        <v>0</v>
      </c>
      <c r="E45" s="314"/>
      <c r="F45" s="596">
        <f t="shared" si="1"/>
        <v>0</v>
      </c>
      <c r="G45" s="314"/>
      <c r="H45" s="596">
        <f t="shared" ref="H45" si="118">IFERROR(G45/$Q45,0)</f>
        <v>0</v>
      </c>
      <c r="I45" s="314"/>
      <c r="J45" s="596">
        <f t="shared" ref="J45" si="119">IFERROR(I45/$Q45,0)</f>
        <v>0</v>
      </c>
      <c r="K45" s="314"/>
      <c r="L45" s="596">
        <f t="shared" ref="L45" si="120">IFERROR(K45/$Q45,0)</f>
        <v>0</v>
      </c>
      <c r="M45" s="314"/>
      <c r="N45" s="596">
        <f t="shared" ref="N45" si="121">IFERROR(M45/$Q45,0)</f>
        <v>0</v>
      </c>
      <c r="O45" s="314"/>
      <c r="P45" s="596">
        <f t="shared" ref="P45" si="122">IFERROR(O45/$Q45,0)</f>
        <v>0</v>
      </c>
      <c r="Q45" s="77">
        <f t="shared" si="8"/>
        <v>0</v>
      </c>
    </row>
    <row r="46" spans="1:20" x14ac:dyDescent="0.3">
      <c r="A46" s="799"/>
      <c r="B46" s="603" t="str">
        <f>'TAB5'!A25</f>
        <v>Primes « Qualiwatt » versées aux utilisateurs de réseau</v>
      </c>
      <c r="C46" s="314"/>
      <c r="D46" s="596">
        <f t="shared" si="1"/>
        <v>0</v>
      </c>
      <c r="E46" s="314"/>
      <c r="F46" s="596">
        <f t="shared" si="1"/>
        <v>0</v>
      </c>
      <c r="G46" s="314"/>
      <c r="H46" s="596">
        <f t="shared" ref="H46" si="123">IFERROR(G46/$Q46,0)</f>
        <v>0</v>
      </c>
      <c r="I46" s="314"/>
      <c r="J46" s="596">
        <f t="shared" ref="J46" si="124">IFERROR(I46/$Q46,0)</f>
        <v>0</v>
      </c>
      <c r="K46" s="314"/>
      <c r="L46" s="596">
        <f t="shared" ref="L46" si="125">IFERROR(K46/$Q46,0)</f>
        <v>0</v>
      </c>
      <c r="M46" s="314"/>
      <c r="N46" s="596">
        <f t="shared" ref="N46" si="126">IFERROR(M46/$Q46,0)</f>
        <v>0</v>
      </c>
      <c r="O46" s="314"/>
      <c r="P46" s="596">
        <f t="shared" ref="P46" si="127">IFERROR(O46/$Q46,0)</f>
        <v>0</v>
      </c>
      <c r="Q46" s="77">
        <f t="shared" si="8"/>
        <v>0</v>
      </c>
    </row>
    <row r="47" spans="1:20" x14ac:dyDescent="0.3">
      <c r="A47" s="799"/>
      <c r="B47" s="603" t="str">
        <f>'TAB5'!A26</f>
        <v xml:space="preserve">Charges émanant de factures émises par la société FeReSO dans le cadre du processus de réconciliation </v>
      </c>
      <c r="C47" s="314"/>
      <c r="D47" s="596">
        <f t="shared" si="1"/>
        <v>0</v>
      </c>
      <c r="E47" s="314"/>
      <c r="F47" s="596">
        <f t="shared" si="1"/>
        <v>0</v>
      </c>
      <c r="G47" s="314"/>
      <c r="H47" s="596">
        <f t="shared" ref="H47" si="128">IFERROR(G47/$Q47,0)</f>
        <v>0</v>
      </c>
      <c r="I47" s="314"/>
      <c r="J47" s="596">
        <f t="shared" ref="J47" si="129">IFERROR(I47/$Q47,0)</f>
        <v>0</v>
      </c>
      <c r="K47" s="314"/>
      <c r="L47" s="596">
        <f t="shared" ref="L47" si="130">IFERROR(K47/$Q47,0)</f>
        <v>0</v>
      </c>
      <c r="M47" s="314"/>
      <c r="N47" s="596">
        <f t="shared" ref="N47" si="131">IFERROR(M47/$Q47,0)</f>
        <v>0</v>
      </c>
      <c r="O47" s="314"/>
      <c r="P47" s="596">
        <f t="shared" ref="P47" si="132">IFERROR(O47/$Q47,0)</f>
        <v>0</v>
      </c>
      <c r="Q47" s="77">
        <f t="shared" si="8"/>
        <v>0</v>
      </c>
    </row>
    <row r="48" spans="1:20" x14ac:dyDescent="0.3">
      <c r="A48" s="799"/>
      <c r="B48" s="603" t="str">
        <f>'TAB5'!A27</f>
        <v xml:space="preserve">Indemnités versées aux fournisseurs d’électricité résultant du retard de placement des compteurs à budget </v>
      </c>
      <c r="C48" s="314"/>
      <c r="D48" s="596">
        <f t="shared" si="1"/>
        <v>0</v>
      </c>
      <c r="E48" s="314"/>
      <c r="F48" s="596">
        <f t="shared" si="1"/>
        <v>0</v>
      </c>
      <c r="G48" s="314"/>
      <c r="H48" s="596">
        <f t="shared" ref="H48" si="133">IFERROR(G48/$Q48,0)</f>
        <v>0</v>
      </c>
      <c r="I48" s="314"/>
      <c r="J48" s="596">
        <f t="shared" ref="J48" si="134">IFERROR(I48/$Q48,0)</f>
        <v>0</v>
      </c>
      <c r="K48" s="314"/>
      <c r="L48" s="596">
        <f t="shared" ref="L48" si="135">IFERROR(K48/$Q48,0)</f>
        <v>0</v>
      </c>
      <c r="M48" s="314"/>
      <c r="N48" s="596">
        <f t="shared" ref="N48" si="136">IFERROR(M48/$Q48,0)</f>
        <v>0</v>
      </c>
      <c r="O48" s="314"/>
      <c r="P48" s="596">
        <f t="shared" ref="P48" si="137">IFERROR(O48/$Q48,0)</f>
        <v>0</v>
      </c>
      <c r="Q48" s="77">
        <f t="shared" si="8"/>
        <v>0</v>
      </c>
    </row>
    <row r="49" spans="1:17" x14ac:dyDescent="0.3">
      <c r="A49" s="598"/>
      <c r="B49" s="605" t="s">
        <v>805</v>
      </c>
      <c r="C49" s="228">
        <f>SUM(C50:C51)</f>
        <v>0</v>
      </c>
      <c r="D49" s="596">
        <f t="shared" si="1"/>
        <v>0</v>
      </c>
      <c r="E49" s="228">
        <f t="shared" ref="E49:O49" si="138">SUM(E50:E51)</f>
        <v>0</v>
      </c>
      <c r="F49" s="596">
        <f t="shared" si="1"/>
        <v>0</v>
      </c>
      <c r="G49" s="228">
        <f t="shared" si="138"/>
        <v>0</v>
      </c>
      <c r="H49" s="596">
        <f t="shared" ref="H49" si="139">IFERROR(G49/$Q49,0)</f>
        <v>0</v>
      </c>
      <c r="I49" s="228">
        <f t="shared" si="138"/>
        <v>0</v>
      </c>
      <c r="J49" s="596">
        <f t="shared" ref="J49" si="140">IFERROR(I49/$Q49,0)</f>
        <v>0</v>
      </c>
      <c r="K49" s="228">
        <f t="shared" si="138"/>
        <v>0</v>
      </c>
      <c r="L49" s="596">
        <f t="shared" ref="L49" si="141">IFERROR(K49/$Q49,0)</f>
        <v>0</v>
      </c>
      <c r="M49" s="228">
        <f t="shared" si="138"/>
        <v>0</v>
      </c>
      <c r="N49" s="596">
        <f t="shared" ref="N49" si="142">IFERROR(M49/$Q49,0)</f>
        <v>0</v>
      </c>
      <c r="O49" s="228">
        <f t="shared" si="138"/>
        <v>0</v>
      </c>
      <c r="P49" s="596">
        <f t="shared" ref="P49" si="143">IFERROR(O49/$Q49,0)</f>
        <v>0</v>
      </c>
      <c r="Q49" s="77">
        <f t="shared" si="8"/>
        <v>0</v>
      </c>
    </row>
    <row r="50" spans="1:17" x14ac:dyDescent="0.3">
      <c r="A50" s="800" t="s">
        <v>912</v>
      </c>
      <c r="B50" s="606" t="s">
        <v>726</v>
      </c>
      <c r="C50" s="314"/>
      <c r="D50" s="596">
        <f t="shared" si="1"/>
        <v>0</v>
      </c>
      <c r="E50" s="314"/>
      <c r="F50" s="596">
        <f t="shared" si="1"/>
        <v>0</v>
      </c>
      <c r="G50" s="314"/>
      <c r="H50" s="596">
        <f t="shared" ref="H50" si="144">IFERROR(G50/$Q50,0)</f>
        <v>0</v>
      </c>
      <c r="I50" s="314"/>
      <c r="J50" s="596">
        <f t="shared" ref="J50" si="145">IFERROR(I50/$Q50,0)</f>
        <v>0</v>
      </c>
      <c r="K50" s="314"/>
      <c r="L50" s="596">
        <f t="shared" ref="L50" si="146">IFERROR(K50/$Q50,0)</f>
        <v>0</v>
      </c>
      <c r="M50" s="314"/>
      <c r="N50" s="596">
        <f t="shared" ref="N50" si="147">IFERROR(M50/$Q50,0)</f>
        <v>0</v>
      </c>
      <c r="O50" s="314"/>
      <c r="P50" s="596">
        <f t="shared" ref="P50" si="148">IFERROR(O50/$Q50,0)</f>
        <v>0</v>
      </c>
      <c r="Q50" s="77">
        <f t="shared" si="8"/>
        <v>0</v>
      </c>
    </row>
    <row r="51" spans="1:17" x14ac:dyDescent="0.3">
      <c r="A51" s="800"/>
      <c r="B51" s="606" t="s">
        <v>727</v>
      </c>
      <c r="C51" s="314"/>
      <c r="D51" s="596">
        <f t="shared" si="1"/>
        <v>0</v>
      </c>
      <c r="E51" s="314"/>
      <c r="F51" s="596">
        <f t="shared" si="1"/>
        <v>0</v>
      </c>
      <c r="G51" s="314"/>
      <c r="H51" s="596">
        <f t="shared" ref="H51" si="149">IFERROR(G51/$Q51,0)</f>
        <v>0</v>
      </c>
      <c r="I51" s="314"/>
      <c r="J51" s="596">
        <f t="shared" ref="J51" si="150">IFERROR(I51/$Q51,0)</f>
        <v>0</v>
      </c>
      <c r="K51" s="314"/>
      <c r="L51" s="596">
        <f t="shared" ref="L51" si="151">IFERROR(K51/$Q51,0)</f>
        <v>0</v>
      </c>
      <c r="M51" s="314"/>
      <c r="N51" s="596">
        <f t="shared" ref="N51" si="152">IFERROR(M51/$Q51,0)</f>
        <v>0</v>
      </c>
      <c r="O51" s="314"/>
      <c r="P51" s="596">
        <f t="shared" ref="P51" si="153">IFERROR(O51/$Q51,0)</f>
        <v>0</v>
      </c>
      <c r="Q51" s="77">
        <f t="shared" si="8"/>
        <v>0</v>
      </c>
    </row>
    <row r="52" spans="1:17" x14ac:dyDescent="0.3">
      <c r="A52" s="598"/>
      <c r="B52" s="605" t="s">
        <v>95</v>
      </c>
      <c r="C52" s="228">
        <f>SUM(C53:C54)</f>
        <v>0</v>
      </c>
      <c r="D52" s="596">
        <f t="shared" si="1"/>
        <v>0</v>
      </c>
      <c r="E52" s="228">
        <f t="shared" ref="E52:O52" si="154">SUM(E53:E54)</f>
        <v>0</v>
      </c>
      <c r="F52" s="596">
        <f t="shared" si="1"/>
        <v>0</v>
      </c>
      <c r="G52" s="228">
        <f t="shared" si="154"/>
        <v>0</v>
      </c>
      <c r="H52" s="596">
        <f t="shared" ref="H52" si="155">IFERROR(G52/$Q52,0)</f>
        <v>0</v>
      </c>
      <c r="I52" s="228">
        <f t="shared" si="154"/>
        <v>0</v>
      </c>
      <c r="J52" s="596">
        <f t="shared" ref="J52" si="156">IFERROR(I52/$Q52,0)</f>
        <v>0</v>
      </c>
      <c r="K52" s="228">
        <f t="shared" si="154"/>
        <v>0</v>
      </c>
      <c r="L52" s="596">
        <f t="shared" ref="L52" si="157">IFERROR(K52/$Q52,0)</f>
        <v>0</v>
      </c>
      <c r="M52" s="228">
        <f t="shared" si="154"/>
        <v>0</v>
      </c>
      <c r="N52" s="596">
        <f t="shared" ref="N52" si="158">IFERROR(M52/$Q52,0)</f>
        <v>0</v>
      </c>
      <c r="O52" s="228">
        <f t="shared" si="154"/>
        <v>0</v>
      </c>
      <c r="P52" s="596">
        <f t="shared" ref="P52" si="159">IFERROR(O52/$Q52,0)</f>
        <v>0</v>
      </c>
      <c r="Q52" s="77">
        <f t="shared" si="8"/>
        <v>0</v>
      </c>
    </row>
    <row r="53" spans="1:17" x14ac:dyDescent="0.3">
      <c r="A53" s="801" t="s">
        <v>913</v>
      </c>
      <c r="B53" s="604" t="s">
        <v>158</v>
      </c>
      <c r="C53" s="314"/>
      <c r="D53" s="596">
        <f t="shared" si="1"/>
        <v>0</v>
      </c>
      <c r="E53" s="314"/>
      <c r="F53" s="596">
        <f t="shared" si="1"/>
        <v>0</v>
      </c>
      <c r="G53" s="314"/>
      <c r="H53" s="596">
        <f t="shared" ref="H53" si="160">IFERROR(G53/$Q53,0)</f>
        <v>0</v>
      </c>
      <c r="I53" s="314"/>
      <c r="J53" s="596">
        <f t="shared" ref="J53" si="161">IFERROR(I53/$Q53,0)</f>
        <v>0</v>
      </c>
      <c r="K53" s="314"/>
      <c r="L53" s="596">
        <f t="shared" ref="L53" si="162">IFERROR(K53/$Q53,0)</f>
        <v>0</v>
      </c>
      <c r="M53" s="314"/>
      <c r="N53" s="596">
        <f t="shared" ref="N53" si="163">IFERROR(M53/$Q53,0)</f>
        <v>0</v>
      </c>
      <c r="O53" s="314"/>
      <c r="P53" s="596">
        <f t="shared" ref="P53" si="164">IFERROR(O53/$Q53,0)</f>
        <v>0</v>
      </c>
      <c r="Q53" s="77">
        <f t="shared" si="8"/>
        <v>0</v>
      </c>
    </row>
    <row r="54" spans="1:17" x14ac:dyDescent="0.3">
      <c r="A54" s="801"/>
      <c r="B54" s="604" t="s">
        <v>159</v>
      </c>
      <c r="C54" s="314"/>
      <c r="D54" s="596">
        <f t="shared" si="1"/>
        <v>0</v>
      </c>
      <c r="E54" s="314"/>
      <c r="F54" s="596">
        <f t="shared" si="1"/>
        <v>0</v>
      </c>
      <c r="G54" s="314"/>
      <c r="H54" s="596">
        <f t="shared" ref="H54" si="165">IFERROR(G54/$Q54,0)</f>
        <v>0</v>
      </c>
      <c r="I54" s="314"/>
      <c r="J54" s="596">
        <f t="shared" ref="J54" si="166">IFERROR(I54/$Q54,0)</f>
        <v>0</v>
      </c>
      <c r="K54" s="314"/>
      <c r="L54" s="596">
        <f t="shared" ref="L54" si="167">IFERROR(K54/$Q54,0)</f>
        <v>0</v>
      </c>
      <c r="M54" s="314"/>
      <c r="N54" s="596">
        <f t="shared" ref="N54" si="168">IFERROR(M54/$Q54,0)</f>
        <v>0</v>
      </c>
      <c r="O54" s="314"/>
      <c r="P54" s="596">
        <f t="shared" ref="P54" si="169">IFERROR(O54/$Q54,0)</f>
        <v>0</v>
      </c>
      <c r="Q54" s="77">
        <f t="shared" si="8"/>
        <v>0</v>
      </c>
    </row>
    <row r="55" spans="1:17" ht="15" x14ac:dyDescent="0.3">
      <c r="A55" s="642" t="s">
        <v>913</v>
      </c>
      <c r="B55" s="605" t="s">
        <v>861</v>
      </c>
      <c r="C55" s="314"/>
      <c r="D55" s="596">
        <f t="shared" si="1"/>
        <v>0</v>
      </c>
      <c r="E55" s="314"/>
      <c r="F55" s="596">
        <f t="shared" si="1"/>
        <v>0</v>
      </c>
      <c r="G55" s="314"/>
      <c r="H55" s="596">
        <f t="shared" ref="H55" si="170">IFERROR(G55/$Q55,0)</f>
        <v>0</v>
      </c>
      <c r="I55" s="314"/>
      <c r="J55" s="596">
        <f t="shared" ref="J55" si="171">IFERROR(I55/$Q55,0)</f>
        <v>0</v>
      </c>
      <c r="K55" s="314"/>
      <c r="L55" s="596">
        <f t="shared" ref="L55" si="172">IFERROR(K55/$Q55,0)</f>
        <v>0</v>
      </c>
      <c r="M55" s="314"/>
      <c r="N55" s="596">
        <f t="shared" ref="N55" si="173">IFERROR(M55/$Q55,0)</f>
        <v>0</v>
      </c>
      <c r="O55" s="314"/>
      <c r="P55" s="596">
        <f t="shared" ref="P55" si="174">IFERROR(O55/$Q55,0)</f>
        <v>0</v>
      </c>
      <c r="Q55" s="77">
        <f t="shared" si="8"/>
        <v>0</v>
      </c>
    </row>
    <row r="56" spans="1:17" x14ac:dyDescent="0.3">
      <c r="B56" s="607" t="s">
        <v>54</v>
      </c>
      <c r="C56" s="228">
        <f>SUM(C22,C30,C49,C52,C55)</f>
        <v>0</v>
      </c>
      <c r="D56" s="596">
        <f t="shared" si="1"/>
        <v>0</v>
      </c>
      <c r="E56" s="228">
        <f t="shared" ref="E56:O56" si="175">SUM(E22,E30,E49,E52,E55)</f>
        <v>0</v>
      </c>
      <c r="F56" s="596">
        <f t="shared" si="1"/>
        <v>0</v>
      </c>
      <c r="G56" s="228">
        <f t="shared" si="175"/>
        <v>0</v>
      </c>
      <c r="H56" s="596">
        <f t="shared" ref="H56" si="176">IFERROR(G56/$Q56,0)</f>
        <v>0</v>
      </c>
      <c r="I56" s="228">
        <f t="shared" si="175"/>
        <v>0</v>
      </c>
      <c r="J56" s="596">
        <f t="shared" ref="J56" si="177">IFERROR(I56/$Q56,0)</f>
        <v>0</v>
      </c>
      <c r="K56" s="228">
        <f t="shared" si="175"/>
        <v>0</v>
      </c>
      <c r="L56" s="596">
        <f t="shared" ref="L56" si="178">IFERROR(K56/$Q56,0)</f>
        <v>0</v>
      </c>
      <c r="M56" s="228">
        <f t="shared" si="175"/>
        <v>0</v>
      </c>
      <c r="N56" s="596">
        <f t="shared" ref="N56" si="179">IFERROR(M56/$Q56,0)</f>
        <v>0</v>
      </c>
      <c r="O56" s="228">
        <f t="shared" si="175"/>
        <v>0</v>
      </c>
      <c r="P56" s="596">
        <f t="shared" ref="P56" si="180">IFERROR(O56/$Q56,0)</f>
        <v>0</v>
      </c>
      <c r="Q56" s="77">
        <f t="shared" si="8"/>
        <v>0</v>
      </c>
    </row>
    <row r="59" spans="1:17" x14ac:dyDescent="0.3">
      <c r="B59" s="803" t="s">
        <v>862</v>
      </c>
      <c r="C59" s="803"/>
      <c r="D59" s="803"/>
      <c r="E59" s="803"/>
      <c r="F59" s="803"/>
      <c r="G59" s="803"/>
      <c r="H59" s="803"/>
      <c r="I59" s="803"/>
      <c r="J59" s="803"/>
      <c r="K59" s="803"/>
      <c r="L59" s="803"/>
      <c r="M59" s="803"/>
      <c r="N59" s="803"/>
      <c r="O59" s="803"/>
      <c r="P59" s="803"/>
      <c r="Q59" s="803"/>
    </row>
    <row r="60" spans="1:17" s="82" customFormat="1" ht="24" customHeight="1" x14ac:dyDescent="0.3">
      <c r="A60" s="609"/>
      <c r="B60" s="599" t="s">
        <v>2</v>
      </c>
      <c r="C60" s="805" t="s">
        <v>684</v>
      </c>
      <c r="D60" s="806"/>
      <c r="E60" s="805" t="s">
        <v>521</v>
      </c>
      <c r="F60" s="806"/>
      <c r="G60" s="805" t="s">
        <v>347</v>
      </c>
      <c r="H60" s="806"/>
      <c r="I60" s="805" t="s">
        <v>522</v>
      </c>
      <c r="J60" s="806"/>
      <c r="K60" s="805" t="s">
        <v>523</v>
      </c>
      <c r="L60" s="806"/>
      <c r="M60" s="805" t="s">
        <v>349</v>
      </c>
      <c r="N60" s="806"/>
      <c r="O60" s="805" t="s">
        <v>351</v>
      </c>
      <c r="P60" s="806"/>
      <c r="Q60" s="590" t="s">
        <v>54</v>
      </c>
    </row>
    <row r="61" spans="1:17" x14ac:dyDescent="0.3">
      <c r="A61" s="611"/>
      <c r="B61" s="608" t="s">
        <v>863</v>
      </c>
      <c r="C61" s="228">
        <f>SUM(C62:C64)</f>
        <v>0</v>
      </c>
      <c r="D61" s="596">
        <f>IFERROR(C61/$Q61,0)</f>
        <v>0</v>
      </c>
      <c r="E61" s="228">
        <f t="shared" ref="E61:Q61" si="181">SUM(E62:E64)</f>
        <v>0</v>
      </c>
      <c r="F61" s="596">
        <f>IFERROR(E61/$Q61,0)</f>
        <v>0</v>
      </c>
      <c r="G61" s="228">
        <f t="shared" si="181"/>
        <v>0</v>
      </c>
      <c r="H61" s="596">
        <f>IFERROR(G61/$Q61,0)</f>
        <v>0</v>
      </c>
      <c r="I61" s="228">
        <f t="shared" si="181"/>
        <v>0</v>
      </c>
      <c r="J61" s="596">
        <f>IFERROR(I61/$Q61,0)</f>
        <v>0</v>
      </c>
      <c r="K61" s="228">
        <f t="shared" si="181"/>
        <v>0</v>
      </c>
      <c r="L61" s="596">
        <f>IFERROR(K61/$Q61,0)</f>
        <v>0</v>
      </c>
      <c r="M61" s="228">
        <f t="shared" si="181"/>
        <v>0</v>
      </c>
      <c r="N61" s="596">
        <f>IFERROR(M61/$Q61,0)</f>
        <v>0</v>
      </c>
      <c r="O61" s="228">
        <f t="shared" si="181"/>
        <v>0</v>
      </c>
      <c r="P61" s="596">
        <f>IFERROR(O61/$Q61,0)</f>
        <v>0</v>
      </c>
      <c r="Q61" s="228">
        <f t="shared" si="181"/>
        <v>0</v>
      </c>
    </row>
    <row r="62" spans="1:17" x14ac:dyDescent="0.3">
      <c r="B62" s="603" t="s">
        <v>596</v>
      </c>
      <c r="C62" s="228">
        <f>C27</f>
        <v>0</v>
      </c>
      <c r="D62" s="596">
        <f t="shared" ref="D62:F62" si="182">IFERROR(C62/$Q62,0)</f>
        <v>0</v>
      </c>
      <c r="E62" s="228">
        <f t="shared" ref="E62:Q62" si="183">E27</f>
        <v>0</v>
      </c>
      <c r="F62" s="596">
        <f t="shared" si="182"/>
        <v>0</v>
      </c>
      <c r="G62" s="228">
        <f t="shared" si="183"/>
        <v>0</v>
      </c>
      <c r="H62" s="596">
        <f t="shared" ref="H62" si="184">IFERROR(G62/$Q62,0)</f>
        <v>0</v>
      </c>
      <c r="I62" s="228">
        <f t="shared" si="183"/>
        <v>0</v>
      </c>
      <c r="J62" s="596">
        <f t="shared" ref="J62" si="185">IFERROR(I62/$Q62,0)</f>
        <v>0</v>
      </c>
      <c r="K62" s="228">
        <f t="shared" si="183"/>
        <v>0</v>
      </c>
      <c r="L62" s="596">
        <f t="shared" ref="L62" si="186">IFERROR(K62/$Q62,0)</f>
        <v>0</v>
      </c>
      <c r="M62" s="228">
        <f t="shared" si="183"/>
        <v>0</v>
      </c>
      <c r="N62" s="596">
        <f t="shared" ref="N62" si="187">IFERROR(M62/$Q62,0)</f>
        <v>0</v>
      </c>
      <c r="O62" s="228">
        <f t="shared" si="183"/>
        <v>0</v>
      </c>
      <c r="P62" s="596">
        <f t="shared" ref="P62" si="188">IFERROR(O62/$Q62,0)</f>
        <v>0</v>
      </c>
      <c r="Q62" s="228">
        <f t="shared" si="183"/>
        <v>0</v>
      </c>
    </row>
    <row r="63" spans="1:17" x14ac:dyDescent="0.3">
      <c r="B63" s="603" t="s">
        <v>597</v>
      </c>
      <c r="C63" s="228">
        <f>C28</f>
        <v>0</v>
      </c>
      <c r="D63" s="596">
        <f t="shared" ref="D63:F63" si="189">IFERROR(C63/$Q63,0)</f>
        <v>0</v>
      </c>
      <c r="E63" s="228">
        <f t="shared" ref="E63:Q63" si="190">E28</f>
        <v>0</v>
      </c>
      <c r="F63" s="596">
        <f t="shared" si="189"/>
        <v>0</v>
      </c>
      <c r="G63" s="228">
        <f t="shared" si="190"/>
        <v>0</v>
      </c>
      <c r="H63" s="596">
        <f t="shared" ref="H63" si="191">IFERROR(G63/$Q63,0)</f>
        <v>0</v>
      </c>
      <c r="I63" s="228">
        <f t="shared" si="190"/>
        <v>0</v>
      </c>
      <c r="J63" s="596">
        <f t="shared" ref="J63" si="192">IFERROR(I63/$Q63,0)</f>
        <v>0</v>
      </c>
      <c r="K63" s="228">
        <f t="shared" si="190"/>
        <v>0</v>
      </c>
      <c r="L63" s="596">
        <f t="shared" ref="L63" si="193">IFERROR(K63/$Q63,0)</f>
        <v>0</v>
      </c>
      <c r="M63" s="228">
        <f t="shared" si="190"/>
        <v>0</v>
      </c>
      <c r="N63" s="596">
        <f t="shared" ref="N63" si="194">IFERROR(M63/$Q63,0)</f>
        <v>0</v>
      </c>
      <c r="O63" s="228">
        <f t="shared" si="190"/>
        <v>0</v>
      </c>
      <c r="P63" s="596">
        <f t="shared" ref="P63" si="195">IFERROR(O63/$Q63,0)</f>
        <v>0</v>
      </c>
      <c r="Q63" s="228">
        <f t="shared" si="190"/>
        <v>0</v>
      </c>
    </row>
    <row r="64" spans="1:17" x14ac:dyDescent="0.3">
      <c r="B64" s="603" t="s">
        <v>586</v>
      </c>
      <c r="C64" s="228">
        <f>C29</f>
        <v>0</v>
      </c>
      <c r="D64" s="596">
        <f t="shared" ref="D64:F64" si="196">IFERROR(C64/$Q64,0)</f>
        <v>0</v>
      </c>
      <c r="E64" s="228">
        <f t="shared" ref="E64:Q64" si="197">E29</f>
        <v>0</v>
      </c>
      <c r="F64" s="596">
        <f t="shared" si="196"/>
        <v>0</v>
      </c>
      <c r="G64" s="228">
        <f t="shared" si="197"/>
        <v>0</v>
      </c>
      <c r="H64" s="596">
        <f t="shared" ref="H64" si="198">IFERROR(G64/$Q64,0)</f>
        <v>0</v>
      </c>
      <c r="I64" s="228">
        <f t="shared" si="197"/>
        <v>0</v>
      </c>
      <c r="J64" s="596">
        <f t="shared" ref="J64" si="199">IFERROR(I64/$Q64,0)</f>
        <v>0</v>
      </c>
      <c r="K64" s="228">
        <f t="shared" si="197"/>
        <v>0</v>
      </c>
      <c r="L64" s="596">
        <f t="shared" ref="L64" si="200">IFERROR(K64/$Q64,0)</f>
        <v>0</v>
      </c>
      <c r="M64" s="228">
        <f t="shared" si="197"/>
        <v>0</v>
      </c>
      <c r="N64" s="596">
        <f t="shared" ref="N64" si="201">IFERROR(M64/$Q64,0)</f>
        <v>0</v>
      </c>
      <c r="O64" s="228">
        <f t="shared" si="197"/>
        <v>0</v>
      </c>
      <c r="P64" s="596">
        <f t="shared" ref="P64" si="202">IFERROR(O64/$Q64,0)</f>
        <v>0</v>
      </c>
      <c r="Q64" s="228">
        <f t="shared" si="197"/>
        <v>0</v>
      </c>
    </row>
    <row r="65" spans="1:17" x14ac:dyDescent="0.3">
      <c r="B65" s="608" t="s">
        <v>864</v>
      </c>
      <c r="C65" s="228">
        <f>C40</f>
        <v>0</v>
      </c>
      <c r="D65" s="596">
        <f t="shared" ref="D65:F65" si="203">IFERROR(C65/$Q65,0)</f>
        <v>0</v>
      </c>
      <c r="E65" s="228">
        <f t="shared" ref="E65:Q65" si="204">E40</f>
        <v>0</v>
      </c>
      <c r="F65" s="596">
        <f t="shared" si="203"/>
        <v>0</v>
      </c>
      <c r="G65" s="228">
        <f t="shared" si="204"/>
        <v>0</v>
      </c>
      <c r="H65" s="596">
        <f t="shared" ref="H65" si="205">IFERROR(G65/$Q65,0)</f>
        <v>0</v>
      </c>
      <c r="I65" s="228">
        <f t="shared" si="204"/>
        <v>0</v>
      </c>
      <c r="J65" s="596">
        <f t="shared" ref="J65" si="206">IFERROR(I65/$Q65,0)</f>
        <v>0</v>
      </c>
      <c r="K65" s="228">
        <f t="shared" si="204"/>
        <v>0</v>
      </c>
      <c r="L65" s="596">
        <f t="shared" ref="L65" si="207">IFERROR(K65/$Q65,0)</f>
        <v>0</v>
      </c>
      <c r="M65" s="228">
        <f t="shared" si="204"/>
        <v>0</v>
      </c>
      <c r="N65" s="596">
        <f t="shared" ref="N65" si="208">IFERROR(M65/$Q65,0)</f>
        <v>0</v>
      </c>
      <c r="O65" s="228">
        <f t="shared" si="204"/>
        <v>0</v>
      </c>
      <c r="P65" s="596">
        <f t="shared" ref="P65" si="209">IFERROR(O65/$Q65,0)</f>
        <v>0</v>
      </c>
      <c r="Q65" s="228">
        <f t="shared" si="204"/>
        <v>0</v>
      </c>
    </row>
    <row r="66" spans="1:17" x14ac:dyDescent="0.3">
      <c r="B66" s="608" t="s">
        <v>95</v>
      </c>
      <c r="C66" s="228">
        <f>C54</f>
        <v>0</v>
      </c>
      <c r="D66" s="596">
        <f t="shared" ref="D66:F66" si="210">IFERROR(C66/$Q66,0)</f>
        <v>0</v>
      </c>
      <c r="E66" s="228">
        <f t="shared" ref="E66:Q66" si="211">E54</f>
        <v>0</v>
      </c>
      <c r="F66" s="596">
        <f t="shared" si="210"/>
        <v>0</v>
      </c>
      <c r="G66" s="228">
        <f t="shared" si="211"/>
        <v>0</v>
      </c>
      <c r="H66" s="596">
        <f t="shared" ref="H66" si="212">IFERROR(G66/$Q66,0)</f>
        <v>0</v>
      </c>
      <c r="I66" s="228">
        <f t="shared" si="211"/>
        <v>0</v>
      </c>
      <c r="J66" s="596">
        <f t="shared" ref="J66" si="213">IFERROR(I66/$Q66,0)</f>
        <v>0</v>
      </c>
      <c r="K66" s="228">
        <f t="shared" si="211"/>
        <v>0</v>
      </c>
      <c r="L66" s="596">
        <f t="shared" ref="L66" si="214">IFERROR(K66/$Q66,0)</f>
        <v>0</v>
      </c>
      <c r="M66" s="228">
        <f t="shared" si="211"/>
        <v>0</v>
      </c>
      <c r="N66" s="596">
        <f t="shared" ref="N66" si="215">IFERROR(M66/$Q66,0)</f>
        <v>0</v>
      </c>
      <c r="O66" s="228">
        <f t="shared" si="211"/>
        <v>0</v>
      </c>
      <c r="P66" s="596">
        <f t="shared" ref="P66" si="216">IFERROR(O66/$Q66,0)</f>
        <v>0</v>
      </c>
      <c r="Q66" s="228">
        <f t="shared" si="211"/>
        <v>0</v>
      </c>
    </row>
    <row r="67" spans="1:17" x14ac:dyDescent="0.3">
      <c r="B67" s="600" t="s">
        <v>865</v>
      </c>
      <c r="C67" s="228">
        <f>SUM(C61,C65:C66)</f>
        <v>0</v>
      </c>
      <c r="D67" s="596">
        <f t="shared" ref="D67:F67" si="217">IFERROR(C67/$Q67,0)</f>
        <v>0</v>
      </c>
      <c r="E67" s="228">
        <f t="shared" ref="E67:Q67" si="218">SUM(E61,E65:E66)</f>
        <v>0</v>
      </c>
      <c r="F67" s="596">
        <f t="shared" si="217"/>
        <v>0</v>
      </c>
      <c r="G67" s="228">
        <f t="shared" si="218"/>
        <v>0</v>
      </c>
      <c r="H67" s="596">
        <f t="shared" ref="H67" si="219">IFERROR(G67/$Q67,0)</f>
        <v>0</v>
      </c>
      <c r="I67" s="228">
        <f t="shared" si="218"/>
        <v>0</v>
      </c>
      <c r="J67" s="596">
        <f t="shared" ref="J67" si="220">IFERROR(I67/$Q67,0)</f>
        <v>0</v>
      </c>
      <c r="K67" s="228">
        <f t="shared" si="218"/>
        <v>0</v>
      </c>
      <c r="L67" s="596">
        <f t="shared" ref="L67" si="221">IFERROR(K67/$Q67,0)</f>
        <v>0</v>
      </c>
      <c r="M67" s="228">
        <f t="shared" si="218"/>
        <v>0</v>
      </c>
      <c r="N67" s="596">
        <f t="shared" ref="N67" si="222">IFERROR(M67/$Q67,0)</f>
        <v>0</v>
      </c>
      <c r="O67" s="228">
        <f t="shared" si="218"/>
        <v>0</v>
      </c>
      <c r="P67" s="596">
        <f t="shared" ref="P67" si="223">IFERROR(O67/$Q67,0)</f>
        <v>0</v>
      </c>
      <c r="Q67" s="228">
        <f t="shared" si="218"/>
        <v>0</v>
      </c>
    </row>
    <row r="69" spans="1:17" x14ac:dyDescent="0.3">
      <c r="B69" s="804" t="s">
        <v>364</v>
      </c>
      <c r="C69" s="804"/>
      <c r="D69" s="804"/>
      <c r="E69" s="804"/>
      <c r="F69" s="804"/>
      <c r="G69" s="804"/>
      <c r="H69" s="804"/>
      <c r="I69" s="804"/>
      <c r="J69" s="804"/>
      <c r="K69" s="804"/>
      <c r="L69" s="804"/>
      <c r="M69" s="804"/>
      <c r="N69" s="804"/>
      <c r="O69" s="804"/>
      <c r="P69" s="804"/>
      <c r="Q69" s="804"/>
    </row>
    <row r="70" spans="1:17" ht="12" customHeight="1" x14ac:dyDescent="0.3">
      <c r="B70" s="599" t="s">
        <v>2</v>
      </c>
      <c r="C70" s="805" t="s">
        <v>684</v>
      </c>
      <c r="D70" s="806"/>
      <c r="E70" s="805" t="s">
        <v>521</v>
      </c>
      <c r="F70" s="806"/>
      <c r="G70" s="805" t="s">
        <v>347</v>
      </c>
      <c r="H70" s="806"/>
      <c r="I70" s="805" t="s">
        <v>522</v>
      </c>
      <c r="J70" s="806"/>
      <c r="K70" s="805" t="s">
        <v>523</v>
      </c>
      <c r="L70" s="806"/>
      <c r="M70" s="805" t="s">
        <v>349</v>
      </c>
      <c r="N70" s="806"/>
      <c r="O70" s="805" t="s">
        <v>351</v>
      </c>
      <c r="P70" s="806"/>
      <c r="Q70" s="594" t="s">
        <v>54</v>
      </c>
    </row>
    <row r="71" spans="1:17" x14ac:dyDescent="0.3">
      <c r="B71" s="600" t="str">
        <f>B22</f>
        <v>Charges nettes contrôlables</v>
      </c>
      <c r="C71" s="228">
        <f>SUM(C72,C75)</f>
        <v>0</v>
      </c>
      <c r="D71" s="596">
        <f>IFERROR(C71/$Q71,0)</f>
        <v>0</v>
      </c>
      <c r="E71" s="228">
        <f t="shared" ref="E71" si="224">SUM(E72,E75)</f>
        <v>0</v>
      </c>
      <c r="F71" s="596">
        <f>IFERROR(E71/$Q71,0)</f>
        <v>0</v>
      </c>
      <c r="G71" s="228">
        <f t="shared" ref="G71" si="225">SUM(G72,G75)</f>
        <v>0</v>
      </c>
      <c r="H71" s="596">
        <f>IFERROR(G71/$Q71,0)</f>
        <v>0</v>
      </c>
      <c r="I71" s="228">
        <f t="shared" ref="I71" si="226">SUM(I72,I75)</f>
        <v>0</v>
      </c>
      <c r="J71" s="596">
        <f>IFERROR(I71/$Q71,0)</f>
        <v>0</v>
      </c>
      <c r="K71" s="228">
        <f t="shared" ref="K71" si="227">SUM(K72,K75)</f>
        <v>0</v>
      </c>
      <c r="L71" s="596">
        <f>IFERROR(K71/$Q71,0)</f>
        <v>0</v>
      </c>
      <c r="M71" s="228">
        <f t="shared" ref="M71" si="228">SUM(M72,M75)</f>
        <v>0</v>
      </c>
      <c r="N71" s="596">
        <f>IFERROR(M71/$Q71,0)</f>
        <v>0</v>
      </c>
      <c r="O71" s="228">
        <f t="shared" ref="O71" si="229">SUM(O72,O75)</f>
        <v>0</v>
      </c>
      <c r="P71" s="596">
        <f>IFERROR(O71/$Q71,0)</f>
        <v>0</v>
      </c>
      <c r="Q71" s="77">
        <f>+SUM(C71,E71,G71,I71,K71,M71,O71)</f>
        <v>0</v>
      </c>
    </row>
    <row r="72" spans="1:17" ht="13.5" customHeight="1" x14ac:dyDescent="0.3">
      <c r="A72" s="796" t="s">
        <v>912</v>
      </c>
      <c r="B72" s="601" t="str">
        <f t="shared" ref="B72:B105" si="230">B23</f>
        <v>Charges nettes contrôlables hors OSP</v>
      </c>
      <c r="C72" s="228">
        <f>SUM(C73:C74)</f>
        <v>0</v>
      </c>
      <c r="D72" s="596">
        <f t="shared" ref="D72" si="231">IFERROR(C72/$Q72,0)</f>
        <v>0</v>
      </c>
      <c r="E72" s="228">
        <f t="shared" ref="E72" si="232">SUM(E73:E74)</f>
        <v>0</v>
      </c>
      <c r="F72" s="596">
        <f t="shared" ref="F72" si="233">IFERROR(E72/$Q72,0)</f>
        <v>0</v>
      </c>
      <c r="G72" s="228">
        <f t="shared" ref="G72" si="234">SUM(G73:G74)</f>
        <v>0</v>
      </c>
      <c r="H72" s="596">
        <f t="shared" ref="H72:H105" si="235">IFERROR(G72/$Q72,0)</f>
        <v>0</v>
      </c>
      <c r="I72" s="228">
        <f t="shared" ref="I72" si="236">SUM(I73:I74)</f>
        <v>0</v>
      </c>
      <c r="J72" s="596">
        <f t="shared" ref="J72:J105" si="237">IFERROR(I72/$Q72,0)</f>
        <v>0</v>
      </c>
      <c r="K72" s="228">
        <f t="shared" ref="K72" si="238">SUM(K73:K74)</f>
        <v>0</v>
      </c>
      <c r="L72" s="596">
        <f t="shared" ref="L72:L105" si="239">IFERROR(K72/$Q72,0)</f>
        <v>0</v>
      </c>
      <c r="M72" s="228">
        <f t="shared" ref="M72" si="240">SUM(M73:M74)</f>
        <v>0</v>
      </c>
      <c r="N72" s="596">
        <f t="shared" ref="N72:N105" si="241">IFERROR(M72/$Q72,0)</f>
        <v>0</v>
      </c>
      <c r="O72" s="228">
        <f t="shared" ref="O72" si="242">SUM(O73:O74)</f>
        <v>0</v>
      </c>
      <c r="P72" s="596">
        <f t="shared" ref="P72:P105" si="243">IFERROR(O72/$Q72,0)</f>
        <v>0</v>
      </c>
      <c r="Q72" s="77">
        <f t="shared" ref="Q72:Q105" si="244">+SUM(C72,E72,G72,I72,K72,M72,O72)</f>
        <v>0</v>
      </c>
    </row>
    <row r="73" spans="1:17" ht="13.5" customHeight="1" x14ac:dyDescent="0.3">
      <c r="A73" s="797"/>
      <c r="B73" s="602" t="str">
        <f t="shared" si="230"/>
        <v>Charges nettes hors charges nettes liées aux immobilisations</v>
      </c>
      <c r="C73" s="314"/>
      <c r="D73" s="596">
        <f t="shared" ref="D73" si="245">IFERROR(C73/$Q73,0)</f>
        <v>0</v>
      </c>
      <c r="E73" s="314"/>
      <c r="F73" s="596">
        <f t="shared" ref="F73" si="246">IFERROR(E73/$Q73,0)</f>
        <v>0</v>
      </c>
      <c r="G73" s="314"/>
      <c r="H73" s="596">
        <f t="shared" si="235"/>
        <v>0</v>
      </c>
      <c r="I73" s="314"/>
      <c r="J73" s="596">
        <f t="shared" si="237"/>
        <v>0</v>
      </c>
      <c r="K73" s="314"/>
      <c r="L73" s="596">
        <f t="shared" si="239"/>
        <v>0</v>
      </c>
      <c r="M73" s="314"/>
      <c r="N73" s="596">
        <f t="shared" si="241"/>
        <v>0</v>
      </c>
      <c r="O73" s="314"/>
      <c r="P73" s="596">
        <f t="shared" si="243"/>
        <v>0</v>
      </c>
      <c r="Q73" s="77">
        <f t="shared" si="244"/>
        <v>0</v>
      </c>
    </row>
    <row r="74" spans="1:17" ht="13.5" customHeight="1" x14ac:dyDescent="0.3">
      <c r="A74" s="797"/>
      <c r="B74" s="602" t="str">
        <f t="shared" si="230"/>
        <v xml:space="preserve">Charges nettes liées aux immobilisations </v>
      </c>
      <c r="C74" s="314"/>
      <c r="D74" s="596">
        <f t="shared" ref="D74" si="247">IFERROR(C74/$Q74,0)</f>
        <v>0</v>
      </c>
      <c r="E74" s="314"/>
      <c r="F74" s="596">
        <f t="shared" ref="F74" si="248">IFERROR(E74/$Q74,0)</f>
        <v>0</v>
      </c>
      <c r="G74" s="314"/>
      <c r="H74" s="596">
        <f t="shared" si="235"/>
        <v>0</v>
      </c>
      <c r="I74" s="314"/>
      <c r="J74" s="596">
        <f t="shared" si="237"/>
        <v>0</v>
      </c>
      <c r="K74" s="314"/>
      <c r="L74" s="596">
        <f t="shared" si="239"/>
        <v>0</v>
      </c>
      <c r="M74" s="314"/>
      <c r="N74" s="596">
        <f t="shared" si="241"/>
        <v>0</v>
      </c>
      <c r="O74" s="314"/>
      <c r="P74" s="596">
        <f t="shared" si="243"/>
        <v>0</v>
      </c>
      <c r="Q74" s="77">
        <f t="shared" si="244"/>
        <v>0</v>
      </c>
    </row>
    <row r="75" spans="1:17" ht="13.5" customHeight="1" x14ac:dyDescent="0.3">
      <c r="A75" s="797"/>
      <c r="B75" s="601" t="str">
        <f t="shared" si="230"/>
        <v>Charges nettes contrôlables OSP</v>
      </c>
      <c r="C75" s="228">
        <f>SUM(C76:C78)</f>
        <v>0</v>
      </c>
      <c r="D75" s="596">
        <f t="shared" ref="D75" si="249">IFERROR(C75/$Q75,0)</f>
        <v>0</v>
      </c>
      <c r="E75" s="228">
        <f t="shared" ref="E75" si="250">SUM(E76:E78)</f>
        <v>0</v>
      </c>
      <c r="F75" s="596">
        <f t="shared" ref="F75" si="251">IFERROR(E75/$Q75,0)</f>
        <v>0</v>
      </c>
      <c r="G75" s="228">
        <f t="shared" ref="G75" si="252">SUM(G76:G78)</f>
        <v>0</v>
      </c>
      <c r="H75" s="596">
        <f t="shared" si="235"/>
        <v>0</v>
      </c>
      <c r="I75" s="228">
        <f t="shared" ref="I75" si="253">SUM(I76:I78)</f>
        <v>0</v>
      </c>
      <c r="J75" s="596">
        <f t="shared" si="237"/>
        <v>0</v>
      </c>
      <c r="K75" s="228">
        <f t="shared" ref="K75" si="254">SUM(K76:K78)</f>
        <v>0</v>
      </c>
      <c r="L75" s="596">
        <f t="shared" si="239"/>
        <v>0</v>
      </c>
      <c r="M75" s="228">
        <f t="shared" ref="M75" si="255">SUM(M76:M78)</f>
        <v>0</v>
      </c>
      <c r="N75" s="596">
        <f t="shared" si="241"/>
        <v>0</v>
      </c>
      <c r="O75" s="228">
        <f t="shared" ref="O75" si="256">SUM(O76:O78)</f>
        <v>0</v>
      </c>
      <c r="P75" s="596">
        <f t="shared" si="243"/>
        <v>0</v>
      </c>
      <c r="Q75" s="77">
        <f t="shared" si="244"/>
        <v>0</v>
      </c>
    </row>
    <row r="76" spans="1:17" ht="13.5" customHeight="1" x14ac:dyDescent="0.3">
      <c r="A76" s="797"/>
      <c r="B76" s="603" t="str">
        <f t="shared" si="230"/>
        <v>Charges nettes fixes à l'exclusion des charges d'amortissement</v>
      </c>
      <c r="C76" s="314"/>
      <c r="D76" s="596">
        <f t="shared" ref="D76" si="257">IFERROR(C76/$Q76,0)</f>
        <v>0</v>
      </c>
      <c r="E76" s="314"/>
      <c r="F76" s="596">
        <f t="shared" ref="F76" si="258">IFERROR(E76/$Q76,0)</f>
        <v>0</v>
      </c>
      <c r="G76" s="314"/>
      <c r="H76" s="596">
        <f t="shared" si="235"/>
        <v>0</v>
      </c>
      <c r="I76" s="314"/>
      <c r="J76" s="596">
        <f t="shared" si="237"/>
        <v>0</v>
      </c>
      <c r="K76" s="314"/>
      <c r="L76" s="596">
        <f t="shared" si="239"/>
        <v>0</v>
      </c>
      <c r="M76" s="314"/>
      <c r="N76" s="596">
        <f t="shared" si="241"/>
        <v>0</v>
      </c>
      <c r="O76" s="314"/>
      <c r="P76" s="596">
        <f t="shared" si="243"/>
        <v>0</v>
      </c>
      <c r="Q76" s="77">
        <f t="shared" si="244"/>
        <v>0</v>
      </c>
    </row>
    <row r="77" spans="1:17" ht="13.5" customHeight="1" x14ac:dyDescent="0.3">
      <c r="A77" s="797"/>
      <c r="B77" s="603" t="str">
        <f t="shared" si="230"/>
        <v>Charges nettes variables à l'exclusion des charges d'amortissement</v>
      </c>
      <c r="C77" s="314"/>
      <c r="D77" s="596">
        <f t="shared" ref="D77" si="259">IFERROR(C77/$Q77,0)</f>
        <v>0</v>
      </c>
      <c r="E77" s="314"/>
      <c r="F77" s="596">
        <f t="shared" ref="F77" si="260">IFERROR(E77/$Q77,0)</f>
        <v>0</v>
      </c>
      <c r="G77" s="314"/>
      <c r="H77" s="596">
        <f t="shared" si="235"/>
        <v>0</v>
      </c>
      <c r="I77" s="314"/>
      <c r="J77" s="596">
        <f t="shared" si="237"/>
        <v>0</v>
      </c>
      <c r="K77" s="314"/>
      <c r="L77" s="596">
        <f t="shared" si="239"/>
        <v>0</v>
      </c>
      <c r="M77" s="314"/>
      <c r="N77" s="596">
        <f t="shared" si="241"/>
        <v>0</v>
      </c>
      <c r="O77" s="314"/>
      <c r="P77" s="596">
        <f t="shared" si="243"/>
        <v>0</v>
      </c>
      <c r="Q77" s="77">
        <f t="shared" si="244"/>
        <v>0</v>
      </c>
    </row>
    <row r="78" spans="1:17" ht="13.5" customHeight="1" x14ac:dyDescent="0.3">
      <c r="A78" s="798"/>
      <c r="B78" s="603" t="str">
        <f t="shared" si="230"/>
        <v>Charges d'amortissement</v>
      </c>
      <c r="C78" s="314"/>
      <c r="D78" s="596">
        <f t="shared" ref="D78" si="261">IFERROR(C78/$Q78,0)</f>
        <v>0</v>
      </c>
      <c r="E78" s="314"/>
      <c r="F78" s="596">
        <f t="shared" ref="F78" si="262">IFERROR(E78/$Q78,0)</f>
        <v>0</v>
      </c>
      <c r="G78" s="314"/>
      <c r="H78" s="596">
        <f t="shared" si="235"/>
        <v>0</v>
      </c>
      <c r="I78" s="314"/>
      <c r="J78" s="596">
        <f t="shared" si="237"/>
        <v>0</v>
      </c>
      <c r="K78" s="314"/>
      <c r="L78" s="596">
        <f t="shared" si="239"/>
        <v>0</v>
      </c>
      <c r="M78" s="314"/>
      <c r="N78" s="596">
        <f t="shared" si="241"/>
        <v>0</v>
      </c>
      <c r="O78" s="314"/>
      <c r="P78" s="596">
        <f t="shared" si="243"/>
        <v>0</v>
      </c>
      <c r="Q78" s="77">
        <f t="shared" si="244"/>
        <v>0</v>
      </c>
    </row>
    <row r="79" spans="1:17" x14ac:dyDescent="0.3">
      <c r="A79" s="598"/>
      <c r="B79" s="600" t="str">
        <f t="shared" si="230"/>
        <v xml:space="preserve">Charges et produits non-contrôlables </v>
      </c>
      <c r="C79" s="228">
        <f>SUM(C80,C89)</f>
        <v>0</v>
      </c>
      <c r="D79" s="596">
        <f t="shared" ref="D79" si="263">IFERROR(C79/$Q79,0)</f>
        <v>0</v>
      </c>
      <c r="E79" s="228">
        <f t="shared" ref="E79" si="264">SUM(E80,E89)</f>
        <v>0</v>
      </c>
      <c r="F79" s="596">
        <f t="shared" ref="F79" si="265">IFERROR(E79/$Q79,0)</f>
        <v>0</v>
      </c>
      <c r="G79" s="228">
        <f t="shared" ref="G79" si="266">SUM(G80,G89)</f>
        <v>0</v>
      </c>
      <c r="H79" s="596">
        <f t="shared" si="235"/>
        <v>0</v>
      </c>
      <c r="I79" s="228">
        <f t="shared" ref="I79" si="267">SUM(I80,I89)</f>
        <v>0</v>
      </c>
      <c r="J79" s="596">
        <f t="shared" si="237"/>
        <v>0</v>
      </c>
      <c r="K79" s="228">
        <f t="shared" ref="K79" si="268">SUM(K80,K89)</f>
        <v>0</v>
      </c>
      <c r="L79" s="596">
        <f t="shared" si="239"/>
        <v>0</v>
      </c>
      <c r="M79" s="228">
        <f t="shared" ref="M79" si="269">SUM(M80,M89)</f>
        <v>0</v>
      </c>
      <c r="N79" s="596">
        <f t="shared" si="241"/>
        <v>0</v>
      </c>
      <c r="O79" s="228">
        <f t="shared" ref="O79" si="270">SUM(O80,O89)</f>
        <v>0</v>
      </c>
      <c r="P79" s="596">
        <f t="shared" si="243"/>
        <v>0</v>
      </c>
      <c r="Q79" s="77">
        <f t="shared" si="244"/>
        <v>0</v>
      </c>
    </row>
    <row r="80" spans="1:17" ht="13.5" customHeight="1" x14ac:dyDescent="0.3">
      <c r="A80" s="799" t="s">
        <v>913</v>
      </c>
      <c r="B80" s="604" t="str">
        <f t="shared" si="230"/>
        <v>Hors OSP</v>
      </c>
      <c r="C80" s="228">
        <f>SUM(C81:C88)</f>
        <v>0</v>
      </c>
      <c r="D80" s="596">
        <f t="shared" ref="D80" si="271">IFERROR(C80/$Q80,0)</f>
        <v>0</v>
      </c>
      <c r="E80" s="228">
        <f t="shared" ref="E80" si="272">SUM(E81:E88)</f>
        <v>0</v>
      </c>
      <c r="F80" s="596">
        <f t="shared" ref="F80" si="273">IFERROR(E80/$Q80,0)</f>
        <v>0</v>
      </c>
      <c r="G80" s="228">
        <f t="shared" ref="G80" si="274">SUM(G81:G88)</f>
        <v>0</v>
      </c>
      <c r="H80" s="596">
        <f t="shared" si="235"/>
        <v>0</v>
      </c>
      <c r="I80" s="228">
        <f t="shared" ref="I80" si="275">SUM(I81:I88)</f>
        <v>0</v>
      </c>
      <c r="J80" s="596">
        <f t="shared" si="237"/>
        <v>0</v>
      </c>
      <c r="K80" s="228">
        <f t="shared" ref="K80" si="276">SUM(K81:K88)</f>
        <v>0</v>
      </c>
      <c r="L80" s="596">
        <f t="shared" si="239"/>
        <v>0</v>
      </c>
      <c r="M80" s="228">
        <f t="shared" ref="M80" si="277">SUM(M81:M88)</f>
        <v>0</v>
      </c>
      <c r="N80" s="596">
        <f t="shared" si="241"/>
        <v>0</v>
      </c>
      <c r="O80" s="228">
        <f t="shared" ref="O80" si="278">SUM(O81:O88)</f>
        <v>0</v>
      </c>
      <c r="P80" s="596">
        <f t="shared" si="243"/>
        <v>0</v>
      </c>
      <c r="Q80" s="77">
        <f t="shared" si="244"/>
        <v>0</v>
      </c>
    </row>
    <row r="81" spans="1:17" ht="13.5" customHeight="1" x14ac:dyDescent="0.3">
      <c r="A81" s="799"/>
      <c r="B81" s="603" t="str">
        <f t="shared" si="230"/>
        <v>Charges et produits émanant de factures de transit émises ou reçues par le GRD</v>
      </c>
      <c r="C81" s="314"/>
      <c r="D81" s="596">
        <f t="shared" ref="D81" si="279">IFERROR(C81/$Q81,0)</f>
        <v>0</v>
      </c>
      <c r="E81" s="314"/>
      <c r="F81" s="596">
        <f t="shared" ref="F81" si="280">IFERROR(E81/$Q81,0)</f>
        <v>0</v>
      </c>
      <c r="G81" s="314"/>
      <c r="H81" s="596">
        <f t="shared" si="235"/>
        <v>0</v>
      </c>
      <c r="I81" s="314"/>
      <c r="J81" s="596">
        <f t="shared" si="237"/>
        <v>0</v>
      </c>
      <c r="K81" s="314"/>
      <c r="L81" s="596">
        <f t="shared" si="239"/>
        <v>0</v>
      </c>
      <c r="M81" s="314"/>
      <c r="N81" s="596">
        <f t="shared" si="241"/>
        <v>0</v>
      </c>
      <c r="O81" s="314"/>
      <c r="P81" s="596">
        <f t="shared" si="243"/>
        <v>0</v>
      </c>
      <c r="Q81" s="77">
        <f t="shared" si="244"/>
        <v>0</v>
      </c>
    </row>
    <row r="82" spans="1:17" ht="27" x14ac:dyDescent="0.3">
      <c r="A82" s="799"/>
      <c r="B82" s="603" t="str">
        <f t="shared" si="230"/>
        <v xml:space="preserve">Charges émanant de factures d’achat d’électricité émises par un fournisseur commercial pour la couverture des pertes en réseau électrique </v>
      </c>
      <c r="C82" s="314"/>
      <c r="D82" s="596">
        <f t="shared" ref="D82" si="281">IFERROR(C82/$Q82,0)</f>
        <v>0</v>
      </c>
      <c r="E82" s="314"/>
      <c r="F82" s="596">
        <f t="shared" ref="F82" si="282">IFERROR(E82/$Q82,0)</f>
        <v>0</v>
      </c>
      <c r="G82" s="314"/>
      <c r="H82" s="596">
        <f t="shared" si="235"/>
        <v>0</v>
      </c>
      <c r="I82" s="314"/>
      <c r="J82" s="596">
        <f t="shared" si="237"/>
        <v>0</v>
      </c>
      <c r="K82" s="314"/>
      <c r="L82" s="596">
        <f t="shared" si="239"/>
        <v>0</v>
      </c>
      <c r="M82" s="314"/>
      <c r="N82" s="596">
        <f t="shared" si="241"/>
        <v>0</v>
      </c>
      <c r="O82" s="314"/>
      <c r="P82" s="596">
        <f t="shared" si="243"/>
        <v>0</v>
      </c>
      <c r="Q82" s="77">
        <f t="shared" si="244"/>
        <v>0</v>
      </c>
    </row>
    <row r="83" spans="1:17" ht="13.5" customHeight="1" x14ac:dyDescent="0.3">
      <c r="A83" s="799"/>
      <c r="B83" s="603" t="str">
        <f t="shared" si="230"/>
        <v xml:space="preserve">Charges émanant de factures émises par la société FeReSO dans le cadre du processus de réconciliation </v>
      </c>
      <c r="C83" s="314"/>
      <c r="D83" s="596">
        <f t="shared" ref="D83" si="283">IFERROR(C83/$Q83,0)</f>
        <v>0</v>
      </c>
      <c r="E83" s="314"/>
      <c r="F83" s="596">
        <f t="shared" ref="F83" si="284">IFERROR(E83/$Q83,0)</f>
        <v>0</v>
      </c>
      <c r="G83" s="314"/>
      <c r="H83" s="596">
        <f t="shared" si="235"/>
        <v>0</v>
      </c>
      <c r="I83" s="314"/>
      <c r="J83" s="596">
        <f t="shared" si="237"/>
        <v>0</v>
      </c>
      <c r="K83" s="314"/>
      <c r="L83" s="596">
        <f t="shared" si="239"/>
        <v>0</v>
      </c>
      <c r="M83" s="314"/>
      <c r="N83" s="596">
        <f t="shared" si="241"/>
        <v>0</v>
      </c>
      <c r="O83" s="314"/>
      <c r="P83" s="596">
        <f t="shared" si="243"/>
        <v>0</v>
      </c>
      <c r="Q83" s="77">
        <f t="shared" si="244"/>
        <v>0</v>
      </c>
    </row>
    <row r="84" spans="1:17" ht="13.5" customHeight="1" x14ac:dyDescent="0.3">
      <c r="A84" s="799"/>
      <c r="B84" s="603" t="str">
        <f t="shared" si="230"/>
        <v xml:space="preserve">Redevance de voirie </v>
      </c>
      <c r="C84" s="314"/>
      <c r="D84" s="596">
        <f t="shared" ref="D84" si="285">IFERROR(C84/$Q84,0)</f>
        <v>0</v>
      </c>
      <c r="E84" s="314"/>
      <c r="F84" s="596">
        <f t="shared" ref="F84" si="286">IFERROR(E84/$Q84,0)</f>
        <v>0</v>
      </c>
      <c r="G84" s="314"/>
      <c r="H84" s="596">
        <f t="shared" si="235"/>
        <v>0</v>
      </c>
      <c r="I84" s="314"/>
      <c r="J84" s="596">
        <f t="shared" si="237"/>
        <v>0</v>
      </c>
      <c r="K84" s="314"/>
      <c r="L84" s="596">
        <f t="shared" si="239"/>
        <v>0</v>
      </c>
      <c r="M84" s="314"/>
      <c r="N84" s="596">
        <f t="shared" si="241"/>
        <v>0</v>
      </c>
      <c r="O84" s="314"/>
      <c r="P84" s="596">
        <f t="shared" si="243"/>
        <v>0</v>
      </c>
      <c r="Q84" s="77">
        <f t="shared" si="244"/>
        <v>0</v>
      </c>
    </row>
    <row r="85" spans="1:17" ht="13.5" customHeight="1" x14ac:dyDescent="0.3">
      <c r="A85" s="799"/>
      <c r="B85" s="603" t="str">
        <f t="shared" si="230"/>
        <v>Charge fiscale résultant de l'application de l'impôt des sociétés</v>
      </c>
      <c r="C85" s="314"/>
      <c r="D85" s="596">
        <f t="shared" ref="D85" si="287">IFERROR(C85/$Q85,0)</f>
        <v>0</v>
      </c>
      <c r="E85" s="314"/>
      <c r="F85" s="596">
        <f t="shared" ref="F85" si="288">IFERROR(E85/$Q85,0)</f>
        <v>0</v>
      </c>
      <c r="G85" s="314"/>
      <c r="H85" s="596">
        <f t="shared" si="235"/>
        <v>0</v>
      </c>
      <c r="I85" s="314"/>
      <c r="J85" s="596">
        <f t="shared" si="237"/>
        <v>0</v>
      </c>
      <c r="K85" s="314"/>
      <c r="L85" s="596">
        <f t="shared" si="239"/>
        <v>0</v>
      </c>
      <c r="M85" s="314"/>
      <c r="N85" s="596">
        <f t="shared" si="241"/>
        <v>0</v>
      </c>
      <c r="O85" s="314"/>
      <c r="P85" s="596">
        <f t="shared" si="243"/>
        <v>0</v>
      </c>
      <c r="Q85" s="77">
        <f t="shared" si="244"/>
        <v>0</v>
      </c>
    </row>
    <row r="86" spans="1:17" ht="13.5" customHeight="1" x14ac:dyDescent="0.3">
      <c r="A86" s="799"/>
      <c r="B86" s="603" t="str">
        <f t="shared" si="230"/>
        <v>Autres impôts, taxes, redevances, surcharges, précomptes immobiliers et mobiliers</v>
      </c>
      <c r="C86" s="314"/>
      <c r="D86" s="596">
        <f t="shared" ref="D86" si="289">IFERROR(C86/$Q86,0)</f>
        <v>0</v>
      </c>
      <c r="E86" s="314"/>
      <c r="F86" s="596">
        <f t="shared" ref="F86" si="290">IFERROR(E86/$Q86,0)</f>
        <v>0</v>
      </c>
      <c r="G86" s="314"/>
      <c r="H86" s="596">
        <f t="shared" si="235"/>
        <v>0</v>
      </c>
      <c r="I86" s="314"/>
      <c r="J86" s="596">
        <f t="shared" si="237"/>
        <v>0</v>
      </c>
      <c r="K86" s="314"/>
      <c r="L86" s="596">
        <f t="shared" si="239"/>
        <v>0</v>
      </c>
      <c r="M86" s="314"/>
      <c r="N86" s="596">
        <f t="shared" si="241"/>
        <v>0</v>
      </c>
      <c r="O86" s="314"/>
      <c r="P86" s="596">
        <f t="shared" si="243"/>
        <v>0</v>
      </c>
      <c r="Q86" s="77">
        <f t="shared" si="244"/>
        <v>0</v>
      </c>
    </row>
    <row r="87" spans="1:17" ht="13.5" customHeight="1" x14ac:dyDescent="0.3">
      <c r="A87" s="799"/>
      <c r="B87" s="603" t="str">
        <f t="shared" si="230"/>
        <v>Cotisations de responsabilisation de l’ONSSAPL</v>
      </c>
      <c r="C87" s="314"/>
      <c r="D87" s="596">
        <f t="shared" ref="D87" si="291">IFERROR(C87/$Q87,0)</f>
        <v>0</v>
      </c>
      <c r="E87" s="314"/>
      <c r="F87" s="596">
        <f t="shared" ref="F87" si="292">IFERROR(E87/$Q87,0)</f>
        <v>0</v>
      </c>
      <c r="G87" s="314"/>
      <c r="H87" s="596">
        <f t="shared" si="235"/>
        <v>0</v>
      </c>
      <c r="I87" s="314"/>
      <c r="J87" s="596">
        <f t="shared" si="237"/>
        <v>0</v>
      </c>
      <c r="K87" s="314"/>
      <c r="L87" s="596">
        <f t="shared" si="239"/>
        <v>0</v>
      </c>
      <c r="M87" s="314"/>
      <c r="N87" s="596">
        <f t="shared" si="241"/>
        <v>0</v>
      </c>
      <c r="O87" s="314"/>
      <c r="P87" s="596">
        <f t="shared" si="243"/>
        <v>0</v>
      </c>
      <c r="Q87" s="77">
        <f t="shared" si="244"/>
        <v>0</v>
      </c>
    </row>
    <row r="88" spans="1:17" ht="13.5" customHeight="1" x14ac:dyDescent="0.3">
      <c r="A88" s="799"/>
      <c r="B88" s="603" t="str">
        <f t="shared" si="230"/>
        <v>Charges de pension non-capitalisées (uniquement destiné à ORES)</v>
      </c>
      <c r="C88" s="314"/>
      <c r="D88" s="596">
        <f t="shared" ref="D88" si="293">IFERROR(C88/$Q88,0)</f>
        <v>0</v>
      </c>
      <c r="E88" s="314"/>
      <c r="F88" s="596">
        <f t="shared" ref="F88" si="294">IFERROR(E88/$Q88,0)</f>
        <v>0</v>
      </c>
      <c r="G88" s="314"/>
      <c r="H88" s="596">
        <f t="shared" si="235"/>
        <v>0</v>
      </c>
      <c r="I88" s="314"/>
      <c r="J88" s="596">
        <f t="shared" si="237"/>
        <v>0</v>
      </c>
      <c r="K88" s="314"/>
      <c r="L88" s="596">
        <f t="shared" si="239"/>
        <v>0</v>
      </c>
      <c r="M88" s="314"/>
      <c r="N88" s="596">
        <f t="shared" si="241"/>
        <v>0</v>
      </c>
      <c r="O88" s="314"/>
      <c r="P88" s="596">
        <f t="shared" si="243"/>
        <v>0</v>
      </c>
      <c r="Q88" s="77">
        <f t="shared" si="244"/>
        <v>0</v>
      </c>
    </row>
    <row r="89" spans="1:17" x14ac:dyDescent="0.3">
      <c r="A89" s="598"/>
      <c r="B89" s="604" t="str">
        <f t="shared" si="230"/>
        <v>OSP</v>
      </c>
      <c r="C89" s="228">
        <f>SUM(C90:C97)</f>
        <v>0</v>
      </c>
      <c r="D89" s="596">
        <f t="shared" ref="D89" si="295">IFERROR(C89/$Q89,0)</f>
        <v>0</v>
      </c>
      <c r="E89" s="228">
        <f t="shared" ref="E89" si="296">SUM(E90:E97)</f>
        <v>0</v>
      </c>
      <c r="F89" s="596">
        <f t="shared" ref="F89" si="297">IFERROR(E89/$Q89,0)</f>
        <v>0</v>
      </c>
      <c r="G89" s="228">
        <f t="shared" ref="G89" si="298">SUM(G90:G97)</f>
        <v>0</v>
      </c>
      <c r="H89" s="596">
        <f t="shared" si="235"/>
        <v>0</v>
      </c>
      <c r="I89" s="228">
        <f t="shared" ref="I89" si="299">SUM(I90:I97)</f>
        <v>0</v>
      </c>
      <c r="J89" s="596">
        <f t="shared" si="237"/>
        <v>0</v>
      </c>
      <c r="K89" s="228">
        <f t="shared" ref="K89" si="300">SUM(K90:K97)</f>
        <v>0</v>
      </c>
      <c r="L89" s="596">
        <f t="shared" si="239"/>
        <v>0</v>
      </c>
      <c r="M89" s="228">
        <f t="shared" ref="M89" si="301">SUM(M90:M97)</f>
        <v>0</v>
      </c>
      <c r="N89" s="596">
        <f t="shared" si="241"/>
        <v>0</v>
      </c>
      <c r="O89" s="228">
        <f t="shared" ref="O89" si="302">SUM(O90:O97)</f>
        <v>0</v>
      </c>
      <c r="P89" s="596">
        <f t="shared" si="243"/>
        <v>0</v>
      </c>
      <c r="Q89" s="77">
        <f t="shared" si="244"/>
        <v>0</v>
      </c>
    </row>
    <row r="90" spans="1:17" ht="27" x14ac:dyDescent="0.3">
      <c r="A90" s="799" t="s">
        <v>913</v>
      </c>
      <c r="B90" s="603" t="str">
        <f t="shared" si="230"/>
        <v>Charges émanant de factures d’achat d'électricité émises par un fournisseur commercial pour l'alimentation de la clientèle propre du GRD</v>
      </c>
      <c r="C90" s="314"/>
      <c r="D90" s="596">
        <f t="shared" ref="D90" si="303">IFERROR(C90/$Q90,0)</f>
        <v>0</v>
      </c>
      <c r="E90" s="314"/>
      <c r="F90" s="596">
        <f t="shared" ref="F90" si="304">IFERROR(E90/$Q90,0)</f>
        <v>0</v>
      </c>
      <c r="G90" s="314"/>
      <c r="H90" s="596">
        <f t="shared" si="235"/>
        <v>0</v>
      </c>
      <c r="I90" s="314"/>
      <c r="J90" s="596">
        <f t="shared" si="237"/>
        <v>0</v>
      </c>
      <c r="K90" s="314"/>
      <c r="L90" s="596">
        <f t="shared" si="239"/>
        <v>0</v>
      </c>
      <c r="M90" s="314"/>
      <c r="N90" s="596">
        <f t="shared" si="241"/>
        <v>0</v>
      </c>
      <c r="O90" s="314"/>
      <c r="P90" s="596">
        <f t="shared" si="243"/>
        <v>0</v>
      </c>
      <c r="Q90" s="77">
        <f t="shared" si="244"/>
        <v>0</v>
      </c>
    </row>
    <row r="91" spans="1:17" ht="13.5" customHeight="1" x14ac:dyDescent="0.3">
      <c r="A91" s="799"/>
      <c r="B91" s="603" t="str">
        <f t="shared" si="230"/>
        <v>Charges de distribution supportées par le GRD pour l'alimentation de clientèle propre</v>
      </c>
      <c r="C91" s="314"/>
      <c r="D91" s="596">
        <f t="shared" ref="D91" si="305">IFERROR(C91/$Q91,0)</f>
        <v>0</v>
      </c>
      <c r="E91" s="314"/>
      <c r="F91" s="596">
        <f t="shared" ref="F91" si="306">IFERROR(E91/$Q91,0)</f>
        <v>0</v>
      </c>
      <c r="G91" s="314"/>
      <c r="H91" s="596">
        <f t="shared" si="235"/>
        <v>0</v>
      </c>
      <c r="I91" s="314"/>
      <c r="J91" s="596">
        <f t="shared" si="237"/>
        <v>0</v>
      </c>
      <c r="K91" s="314"/>
      <c r="L91" s="596">
        <f t="shared" si="239"/>
        <v>0</v>
      </c>
      <c r="M91" s="314"/>
      <c r="N91" s="596">
        <f t="shared" si="241"/>
        <v>0</v>
      </c>
      <c r="O91" s="314"/>
      <c r="P91" s="596">
        <f t="shared" si="243"/>
        <v>0</v>
      </c>
      <c r="Q91" s="77">
        <f t="shared" si="244"/>
        <v>0</v>
      </c>
    </row>
    <row r="92" spans="1:17" ht="13.5" customHeight="1" x14ac:dyDescent="0.3">
      <c r="A92" s="799"/>
      <c r="B92" s="603" t="str">
        <f t="shared" si="230"/>
        <v>Charges de transport supportées par le GRD pour l'alimentation de clientèle propre</v>
      </c>
      <c r="C92" s="314"/>
      <c r="D92" s="596">
        <f t="shared" ref="D92" si="307">IFERROR(C92/$Q92,0)</f>
        <v>0</v>
      </c>
      <c r="E92" s="314"/>
      <c r="F92" s="596">
        <f t="shared" ref="F92" si="308">IFERROR(E92/$Q92,0)</f>
        <v>0</v>
      </c>
      <c r="G92" s="314"/>
      <c r="H92" s="596">
        <f t="shared" si="235"/>
        <v>0</v>
      </c>
      <c r="I92" s="314"/>
      <c r="J92" s="596">
        <f t="shared" si="237"/>
        <v>0</v>
      </c>
      <c r="K92" s="314"/>
      <c r="L92" s="596">
        <f t="shared" si="239"/>
        <v>0</v>
      </c>
      <c r="M92" s="314"/>
      <c r="N92" s="596">
        <f t="shared" si="241"/>
        <v>0</v>
      </c>
      <c r="O92" s="314"/>
      <c r="P92" s="596">
        <f t="shared" si="243"/>
        <v>0</v>
      </c>
      <c r="Q92" s="77">
        <f t="shared" si="244"/>
        <v>0</v>
      </c>
    </row>
    <row r="93" spans="1:17" ht="27" x14ac:dyDescent="0.3">
      <c r="A93" s="799"/>
      <c r="B93" s="603" t="str">
        <f t="shared" si="230"/>
        <v xml:space="preserve">Produits issus de la facturation de la fourniture d’électricité à la clientèle propre du gestionnaire de réseau de distribution ainsi que le montant de la compensation versée par la CREG </v>
      </c>
      <c r="C93" s="314"/>
      <c r="D93" s="596">
        <f t="shared" ref="D93" si="309">IFERROR(C93/$Q93,0)</f>
        <v>0</v>
      </c>
      <c r="E93" s="314"/>
      <c r="F93" s="596">
        <f t="shared" ref="F93" si="310">IFERROR(E93/$Q93,0)</f>
        <v>0</v>
      </c>
      <c r="G93" s="314"/>
      <c r="H93" s="596">
        <f t="shared" si="235"/>
        <v>0</v>
      </c>
      <c r="I93" s="314"/>
      <c r="J93" s="596">
        <f t="shared" si="237"/>
        <v>0</v>
      </c>
      <c r="K93" s="314"/>
      <c r="L93" s="596">
        <f t="shared" si="239"/>
        <v>0</v>
      </c>
      <c r="M93" s="314"/>
      <c r="N93" s="596">
        <f t="shared" si="241"/>
        <v>0</v>
      </c>
      <c r="O93" s="314"/>
      <c r="P93" s="596">
        <f t="shared" si="243"/>
        <v>0</v>
      </c>
      <c r="Q93" s="77">
        <f t="shared" si="244"/>
        <v>0</v>
      </c>
    </row>
    <row r="94" spans="1:17" ht="13.5" customHeight="1" x14ac:dyDescent="0.3">
      <c r="A94" s="799"/>
      <c r="B94" s="603" t="str">
        <f t="shared" si="230"/>
        <v xml:space="preserve">Charges d’achat des certificats verts </v>
      </c>
      <c r="C94" s="314"/>
      <c r="D94" s="596">
        <f t="shared" ref="D94" si="311">IFERROR(C94/$Q94,0)</f>
        <v>0</v>
      </c>
      <c r="E94" s="314"/>
      <c r="F94" s="596">
        <f t="shared" ref="F94" si="312">IFERROR(E94/$Q94,0)</f>
        <v>0</v>
      </c>
      <c r="G94" s="314"/>
      <c r="H94" s="596">
        <f t="shared" si="235"/>
        <v>0</v>
      </c>
      <c r="I94" s="314"/>
      <c r="J94" s="596">
        <f t="shared" si="237"/>
        <v>0</v>
      </c>
      <c r="K94" s="314"/>
      <c r="L94" s="596">
        <f t="shared" si="239"/>
        <v>0</v>
      </c>
      <c r="M94" s="314"/>
      <c r="N94" s="596">
        <f t="shared" si="241"/>
        <v>0</v>
      </c>
      <c r="O94" s="314"/>
      <c r="P94" s="596">
        <f t="shared" si="243"/>
        <v>0</v>
      </c>
      <c r="Q94" s="77">
        <f t="shared" si="244"/>
        <v>0</v>
      </c>
    </row>
    <row r="95" spans="1:17" ht="13.5" customHeight="1" x14ac:dyDescent="0.3">
      <c r="A95" s="799"/>
      <c r="B95" s="603" t="str">
        <f t="shared" si="230"/>
        <v>Primes « Qualiwatt » versées aux utilisateurs de réseau</v>
      </c>
      <c r="C95" s="314"/>
      <c r="D95" s="596">
        <f t="shared" ref="D95" si="313">IFERROR(C95/$Q95,0)</f>
        <v>0</v>
      </c>
      <c r="E95" s="314"/>
      <c r="F95" s="596">
        <f t="shared" ref="F95" si="314">IFERROR(E95/$Q95,0)</f>
        <v>0</v>
      </c>
      <c r="G95" s="314"/>
      <c r="H95" s="596">
        <f t="shared" si="235"/>
        <v>0</v>
      </c>
      <c r="I95" s="314"/>
      <c r="J95" s="596">
        <f t="shared" si="237"/>
        <v>0</v>
      </c>
      <c r="K95" s="314"/>
      <c r="L95" s="596">
        <f t="shared" si="239"/>
        <v>0</v>
      </c>
      <c r="M95" s="314"/>
      <c r="N95" s="596">
        <f t="shared" si="241"/>
        <v>0</v>
      </c>
      <c r="O95" s="314"/>
      <c r="P95" s="596">
        <f t="shared" si="243"/>
        <v>0</v>
      </c>
      <c r="Q95" s="77">
        <f t="shared" si="244"/>
        <v>0</v>
      </c>
    </row>
    <row r="96" spans="1:17" ht="13.5" customHeight="1" x14ac:dyDescent="0.3">
      <c r="A96" s="799"/>
      <c r="B96" s="603" t="str">
        <f t="shared" si="230"/>
        <v xml:space="preserve">Charges émanant de factures émises par la société FeReSO dans le cadre du processus de réconciliation </v>
      </c>
      <c r="C96" s="314"/>
      <c r="D96" s="596">
        <f t="shared" ref="D96" si="315">IFERROR(C96/$Q96,0)</f>
        <v>0</v>
      </c>
      <c r="E96" s="314"/>
      <c r="F96" s="596">
        <f t="shared" ref="F96" si="316">IFERROR(E96/$Q96,0)</f>
        <v>0</v>
      </c>
      <c r="G96" s="314"/>
      <c r="H96" s="596">
        <f t="shared" si="235"/>
        <v>0</v>
      </c>
      <c r="I96" s="314"/>
      <c r="J96" s="596">
        <f t="shared" si="237"/>
        <v>0</v>
      </c>
      <c r="K96" s="314"/>
      <c r="L96" s="596">
        <f t="shared" si="239"/>
        <v>0</v>
      </c>
      <c r="M96" s="314"/>
      <c r="N96" s="596">
        <f t="shared" si="241"/>
        <v>0</v>
      </c>
      <c r="O96" s="314"/>
      <c r="P96" s="596">
        <f t="shared" si="243"/>
        <v>0</v>
      </c>
      <c r="Q96" s="77">
        <f t="shared" si="244"/>
        <v>0</v>
      </c>
    </row>
    <row r="97" spans="1:17" ht="13.5" customHeight="1" x14ac:dyDescent="0.3">
      <c r="A97" s="799"/>
      <c r="B97" s="603" t="str">
        <f t="shared" si="230"/>
        <v xml:space="preserve">Indemnités versées aux fournisseurs d’électricité résultant du retard de placement des compteurs à budget </v>
      </c>
      <c r="C97" s="314"/>
      <c r="D97" s="596">
        <f t="shared" ref="D97" si="317">IFERROR(C97/$Q97,0)</f>
        <v>0</v>
      </c>
      <c r="E97" s="314"/>
      <c r="F97" s="596">
        <f t="shared" ref="F97" si="318">IFERROR(E97/$Q97,0)</f>
        <v>0</v>
      </c>
      <c r="G97" s="314"/>
      <c r="H97" s="596">
        <f t="shared" si="235"/>
        <v>0</v>
      </c>
      <c r="I97" s="314"/>
      <c r="J97" s="596">
        <f t="shared" si="237"/>
        <v>0</v>
      </c>
      <c r="K97" s="314"/>
      <c r="L97" s="596">
        <f t="shared" si="239"/>
        <v>0</v>
      </c>
      <c r="M97" s="314"/>
      <c r="N97" s="596">
        <f t="shared" si="241"/>
        <v>0</v>
      </c>
      <c r="O97" s="314"/>
      <c r="P97" s="596">
        <f t="shared" si="243"/>
        <v>0</v>
      </c>
      <c r="Q97" s="77">
        <f t="shared" si="244"/>
        <v>0</v>
      </c>
    </row>
    <row r="98" spans="1:17" x14ac:dyDescent="0.3">
      <c r="A98" s="598"/>
      <c r="B98" s="605" t="str">
        <f t="shared" si="230"/>
        <v>Charges nettes relatives aux projets spécifiques</v>
      </c>
      <c r="C98" s="228">
        <f>SUM(C99:C100)</f>
        <v>0</v>
      </c>
      <c r="D98" s="596">
        <f t="shared" ref="D98" si="319">IFERROR(C98/$Q98,0)</f>
        <v>0</v>
      </c>
      <c r="E98" s="228">
        <f t="shared" ref="E98" si="320">SUM(E99:E100)</f>
        <v>0</v>
      </c>
      <c r="F98" s="596">
        <f t="shared" ref="F98" si="321">IFERROR(E98/$Q98,0)</f>
        <v>0</v>
      </c>
      <c r="G98" s="228">
        <f t="shared" ref="G98" si="322">SUM(G99:G100)</f>
        <v>0</v>
      </c>
      <c r="H98" s="596">
        <f t="shared" si="235"/>
        <v>0</v>
      </c>
      <c r="I98" s="228">
        <f t="shared" ref="I98" si="323">SUM(I99:I100)</f>
        <v>0</v>
      </c>
      <c r="J98" s="596">
        <f t="shared" si="237"/>
        <v>0</v>
      </c>
      <c r="K98" s="228">
        <f t="shared" ref="K98" si="324">SUM(K99:K100)</f>
        <v>0</v>
      </c>
      <c r="L98" s="596">
        <f t="shared" si="239"/>
        <v>0</v>
      </c>
      <c r="M98" s="228">
        <f t="shared" ref="M98" si="325">SUM(M99:M100)</f>
        <v>0</v>
      </c>
      <c r="N98" s="596">
        <f t="shared" si="241"/>
        <v>0</v>
      </c>
      <c r="O98" s="228">
        <f t="shared" ref="O98" si="326">SUM(O99:O100)</f>
        <v>0</v>
      </c>
      <c r="P98" s="596">
        <f t="shared" si="243"/>
        <v>0</v>
      </c>
      <c r="Q98" s="77">
        <f t="shared" si="244"/>
        <v>0</v>
      </c>
    </row>
    <row r="99" spans="1:17" ht="13.5" customHeight="1" x14ac:dyDescent="0.3">
      <c r="A99" s="800" t="s">
        <v>912</v>
      </c>
      <c r="B99" s="606" t="str">
        <f t="shared" si="230"/>
        <v>Charges nettes fixes</v>
      </c>
      <c r="C99" s="314"/>
      <c r="D99" s="596">
        <f t="shared" ref="D99" si="327">IFERROR(C99/$Q99,0)</f>
        <v>0</v>
      </c>
      <c r="E99" s="314"/>
      <c r="F99" s="596">
        <f t="shared" ref="F99" si="328">IFERROR(E99/$Q99,0)</f>
        <v>0</v>
      </c>
      <c r="G99" s="314"/>
      <c r="H99" s="596">
        <f t="shared" si="235"/>
        <v>0</v>
      </c>
      <c r="I99" s="314"/>
      <c r="J99" s="596">
        <f t="shared" si="237"/>
        <v>0</v>
      </c>
      <c r="K99" s="314"/>
      <c r="L99" s="596">
        <f t="shared" si="239"/>
        <v>0</v>
      </c>
      <c r="M99" s="314"/>
      <c r="N99" s="596">
        <f t="shared" si="241"/>
        <v>0</v>
      </c>
      <c r="O99" s="314"/>
      <c r="P99" s="596">
        <f t="shared" si="243"/>
        <v>0</v>
      </c>
      <c r="Q99" s="77">
        <f t="shared" si="244"/>
        <v>0</v>
      </c>
    </row>
    <row r="100" spans="1:17" ht="13.5" customHeight="1" x14ac:dyDescent="0.3">
      <c r="A100" s="800"/>
      <c r="B100" s="606" t="str">
        <f t="shared" si="230"/>
        <v>Charges nettes variables</v>
      </c>
      <c r="C100" s="314"/>
      <c r="D100" s="596">
        <f t="shared" ref="D100" si="329">IFERROR(C100/$Q100,0)</f>
        <v>0</v>
      </c>
      <c r="E100" s="314"/>
      <c r="F100" s="596">
        <f t="shared" ref="F100" si="330">IFERROR(E100/$Q100,0)</f>
        <v>0</v>
      </c>
      <c r="G100" s="314"/>
      <c r="H100" s="596">
        <f t="shared" si="235"/>
        <v>0</v>
      </c>
      <c r="I100" s="314"/>
      <c r="J100" s="596">
        <f t="shared" si="237"/>
        <v>0</v>
      </c>
      <c r="K100" s="314"/>
      <c r="L100" s="596">
        <f t="shared" si="239"/>
        <v>0</v>
      </c>
      <c r="M100" s="314"/>
      <c r="N100" s="596">
        <f t="shared" si="241"/>
        <v>0</v>
      </c>
      <c r="O100" s="314"/>
      <c r="P100" s="596">
        <f t="shared" si="243"/>
        <v>0</v>
      </c>
      <c r="Q100" s="77">
        <f t="shared" si="244"/>
        <v>0</v>
      </c>
    </row>
    <row r="101" spans="1:17" x14ac:dyDescent="0.3">
      <c r="A101" s="598"/>
      <c r="B101" s="605" t="str">
        <f t="shared" si="230"/>
        <v>Marge équitable</v>
      </c>
      <c r="C101" s="228">
        <f>SUM(C102:C103)</f>
        <v>0</v>
      </c>
      <c r="D101" s="596">
        <f t="shared" ref="D101" si="331">IFERROR(C101/$Q101,0)</f>
        <v>0</v>
      </c>
      <c r="E101" s="228">
        <f t="shared" ref="E101" si="332">SUM(E102:E103)</f>
        <v>0</v>
      </c>
      <c r="F101" s="596">
        <f t="shared" ref="F101" si="333">IFERROR(E101/$Q101,0)</f>
        <v>0</v>
      </c>
      <c r="G101" s="228">
        <f t="shared" ref="G101" si="334">SUM(G102:G103)</f>
        <v>0</v>
      </c>
      <c r="H101" s="596">
        <f t="shared" si="235"/>
        <v>0</v>
      </c>
      <c r="I101" s="228">
        <f t="shared" ref="I101" si="335">SUM(I102:I103)</f>
        <v>0</v>
      </c>
      <c r="J101" s="596">
        <f t="shared" si="237"/>
        <v>0</v>
      </c>
      <c r="K101" s="228">
        <f t="shared" ref="K101" si="336">SUM(K102:K103)</f>
        <v>0</v>
      </c>
      <c r="L101" s="596">
        <f t="shared" si="239"/>
        <v>0</v>
      </c>
      <c r="M101" s="228">
        <f t="shared" ref="M101" si="337">SUM(M102:M103)</f>
        <v>0</v>
      </c>
      <c r="N101" s="596">
        <f t="shared" si="241"/>
        <v>0</v>
      </c>
      <c r="O101" s="228">
        <f t="shared" ref="O101" si="338">SUM(O102:O103)</f>
        <v>0</v>
      </c>
      <c r="P101" s="596">
        <f t="shared" si="243"/>
        <v>0</v>
      </c>
      <c r="Q101" s="77">
        <f t="shared" si="244"/>
        <v>0</v>
      </c>
    </row>
    <row r="102" spans="1:17" ht="13.5" customHeight="1" x14ac:dyDescent="0.3">
      <c r="A102" s="801" t="s">
        <v>913</v>
      </c>
      <c r="B102" s="604" t="str">
        <f t="shared" si="230"/>
        <v>Hors OSP</v>
      </c>
      <c r="C102" s="314"/>
      <c r="D102" s="596">
        <f t="shared" ref="D102" si="339">IFERROR(C102/$Q102,0)</f>
        <v>0</v>
      </c>
      <c r="E102" s="314"/>
      <c r="F102" s="596">
        <f t="shared" ref="F102" si="340">IFERROR(E102/$Q102,0)</f>
        <v>0</v>
      </c>
      <c r="G102" s="314"/>
      <c r="H102" s="596">
        <f t="shared" si="235"/>
        <v>0</v>
      </c>
      <c r="I102" s="314"/>
      <c r="J102" s="596">
        <f t="shared" si="237"/>
        <v>0</v>
      </c>
      <c r="K102" s="314"/>
      <c r="L102" s="596">
        <f t="shared" si="239"/>
        <v>0</v>
      </c>
      <c r="M102" s="314"/>
      <c r="N102" s="596">
        <f t="shared" si="241"/>
        <v>0</v>
      </c>
      <c r="O102" s="314"/>
      <c r="P102" s="596">
        <f t="shared" si="243"/>
        <v>0</v>
      </c>
      <c r="Q102" s="77">
        <f t="shared" si="244"/>
        <v>0</v>
      </c>
    </row>
    <row r="103" spans="1:17" ht="13.5" customHeight="1" x14ac:dyDescent="0.3">
      <c r="A103" s="801"/>
      <c r="B103" s="604" t="str">
        <f t="shared" si="230"/>
        <v>OSP</v>
      </c>
      <c r="C103" s="314"/>
      <c r="D103" s="596">
        <f t="shared" ref="D103" si="341">IFERROR(C103/$Q103,0)</f>
        <v>0</v>
      </c>
      <c r="E103" s="314"/>
      <c r="F103" s="596">
        <f t="shared" ref="F103" si="342">IFERROR(E103/$Q103,0)</f>
        <v>0</v>
      </c>
      <c r="G103" s="314"/>
      <c r="H103" s="596">
        <f t="shared" si="235"/>
        <v>0</v>
      </c>
      <c r="I103" s="314"/>
      <c r="J103" s="596">
        <f t="shared" si="237"/>
        <v>0</v>
      </c>
      <c r="K103" s="314"/>
      <c r="L103" s="596">
        <f t="shared" si="239"/>
        <v>0</v>
      </c>
      <c r="M103" s="314"/>
      <c r="N103" s="596">
        <f t="shared" si="241"/>
        <v>0</v>
      </c>
      <c r="O103" s="314"/>
      <c r="P103" s="596">
        <f t="shared" si="243"/>
        <v>0</v>
      </c>
      <c r="Q103" s="77">
        <f t="shared" si="244"/>
        <v>0</v>
      </c>
    </row>
    <row r="104" spans="1:17" ht="15" x14ac:dyDescent="0.3">
      <c r="A104" s="642" t="s">
        <v>913</v>
      </c>
      <c r="B104" s="605" t="str">
        <f t="shared" si="230"/>
        <v>Quote-part  des soldes régulatoires années précédentes</v>
      </c>
      <c r="C104" s="314"/>
      <c r="D104" s="596">
        <f t="shared" ref="D104" si="343">IFERROR(C104/$Q104,0)</f>
        <v>0</v>
      </c>
      <c r="E104" s="314"/>
      <c r="F104" s="596">
        <f t="shared" ref="F104" si="344">IFERROR(E104/$Q104,0)</f>
        <v>0</v>
      </c>
      <c r="G104" s="314"/>
      <c r="H104" s="596">
        <f t="shared" si="235"/>
        <v>0</v>
      </c>
      <c r="I104" s="314"/>
      <c r="J104" s="596">
        <f t="shared" si="237"/>
        <v>0</v>
      </c>
      <c r="K104" s="314"/>
      <c r="L104" s="596">
        <f t="shared" si="239"/>
        <v>0</v>
      </c>
      <c r="M104" s="314"/>
      <c r="N104" s="596">
        <f t="shared" si="241"/>
        <v>0</v>
      </c>
      <c r="O104" s="314"/>
      <c r="P104" s="596">
        <f t="shared" si="243"/>
        <v>0</v>
      </c>
      <c r="Q104" s="77">
        <f t="shared" si="244"/>
        <v>0</v>
      </c>
    </row>
    <row r="105" spans="1:17" x14ac:dyDescent="0.3">
      <c r="B105" s="607" t="str">
        <f t="shared" si="230"/>
        <v>TOTAL</v>
      </c>
      <c r="C105" s="228">
        <f>SUM(C71,C79,C98,C101,C104)</f>
        <v>0</v>
      </c>
      <c r="D105" s="596">
        <f t="shared" ref="D105" si="345">IFERROR(C105/$Q105,0)</f>
        <v>0</v>
      </c>
      <c r="E105" s="228">
        <f t="shared" ref="E105" si="346">SUM(E71,E79,E98,E101,E104)</f>
        <v>0</v>
      </c>
      <c r="F105" s="596">
        <f t="shared" ref="F105" si="347">IFERROR(E105/$Q105,0)</f>
        <v>0</v>
      </c>
      <c r="G105" s="228">
        <f t="shared" ref="G105" si="348">SUM(G71,G79,G98,G101,G104)</f>
        <v>0</v>
      </c>
      <c r="H105" s="596">
        <f t="shared" si="235"/>
        <v>0</v>
      </c>
      <c r="I105" s="228">
        <f t="shared" ref="I105" si="349">SUM(I71,I79,I98,I101,I104)</f>
        <v>0</v>
      </c>
      <c r="J105" s="596">
        <f t="shared" si="237"/>
        <v>0</v>
      </c>
      <c r="K105" s="228">
        <f t="shared" ref="K105" si="350">SUM(K71,K79,K98,K101,K104)</f>
        <v>0</v>
      </c>
      <c r="L105" s="596">
        <f t="shared" si="239"/>
        <v>0</v>
      </c>
      <c r="M105" s="228">
        <f t="shared" ref="M105" si="351">SUM(M71,M79,M98,M101,M104)</f>
        <v>0</v>
      </c>
      <c r="N105" s="596">
        <f t="shared" si="241"/>
        <v>0</v>
      </c>
      <c r="O105" s="228">
        <f t="shared" ref="O105" si="352">SUM(O71,O79,O98,O101,O104)</f>
        <v>0</v>
      </c>
      <c r="P105" s="596">
        <f t="shared" si="243"/>
        <v>0</v>
      </c>
      <c r="Q105" s="77">
        <f t="shared" si="244"/>
        <v>0</v>
      </c>
    </row>
    <row r="108" spans="1:17" x14ac:dyDescent="0.3">
      <c r="B108" s="803" t="s">
        <v>862</v>
      </c>
      <c r="C108" s="803"/>
      <c r="D108" s="803"/>
      <c r="E108" s="803"/>
      <c r="F108" s="803"/>
      <c r="G108" s="803"/>
      <c r="H108" s="803"/>
      <c r="I108" s="803"/>
      <c r="J108" s="803"/>
      <c r="K108" s="803"/>
      <c r="L108" s="803"/>
      <c r="M108" s="803"/>
      <c r="N108" s="803"/>
      <c r="O108" s="803"/>
      <c r="P108" s="803"/>
      <c r="Q108" s="803"/>
    </row>
    <row r="109" spans="1:17" ht="12" customHeight="1" x14ac:dyDescent="0.3">
      <c r="B109" s="599" t="s">
        <v>2</v>
      </c>
      <c r="C109" s="805" t="s">
        <v>684</v>
      </c>
      <c r="D109" s="806"/>
      <c r="E109" s="805" t="s">
        <v>521</v>
      </c>
      <c r="F109" s="806"/>
      <c r="G109" s="805" t="s">
        <v>347</v>
      </c>
      <c r="H109" s="806"/>
      <c r="I109" s="805" t="s">
        <v>522</v>
      </c>
      <c r="J109" s="806"/>
      <c r="K109" s="805" t="s">
        <v>523</v>
      </c>
      <c r="L109" s="806"/>
      <c r="M109" s="805" t="s">
        <v>349</v>
      </c>
      <c r="N109" s="806"/>
      <c r="O109" s="805" t="s">
        <v>351</v>
      </c>
      <c r="P109" s="806"/>
      <c r="Q109" s="594" t="s">
        <v>54</v>
      </c>
    </row>
    <row r="110" spans="1:17" x14ac:dyDescent="0.3">
      <c r="B110" s="608" t="s">
        <v>863</v>
      </c>
      <c r="C110" s="228">
        <f>SUM(C111:C113)</f>
        <v>0</v>
      </c>
      <c r="D110" s="596">
        <f>IFERROR(C110/$Q110,0)</f>
        <v>0</v>
      </c>
      <c r="E110" s="228">
        <f t="shared" ref="E110" si="353">SUM(E111:E113)</f>
        <v>0</v>
      </c>
      <c r="F110" s="596">
        <f>IFERROR(E110/$Q110,0)</f>
        <v>0</v>
      </c>
      <c r="G110" s="228">
        <f t="shared" ref="G110" si="354">SUM(G111:G113)</f>
        <v>0</v>
      </c>
      <c r="H110" s="596">
        <f>IFERROR(G110/$Q110,0)</f>
        <v>0</v>
      </c>
      <c r="I110" s="228">
        <f t="shared" ref="I110" si="355">SUM(I111:I113)</f>
        <v>0</v>
      </c>
      <c r="J110" s="596">
        <f>IFERROR(I110/$Q110,0)</f>
        <v>0</v>
      </c>
      <c r="K110" s="228">
        <f t="shared" ref="K110" si="356">SUM(K111:K113)</f>
        <v>0</v>
      </c>
      <c r="L110" s="596">
        <f>IFERROR(K110/$Q110,0)</f>
        <v>0</v>
      </c>
      <c r="M110" s="228">
        <f t="shared" ref="M110" si="357">SUM(M111:M113)</f>
        <v>0</v>
      </c>
      <c r="N110" s="596">
        <f>IFERROR(M110/$Q110,0)</f>
        <v>0</v>
      </c>
      <c r="O110" s="228">
        <f t="shared" ref="O110" si="358">SUM(O111:O113)</f>
        <v>0</v>
      </c>
      <c r="P110" s="596">
        <f>IFERROR(O110/$Q110,0)</f>
        <v>0</v>
      </c>
      <c r="Q110" s="228">
        <f t="shared" ref="Q110" si="359">SUM(Q111:Q113)</f>
        <v>0</v>
      </c>
    </row>
    <row r="111" spans="1:17" x14ac:dyDescent="0.3">
      <c r="B111" s="603" t="s">
        <v>596</v>
      </c>
      <c r="C111" s="228">
        <f>C76</f>
        <v>0</v>
      </c>
      <c r="D111" s="596">
        <f t="shared" ref="D111" si="360">IFERROR(C111/$Q111,0)</f>
        <v>0</v>
      </c>
      <c r="E111" s="228">
        <f t="shared" ref="E111" si="361">E76</f>
        <v>0</v>
      </c>
      <c r="F111" s="596">
        <f t="shared" ref="F111" si="362">IFERROR(E111/$Q111,0)</f>
        <v>0</v>
      </c>
      <c r="G111" s="228">
        <f t="shared" ref="G111" si="363">G76</f>
        <v>0</v>
      </c>
      <c r="H111" s="596">
        <f t="shared" ref="H111:H116" si="364">IFERROR(G111/$Q111,0)</f>
        <v>0</v>
      </c>
      <c r="I111" s="228">
        <f t="shared" ref="I111" si="365">I76</f>
        <v>0</v>
      </c>
      <c r="J111" s="596">
        <f t="shared" ref="J111:J116" si="366">IFERROR(I111/$Q111,0)</f>
        <v>0</v>
      </c>
      <c r="K111" s="228">
        <f t="shared" ref="K111" si="367">K76</f>
        <v>0</v>
      </c>
      <c r="L111" s="596">
        <f t="shared" ref="L111:L116" si="368">IFERROR(K111/$Q111,0)</f>
        <v>0</v>
      </c>
      <c r="M111" s="228">
        <f t="shared" ref="M111" si="369">M76</f>
        <v>0</v>
      </c>
      <c r="N111" s="596">
        <f t="shared" ref="N111:N116" si="370">IFERROR(M111/$Q111,0)</f>
        <v>0</v>
      </c>
      <c r="O111" s="228">
        <f t="shared" ref="O111" si="371">O76</f>
        <v>0</v>
      </c>
      <c r="P111" s="596">
        <f t="shared" ref="P111:P116" si="372">IFERROR(O111/$Q111,0)</f>
        <v>0</v>
      </c>
      <c r="Q111" s="228">
        <f t="shared" ref="Q111" si="373">Q76</f>
        <v>0</v>
      </c>
    </row>
    <row r="112" spans="1:17" x14ac:dyDescent="0.3">
      <c r="B112" s="603" t="s">
        <v>597</v>
      </c>
      <c r="C112" s="228">
        <f>C77</f>
        <v>0</v>
      </c>
      <c r="D112" s="596">
        <f t="shared" ref="D112" si="374">IFERROR(C112/$Q112,0)</f>
        <v>0</v>
      </c>
      <c r="E112" s="228">
        <f t="shared" ref="E112" si="375">E77</f>
        <v>0</v>
      </c>
      <c r="F112" s="596">
        <f t="shared" ref="F112" si="376">IFERROR(E112/$Q112,0)</f>
        <v>0</v>
      </c>
      <c r="G112" s="228">
        <f t="shared" ref="G112" si="377">G77</f>
        <v>0</v>
      </c>
      <c r="H112" s="596">
        <f t="shared" si="364"/>
        <v>0</v>
      </c>
      <c r="I112" s="228">
        <f t="shared" ref="I112" si="378">I77</f>
        <v>0</v>
      </c>
      <c r="J112" s="596">
        <f t="shared" si="366"/>
        <v>0</v>
      </c>
      <c r="K112" s="228">
        <f t="shared" ref="K112" si="379">K77</f>
        <v>0</v>
      </c>
      <c r="L112" s="596">
        <f t="shared" si="368"/>
        <v>0</v>
      </c>
      <c r="M112" s="228">
        <f t="shared" ref="M112" si="380">M77</f>
        <v>0</v>
      </c>
      <c r="N112" s="596">
        <f t="shared" si="370"/>
        <v>0</v>
      </c>
      <c r="O112" s="228">
        <f t="shared" ref="O112" si="381">O77</f>
        <v>0</v>
      </c>
      <c r="P112" s="596">
        <f t="shared" si="372"/>
        <v>0</v>
      </c>
      <c r="Q112" s="228">
        <f t="shared" ref="Q112" si="382">Q77</f>
        <v>0</v>
      </c>
    </row>
    <row r="113" spans="1:17" x14ac:dyDescent="0.3">
      <c r="B113" s="603" t="s">
        <v>586</v>
      </c>
      <c r="C113" s="228">
        <f>C78</f>
        <v>0</v>
      </c>
      <c r="D113" s="596">
        <f t="shared" ref="D113" si="383">IFERROR(C113/$Q113,0)</f>
        <v>0</v>
      </c>
      <c r="E113" s="228">
        <f t="shared" ref="E113" si="384">E78</f>
        <v>0</v>
      </c>
      <c r="F113" s="596">
        <f t="shared" ref="F113" si="385">IFERROR(E113/$Q113,0)</f>
        <v>0</v>
      </c>
      <c r="G113" s="228">
        <f t="shared" ref="G113" si="386">G78</f>
        <v>0</v>
      </c>
      <c r="H113" s="596">
        <f t="shared" si="364"/>
        <v>0</v>
      </c>
      <c r="I113" s="228">
        <f t="shared" ref="I113" si="387">I78</f>
        <v>0</v>
      </c>
      <c r="J113" s="596">
        <f t="shared" si="366"/>
        <v>0</v>
      </c>
      <c r="K113" s="228">
        <f t="shared" ref="K113" si="388">K78</f>
        <v>0</v>
      </c>
      <c r="L113" s="596">
        <f t="shared" si="368"/>
        <v>0</v>
      </c>
      <c r="M113" s="228">
        <f t="shared" ref="M113" si="389">M78</f>
        <v>0</v>
      </c>
      <c r="N113" s="596">
        <f t="shared" si="370"/>
        <v>0</v>
      </c>
      <c r="O113" s="228">
        <f t="shared" ref="O113" si="390">O78</f>
        <v>0</v>
      </c>
      <c r="P113" s="596">
        <f t="shared" si="372"/>
        <v>0</v>
      </c>
      <c r="Q113" s="228">
        <f t="shared" ref="Q113" si="391">Q78</f>
        <v>0</v>
      </c>
    </row>
    <row r="114" spans="1:17" x14ac:dyDescent="0.3">
      <c r="B114" s="608" t="s">
        <v>864</v>
      </c>
      <c r="C114" s="228">
        <f>C89</f>
        <v>0</v>
      </c>
      <c r="D114" s="596">
        <f t="shared" ref="D114" si="392">IFERROR(C114/$Q114,0)</f>
        <v>0</v>
      </c>
      <c r="E114" s="228">
        <f t="shared" ref="E114" si="393">E89</f>
        <v>0</v>
      </c>
      <c r="F114" s="596">
        <f t="shared" ref="F114" si="394">IFERROR(E114/$Q114,0)</f>
        <v>0</v>
      </c>
      <c r="G114" s="228">
        <f t="shared" ref="G114" si="395">G89</f>
        <v>0</v>
      </c>
      <c r="H114" s="596">
        <f t="shared" si="364"/>
        <v>0</v>
      </c>
      <c r="I114" s="228">
        <f t="shared" ref="I114" si="396">I89</f>
        <v>0</v>
      </c>
      <c r="J114" s="596">
        <f t="shared" si="366"/>
        <v>0</v>
      </c>
      <c r="K114" s="228">
        <f t="shared" ref="K114" si="397">K89</f>
        <v>0</v>
      </c>
      <c r="L114" s="596">
        <f t="shared" si="368"/>
        <v>0</v>
      </c>
      <c r="M114" s="228">
        <f t="shared" ref="M114" si="398">M89</f>
        <v>0</v>
      </c>
      <c r="N114" s="596">
        <f t="shared" si="370"/>
        <v>0</v>
      </c>
      <c r="O114" s="228">
        <f t="shared" ref="O114" si="399">O89</f>
        <v>0</v>
      </c>
      <c r="P114" s="596">
        <f t="shared" si="372"/>
        <v>0</v>
      </c>
      <c r="Q114" s="228">
        <f t="shared" ref="Q114" si="400">Q89</f>
        <v>0</v>
      </c>
    </row>
    <row r="115" spans="1:17" x14ac:dyDescent="0.3">
      <c r="B115" s="608" t="s">
        <v>95</v>
      </c>
      <c r="C115" s="228">
        <f>C103</f>
        <v>0</v>
      </c>
      <c r="D115" s="596">
        <f t="shared" ref="D115" si="401">IFERROR(C115/$Q115,0)</f>
        <v>0</v>
      </c>
      <c r="E115" s="228">
        <f t="shared" ref="E115" si="402">E103</f>
        <v>0</v>
      </c>
      <c r="F115" s="596">
        <f t="shared" ref="F115" si="403">IFERROR(E115/$Q115,0)</f>
        <v>0</v>
      </c>
      <c r="G115" s="228">
        <f t="shared" ref="G115" si="404">G103</f>
        <v>0</v>
      </c>
      <c r="H115" s="596">
        <f t="shared" si="364"/>
        <v>0</v>
      </c>
      <c r="I115" s="228">
        <f t="shared" ref="I115" si="405">I103</f>
        <v>0</v>
      </c>
      <c r="J115" s="596">
        <f t="shared" si="366"/>
        <v>0</v>
      </c>
      <c r="K115" s="228">
        <f t="shared" ref="K115" si="406">K103</f>
        <v>0</v>
      </c>
      <c r="L115" s="596">
        <f t="shared" si="368"/>
        <v>0</v>
      </c>
      <c r="M115" s="228">
        <f t="shared" ref="M115" si="407">M103</f>
        <v>0</v>
      </c>
      <c r="N115" s="596">
        <f t="shared" si="370"/>
        <v>0</v>
      </c>
      <c r="O115" s="228">
        <f t="shared" ref="O115" si="408">O103</f>
        <v>0</v>
      </c>
      <c r="P115" s="596">
        <f t="shared" si="372"/>
        <v>0</v>
      </c>
      <c r="Q115" s="228">
        <f t="shared" ref="Q115" si="409">Q103</f>
        <v>0</v>
      </c>
    </row>
    <row r="116" spans="1:17" x14ac:dyDescent="0.3">
      <c r="B116" s="600" t="s">
        <v>865</v>
      </c>
      <c r="C116" s="228">
        <f>SUM(C110,C114:C115)</f>
        <v>0</v>
      </c>
      <c r="D116" s="596">
        <f t="shared" ref="D116" si="410">IFERROR(C116/$Q116,0)</f>
        <v>0</v>
      </c>
      <c r="E116" s="228">
        <f t="shared" ref="E116" si="411">SUM(E110,E114:E115)</f>
        <v>0</v>
      </c>
      <c r="F116" s="596">
        <f t="shared" ref="F116" si="412">IFERROR(E116/$Q116,0)</f>
        <v>0</v>
      </c>
      <c r="G116" s="228">
        <f t="shared" ref="G116" si="413">SUM(G110,G114:G115)</f>
        <v>0</v>
      </c>
      <c r="H116" s="596">
        <f t="shared" si="364"/>
        <v>0</v>
      </c>
      <c r="I116" s="228">
        <f t="shared" ref="I116" si="414">SUM(I110,I114:I115)</f>
        <v>0</v>
      </c>
      <c r="J116" s="596">
        <f t="shared" si="366"/>
        <v>0</v>
      </c>
      <c r="K116" s="228">
        <f t="shared" ref="K116" si="415">SUM(K110,K114:K115)</f>
        <v>0</v>
      </c>
      <c r="L116" s="596">
        <f t="shared" si="368"/>
        <v>0</v>
      </c>
      <c r="M116" s="228">
        <f t="shared" ref="M116" si="416">SUM(M110,M114:M115)</f>
        <v>0</v>
      </c>
      <c r="N116" s="596">
        <f t="shared" si="370"/>
        <v>0</v>
      </c>
      <c r="O116" s="228">
        <f t="shared" ref="O116" si="417">SUM(O110,O114:O115)</f>
        <v>0</v>
      </c>
      <c r="P116" s="596">
        <f t="shared" si="372"/>
        <v>0</v>
      </c>
      <c r="Q116" s="228">
        <f t="shared" ref="Q116" si="418">SUM(Q110,Q114:Q115)</f>
        <v>0</v>
      </c>
    </row>
    <row r="118" spans="1:17" x14ac:dyDescent="0.3">
      <c r="B118" s="804" t="s">
        <v>365</v>
      </c>
      <c r="C118" s="804"/>
      <c r="D118" s="804"/>
      <c r="E118" s="804"/>
      <c r="F118" s="804"/>
      <c r="G118" s="804"/>
      <c r="H118" s="804"/>
      <c r="I118" s="804"/>
      <c r="J118" s="804"/>
      <c r="K118" s="804"/>
      <c r="L118" s="804"/>
      <c r="M118" s="804"/>
      <c r="N118" s="804"/>
      <c r="O118" s="804"/>
      <c r="P118" s="804"/>
      <c r="Q118" s="804"/>
    </row>
    <row r="119" spans="1:17" ht="12" customHeight="1" x14ac:dyDescent="0.3">
      <c r="B119" s="599" t="s">
        <v>2</v>
      </c>
      <c r="C119" s="805" t="s">
        <v>684</v>
      </c>
      <c r="D119" s="806"/>
      <c r="E119" s="805" t="s">
        <v>521</v>
      </c>
      <c r="F119" s="806"/>
      <c r="G119" s="805" t="s">
        <v>347</v>
      </c>
      <c r="H119" s="806"/>
      <c r="I119" s="805" t="s">
        <v>522</v>
      </c>
      <c r="J119" s="806"/>
      <c r="K119" s="805" t="s">
        <v>523</v>
      </c>
      <c r="L119" s="806"/>
      <c r="M119" s="805" t="s">
        <v>349</v>
      </c>
      <c r="N119" s="806"/>
      <c r="O119" s="805" t="s">
        <v>351</v>
      </c>
      <c r="P119" s="806"/>
      <c r="Q119" s="594" t="s">
        <v>54</v>
      </c>
    </row>
    <row r="120" spans="1:17" x14ac:dyDescent="0.3">
      <c r="B120" s="600" t="str">
        <f t="shared" ref="B120:B154" si="419">B71</f>
        <v>Charges nettes contrôlables</v>
      </c>
      <c r="C120" s="228">
        <f>SUM(C121,C124)</f>
        <v>0</v>
      </c>
      <c r="D120" s="596">
        <f>IFERROR(C120/$Q120,0)</f>
        <v>0</v>
      </c>
      <c r="E120" s="228">
        <f t="shared" ref="E120" si="420">SUM(E121,E124)</f>
        <v>0</v>
      </c>
      <c r="F120" s="596">
        <f>IFERROR(E120/$Q120,0)</f>
        <v>0</v>
      </c>
      <c r="G120" s="228">
        <f t="shared" ref="G120" si="421">SUM(G121,G124)</f>
        <v>0</v>
      </c>
      <c r="H120" s="596">
        <f>IFERROR(G120/$Q120,0)</f>
        <v>0</v>
      </c>
      <c r="I120" s="228">
        <f t="shared" ref="I120" si="422">SUM(I121,I124)</f>
        <v>0</v>
      </c>
      <c r="J120" s="596">
        <f>IFERROR(I120/$Q120,0)</f>
        <v>0</v>
      </c>
      <c r="K120" s="228">
        <f t="shared" ref="K120" si="423">SUM(K121,K124)</f>
        <v>0</v>
      </c>
      <c r="L120" s="596">
        <f>IFERROR(K120/$Q120,0)</f>
        <v>0</v>
      </c>
      <c r="M120" s="228">
        <f t="shared" ref="M120" si="424">SUM(M121,M124)</f>
        <v>0</v>
      </c>
      <c r="N120" s="596">
        <f>IFERROR(M120/$Q120,0)</f>
        <v>0</v>
      </c>
      <c r="O120" s="228">
        <f t="shared" ref="O120" si="425">SUM(O121,O124)</f>
        <v>0</v>
      </c>
      <c r="P120" s="596">
        <f>IFERROR(O120/$Q120,0)</f>
        <v>0</v>
      </c>
      <c r="Q120" s="77">
        <f>+SUM(C120,E120,G120,I120,K120,M120,O120)</f>
        <v>0</v>
      </c>
    </row>
    <row r="121" spans="1:17" ht="13.5" customHeight="1" x14ac:dyDescent="0.3">
      <c r="A121" s="796" t="s">
        <v>912</v>
      </c>
      <c r="B121" s="601" t="str">
        <f t="shared" si="419"/>
        <v>Charges nettes contrôlables hors OSP</v>
      </c>
      <c r="C121" s="228">
        <f>SUM(C122:C123)</f>
        <v>0</v>
      </c>
      <c r="D121" s="596">
        <f t="shared" ref="D121" si="426">IFERROR(C121/$Q121,0)</f>
        <v>0</v>
      </c>
      <c r="E121" s="228">
        <f t="shared" ref="E121" si="427">SUM(E122:E123)</f>
        <v>0</v>
      </c>
      <c r="F121" s="596">
        <f t="shared" ref="F121" si="428">IFERROR(E121/$Q121,0)</f>
        <v>0</v>
      </c>
      <c r="G121" s="228">
        <f t="shared" ref="G121" si="429">SUM(G122:G123)</f>
        <v>0</v>
      </c>
      <c r="H121" s="596">
        <f t="shared" ref="H121:H154" si="430">IFERROR(G121/$Q121,0)</f>
        <v>0</v>
      </c>
      <c r="I121" s="228">
        <f t="shared" ref="I121" si="431">SUM(I122:I123)</f>
        <v>0</v>
      </c>
      <c r="J121" s="596">
        <f t="shared" ref="J121:J154" si="432">IFERROR(I121/$Q121,0)</f>
        <v>0</v>
      </c>
      <c r="K121" s="228">
        <f t="shared" ref="K121" si="433">SUM(K122:K123)</f>
        <v>0</v>
      </c>
      <c r="L121" s="596">
        <f t="shared" ref="L121:L154" si="434">IFERROR(K121/$Q121,0)</f>
        <v>0</v>
      </c>
      <c r="M121" s="228">
        <f t="shared" ref="M121" si="435">SUM(M122:M123)</f>
        <v>0</v>
      </c>
      <c r="N121" s="596">
        <f t="shared" ref="N121:N154" si="436">IFERROR(M121/$Q121,0)</f>
        <v>0</v>
      </c>
      <c r="O121" s="228">
        <f t="shared" ref="O121" si="437">SUM(O122:O123)</f>
        <v>0</v>
      </c>
      <c r="P121" s="596">
        <f t="shared" ref="P121:P154" si="438">IFERROR(O121/$Q121,0)</f>
        <v>0</v>
      </c>
      <c r="Q121" s="77">
        <f t="shared" ref="Q121:Q154" si="439">+SUM(C121,E121,G121,I121,K121,M121,O121)</f>
        <v>0</v>
      </c>
    </row>
    <row r="122" spans="1:17" ht="13.5" customHeight="1" x14ac:dyDescent="0.3">
      <c r="A122" s="797"/>
      <c r="B122" s="602" t="str">
        <f t="shared" si="419"/>
        <v>Charges nettes hors charges nettes liées aux immobilisations</v>
      </c>
      <c r="C122" s="314"/>
      <c r="D122" s="596">
        <f t="shared" ref="D122" si="440">IFERROR(C122/$Q122,0)</f>
        <v>0</v>
      </c>
      <c r="E122" s="314"/>
      <c r="F122" s="596">
        <f t="shared" ref="F122" si="441">IFERROR(E122/$Q122,0)</f>
        <v>0</v>
      </c>
      <c r="G122" s="314"/>
      <c r="H122" s="596">
        <f t="shared" si="430"/>
        <v>0</v>
      </c>
      <c r="I122" s="314"/>
      <c r="J122" s="596">
        <f t="shared" si="432"/>
        <v>0</v>
      </c>
      <c r="K122" s="314"/>
      <c r="L122" s="596">
        <f t="shared" si="434"/>
        <v>0</v>
      </c>
      <c r="M122" s="314"/>
      <c r="N122" s="596">
        <f t="shared" si="436"/>
        <v>0</v>
      </c>
      <c r="O122" s="314"/>
      <c r="P122" s="596">
        <f t="shared" si="438"/>
        <v>0</v>
      </c>
      <c r="Q122" s="77">
        <f t="shared" si="439"/>
        <v>0</v>
      </c>
    </row>
    <row r="123" spans="1:17" ht="13.5" customHeight="1" x14ac:dyDescent="0.3">
      <c r="A123" s="797"/>
      <c r="B123" s="602" t="str">
        <f t="shared" si="419"/>
        <v xml:space="preserve">Charges nettes liées aux immobilisations </v>
      </c>
      <c r="C123" s="314"/>
      <c r="D123" s="596">
        <f t="shared" ref="D123" si="442">IFERROR(C123/$Q123,0)</f>
        <v>0</v>
      </c>
      <c r="E123" s="314"/>
      <c r="F123" s="596">
        <f t="shared" ref="F123" si="443">IFERROR(E123/$Q123,0)</f>
        <v>0</v>
      </c>
      <c r="G123" s="314"/>
      <c r="H123" s="596">
        <f t="shared" si="430"/>
        <v>0</v>
      </c>
      <c r="I123" s="314"/>
      <c r="J123" s="596">
        <f t="shared" si="432"/>
        <v>0</v>
      </c>
      <c r="K123" s="314"/>
      <c r="L123" s="596">
        <f t="shared" si="434"/>
        <v>0</v>
      </c>
      <c r="M123" s="314"/>
      <c r="N123" s="596">
        <f t="shared" si="436"/>
        <v>0</v>
      </c>
      <c r="O123" s="314"/>
      <c r="P123" s="596">
        <f t="shared" si="438"/>
        <v>0</v>
      </c>
      <c r="Q123" s="77">
        <f t="shared" si="439"/>
        <v>0</v>
      </c>
    </row>
    <row r="124" spans="1:17" ht="13.5" customHeight="1" x14ac:dyDescent="0.3">
      <c r="A124" s="797"/>
      <c r="B124" s="601" t="str">
        <f t="shared" si="419"/>
        <v>Charges nettes contrôlables OSP</v>
      </c>
      <c r="C124" s="228">
        <f>SUM(C125:C127)</f>
        <v>0</v>
      </c>
      <c r="D124" s="596">
        <f t="shared" ref="D124" si="444">IFERROR(C124/$Q124,0)</f>
        <v>0</v>
      </c>
      <c r="E124" s="228">
        <f t="shared" ref="E124" si="445">SUM(E125:E127)</f>
        <v>0</v>
      </c>
      <c r="F124" s="596">
        <f t="shared" ref="F124" si="446">IFERROR(E124/$Q124,0)</f>
        <v>0</v>
      </c>
      <c r="G124" s="228">
        <f t="shared" ref="G124" si="447">SUM(G125:G127)</f>
        <v>0</v>
      </c>
      <c r="H124" s="596">
        <f t="shared" si="430"/>
        <v>0</v>
      </c>
      <c r="I124" s="228">
        <f t="shared" ref="I124" si="448">SUM(I125:I127)</f>
        <v>0</v>
      </c>
      <c r="J124" s="596">
        <f t="shared" si="432"/>
        <v>0</v>
      </c>
      <c r="K124" s="228">
        <f t="shared" ref="K124" si="449">SUM(K125:K127)</f>
        <v>0</v>
      </c>
      <c r="L124" s="596">
        <f t="shared" si="434"/>
        <v>0</v>
      </c>
      <c r="M124" s="228">
        <f t="shared" ref="M124" si="450">SUM(M125:M127)</f>
        <v>0</v>
      </c>
      <c r="N124" s="596">
        <f t="shared" si="436"/>
        <v>0</v>
      </c>
      <c r="O124" s="228">
        <f t="shared" ref="O124" si="451">SUM(O125:O127)</f>
        <v>0</v>
      </c>
      <c r="P124" s="596">
        <f t="shared" si="438"/>
        <v>0</v>
      </c>
      <c r="Q124" s="77">
        <f t="shared" si="439"/>
        <v>0</v>
      </c>
    </row>
    <row r="125" spans="1:17" ht="13.5" customHeight="1" x14ac:dyDescent="0.3">
      <c r="A125" s="797"/>
      <c r="B125" s="603" t="str">
        <f t="shared" si="419"/>
        <v>Charges nettes fixes à l'exclusion des charges d'amortissement</v>
      </c>
      <c r="C125" s="314"/>
      <c r="D125" s="596">
        <f t="shared" ref="D125" si="452">IFERROR(C125/$Q125,0)</f>
        <v>0</v>
      </c>
      <c r="E125" s="314"/>
      <c r="F125" s="596">
        <f t="shared" ref="F125" si="453">IFERROR(E125/$Q125,0)</f>
        <v>0</v>
      </c>
      <c r="G125" s="314"/>
      <c r="H125" s="596">
        <f t="shared" si="430"/>
        <v>0</v>
      </c>
      <c r="I125" s="314"/>
      <c r="J125" s="596">
        <f t="shared" si="432"/>
        <v>0</v>
      </c>
      <c r="K125" s="314"/>
      <c r="L125" s="596">
        <f t="shared" si="434"/>
        <v>0</v>
      </c>
      <c r="M125" s="314"/>
      <c r="N125" s="596">
        <f t="shared" si="436"/>
        <v>0</v>
      </c>
      <c r="O125" s="314"/>
      <c r="P125" s="596">
        <f t="shared" si="438"/>
        <v>0</v>
      </c>
      <c r="Q125" s="77">
        <f t="shared" si="439"/>
        <v>0</v>
      </c>
    </row>
    <row r="126" spans="1:17" ht="13.5" customHeight="1" x14ac:dyDescent="0.3">
      <c r="A126" s="797"/>
      <c r="B126" s="603" t="str">
        <f t="shared" si="419"/>
        <v>Charges nettes variables à l'exclusion des charges d'amortissement</v>
      </c>
      <c r="C126" s="314"/>
      <c r="D126" s="596">
        <f t="shared" ref="D126" si="454">IFERROR(C126/$Q126,0)</f>
        <v>0</v>
      </c>
      <c r="E126" s="314"/>
      <c r="F126" s="596">
        <f t="shared" ref="F126" si="455">IFERROR(E126/$Q126,0)</f>
        <v>0</v>
      </c>
      <c r="G126" s="314"/>
      <c r="H126" s="596">
        <f t="shared" si="430"/>
        <v>0</v>
      </c>
      <c r="I126" s="314"/>
      <c r="J126" s="596">
        <f t="shared" si="432"/>
        <v>0</v>
      </c>
      <c r="K126" s="314"/>
      <c r="L126" s="596">
        <f t="shared" si="434"/>
        <v>0</v>
      </c>
      <c r="M126" s="314"/>
      <c r="N126" s="596">
        <f t="shared" si="436"/>
        <v>0</v>
      </c>
      <c r="O126" s="314"/>
      <c r="P126" s="596">
        <f t="shared" si="438"/>
        <v>0</v>
      </c>
      <c r="Q126" s="77">
        <f t="shared" si="439"/>
        <v>0</v>
      </c>
    </row>
    <row r="127" spans="1:17" ht="13.5" customHeight="1" x14ac:dyDescent="0.3">
      <c r="A127" s="798"/>
      <c r="B127" s="603" t="str">
        <f t="shared" si="419"/>
        <v>Charges d'amortissement</v>
      </c>
      <c r="C127" s="314"/>
      <c r="D127" s="596">
        <f t="shared" ref="D127" si="456">IFERROR(C127/$Q127,0)</f>
        <v>0</v>
      </c>
      <c r="E127" s="314"/>
      <c r="F127" s="596">
        <f t="shared" ref="F127" si="457">IFERROR(E127/$Q127,0)</f>
        <v>0</v>
      </c>
      <c r="G127" s="314"/>
      <c r="H127" s="596">
        <f t="shared" si="430"/>
        <v>0</v>
      </c>
      <c r="I127" s="314"/>
      <c r="J127" s="596">
        <f t="shared" si="432"/>
        <v>0</v>
      </c>
      <c r="K127" s="314"/>
      <c r="L127" s="596">
        <f t="shared" si="434"/>
        <v>0</v>
      </c>
      <c r="M127" s="314"/>
      <c r="N127" s="596">
        <f t="shared" si="436"/>
        <v>0</v>
      </c>
      <c r="O127" s="314"/>
      <c r="P127" s="596">
        <f t="shared" si="438"/>
        <v>0</v>
      </c>
      <c r="Q127" s="77">
        <f t="shared" si="439"/>
        <v>0</v>
      </c>
    </row>
    <row r="128" spans="1:17" x14ac:dyDescent="0.3">
      <c r="A128" s="598"/>
      <c r="B128" s="600" t="str">
        <f t="shared" si="419"/>
        <v xml:space="preserve">Charges et produits non-contrôlables </v>
      </c>
      <c r="C128" s="228">
        <f>SUM(C129,C138)</f>
        <v>0</v>
      </c>
      <c r="D128" s="596">
        <f t="shared" ref="D128" si="458">IFERROR(C128/$Q128,0)</f>
        <v>0</v>
      </c>
      <c r="E128" s="228">
        <f t="shared" ref="E128" si="459">SUM(E129,E138)</f>
        <v>0</v>
      </c>
      <c r="F128" s="596">
        <f t="shared" ref="F128" si="460">IFERROR(E128/$Q128,0)</f>
        <v>0</v>
      </c>
      <c r="G128" s="228">
        <f t="shared" ref="G128" si="461">SUM(G129,G138)</f>
        <v>0</v>
      </c>
      <c r="H128" s="596">
        <f t="shared" si="430"/>
        <v>0</v>
      </c>
      <c r="I128" s="228">
        <f t="shared" ref="I128" si="462">SUM(I129,I138)</f>
        <v>0</v>
      </c>
      <c r="J128" s="596">
        <f t="shared" si="432"/>
        <v>0</v>
      </c>
      <c r="K128" s="228">
        <f t="shared" ref="K128" si="463">SUM(K129,K138)</f>
        <v>0</v>
      </c>
      <c r="L128" s="596">
        <f t="shared" si="434"/>
        <v>0</v>
      </c>
      <c r="M128" s="228">
        <f t="shared" ref="M128" si="464">SUM(M129,M138)</f>
        <v>0</v>
      </c>
      <c r="N128" s="596">
        <f t="shared" si="436"/>
        <v>0</v>
      </c>
      <c r="O128" s="228">
        <f t="shared" ref="O128" si="465">SUM(O129,O138)</f>
        <v>0</v>
      </c>
      <c r="P128" s="596">
        <f t="shared" si="438"/>
        <v>0</v>
      </c>
      <c r="Q128" s="77">
        <f t="shared" si="439"/>
        <v>0</v>
      </c>
    </row>
    <row r="129" spans="1:17" ht="13.5" customHeight="1" x14ac:dyDescent="0.3">
      <c r="A129" s="799" t="s">
        <v>913</v>
      </c>
      <c r="B129" s="604" t="str">
        <f t="shared" si="419"/>
        <v>Hors OSP</v>
      </c>
      <c r="C129" s="228">
        <f>SUM(C130:C137)</f>
        <v>0</v>
      </c>
      <c r="D129" s="596">
        <f t="shared" ref="D129" si="466">IFERROR(C129/$Q129,0)</f>
        <v>0</v>
      </c>
      <c r="E129" s="228">
        <f t="shared" ref="E129" si="467">SUM(E130:E137)</f>
        <v>0</v>
      </c>
      <c r="F129" s="596">
        <f t="shared" ref="F129" si="468">IFERROR(E129/$Q129,0)</f>
        <v>0</v>
      </c>
      <c r="G129" s="228">
        <f t="shared" ref="G129" si="469">SUM(G130:G137)</f>
        <v>0</v>
      </c>
      <c r="H129" s="596">
        <f t="shared" si="430"/>
        <v>0</v>
      </c>
      <c r="I129" s="228">
        <f t="shared" ref="I129" si="470">SUM(I130:I137)</f>
        <v>0</v>
      </c>
      <c r="J129" s="596">
        <f t="shared" si="432"/>
        <v>0</v>
      </c>
      <c r="K129" s="228">
        <f t="shared" ref="K129" si="471">SUM(K130:K137)</f>
        <v>0</v>
      </c>
      <c r="L129" s="596">
        <f t="shared" si="434"/>
        <v>0</v>
      </c>
      <c r="M129" s="228">
        <f t="shared" ref="M129" si="472">SUM(M130:M137)</f>
        <v>0</v>
      </c>
      <c r="N129" s="596">
        <f t="shared" si="436"/>
        <v>0</v>
      </c>
      <c r="O129" s="228">
        <f t="shared" ref="O129" si="473">SUM(O130:O137)</f>
        <v>0</v>
      </c>
      <c r="P129" s="596">
        <f t="shared" si="438"/>
        <v>0</v>
      </c>
      <c r="Q129" s="77">
        <f t="shared" si="439"/>
        <v>0</v>
      </c>
    </row>
    <row r="130" spans="1:17" ht="13.5" customHeight="1" x14ac:dyDescent="0.3">
      <c r="A130" s="799"/>
      <c r="B130" s="603" t="str">
        <f t="shared" si="419"/>
        <v>Charges et produits émanant de factures de transit émises ou reçues par le GRD</v>
      </c>
      <c r="C130" s="314"/>
      <c r="D130" s="596">
        <f t="shared" ref="D130" si="474">IFERROR(C130/$Q130,0)</f>
        <v>0</v>
      </c>
      <c r="E130" s="314"/>
      <c r="F130" s="596">
        <f t="shared" ref="F130" si="475">IFERROR(E130/$Q130,0)</f>
        <v>0</v>
      </c>
      <c r="G130" s="314"/>
      <c r="H130" s="596">
        <f t="shared" si="430"/>
        <v>0</v>
      </c>
      <c r="I130" s="314"/>
      <c r="J130" s="596">
        <f t="shared" si="432"/>
        <v>0</v>
      </c>
      <c r="K130" s="314"/>
      <c r="L130" s="596">
        <f t="shared" si="434"/>
        <v>0</v>
      </c>
      <c r="M130" s="314"/>
      <c r="N130" s="596">
        <f t="shared" si="436"/>
        <v>0</v>
      </c>
      <c r="O130" s="314"/>
      <c r="P130" s="596">
        <f t="shared" si="438"/>
        <v>0</v>
      </c>
      <c r="Q130" s="77">
        <f t="shared" si="439"/>
        <v>0</v>
      </c>
    </row>
    <row r="131" spans="1:17" ht="27" x14ac:dyDescent="0.3">
      <c r="A131" s="799"/>
      <c r="B131" s="603" t="str">
        <f t="shared" si="419"/>
        <v xml:space="preserve">Charges émanant de factures d’achat d’électricité émises par un fournisseur commercial pour la couverture des pertes en réseau électrique </v>
      </c>
      <c r="C131" s="314"/>
      <c r="D131" s="596">
        <f t="shared" ref="D131" si="476">IFERROR(C131/$Q131,0)</f>
        <v>0</v>
      </c>
      <c r="E131" s="314"/>
      <c r="F131" s="596">
        <f t="shared" ref="F131" si="477">IFERROR(E131/$Q131,0)</f>
        <v>0</v>
      </c>
      <c r="G131" s="314"/>
      <c r="H131" s="596">
        <f t="shared" si="430"/>
        <v>0</v>
      </c>
      <c r="I131" s="314"/>
      <c r="J131" s="596">
        <f t="shared" si="432"/>
        <v>0</v>
      </c>
      <c r="K131" s="314"/>
      <c r="L131" s="596">
        <f t="shared" si="434"/>
        <v>0</v>
      </c>
      <c r="M131" s="314"/>
      <c r="N131" s="596">
        <f t="shared" si="436"/>
        <v>0</v>
      </c>
      <c r="O131" s="314"/>
      <c r="P131" s="596">
        <f t="shared" si="438"/>
        <v>0</v>
      </c>
      <c r="Q131" s="77">
        <f t="shared" si="439"/>
        <v>0</v>
      </c>
    </row>
    <row r="132" spans="1:17" ht="13.5" customHeight="1" x14ac:dyDescent="0.3">
      <c r="A132" s="799"/>
      <c r="B132" s="603" t="str">
        <f t="shared" si="419"/>
        <v xml:space="preserve">Charges émanant de factures émises par la société FeReSO dans le cadre du processus de réconciliation </v>
      </c>
      <c r="C132" s="314"/>
      <c r="D132" s="596">
        <f t="shared" ref="D132" si="478">IFERROR(C132/$Q132,0)</f>
        <v>0</v>
      </c>
      <c r="E132" s="314"/>
      <c r="F132" s="596">
        <f t="shared" ref="F132" si="479">IFERROR(E132/$Q132,0)</f>
        <v>0</v>
      </c>
      <c r="G132" s="314"/>
      <c r="H132" s="596">
        <f t="shared" si="430"/>
        <v>0</v>
      </c>
      <c r="I132" s="314"/>
      <c r="J132" s="596">
        <f t="shared" si="432"/>
        <v>0</v>
      </c>
      <c r="K132" s="314"/>
      <c r="L132" s="596">
        <f t="shared" si="434"/>
        <v>0</v>
      </c>
      <c r="M132" s="314"/>
      <c r="N132" s="596">
        <f t="shared" si="436"/>
        <v>0</v>
      </c>
      <c r="O132" s="314"/>
      <c r="P132" s="596">
        <f t="shared" si="438"/>
        <v>0</v>
      </c>
      <c r="Q132" s="77">
        <f t="shared" si="439"/>
        <v>0</v>
      </c>
    </row>
    <row r="133" spans="1:17" ht="13.5" customHeight="1" x14ac:dyDescent="0.3">
      <c r="A133" s="799"/>
      <c r="B133" s="603" t="str">
        <f t="shared" si="419"/>
        <v xml:space="preserve">Redevance de voirie </v>
      </c>
      <c r="C133" s="314"/>
      <c r="D133" s="596">
        <f t="shared" ref="D133" si="480">IFERROR(C133/$Q133,0)</f>
        <v>0</v>
      </c>
      <c r="E133" s="314"/>
      <c r="F133" s="596">
        <f t="shared" ref="F133" si="481">IFERROR(E133/$Q133,0)</f>
        <v>0</v>
      </c>
      <c r="G133" s="314"/>
      <c r="H133" s="596">
        <f t="shared" si="430"/>
        <v>0</v>
      </c>
      <c r="I133" s="314"/>
      <c r="J133" s="596">
        <f t="shared" si="432"/>
        <v>0</v>
      </c>
      <c r="K133" s="314"/>
      <c r="L133" s="596">
        <f t="shared" si="434"/>
        <v>0</v>
      </c>
      <c r="M133" s="314"/>
      <c r="N133" s="596">
        <f t="shared" si="436"/>
        <v>0</v>
      </c>
      <c r="O133" s="314"/>
      <c r="P133" s="596">
        <f t="shared" si="438"/>
        <v>0</v>
      </c>
      <c r="Q133" s="77">
        <f t="shared" si="439"/>
        <v>0</v>
      </c>
    </row>
    <row r="134" spans="1:17" ht="13.5" customHeight="1" x14ac:dyDescent="0.3">
      <c r="A134" s="799"/>
      <c r="B134" s="603" t="str">
        <f t="shared" si="419"/>
        <v>Charge fiscale résultant de l'application de l'impôt des sociétés</v>
      </c>
      <c r="C134" s="314"/>
      <c r="D134" s="596">
        <f t="shared" ref="D134" si="482">IFERROR(C134/$Q134,0)</f>
        <v>0</v>
      </c>
      <c r="E134" s="314"/>
      <c r="F134" s="596">
        <f t="shared" ref="F134" si="483">IFERROR(E134/$Q134,0)</f>
        <v>0</v>
      </c>
      <c r="G134" s="314"/>
      <c r="H134" s="596">
        <f t="shared" si="430"/>
        <v>0</v>
      </c>
      <c r="I134" s="314"/>
      <c r="J134" s="596">
        <f t="shared" si="432"/>
        <v>0</v>
      </c>
      <c r="K134" s="314"/>
      <c r="L134" s="596">
        <f t="shared" si="434"/>
        <v>0</v>
      </c>
      <c r="M134" s="314"/>
      <c r="N134" s="596">
        <f t="shared" si="436"/>
        <v>0</v>
      </c>
      <c r="O134" s="314"/>
      <c r="P134" s="596">
        <f t="shared" si="438"/>
        <v>0</v>
      </c>
      <c r="Q134" s="77">
        <f t="shared" si="439"/>
        <v>0</v>
      </c>
    </row>
    <row r="135" spans="1:17" ht="13.5" customHeight="1" x14ac:dyDescent="0.3">
      <c r="A135" s="799"/>
      <c r="B135" s="603" t="str">
        <f t="shared" si="419"/>
        <v>Autres impôts, taxes, redevances, surcharges, précomptes immobiliers et mobiliers</v>
      </c>
      <c r="C135" s="314"/>
      <c r="D135" s="596">
        <f t="shared" ref="D135" si="484">IFERROR(C135/$Q135,0)</f>
        <v>0</v>
      </c>
      <c r="E135" s="314"/>
      <c r="F135" s="596">
        <f t="shared" ref="F135" si="485">IFERROR(E135/$Q135,0)</f>
        <v>0</v>
      </c>
      <c r="G135" s="314"/>
      <c r="H135" s="596">
        <f t="shared" si="430"/>
        <v>0</v>
      </c>
      <c r="I135" s="314"/>
      <c r="J135" s="596">
        <f t="shared" si="432"/>
        <v>0</v>
      </c>
      <c r="K135" s="314"/>
      <c r="L135" s="596">
        <f t="shared" si="434"/>
        <v>0</v>
      </c>
      <c r="M135" s="314"/>
      <c r="N135" s="596">
        <f t="shared" si="436"/>
        <v>0</v>
      </c>
      <c r="O135" s="314"/>
      <c r="P135" s="596">
        <f t="shared" si="438"/>
        <v>0</v>
      </c>
      <c r="Q135" s="77">
        <f t="shared" si="439"/>
        <v>0</v>
      </c>
    </row>
    <row r="136" spans="1:17" ht="13.5" customHeight="1" x14ac:dyDescent="0.3">
      <c r="A136" s="799"/>
      <c r="B136" s="603" t="str">
        <f t="shared" si="419"/>
        <v>Cotisations de responsabilisation de l’ONSSAPL</v>
      </c>
      <c r="C136" s="314"/>
      <c r="D136" s="596">
        <f t="shared" ref="D136" si="486">IFERROR(C136/$Q136,0)</f>
        <v>0</v>
      </c>
      <c r="E136" s="314"/>
      <c r="F136" s="596">
        <f t="shared" ref="F136" si="487">IFERROR(E136/$Q136,0)</f>
        <v>0</v>
      </c>
      <c r="G136" s="314"/>
      <c r="H136" s="596">
        <f t="shared" si="430"/>
        <v>0</v>
      </c>
      <c r="I136" s="314"/>
      <c r="J136" s="596">
        <f t="shared" si="432"/>
        <v>0</v>
      </c>
      <c r="K136" s="314"/>
      <c r="L136" s="596">
        <f t="shared" si="434"/>
        <v>0</v>
      </c>
      <c r="M136" s="314"/>
      <c r="N136" s="596">
        <f t="shared" si="436"/>
        <v>0</v>
      </c>
      <c r="O136" s="314"/>
      <c r="P136" s="596">
        <f t="shared" si="438"/>
        <v>0</v>
      </c>
      <c r="Q136" s="77">
        <f t="shared" si="439"/>
        <v>0</v>
      </c>
    </row>
    <row r="137" spans="1:17" ht="13.5" customHeight="1" x14ac:dyDescent="0.3">
      <c r="A137" s="799"/>
      <c r="B137" s="603" t="str">
        <f t="shared" si="419"/>
        <v>Charges de pension non-capitalisées (uniquement destiné à ORES)</v>
      </c>
      <c r="C137" s="314"/>
      <c r="D137" s="596">
        <f t="shared" ref="D137" si="488">IFERROR(C137/$Q137,0)</f>
        <v>0</v>
      </c>
      <c r="E137" s="314"/>
      <c r="F137" s="596">
        <f t="shared" ref="F137" si="489">IFERROR(E137/$Q137,0)</f>
        <v>0</v>
      </c>
      <c r="G137" s="314"/>
      <c r="H137" s="596">
        <f t="shared" si="430"/>
        <v>0</v>
      </c>
      <c r="I137" s="314"/>
      <c r="J137" s="596">
        <f t="shared" si="432"/>
        <v>0</v>
      </c>
      <c r="K137" s="314"/>
      <c r="L137" s="596">
        <f t="shared" si="434"/>
        <v>0</v>
      </c>
      <c r="M137" s="314"/>
      <c r="N137" s="596">
        <f t="shared" si="436"/>
        <v>0</v>
      </c>
      <c r="O137" s="314"/>
      <c r="P137" s="596">
        <f t="shared" si="438"/>
        <v>0</v>
      </c>
      <c r="Q137" s="77">
        <f t="shared" si="439"/>
        <v>0</v>
      </c>
    </row>
    <row r="138" spans="1:17" x14ac:dyDescent="0.3">
      <c r="A138" s="598"/>
      <c r="B138" s="604" t="str">
        <f t="shared" si="419"/>
        <v>OSP</v>
      </c>
      <c r="C138" s="228">
        <f>SUM(C139:C146)</f>
        <v>0</v>
      </c>
      <c r="D138" s="596">
        <f t="shared" ref="D138" si="490">IFERROR(C138/$Q138,0)</f>
        <v>0</v>
      </c>
      <c r="E138" s="228">
        <f t="shared" ref="E138" si="491">SUM(E139:E146)</f>
        <v>0</v>
      </c>
      <c r="F138" s="596">
        <f t="shared" ref="F138" si="492">IFERROR(E138/$Q138,0)</f>
        <v>0</v>
      </c>
      <c r="G138" s="228">
        <f t="shared" ref="G138" si="493">SUM(G139:G146)</f>
        <v>0</v>
      </c>
      <c r="H138" s="596">
        <f t="shared" si="430"/>
        <v>0</v>
      </c>
      <c r="I138" s="228">
        <f t="shared" ref="I138" si="494">SUM(I139:I146)</f>
        <v>0</v>
      </c>
      <c r="J138" s="596">
        <f t="shared" si="432"/>
        <v>0</v>
      </c>
      <c r="K138" s="228">
        <f t="shared" ref="K138" si="495">SUM(K139:K146)</f>
        <v>0</v>
      </c>
      <c r="L138" s="596">
        <f t="shared" si="434"/>
        <v>0</v>
      </c>
      <c r="M138" s="228">
        <f t="shared" ref="M138" si="496">SUM(M139:M146)</f>
        <v>0</v>
      </c>
      <c r="N138" s="596">
        <f t="shared" si="436"/>
        <v>0</v>
      </c>
      <c r="O138" s="228">
        <f t="shared" ref="O138" si="497">SUM(O139:O146)</f>
        <v>0</v>
      </c>
      <c r="P138" s="596">
        <f t="shared" si="438"/>
        <v>0</v>
      </c>
      <c r="Q138" s="77">
        <f t="shared" si="439"/>
        <v>0</v>
      </c>
    </row>
    <row r="139" spans="1:17" ht="27" x14ac:dyDescent="0.3">
      <c r="A139" s="799" t="s">
        <v>913</v>
      </c>
      <c r="B139" s="603" t="str">
        <f t="shared" si="419"/>
        <v>Charges émanant de factures d’achat d'électricité émises par un fournisseur commercial pour l'alimentation de la clientèle propre du GRD</v>
      </c>
      <c r="C139" s="314"/>
      <c r="D139" s="596">
        <f t="shared" ref="D139" si="498">IFERROR(C139/$Q139,0)</f>
        <v>0</v>
      </c>
      <c r="E139" s="314"/>
      <c r="F139" s="596">
        <f t="shared" ref="F139" si="499">IFERROR(E139/$Q139,0)</f>
        <v>0</v>
      </c>
      <c r="G139" s="314"/>
      <c r="H139" s="596">
        <f t="shared" si="430"/>
        <v>0</v>
      </c>
      <c r="I139" s="314"/>
      <c r="J139" s="596">
        <f t="shared" si="432"/>
        <v>0</v>
      </c>
      <c r="K139" s="314"/>
      <c r="L139" s="596">
        <f t="shared" si="434"/>
        <v>0</v>
      </c>
      <c r="M139" s="314"/>
      <c r="N139" s="596">
        <f t="shared" si="436"/>
        <v>0</v>
      </c>
      <c r="O139" s="314"/>
      <c r="P139" s="596">
        <f t="shared" si="438"/>
        <v>0</v>
      </c>
      <c r="Q139" s="77">
        <f t="shared" si="439"/>
        <v>0</v>
      </c>
    </row>
    <row r="140" spans="1:17" ht="13.5" customHeight="1" x14ac:dyDescent="0.3">
      <c r="A140" s="799"/>
      <c r="B140" s="603" t="str">
        <f t="shared" si="419"/>
        <v>Charges de distribution supportées par le GRD pour l'alimentation de clientèle propre</v>
      </c>
      <c r="C140" s="314"/>
      <c r="D140" s="596">
        <f t="shared" ref="D140" si="500">IFERROR(C140/$Q140,0)</f>
        <v>0</v>
      </c>
      <c r="E140" s="314"/>
      <c r="F140" s="596">
        <f t="shared" ref="F140" si="501">IFERROR(E140/$Q140,0)</f>
        <v>0</v>
      </c>
      <c r="G140" s="314"/>
      <c r="H140" s="596">
        <f t="shared" si="430"/>
        <v>0</v>
      </c>
      <c r="I140" s="314"/>
      <c r="J140" s="596">
        <f t="shared" si="432"/>
        <v>0</v>
      </c>
      <c r="K140" s="314"/>
      <c r="L140" s="596">
        <f t="shared" si="434"/>
        <v>0</v>
      </c>
      <c r="M140" s="314"/>
      <c r="N140" s="596">
        <f t="shared" si="436"/>
        <v>0</v>
      </c>
      <c r="O140" s="314"/>
      <c r="P140" s="596">
        <f t="shared" si="438"/>
        <v>0</v>
      </c>
      <c r="Q140" s="77">
        <f t="shared" si="439"/>
        <v>0</v>
      </c>
    </row>
    <row r="141" spans="1:17" ht="13.5" customHeight="1" x14ac:dyDescent="0.3">
      <c r="A141" s="799"/>
      <c r="B141" s="603" t="str">
        <f t="shared" si="419"/>
        <v>Charges de transport supportées par le GRD pour l'alimentation de clientèle propre</v>
      </c>
      <c r="C141" s="314"/>
      <c r="D141" s="596">
        <f t="shared" ref="D141" si="502">IFERROR(C141/$Q141,0)</f>
        <v>0</v>
      </c>
      <c r="E141" s="314"/>
      <c r="F141" s="596">
        <f t="shared" ref="F141" si="503">IFERROR(E141/$Q141,0)</f>
        <v>0</v>
      </c>
      <c r="G141" s="314"/>
      <c r="H141" s="596">
        <f t="shared" si="430"/>
        <v>0</v>
      </c>
      <c r="I141" s="314"/>
      <c r="J141" s="596">
        <f t="shared" si="432"/>
        <v>0</v>
      </c>
      <c r="K141" s="314"/>
      <c r="L141" s="596">
        <f t="shared" si="434"/>
        <v>0</v>
      </c>
      <c r="M141" s="314"/>
      <c r="N141" s="596">
        <f t="shared" si="436"/>
        <v>0</v>
      </c>
      <c r="O141" s="314"/>
      <c r="P141" s="596">
        <f t="shared" si="438"/>
        <v>0</v>
      </c>
      <c r="Q141" s="77">
        <f t="shared" si="439"/>
        <v>0</v>
      </c>
    </row>
    <row r="142" spans="1:17" ht="27" x14ac:dyDescent="0.3">
      <c r="A142" s="799"/>
      <c r="B142" s="603" t="str">
        <f t="shared" si="419"/>
        <v xml:space="preserve">Produits issus de la facturation de la fourniture d’électricité à la clientèle propre du gestionnaire de réseau de distribution ainsi que le montant de la compensation versée par la CREG </v>
      </c>
      <c r="C142" s="314"/>
      <c r="D142" s="596">
        <f t="shared" ref="D142" si="504">IFERROR(C142/$Q142,0)</f>
        <v>0</v>
      </c>
      <c r="E142" s="314"/>
      <c r="F142" s="596">
        <f t="shared" ref="F142" si="505">IFERROR(E142/$Q142,0)</f>
        <v>0</v>
      </c>
      <c r="G142" s="314"/>
      <c r="H142" s="596">
        <f t="shared" si="430"/>
        <v>0</v>
      </c>
      <c r="I142" s="314"/>
      <c r="J142" s="596">
        <f t="shared" si="432"/>
        <v>0</v>
      </c>
      <c r="K142" s="314"/>
      <c r="L142" s="596">
        <f t="shared" si="434"/>
        <v>0</v>
      </c>
      <c r="M142" s="314"/>
      <c r="N142" s="596">
        <f t="shared" si="436"/>
        <v>0</v>
      </c>
      <c r="O142" s="314"/>
      <c r="P142" s="596">
        <f t="shared" si="438"/>
        <v>0</v>
      </c>
      <c r="Q142" s="77">
        <f t="shared" si="439"/>
        <v>0</v>
      </c>
    </row>
    <row r="143" spans="1:17" ht="13.5" customHeight="1" x14ac:dyDescent="0.3">
      <c r="A143" s="799"/>
      <c r="B143" s="603" t="str">
        <f t="shared" si="419"/>
        <v xml:space="preserve">Charges d’achat des certificats verts </v>
      </c>
      <c r="C143" s="314"/>
      <c r="D143" s="596">
        <f t="shared" ref="D143" si="506">IFERROR(C143/$Q143,0)</f>
        <v>0</v>
      </c>
      <c r="E143" s="314"/>
      <c r="F143" s="596">
        <f t="shared" ref="F143" si="507">IFERROR(E143/$Q143,0)</f>
        <v>0</v>
      </c>
      <c r="G143" s="314"/>
      <c r="H143" s="596">
        <f t="shared" si="430"/>
        <v>0</v>
      </c>
      <c r="I143" s="314"/>
      <c r="J143" s="596">
        <f t="shared" si="432"/>
        <v>0</v>
      </c>
      <c r="K143" s="314"/>
      <c r="L143" s="596">
        <f t="shared" si="434"/>
        <v>0</v>
      </c>
      <c r="M143" s="314"/>
      <c r="N143" s="596">
        <f t="shared" si="436"/>
        <v>0</v>
      </c>
      <c r="O143" s="314"/>
      <c r="P143" s="596">
        <f t="shared" si="438"/>
        <v>0</v>
      </c>
      <c r="Q143" s="77">
        <f t="shared" si="439"/>
        <v>0</v>
      </c>
    </row>
    <row r="144" spans="1:17" ht="13.5" customHeight="1" x14ac:dyDescent="0.3">
      <c r="A144" s="799"/>
      <c r="B144" s="603" t="str">
        <f t="shared" si="419"/>
        <v>Primes « Qualiwatt » versées aux utilisateurs de réseau</v>
      </c>
      <c r="C144" s="314"/>
      <c r="D144" s="596">
        <f t="shared" ref="D144" si="508">IFERROR(C144/$Q144,0)</f>
        <v>0</v>
      </c>
      <c r="E144" s="314"/>
      <c r="F144" s="596">
        <f t="shared" ref="F144" si="509">IFERROR(E144/$Q144,0)</f>
        <v>0</v>
      </c>
      <c r="G144" s="314"/>
      <c r="H144" s="596">
        <f t="shared" si="430"/>
        <v>0</v>
      </c>
      <c r="I144" s="314"/>
      <c r="J144" s="596">
        <f t="shared" si="432"/>
        <v>0</v>
      </c>
      <c r="K144" s="314"/>
      <c r="L144" s="596">
        <f t="shared" si="434"/>
        <v>0</v>
      </c>
      <c r="M144" s="314"/>
      <c r="N144" s="596">
        <f t="shared" si="436"/>
        <v>0</v>
      </c>
      <c r="O144" s="314"/>
      <c r="P144" s="596">
        <f t="shared" si="438"/>
        <v>0</v>
      </c>
      <c r="Q144" s="77">
        <f t="shared" si="439"/>
        <v>0</v>
      </c>
    </row>
    <row r="145" spans="1:17" ht="13.5" customHeight="1" x14ac:dyDescent="0.3">
      <c r="A145" s="799"/>
      <c r="B145" s="603" t="str">
        <f t="shared" si="419"/>
        <v xml:space="preserve">Charges émanant de factures émises par la société FeReSO dans le cadre du processus de réconciliation </v>
      </c>
      <c r="C145" s="314"/>
      <c r="D145" s="596">
        <f t="shared" ref="D145" si="510">IFERROR(C145/$Q145,0)</f>
        <v>0</v>
      </c>
      <c r="E145" s="314"/>
      <c r="F145" s="596">
        <f t="shared" ref="F145" si="511">IFERROR(E145/$Q145,0)</f>
        <v>0</v>
      </c>
      <c r="G145" s="314"/>
      <c r="H145" s="596">
        <f t="shared" si="430"/>
        <v>0</v>
      </c>
      <c r="I145" s="314"/>
      <c r="J145" s="596">
        <f t="shared" si="432"/>
        <v>0</v>
      </c>
      <c r="K145" s="314"/>
      <c r="L145" s="596">
        <f t="shared" si="434"/>
        <v>0</v>
      </c>
      <c r="M145" s="314"/>
      <c r="N145" s="596">
        <f t="shared" si="436"/>
        <v>0</v>
      </c>
      <c r="O145" s="314"/>
      <c r="P145" s="596">
        <f t="shared" si="438"/>
        <v>0</v>
      </c>
      <c r="Q145" s="77">
        <f t="shared" si="439"/>
        <v>0</v>
      </c>
    </row>
    <row r="146" spans="1:17" ht="13.5" customHeight="1" x14ac:dyDescent="0.3">
      <c r="A146" s="799"/>
      <c r="B146" s="603" t="str">
        <f t="shared" si="419"/>
        <v xml:space="preserve">Indemnités versées aux fournisseurs d’électricité résultant du retard de placement des compteurs à budget </v>
      </c>
      <c r="C146" s="314"/>
      <c r="D146" s="596">
        <f t="shared" ref="D146" si="512">IFERROR(C146/$Q146,0)</f>
        <v>0</v>
      </c>
      <c r="E146" s="314"/>
      <c r="F146" s="596">
        <f t="shared" ref="F146" si="513">IFERROR(E146/$Q146,0)</f>
        <v>0</v>
      </c>
      <c r="G146" s="314"/>
      <c r="H146" s="596">
        <f t="shared" si="430"/>
        <v>0</v>
      </c>
      <c r="I146" s="314"/>
      <c r="J146" s="596">
        <f t="shared" si="432"/>
        <v>0</v>
      </c>
      <c r="K146" s="314"/>
      <c r="L146" s="596">
        <f t="shared" si="434"/>
        <v>0</v>
      </c>
      <c r="M146" s="314"/>
      <c r="N146" s="596">
        <f t="shared" si="436"/>
        <v>0</v>
      </c>
      <c r="O146" s="314"/>
      <c r="P146" s="596">
        <f t="shared" si="438"/>
        <v>0</v>
      </c>
      <c r="Q146" s="77">
        <f t="shared" si="439"/>
        <v>0</v>
      </c>
    </row>
    <row r="147" spans="1:17" x14ac:dyDescent="0.3">
      <c r="A147" s="598"/>
      <c r="B147" s="605" t="str">
        <f t="shared" si="419"/>
        <v>Charges nettes relatives aux projets spécifiques</v>
      </c>
      <c r="C147" s="228">
        <f>SUM(C148:C149)</f>
        <v>0</v>
      </c>
      <c r="D147" s="596">
        <f t="shared" ref="D147" si="514">IFERROR(C147/$Q147,0)</f>
        <v>0</v>
      </c>
      <c r="E147" s="228">
        <f t="shared" ref="E147" si="515">SUM(E148:E149)</f>
        <v>0</v>
      </c>
      <c r="F147" s="596">
        <f t="shared" ref="F147" si="516">IFERROR(E147/$Q147,0)</f>
        <v>0</v>
      </c>
      <c r="G147" s="228">
        <f t="shared" ref="G147" si="517">SUM(G148:G149)</f>
        <v>0</v>
      </c>
      <c r="H147" s="596">
        <f t="shared" si="430"/>
        <v>0</v>
      </c>
      <c r="I147" s="228">
        <f t="shared" ref="I147" si="518">SUM(I148:I149)</f>
        <v>0</v>
      </c>
      <c r="J147" s="596">
        <f t="shared" si="432"/>
        <v>0</v>
      </c>
      <c r="K147" s="228">
        <f t="shared" ref="K147" si="519">SUM(K148:K149)</f>
        <v>0</v>
      </c>
      <c r="L147" s="596">
        <f t="shared" si="434"/>
        <v>0</v>
      </c>
      <c r="M147" s="228">
        <f t="shared" ref="M147" si="520">SUM(M148:M149)</f>
        <v>0</v>
      </c>
      <c r="N147" s="596">
        <f t="shared" si="436"/>
        <v>0</v>
      </c>
      <c r="O147" s="228">
        <f t="shared" ref="O147" si="521">SUM(O148:O149)</f>
        <v>0</v>
      </c>
      <c r="P147" s="596">
        <f t="shared" si="438"/>
        <v>0</v>
      </c>
      <c r="Q147" s="77">
        <f t="shared" si="439"/>
        <v>0</v>
      </c>
    </row>
    <row r="148" spans="1:17" ht="13.5" customHeight="1" x14ac:dyDescent="0.3">
      <c r="A148" s="800" t="s">
        <v>912</v>
      </c>
      <c r="B148" s="606" t="str">
        <f t="shared" si="419"/>
        <v>Charges nettes fixes</v>
      </c>
      <c r="C148" s="314"/>
      <c r="D148" s="596">
        <f t="shared" ref="D148" si="522">IFERROR(C148/$Q148,0)</f>
        <v>0</v>
      </c>
      <c r="E148" s="314"/>
      <c r="F148" s="596">
        <f t="shared" ref="F148" si="523">IFERROR(E148/$Q148,0)</f>
        <v>0</v>
      </c>
      <c r="G148" s="314"/>
      <c r="H148" s="596">
        <f t="shared" si="430"/>
        <v>0</v>
      </c>
      <c r="I148" s="314"/>
      <c r="J148" s="596">
        <f t="shared" si="432"/>
        <v>0</v>
      </c>
      <c r="K148" s="314"/>
      <c r="L148" s="596">
        <f t="shared" si="434"/>
        <v>0</v>
      </c>
      <c r="M148" s="314"/>
      <c r="N148" s="596">
        <f t="shared" si="436"/>
        <v>0</v>
      </c>
      <c r="O148" s="314"/>
      <c r="P148" s="596">
        <f t="shared" si="438"/>
        <v>0</v>
      </c>
      <c r="Q148" s="77">
        <f t="shared" si="439"/>
        <v>0</v>
      </c>
    </row>
    <row r="149" spans="1:17" ht="13.5" customHeight="1" x14ac:dyDescent="0.3">
      <c r="A149" s="800"/>
      <c r="B149" s="606" t="str">
        <f t="shared" si="419"/>
        <v>Charges nettes variables</v>
      </c>
      <c r="C149" s="314"/>
      <c r="D149" s="596">
        <f t="shared" ref="D149" si="524">IFERROR(C149/$Q149,0)</f>
        <v>0</v>
      </c>
      <c r="E149" s="314"/>
      <c r="F149" s="596">
        <f t="shared" ref="F149" si="525">IFERROR(E149/$Q149,0)</f>
        <v>0</v>
      </c>
      <c r="G149" s="314"/>
      <c r="H149" s="596">
        <f t="shared" si="430"/>
        <v>0</v>
      </c>
      <c r="I149" s="314"/>
      <c r="J149" s="596">
        <f t="shared" si="432"/>
        <v>0</v>
      </c>
      <c r="K149" s="314"/>
      <c r="L149" s="596">
        <f t="shared" si="434"/>
        <v>0</v>
      </c>
      <c r="M149" s="314"/>
      <c r="N149" s="596">
        <f t="shared" si="436"/>
        <v>0</v>
      </c>
      <c r="O149" s="314"/>
      <c r="P149" s="596">
        <f t="shared" si="438"/>
        <v>0</v>
      </c>
      <c r="Q149" s="77">
        <f t="shared" si="439"/>
        <v>0</v>
      </c>
    </row>
    <row r="150" spans="1:17" x14ac:dyDescent="0.3">
      <c r="A150" s="598"/>
      <c r="B150" s="605" t="str">
        <f t="shared" si="419"/>
        <v>Marge équitable</v>
      </c>
      <c r="C150" s="228">
        <f>SUM(C151:C152)</f>
        <v>0</v>
      </c>
      <c r="D150" s="596">
        <f t="shared" ref="D150" si="526">IFERROR(C150/$Q150,0)</f>
        <v>0</v>
      </c>
      <c r="E150" s="228">
        <f t="shared" ref="E150" si="527">SUM(E151:E152)</f>
        <v>0</v>
      </c>
      <c r="F150" s="596">
        <f t="shared" ref="F150" si="528">IFERROR(E150/$Q150,0)</f>
        <v>0</v>
      </c>
      <c r="G150" s="228">
        <f t="shared" ref="G150" si="529">SUM(G151:G152)</f>
        <v>0</v>
      </c>
      <c r="H150" s="596">
        <f t="shared" si="430"/>
        <v>0</v>
      </c>
      <c r="I150" s="228">
        <f t="shared" ref="I150" si="530">SUM(I151:I152)</f>
        <v>0</v>
      </c>
      <c r="J150" s="596">
        <f t="shared" si="432"/>
        <v>0</v>
      </c>
      <c r="K150" s="228">
        <f t="shared" ref="K150" si="531">SUM(K151:K152)</f>
        <v>0</v>
      </c>
      <c r="L150" s="596">
        <f t="shared" si="434"/>
        <v>0</v>
      </c>
      <c r="M150" s="228">
        <f t="shared" ref="M150" si="532">SUM(M151:M152)</f>
        <v>0</v>
      </c>
      <c r="N150" s="596">
        <f t="shared" si="436"/>
        <v>0</v>
      </c>
      <c r="O150" s="228">
        <f t="shared" ref="O150" si="533">SUM(O151:O152)</f>
        <v>0</v>
      </c>
      <c r="P150" s="596">
        <f t="shared" si="438"/>
        <v>0</v>
      </c>
      <c r="Q150" s="77">
        <f t="shared" si="439"/>
        <v>0</v>
      </c>
    </row>
    <row r="151" spans="1:17" ht="13.5" customHeight="1" x14ac:dyDescent="0.3">
      <c r="A151" s="801" t="s">
        <v>913</v>
      </c>
      <c r="B151" s="604" t="str">
        <f t="shared" si="419"/>
        <v>Hors OSP</v>
      </c>
      <c r="C151" s="314"/>
      <c r="D151" s="596">
        <f t="shared" ref="D151" si="534">IFERROR(C151/$Q151,0)</f>
        <v>0</v>
      </c>
      <c r="E151" s="314"/>
      <c r="F151" s="596">
        <f t="shared" ref="F151" si="535">IFERROR(E151/$Q151,0)</f>
        <v>0</v>
      </c>
      <c r="G151" s="314"/>
      <c r="H151" s="596">
        <f t="shared" si="430"/>
        <v>0</v>
      </c>
      <c r="I151" s="314"/>
      <c r="J151" s="596">
        <f t="shared" si="432"/>
        <v>0</v>
      </c>
      <c r="K151" s="314"/>
      <c r="L151" s="596">
        <f t="shared" si="434"/>
        <v>0</v>
      </c>
      <c r="M151" s="314"/>
      <c r="N151" s="596">
        <f t="shared" si="436"/>
        <v>0</v>
      </c>
      <c r="O151" s="314"/>
      <c r="P151" s="596">
        <f t="shared" si="438"/>
        <v>0</v>
      </c>
      <c r="Q151" s="77">
        <f t="shared" si="439"/>
        <v>0</v>
      </c>
    </row>
    <row r="152" spans="1:17" ht="13.5" customHeight="1" x14ac:dyDescent="0.3">
      <c r="A152" s="801"/>
      <c r="B152" s="604" t="str">
        <f t="shared" si="419"/>
        <v>OSP</v>
      </c>
      <c r="C152" s="314"/>
      <c r="D152" s="596">
        <f t="shared" ref="D152" si="536">IFERROR(C152/$Q152,0)</f>
        <v>0</v>
      </c>
      <c r="E152" s="314"/>
      <c r="F152" s="596">
        <f t="shared" ref="F152" si="537">IFERROR(E152/$Q152,0)</f>
        <v>0</v>
      </c>
      <c r="G152" s="314"/>
      <c r="H152" s="596">
        <f t="shared" si="430"/>
        <v>0</v>
      </c>
      <c r="I152" s="314"/>
      <c r="J152" s="596">
        <f t="shared" si="432"/>
        <v>0</v>
      </c>
      <c r="K152" s="314"/>
      <c r="L152" s="596">
        <f t="shared" si="434"/>
        <v>0</v>
      </c>
      <c r="M152" s="314"/>
      <c r="N152" s="596">
        <f t="shared" si="436"/>
        <v>0</v>
      </c>
      <c r="O152" s="314"/>
      <c r="P152" s="596">
        <f t="shared" si="438"/>
        <v>0</v>
      </c>
      <c r="Q152" s="77">
        <f t="shared" si="439"/>
        <v>0</v>
      </c>
    </row>
    <row r="153" spans="1:17" ht="15" x14ac:dyDescent="0.3">
      <c r="A153" s="642" t="s">
        <v>913</v>
      </c>
      <c r="B153" s="605" t="str">
        <f t="shared" si="419"/>
        <v>Quote-part  des soldes régulatoires années précédentes</v>
      </c>
      <c r="C153" s="314"/>
      <c r="D153" s="596">
        <f t="shared" ref="D153" si="538">IFERROR(C153/$Q153,0)</f>
        <v>0</v>
      </c>
      <c r="E153" s="314"/>
      <c r="F153" s="596">
        <f t="shared" ref="F153" si="539">IFERROR(E153/$Q153,0)</f>
        <v>0</v>
      </c>
      <c r="G153" s="314"/>
      <c r="H153" s="596">
        <f t="shared" si="430"/>
        <v>0</v>
      </c>
      <c r="I153" s="314"/>
      <c r="J153" s="596">
        <f t="shared" si="432"/>
        <v>0</v>
      </c>
      <c r="K153" s="314"/>
      <c r="L153" s="596">
        <f t="shared" si="434"/>
        <v>0</v>
      </c>
      <c r="M153" s="314"/>
      <c r="N153" s="596">
        <f t="shared" si="436"/>
        <v>0</v>
      </c>
      <c r="O153" s="314"/>
      <c r="P153" s="596">
        <f t="shared" si="438"/>
        <v>0</v>
      </c>
      <c r="Q153" s="77">
        <f t="shared" si="439"/>
        <v>0</v>
      </c>
    </row>
    <row r="154" spans="1:17" x14ac:dyDescent="0.3">
      <c r="B154" s="607" t="str">
        <f t="shared" si="419"/>
        <v>TOTAL</v>
      </c>
      <c r="C154" s="228">
        <f>SUM(C120,C128,C147,C150,C153)</f>
        <v>0</v>
      </c>
      <c r="D154" s="596">
        <f t="shared" ref="D154" si="540">IFERROR(C154/$Q154,0)</f>
        <v>0</v>
      </c>
      <c r="E154" s="228">
        <f t="shared" ref="E154" si="541">SUM(E120,E128,E147,E150,E153)</f>
        <v>0</v>
      </c>
      <c r="F154" s="596">
        <f t="shared" ref="F154" si="542">IFERROR(E154/$Q154,0)</f>
        <v>0</v>
      </c>
      <c r="G154" s="228">
        <f t="shared" ref="G154" si="543">SUM(G120,G128,G147,G150,G153)</f>
        <v>0</v>
      </c>
      <c r="H154" s="596">
        <f t="shared" si="430"/>
        <v>0</v>
      </c>
      <c r="I154" s="228">
        <f t="shared" ref="I154" si="544">SUM(I120,I128,I147,I150,I153)</f>
        <v>0</v>
      </c>
      <c r="J154" s="596">
        <f t="shared" si="432"/>
        <v>0</v>
      </c>
      <c r="K154" s="228">
        <f t="shared" ref="K154" si="545">SUM(K120,K128,K147,K150,K153)</f>
        <v>0</v>
      </c>
      <c r="L154" s="596">
        <f t="shared" si="434"/>
        <v>0</v>
      </c>
      <c r="M154" s="228">
        <f t="shared" ref="M154" si="546">SUM(M120,M128,M147,M150,M153)</f>
        <v>0</v>
      </c>
      <c r="N154" s="596">
        <f t="shared" si="436"/>
        <v>0</v>
      </c>
      <c r="O154" s="228">
        <f t="shared" ref="O154" si="547">SUM(O120,O128,O147,O150,O153)</f>
        <v>0</v>
      </c>
      <c r="P154" s="596">
        <f t="shared" si="438"/>
        <v>0</v>
      </c>
      <c r="Q154" s="77">
        <f t="shared" si="439"/>
        <v>0</v>
      </c>
    </row>
    <row r="157" spans="1:17" x14ac:dyDescent="0.3">
      <c r="B157" s="803" t="s">
        <v>862</v>
      </c>
      <c r="C157" s="803"/>
      <c r="D157" s="803"/>
      <c r="E157" s="803"/>
      <c r="F157" s="803"/>
      <c r="G157" s="803"/>
      <c r="H157" s="803"/>
      <c r="I157" s="803"/>
      <c r="J157" s="803"/>
      <c r="K157" s="803"/>
      <c r="L157" s="803"/>
      <c r="M157" s="803"/>
      <c r="N157" s="803"/>
      <c r="O157" s="803"/>
      <c r="P157" s="803"/>
      <c r="Q157" s="803"/>
    </row>
    <row r="158" spans="1:17" x14ac:dyDescent="0.3">
      <c r="B158" s="599" t="s">
        <v>2</v>
      </c>
      <c r="C158" s="805" t="s">
        <v>684</v>
      </c>
      <c r="D158" s="806"/>
      <c r="E158" s="805" t="s">
        <v>521</v>
      </c>
      <c r="F158" s="806"/>
      <c r="G158" s="805" t="s">
        <v>347</v>
      </c>
      <c r="H158" s="806"/>
      <c r="I158" s="805" t="s">
        <v>522</v>
      </c>
      <c r="J158" s="806"/>
      <c r="K158" s="805" t="s">
        <v>523</v>
      </c>
      <c r="L158" s="806"/>
      <c r="M158" s="805" t="s">
        <v>349</v>
      </c>
      <c r="N158" s="806"/>
      <c r="O158" s="805" t="s">
        <v>351</v>
      </c>
      <c r="P158" s="806"/>
      <c r="Q158" s="594" t="s">
        <v>54</v>
      </c>
    </row>
    <row r="159" spans="1:17" ht="12" customHeight="1" x14ac:dyDescent="0.3">
      <c r="B159" s="608" t="s">
        <v>863</v>
      </c>
      <c r="C159" s="228">
        <f>SUM(C160:C162)</f>
        <v>0</v>
      </c>
      <c r="D159" s="596">
        <f>IFERROR(C159/$Q159,0)</f>
        <v>0</v>
      </c>
      <c r="E159" s="228">
        <f t="shared" ref="E159" si="548">SUM(E160:E162)</f>
        <v>0</v>
      </c>
      <c r="F159" s="596">
        <f>IFERROR(E159/$Q159,0)</f>
        <v>0</v>
      </c>
      <c r="G159" s="228">
        <f t="shared" ref="G159" si="549">SUM(G160:G162)</f>
        <v>0</v>
      </c>
      <c r="H159" s="596">
        <f>IFERROR(G159/$Q159,0)</f>
        <v>0</v>
      </c>
      <c r="I159" s="228">
        <f t="shared" ref="I159" si="550">SUM(I160:I162)</f>
        <v>0</v>
      </c>
      <c r="J159" s="596">
        <f>IFERROR(I159/$Q159,0)</f>
        <v>0</v>
      </c>
      <c r="K159" s="228">
        <f t="shared" ref="K159" si="551">SUM(K160:K162)</f>
        <v>0</v>
      </c>
      <c r="L159" s="596">
        <f>IFERROR(K159/$Q159,0)</f>
        <v>0</v>
      </c>
      <c r="M159" s="228">
        <f t="shared" ref="M159" si="552">SUM(M160:M162)</f>
        <v>0</v>
      </c>
      <c r="N159" s="596">
        <f>IFERROR(M159/$Q159,0)</f>
        <v>0</v>
      </c>
      <c r="O159" s="228">
        <f t="shared" ref="O159" si="553">SUM(O160:O162)</f>
        <v>0</v>
      </c>
      <c r="P159" s="596">
        <f>IFERROR(O159/$Q159,0)</f>
        <v>0</v>
      </c>
      <c r="Q159" s="228">
        <f t="shared" ref="Q159" si="554">SUM(Q160:Q162)</f>
        <v>0</v>
      </c>
    </row>
    <row r="160" spans="1:17" ht="12" customHeight="1" x14ac:dyDescent="0.3">
      <c r="B160" s="603" t="s">
        <v>596</v>
      </c>
      <c r="C160" s="228">
        <f>C125</f>
        <v>0</v>
      </c>
      <c r="D160" s="596">
        <f t="shared" ref="D160" si="555">IFERROR(C160/$Q160,0)</f>
        <v>0</v>
      </c>
      <c r="E160" s="228">
        <f t="shared" ref="E160" si="556">E125</f>
        <v>0</v>
      </c>
      <c r="F160" s="596">
        <f t="shared" ref="F160" si="557">IFERROR(E160/$Q160,0)</f>
        <v>0</v>
      </c>
      <c r="G160" s="228">
        <f t="shared" ref="G160" si="558">G125</f>
        <v>0</v>
      </c>
      <c r="H160" s="596">
        <f t="shared" ref="H160:H165" si="559">IFERROR(G160/$Q160,0)</f>
        <v>0</v>
      </c>
      <c r="I160" s="228">
        <f t="shared" ref="I160" si="560">I125</f>
        <v>0</v>
      </c>
      <c r="J160" s="596">
        <f t="shared" ref="J160:J165" si="561">IFERROR(I160/$Q160,0)</f>
        <v>0</v>
      </c>
      <c r="K160" s="228">
        <f t="shared" ref="K160" si="562">K125</f>
        <v>0</v>
      </c>
      <c r="L160" s="596">
        <f t="shared" ref="L160:L165" si="563">IFERROR(K160/$Q160,0)</f>
        <v>0</v>
      </c>
      <c r="M160" s="228">
        <f t="shared" ref="M160" si="564">M125</f>
        <v>0</v>
      </c>
      <c r="N160" s="596">
        <f t="shared" ref="N160:N165" si="565">IFERROR(M160/$Q160,0)</f>
        <v>0</v>
      </c>
      <c r="O160" s="228">
        <f t="shared" ref="O160" si="566">O125</f>
        <v>0</v>
      </c>
      <c r="P160" s="596">
        <f t="shared" ref="P160:P165" si="567">IFERROR(O160/$Q160,0)</f>
        <v>0</v>
      </c>
      <c r="Q160" s="228">
        <f t="shared" ref="Q160:Q162" si="568">Q125</f>
        <v>0</v>
      </c>
    </row>
    <row r="161" spans="1:17" ht="12" customHeight="1" x14ac:dyDescent="0.3">
      <c r="B161" s="603" t="s">
        <v>597</v>
      </c>
      <c r="C161" s="228">
        <f>C126</f>
        <v>0</v>
      </c>
      <c r="D161" s="596">
        <f t="shared" ref="D161" si="569">IFERROR(C161/$Q161,0)</f>
        <v>0</v>
      </c>
      <c r="E161" s="228">
        <f t="shared" ref="E161" si="570">E126</f>
        <v>0</v>
      </c>
      <c r="F161" s="596">
        <f t="shared" ref="F161" si="571">IFERROR(E161/$Q161,0)</f>
        <v>0</v>
      </c>
      <c r="G161" s="228">
        <f t="shared" ref="G161" si="572">G126</f>
        <v>0</v>
      </c>
      <c r="H161" s="596">
        <f t="shared" si="559"/>
        <v>0</v>
      </c>
      <c r="I161" s="228">
        <f t="shared" ref="I161" si="573">I126</f>
        <v>0</v>
      </c>
      <c r="J161" s="596">
        <f t="shared" si="561"/>
        <v>0</v>
      </c>
      <c r="K161" s="228">
        <f t="shared" ref="K161" si="574">K126</f>
        <v>0</v>
      </c>
      <c r="L161" s="596">
        <f t="shared" si="563"/>
        <v>0</v>
      </c>
      <c r="M161" s="228">
        <f t="shared" ref="M161" si="575">M126</f>
        <v>0</v>
      </c>
      <c r="N161" s="596">
        <f t="shared" si="565"/>
        <v>0</v>
      </c>
      <c r="O161" s="228">
        <f t="shared" ref="O161" si="576">O126</f>
        <v>0</v>
      </c>
      <c r="P161" s="596">
        <f t="shared" si="567"/>
        <v>0</v>
      </c>
      <c r="Q161" s="228">
        <f t="shared" si="568"/>
        <v>0</v>
      </c>
    </row>
    <row r="162" spans="1:17" ht="12" customHeight="1" x14ac:dyDescent="0.3">
      <c r="B162" s="603" t="s">
        <v>586</v>
      </c>
      <c r="C162" s="228">
        <f>C127</f>
        <v>0</v>
      </c>
      <c r="D162" s="596">
        <f t="shared" ref="D162" si="577">IFERROR(C162/$Q162,0)</f>
        <v>0</v>
      </c>
      <c r="E162" s="228">
        <f t="shared" ref="E162" si="578">E127</f>
        <v>0</v>
      </c>
      <c r="F162" s="596">
        <f t="shared" ref="F162" si="579">IFERROR(E162/$Q162,0)</f>
        <v>0</v>
      </c>
      <c r="G162" s="228">
        <f t="shared" ref="G162" si="580">G127</f>
        <v>0</v>
      </c>
      <c r="H162" s="596">
        <f t="shared" si="559"/>
        <v>0</v>
      </c>
      <c r="I162" s="228">
        <f t="shared" ref="I162" si="581">I127</f>
        <v>0</v>
      </c>
      <c r="J162" s="596">
        <f t="shared" si="561"/>
        <v>0</v>
      </c>
      <c r="K162" s="228">
        <f t="shared" ref="K162" si="582">K127</f>
        <v>0</v>
      </c>
      <c r="L162" s="596">
        <f t="shared" si="563"/>
        <v>0</v>
      </c>
      <c r="M162" s="228">
        <f t="shared" ref="M162" si="583">M127</f>
        <v>0</v>
      </c>
      <c r="N162" s="596">
        <f t="shared" si="565"/>
        <v>0</v>
      </c>
      <c r="O162" s="228">
        <f t="shared" ref="O162" si="584">O127</f>
        <v>0</v>
      </c>
      <c r="P162" s="596">
        <f t="shared" si="567"/>
        <v>0</v>
      </c>
      <c r="Q162" s="228">
        <f t="shared" si="568"/>
        <v>0</v>
      </c>
    </row>
    <row r="163" spans="1:17" ht="12" customHeight="1" x14ac:dyDescent="0.3">
      <c r="B163" s="608" t="s">
        <v>864</v>
      </c>
      <c r="C163" s="228">
        <f>C138</f>
        <v>0</v>
      </c>
      <c r="D163" s="596">
        <f t="shared" ref="D163" si="585">IFERROR(C163/$Q163,0)</f>
        <v>0</v>
      </c>
      <c r="E163" s="228">
        <f t="shared" ref="E163" si="586">E138</f>
        <v>0</v>
      </c>
      <c r="F163" s="596">
        <f t="shared" ref="F163" si="587">IFERROR(E163/$Q163,0)</f>
        <v>0</v>
      </c>
      <c r="G163" s="228">
        <f t="shared" ref="G163" si="588">G138</f>
        <v>0</v>
      </c>
      <c r="H163" s="596">
        <f t="shared" si="559"/>
        <v>0</v>
      </c>
      <c r="I163" s="228">
        <f t="shared" ref="I163" si="589">I138</f>
        <v>0</v>
      </c>
      <c r="J163" s="596">
        <f t="shared" si="561"/>
        <v>0</v>
      </c>
      <c r="K163" s="228">
        <f t="shared" ref="K163" si="590">K138</f>
        <v>0</v>
      </c>
      <c r="L163" s="596">
        <f t="shared" si="563"/>
        <v>0</v>
      </c>
      <c r="M163" s="228">
        <f t="shared" ref="M163" si="591">M138</f>
        <v>0</v>
      </c>
      <c r="N163" s="596">
        <f t="shared" si="565"/>
        <v>0</v>
      </c>
      <c r="O163" s="228">
        <f t="shared" ref="O163" si="592">O138</f>
        <v>0</v>
      </c>
      <c r="P163" s="596">
        <f t="shared" si="567"/>
        <v>0</v>
      </c>
      <c r="Q163" s="228">
        <f t="shared" ref="Q163" si="593">Q138</f>
        <v>0</v>
      </c>
    </row>
    <row r="164" spans="1:17" ht="12" customHeight="1" x14ac:dyDescent="0.3">
      <c r="B164" s="608" t="s">
        <v>95</v>
      </c>
      <c r="C164" s="228">
        <f>C152</f>
        <v>0</v>
      </c>
      <c r="D164" s="596">
        <f t="shared" ref="D164" si="594">IFERROR(C164/$Q164,0)</f>
        <v>0</v>
      </c>
      <c r="E164" s="228">
        <f t="shared" ref="E164" si="595">E152</f>
        <v>0</v>
      </c>
      <c r="F164" s="596">
        <f t="shared" ref="F164" si="596">IFERROR(E164/$Q164,0)</f>
        <v>0</v>
      </c>
      <c r="G164" s="228">
        <f t="shared" ref="G164" si="597">G152</f>
        <v>0</v>
      </c>
      <c r="H164" s="596">
        <f t="shared" si="559"/>
        <v>0</v>
      </c>
      <c r="I164" s="228">
        <f t="shared" ref="I164" si="598">I152</f>
        <v>0</v>
      </c>
      <c r="J164" s="596">
        <f t="shared" si="561"/>
        <v>0</v>
      </c>
      <c r="K164" s="228">
        <f t="shared" ref="K164" si="599">K152</f>
        <v>0</v>
      </c>
      <c r="L164" s="596">
        <f t="shared" si="563"/>
        <v>0</v>
      </c>
      <c r="M164" s="228">
        <f t="shared" ref="M164" si="600">M152</f>
        <v>0</v>
      </c>
      <c r="N164" s="596">
        <f t="shared" si="565"/>
        <v>0</v>
      </c>
      <c r="O164" s="228">
        <f t="shared" ref="O164" si="601">O152</f>
        <v>0</v>
      </c>
      <c r="P164" s="596">
        <f t="shared" si="567"/>
        <v>0</v>
      </c>
      <c r="Q164" s="228">
        <f t="shared" ref="Q164" si="602">Q152</f>
        <v>0</v>
      </c>
    </row>
    <row r="165" spans="1:17" ht="12" customHeight="1" x14ac:dyDescent="0.3">
      <c r="B165" s="600" t="s">
        <v>865</v>
      </c>
      <c r="C165" s="228">
        <f>SUM(C159,C163:C164)</f>
        <v>0</v>
      </c>
      <c r="D165" s="596">
        <f t="shared" ref="D165" si="603">IFERROR(C165/$Q165,0)</f>
        <v>0</v>
      </c>
      <c r="E165" s="228">
        <f t="shared" ref="E165" si="604">SUM(E159,E163:E164)</f>
        <v>0</v>
      </c>
      <c r="F165" s="596">
        <f t="shared" ref="F165" si="605">IFERROR(E165/$Q165,0)</f>
        <v>0</v>
      </c>
      <c r="G165" s="228">
        <f t="shared" ref="G165" si="606">SUM(G159,G163:G164)</f>
        <v>0</v>
      </c>
      <c r="H165" s="596">
        <f t="shared" si="559"/>
        <v>0</v>
      </c>
      <c r="I165" s="228">
        <f t="shared" ref="I165" si="607">SUM(I159,I163:I164)</f>
        <v>0</v>
      </c>
      <c r="J165" s="596">
        <f t="shared" si="561"/>
        <v>0</v>
      </c>
      <c r="K165" s="228">
        <f t="shared" ref="K165" si="608">SUM(K159,K163:K164)</f>
        <v>0</v>
      </c>
      <c r="L165" s="596">
        <f t="shared" si="563"/>
        <v>0</v>
      </c>
      <c r="M165" s="228">
        <f t="shared" ref="M165" si="609">SUM(M159,M163:M164)</f>
        <v>0</v>
      </c>
      <c r="N165" s="596">
        <f t="shared" si="565"/>
        <v>0</v>
      </c>
      <c r="O165" s="228">
        <f t="shared" ref="O165" si="610">SUM(O159,O163:O164)</f>
        <v>0</v>
      </c>
      <c r="P165" s="596">
        <f t="shared" si="567"/>
        <v>0</v>
      </c>
      <c r="Q165" s="228">
        <f t="shared" ref="Q165" si="611">SUM(Q159,Q163:Q164)</f>
        <v>0</v>
      </c>
    </row>
    <row r="167" spans="1:17" ht="12" customHeight="1" x14ac:dyDescent="0.3">
      <c r="B167" s="804" t="s">
        <v>366</v>
      </c>
      <c r="C167" s="804"/>
      <c r="D167" s="804"/>
      <c r="E167" s="804"/>
      <c r="F167" s="804"/>
      <c r="G167" s="804"/>
      <c r="H167" s="804"/>
      <c r="I167" s="804"/>
      <c r="J167" s="804"/>
      <c r="K167" s="804"/>
      <c r="L167" s="804"/>
      <c r="M167" s="804"/>
      <c r="N167" s="804"/>
      <c r="O167" s="804"/>
      <c r="P167" s="804"/>
      <c r="Q167" s="804"/>
    </row>
    <row r="168" spans="1:17" ht="12" customHeight="1" x14ac:dyDescent="0.3">
      <c r="B168" s="599" t="s">
        <v>2</v>
      </c>
      <c r="C168" s="805" t="s">
        <v>684</v>
      </c>
      <c r="D168" s="806"/>
      <c r="E168" s="805" t="s">
        <v>521</v>
      </c>
      <c r="F168" s="806"/>
      <c r="G168" s="805" t="s">
        <v>347</v>
      </c>
      <c r="H168" s="806"/>
      <c r="I168" s="805" t="s">
        <v>522</v>
      </c>
      <c r="J168" s="806"/>
      <c r="K168" s="805" t="s">
        <v>523</v>
      </c>
      <c r="L168" s="806"/>
      <c r="M168" s="805" t="s">
        <v>349</v>
      </c>
      <c r="N168" s="806"/>
      <c r="O168" s="805" t="s">
        <v>351</v>
      </c>
      <c r="P168" s="806"/>
      <c r="Q168" s="594" t="s">
        <v>54</v>
      </c>
    </row>
    <row r="169" spans="1:17" ht="12" customHeight="1" x14ac:dyDescent="0.3">
      <c r="B169" s="600" t="str">
        <f t="shared" ref="B169:B203" si="612">B120</f>
        <v>Charges nettes contrôlables</v>
      </c>
      <c r="C169" s="228">
        <f>SUM(C170,C173)</f>
        <v>0</v>
      </c>
      <c r="D169" s="596">
        <f>IFERROR(C169/$Q169,0)</f>
        <v>0</v>
      </c>
      <c r="E169" s="228">
        <f t="shared" ref="E169" si="613">SUM(E170,E173)</f>
        <v>0</v>
      </c>
      <c r="F169" s="596">
        <f>IFERROR(E169/$Q169,0)</f>
        <v>0</v>
      </c>
      <c r="G169" s="228">
        <f t="shared" ref="G169" si="614">SUM(G170,G173)</f>
        <v>0</v>
      </c>
      <c r="H169" s="596">
        <f>IFERROR(G169/$Q169,0)</f>
        <v>0</v>
      </c>
      <c r="I169" s="228">
        <f t="shared" ref="I169" si="615">SUM(I170,I173)</f>
        <v>0</v>
      </c>
      <c r="J169" s="596">
        <f>IFERROR(I169/$Q169,0)</f>
        <v>0</v>
      </c>
      <c r="K169" s="228">
        <f t="shared" ref="K169" si="616">SUM(K170,K173)</f>
        <v>0</v>
      </c>
      <c r="L169" s="596">
        <f>IFERROR(K169/$Q169,0)</f>
        <v>0</v>
      </c>
      <c r="M169" s="228">
        <f t="shared" ref="M169" si="617">SUM(M170,M173)</f>
        <v>0</v>
      </c>
      <c r="N169" s="596">
        <f>IFERROR(M169/$Q169,0)</f>
        <v>0</v>
      </c>
      <c r="O169" s="228">
        <f t="shared" ref="O169" si="618">SUM(O170,O173)</f>
        <v>0</v>
      </c>
      <c r="P169" s="596">
        <f>IFERROR(O169/$Q169,0)</f>
        <v>0</v>
      </c>
      <c r="Q169" s="77">
        <f>+SUM(C169,E169,G169,I169,K169,M169,O169)</f>
        <v>0</v>
      </c>
    </row>
    <row r="170" spans="1:17" ht="12" customHeight="1" x14ac:dyDescent="0.3">
      <c r="A170" s="796" t="s">
        <v>912</v>
      </c>
      <c r="B170" s="601" t="str">
        <f t="shared" si="612"/>
        <v>Charges nettes contrôlables hors OSP</v>
      </c>
      <c r="C170" s="228">
        <f>SUM(C171:C172)</f>
        <v>0</v>
      </c>
      <c r="D170" s="596">
        <f t="shared" ref="D170" si="619">IFERROR(C170/$Q170,0)</f>
        <v>0</v>
      </c>
      <c r="E170" s="228">
        <f t="shared" ref="E170" si="620">SUM(E171:E172)</f>
        <v>0</v>
      </c>
      <c r="F170" s="596">
        <f t="shared" ref="F170" si="621">IFERROR(E170/$Q170,0)</f>
        <v>0</v>
      </c>
      <c r="G170" s="228">
        <f t="shared" ref="G170" si="622">SUM(G171:G172)</f>
        <v>0</v>
      </c>
      <c r="H170" s="596">
        <f t="shared" ref="H170:H203" si="623">IFERROR(G170/$Q170,0)</f>
        <v>0</v>
      </c>
      <c r="I170" s="228">
        <f t="shared" ref="I170" si="624">SUM(I171:I172)</f>
        <v>0</v>
      </c>
      <c r="J170" s="596">
        <f t="shared" ref="J170:J203" si="625">IFERROR(I170/$Q170,0)</f>
        <v>0</v>
      </c>
      <c r="K170" s="228">
        <f t="shared" ref="K170" si="626">SUM(K171:K172)</f>
        <v>0</v>
      </c>
      <c r="L170" s="596">
        <f t="shared" ref="L170:L203" si="627">IFERROR(K170/$Q170,0)</f>
        <v>0</v>
      </c>
      <c r="M170" s="228">
        <f t="shared" ref="M170" si="628">SUM(M171:M172)</f>
        <v>0</v>
      </c>
      <c r="N170" s="596">
        <f t="shared" ref="N170:N203" si="629">IFERROR(M170/$Q170,0)</f>
        <v>0</v>
      </c>
      <c r="O170" s="228">
        <f t="shared" ref="O170" si="630">SUM(O171:O172)</f>
        <v>0</v>
      </c>
      <c r="P170" s="596">
        <f t="shared" ref="P170:P203" si="631">IFERROR(O170/$Q170,0)</f>
        <v>0</v>
      </c>
      <c r="Q170" s="77">
        <f t="shared" ref="Q170:Q203" si="632">+SUM(C170,E170,G170,I170,K170,M170,O170)</f>
        <v>0</v>
      </c>
    </row>
    <row r="171" spans="1:17" ht="12" customHeight="1" x14ac:dyDescent="0.3">
      <c r="A171" s="797"/>
      <c r="B171" s="602" t="str">
        <f t="shared" si="612"/>
        <v>Charges nettes hors charges nettes liées aux immobilisations</v>
      </c>
      <c r="C171" s="314"/>
      <c r="D171" s="596">
        <f t="shared" ref="D171" si="633">IFERROR(C171/$Q171,0)</f>
        <v>0</v>
      </c>
      <c r="E171" s="314"/>
      <c r="F171" s="596">
        <f t="shared" ref="F171" si="634">IFERROR(E171/$Q171,0)</f>
        <v>0</v>
      </c>
      <c r="G171" s="314"/>
      <c r="H171" s="596">
        <f t="shared" si="623"/>
        <v>0</v>
      </c>
      <c r="I171" s="314"/>
      <c r="J171" s="596">
        <f t="shared" si="625"/>
        <v>0</v>
      </c>
      <c r="K171" s="314"/>
      <c r="L171" s="596">
        <f t="shared" si="627"/>
        <v>0</v>
      </c>
      <c r="M171" s="314"/>
      <c r="N171" s="596">
        <f t="shared" si="629"/>
        <v>0</v>
      </c>
      <c r="O171" s="314"/>
      <c r="P171" s="596">
        <f t="shared" si="631"/>
        <v>0</v>
      </c>
      <c r="Q171" s="77">
        <f t="shared" si="632"/>
        <v>0</v>
      </c>
    </row>
    <row r="172" spans="1:17" ht="12" customHeight="1" x14ac:dyDescent="0.3">
      <c r="A172" s="797"/>
      <c r="B172" s="602" t="str">
        <f t="shared" si="612"/>
        <v xml:space="preserve">Charges nettes liées aux immobilisations </v>
      </c>
      <c r="C172" s="314"/>
      <c r="D172" s="596">
        <f t="shared" ref="D172" si="635">IFERROR(C172/$Q172,0)</f>
        <v>0</v>
      </c>
      <c r="E172" s="314"/>
      <c r="F172" s="596">
        <f t="shared" ref="F172" si="636">IFERROR(E172/$Q172,0)</f>
        <v>0</v>
      </c>
      <c r="G172" s="314"/>
      <c r="H172" s="596">
        <f t="shared" si="623"/>
        <v>0</v>
      </c>
      <c r="I172" s="314"/>
      <c r="J172" s="596">
        <f t="shared" si="625"/>
        <v>0</v>
      </c>
      <c r="K172" s="314"/>
      <c r="L172" s="596">
        <f t="shared" si="627"/>
        <v>0</v>
      </c>
      <c r="M172" s="314"/>
      <c r="N172" s="596">
        <f t="shared" si="629"/>
        <v>0</v>
      </c>
      <c r="O172" s="314"/>
      <c r="P172" s="596">
        <f t="shared" si="631"/>
        <v>0</v>
      </c>
      <c r="Q172" s="77">
        <f t="shared" si="632"/>
        <v>0</v>
      </c>
    </row>
    <row r="173" spans="1:17" ht="12" customHeight="1" x14ac:dyDescent="0.3">
      <c r="A173" s="797"/>
      <c r="B173" s="601" t="str">
        <f t="shared" si="612"/>
        <v>Charges nettes contrôlables OSP</v>
      </c>
      <c r="C173" s="228">
        <f>SUM(C174:C176)</f>
        <v>0</v>
      </c>
      <c r="D173" s="596">
        <f t="shared" ref="D173" si="637">IFERROR(C173/$Q173,0)</f>
        <v>0</v>
      </c>
      <c r="E173" s="228">
        <f t="shared" ref="E173" si="638">SUM(E174:E176)</f>
        <v>0</v>
      </c>
      <c r="F173" s="596">
        <f t="shared" ref="F173" si="639">IFERROR(E173/$Q173,0)</f>
        <v>0</v>
      </c>
      <c r="G173" s="228">
        <f t="shared" ref="G173" si="640">SUM(G174:G176)</f>
        <v>0</v>
      </c>
      <c r="H173" s="596">
        <f t="shared" si="623"/>
        <v>0</v>
      </c>
      <c r="I173" s="228">
        <f t="shared" ref="I173" si="641">SUM(I174:I176)</f>
        <v>0</v>
      </c>
      <c r="J173" s="596">
        <f t="shared" si="625"/>
        <v>0</v>
      </c>
      <c r="K173" s="228">
        <f t="shared" ref="K173" si="642">SUM(K174:K176)</f>
        <v>0</v>
      </c>
      <c r="L173" s="596">
        <f t="shared" si="627"/>
        <v>0</v>
      </c>
      <c r="M173" s="228">
        <f t="shared" ref="M173" si="643">SUM(M174:M176)</f>
        <v>0</v>
      </c>
      <c r="N173" s="596">
        <f t="shared" si="629"/>
        <v>0</v>
      </c>
      <c r="O173" s="228">
        <f t="shared" ref="O173" si="644">SUM(O174:O176)</f>
        <v>0</v>
      </c>
      <c r="P173" s="596">
        <f t="shared" si="631"/>
        <v>0</v>
      </c>
      <c r="Q173" s="77">
        <f t="shared" si="632"/>
        <v>0</v>
      </c>
    </row>
    <row r="174" spans="1:17" ht="12" customHeight="1" x14ac:dyDescent="0.3">
      <c r="A174" s="797"/>
      <c r="B174" s="603" t="str">
        <f t="shared" si="612"/>
        <v>Charges nettes fixes à l'exclusion des charges d'amortissement</v>
      </c>
      <c r="C174" s="314"/>
      <c r="D174" s="596">
        <f t="shared" ref="D174" si="645">IFERROR(C174/$Q174,0)</f>
        <v>0</v>
      </c>
      <c r="E174" s="314"/>
      <c r="F174" s="596">
        <f t="shared" ref="F174" si="646">IFERROR(E174/$Q174,0)</f>
        <v>0</v>
      </c>
      <c r="G174" s="314"/>
      <c r="H174" s="596">
        <f t="shared" si="623"/>
        <v>0</v>
      </c>
      <c r="I174" s="314"/>
      <c r="J174" s="596">
        <f t="shared" si="625"/>
        <v>0</v>
      </c>
      <c r="K174" s="314"/>
      <c r="L174" s="596">
        <f t="shared" si="627"/>
        <v>0</v>
      </c>
      <c r="M174" s="314"/>
      <c r="N174" s="596">
        <f t="shared" si="629"/>
        <v>0</v>
      </c>
      <c r="O174" s="314"/>
      <c r="P174" s="596">
        <f t="shared" si="631"/>
        <v>0</v>
      </c>
      <c r="Q174" s="77">
        <f t="shared" si="632"/>
        <v>0</v>
      </c>
    </row>
    <row r="175" spans="1:17" ht="12" customHeight="1" x14ac:dyDescent="0.3">
      <c r="A175" s="797"/>
      <c r="B175" s="603" t="str">
        <f t="shared" si="612"/>
        <v>Charges nettes variables à l'exclusion des charges d'amortissement</v>
      </c>
      <c r="C175" s="314"/>
      <c r="D175" s="596">
        <f t="shared" ref="D175" si="647">IFERROR(C175/$Q175,0)</f>
        <v>0</v>
      </c>
      <c r="E175" s="314"/>
      <c r="F175" s="596">
        <f t="shared" ref="F175" si="648">IFERROR(E175/$Q175,0)</f>
        <v>0</v>
      </c>
      <c r="G175" s="314"/>
      <c r="H175" s="596">
        <f t="shared" si="623"/>
        <v>0</v>
      </c>
      <c r="I175" s="314"/>
      <c r="J175" s="596">
        <f t="shared" si="625"/>
        <v>0</v>
      </c>
      <c r="K175" s="314"/>
      <c r="L175" s="596">
        <f t="shared" si="627"/>
        <v>0</v>
      </c>
      <c r="M175" s="314"/>
      <c r="N175" s="596">
        <f t="shared" si="629"/>
        <v>0</v>
      </c>
      <c r="O175" s="314"/>
      <c r="P175" s="596">
        <f t="shared" si="631"/>
        <v>0</v>
      </c>
      <c r="Q175" s="77">
        <f t="shared" si="632"/>
        <v>0</v>
      </c>
    </row>
    <row r="176" spans="1:17" ht="13.5" customHeight="1" x14ac:dyDescent="0.3">
      <c r="A176" s="798"/>
      <c r="B176" s="603" t="str">
        <f t="shared" si="612"/>
        <v>Charges d'amortissement</v>
      </c>
      <c r="C176" s="314"/>
      <c r="D176" s="596">
        <f t="shared" ref="D176" si="649">IFERROR(C176/$Q176,0)</f>
        <v>0</v>
      </c>
      <c r="E176" s="314"/>
      <c r="F176" s="596">
        <f t="shared" ref="F176" si="650">IFERROR(E176/$Q176,0)</f>
        <v>0</v>
      </c>
      <c r="G176" s="314"/>
      <c r="H176" s="596">
        <f t="shared" si="623"/>
        <v>0</v>
      </c>
      <c r="I176" s="314"/>
      <c r="J176" s="596">
        <f t="shared" si="625"/>
        <v>0</v>
      </c>
      <c r="K176" s="314"/>
      <c r="L176" s="596">
        <f t="shared" si="627"/>
        <v>0</v>
      </c>
      <c r="M176" s="314"/>
      <c r="N176" s="596">
        <f t="shared" si="629"/>
        <v>0</v>
      </c>
      <c r="O176" s="314"/>
      <c r="P176" s="596">
        <f t="shared" si="631"/>
        <v>0</v>
      </c>
      <c r="Q176" s="77">
        <f t="shared" si="632"/>
        <v>0</v>
      </c>
    </row>
    <row r="177" spans="1:17" ht="12" customHeight="1" x14ac:dyDescent="0.3">
      <c r="A177" s="598"/>
      <c r="B177" s="600" t="str">
        <f t="shared" si="612"/>
        <v xml:space="preserve">Charges et produits non-contrôlables </v>
      </c>
      <c r="C177" s="228">
        <f>SUM(C178,C187)</f>
        <v>0</v>
      </c>
      <c r="D177" s="596">
        <f t="shared" ref="D177" si="651">IFERROR(C177/$Q177,0)</f>
        <v>0</v>
      </c>
      <c r="E177" s="228">
        <f t="shared" ref="E177" si="652">SUM(E178,E187)</f>
        <v>0</v>
      </c>
      <c r="F177" s="596">
        <f t="shared" ref="F177" si="653">IFERROR(E177/$Q177,0)</f>
        <v>0</v>
      </c>
      <c r="G177" s="228">
        <f t="shared" ref="G177" si="654">SUM(G178,G187)</f>
        <v>0</v>
      </c>
      <c r="H177" s="596">
        <f t="shared" si="623"/>
        <v>0</v>
      </c>
      <c r="I177" s="228">
        <f t="shared" ref="I177" si="655">SUM(I178,I187)</f>
        <v>0</v>
      </c>
      <c r="J177" s="596">
        <f t="shared" si="625"/>
        <v>0</v>
      </c>
      <c r="K177" s="228">
        <f t="shared" ref="K177" si="656">SUM(K178,K187)</f>
        <v>0</v>
      </c>
      <c r="L177" s="596">
        <f t="shared" si="627"/>
        <v>0</v>
      </c>
      <c r="M177" s="228">
        <f t="shared" ref="M177" si="657">SUM(M178,M187)</f>
        <v>0</v>
      </c>
      <c r="N177" s="596">
        <f t="shared" si="629"/>
        <v>0</v>
      </c>
      <c r="O177" s="228">
        <f t="shared" ref="O177" si="658">SUM(O178,O187)</f>
        <v>0</v>
      </c>
      <c r="P177" s="596">
        <f t="shared" si="631"/>
        <v>0</v>
      </c>
      <c r="Q177" s="77">
        <f t="shared" si="632"/>
        <v>0</v>
      </c>
    </row>
    <row r="178" spans="1:17" ht="12" customHeight="1" x14ac:dyDescent="0.3">
      <c r="A178" s="799" t="s">
        <v>913</v>
      </c>
      <c r="B178" s="604" t="str">
        <f t="shared" si="612"/>
        <v>Hors OSP</v>
      </c>
      <c r="C178" s="228">
        <f>SUM(C179:C186)</f>
        <v>0</v>
      </c>
      <c r="D178" s="596">
        <f t="shared" ref="D178" si="659">IFERROR(C178/$Q178,0)</f>
        <v>0</v>
      </c>
      <c r="E178" s="228">
        <f t="shared" ref="E178" si="660">SUM(E179:E186)</f>
        <v>0</v>
      </c>
      <c r="F178" s="596">
        <f t="shared" ref="F178" si="661">IFERROR(E178/$Q178,0)</f>
        <v>0</v>
      </c>
      <c r="G178" s="228">
        <f t="shared" ref="G178" si="662">SUM(G179:G186)</f>
        <v>0</v>
      </c>
      <c r="H178" s="596">
        <f t="shared" si="623"/>
        <v>0</v>
      </c>
      <c r="I178" s="228">
        <f t="shared" ref="I178" si="663">SUM(I179:I186)</f>
        <v>0</v>
      </c>
      <c r="J178" s="596">
        <f t="shared" si="625"/>
        <v>0</v>
      </c>
      <c r="K178" s="228">
        <f t="shared" ref="K178" si="664">SUM(K179:K186)</f>
        <v>0</v>
      </c>
      <c r="L178" s="596">
        <f t="shared" si="627"/>
        <v>0</v>
      </c>
      <c r="M178" s="228">
        <f t="shared" ref="M178" si="665">SUM(M179:M186)</f>
        <v>0</v>
      </c>
      <c r="N178" s="596">
        <f t="shared" si="629"/>
        <v>0</v>
      </c>
      <c r="O178" s="228">
        <f t="shared" ref="O178" si="666">SUM(O179:O186)</f>
        <v>0</v>
      </c>
      <c r="P178" s="596">
        <f t="shared" si="631"/>
        <v>0</v>
      </c>
      <c r="Q178" s="77">
        <f t="shared" si="632"/>
        <v>0</v>
      </c>
    </row>
    <row r="179" spans="1:17" ht="12" customHeight="1" x14ac:dyDescent="0.3">
      <c r="A179" s="799"/>
      <c r="B179" s="603" t="str">
        <f t="shared" si="612"/>
        <v>Charges et produits émanant de factures de transit émises ou reçues par le GRD</v>
      </c>
      <c r="C179" s="314"/>
      <c r="D179" s="596">
        <f t="shared" ref="D179" si="667">IFERROR(C179/$Q179,0)</f>
        <v>0</v>
      </c>
      <c r="E179" s="314"/>
      <c r="F179" s="596">
        <f t="shared" ref="F179" si="668">IFERROR(E179/$Q179,0)</f>
        <v>0</v>
      </c>
      <c r="G179" s="314"/>
      <c r="H179" s="596">
        <f t="shared" si="623"/>
        <v>0</v>
      </c>
      <c r="I179" s="314"/>
      <c r="J179" s="596">
        <f t="shared" si="625"/>
        <v>0</v>
      </c>
      <c r="K179" s="314"/>
      <c r="L179" s="596">
        <f t="shared" si="627"/>
        <v>0</v>
      </c>
      <c r="M179" s="314"/>
      <c r="N179" s="596">
        <f t="shared" si="629"/>
        <v>0</v>
      </c>
      <c r="O179" s="314"/>
      <c r="P179" s="596">
        <f t="shared" si="631"/>
        <v>0</v>
      </c>
      <c r="Q179" s="77">
        <f t="shared" si="632"/>
        <v>0</v>
      </c>
    </row>
    <row r="180" spans="1:17" ht="27" x14ac:dyDescent="0.3">
      <c r="A180" s="799"/>
      <c r="B180" s="603" t="str">
        <f t="shared" si="612"/>
        <v xml:space="preserve">Charges émanant de factures d’achat d’électricité émises par un fournisseur commercial pour la couverture des pertes en réseau électrique </v>
      </c>
      <c r="C180" s="314"/>
      <c r="D180" s="596">
        <f t="shared" ref="D180" si="669">IFERROR(C180/$Q180,0)</f>
        <v>0</v>
      </c>
      <c r="E180" s="314"/>
      <c r="F180" s="596">
        <f t="shared" ref="F180" si="670">IFERROR(E180/$Q180,0)</f>
        <v>0</v>
      </c>
      <c r="G180" s="314"/>
      <c r="H180" s="596">
        <f t="shared" si="623"/>
        <v>0</v>
      </c>
      <c r="I180" s="314"/>
      <c r="J180" s="596">
        <f t="shared" si="625"/>
        <v>0</v>
      </c>
      <c r="K180" s="314"/>
      <c r="L180" s="596">
        <f t="shared" si="627"/>
        <v>0</v>
      </c>
      <c r="M180" s="314"/>
      <c r="N180" s="596">
        <f t="shared" si="629"/>
        <v>0</v>
      </c>
      <c r="O180" s="314"/>
      <c r="P180" s="596">
        <f t="shared" si="631"/>
        <v>0</v>
      </c>
      <c r="Q180" s="77">
        <f t="shared" si="632"/>
        <v>0</v>
      </c>
    </row>
    <row r="181" spans="1:17" ht="12" customHeight="1" x14ac:dyDescent="0.3">
      <c r="A181" s="799"/>
      <c r="B181" s="603" t="str">
        <f t="shared" si="612"/>
        <v xml:space="preserve">Charges émanant de factures émises par la société FeReSO dans le cadre du processus de réconciliation </v>
      </c>
      <c r="C181" s="314"/>
      <c r="D181" s="596">
        <f t="shared" ref="D181" si="671">IFERROR(C181/$Q181,0)</f>
        <v>0</v>
      </c>
      <c r="E181" s="314"/>
      <c r="F181" s="596">
        <f t="shared" ref="F181" si="672">IFERROR(E181/$Q181,0)</f>
        <v>0</v>
      </c>
      <c r="G181" s="314"/>
      <c r="H181" s="596">
        <f t="shared" si="623"/>
        <v>0</v>
      </c>
      <c r="I181" s="314"/>
      <c r="J181" s="596">
        <f t="shared" si="625"/>
        <v>0</v>
      </c>
      <c r="K181" s="314"/>
      <c r="L181" s="596">
        <f t="shared" si="627"/>
        <v>0</v>
      </c>
      <c r="M181" s="314"/>
      <c r="N181" s="596">
        <f t="shared" si="629"/>
        <v>0</v>
      </c>
      <c r="O181" s="314"/>
      <c r="P181" s="596">
        <f t="shared" si="631"/>
        <v>0</v>
      </c>
      <c r="Q181" s="77">
        <f t="shared" si="632"/>
        <v>0</v>
      </c>
    </row>
    <row r="182" spans="1:17" ht="12" customHeight="1" x14ac:dyDescent="0.3">
      <c r="A182" s="799"/>
      <c r="B182" s="603" t="str">
        <f t="shared" si="612"/>
        <v xml:space="preserve">Redevance de voirie </v>
      </c>
      <c r="C182" s="314"/>
      <c r="D182" s="596">
        <f t="shared" ref="D182" si="673">IFERROR(C182/$Q182,0)</f>
        <v>0</v>
      </c>
      <c r="E182" s="314"/>
      <c r="F182" s="596">
        <f t="shared" ref="F182" si="674">IFERROR(E182/$Q182,0)</f>
        <v>0</v>
      </c>
      <c r="G182" s="314"/>
      <c r="H182" s="596">
        <f t="shared" si="623"/>
        <v>0</v>
      </c>
      <c r="I182" s="314"/>
      <c r="J182" s="596">
        <f t="shared" si="625"/>
        <v>0</v>
      </c>
      <c r="K182" s="314"/>
      <c r="L182" s="596">
        <f t="shared" si="627"/>
        <v>0</v>
      </c>
      <c r="M182" s="314"/>
      <c r="N182" s="596">
        <f t="shared" si="629"/>
        <v>0</v>
      </c>
      <c r="O182" s="314"/>
      <c r="P182" s="596">
        <f t="shared" si="631"/>
        <v>0</v>
      </c>
      <c r="Q182" s="77">
        <f t="shared" si="632"/>
        <v>0</v>
      </c>
    </row>
    <row r="183" spans="1:17" ht="12" customHeight="1" x14ac:dyDescent="0.3">
      <c r="A183" s="799"/>
      <c r="B183" s="603" t="str">
        <f t="shared" si="612"/>
        <v>Charge fiscale résultant de l'application de l'impôt des sociétés</v>
      </c>
      <c r="C183" s="314"/>
      <c r="D183" s="596">
        <f t="shared" ref="D183" si="675">IFERROR(C183/$Q183,0)</f>
        <v>0</v>
      </c>
      <c r="E183" s="314"/>
      <c r="F183" s="596">
        <f t="shared" ref="F183" si="676">IFERROR(E183/$Q183,0)</f>
        <v>0</v>
      </c>
      <c r="G183" s="314"/>
      <c r="H183" s="596">
        <f t="shared" si="623"/>
        <v>0</v>
      </c>
      <c r="I183" s="314"/>
      <c r="J183" s="596">
        <f t="shared" si="625"/>
        <v>0</v>
      </c>
      <c r="K183" s="314"/>
      <c r="L183" s="596">
        <f t="shared" si="627"/>
        <v>0</v>
      </c>
      <c r="M183" s="314"/>
      <c r="N183" s="596">
        <f t="shared" si="629"/>
        <v>0</v>
      </c>
      <c r="O183" s="314"/>
      <c r="P183" s="596">
        <f t="shared" si="631"/>
        <v>0</v>
      </c>
      <c r="Q183" s="77">
        <f t="shared" si="632"/>
        <v>0</v>
      </c>
    </row>
    <row r="184" spans="1:17" ht="12" customHeight="1" x14ac:dyDescent="0.3">
      <c r="A184" s="799"/>
      <c r="B184" s="603" t="str">
        <f t="shared" si="612"/>
        <v>Autres impôts, taxes, redevances, surcharges, précomptes immobiliers et mobiliers</v>
      </c>
      <c r="C184" s="314"/>
      <c r="D184" s="596">
        <f t="shared" ref="D184" si="677">IFERROR(C184/$Q184,0)</f>
        <v>0</v>
      </c>
      <c r="E184" s="314"/>
      <c r="F184" s="596">
        <f t="shared" ref="F184" si="678">IFERROR(E184/$Q184,0)</f>
        <v>0</v>
      </c>
      <c r="G184" s="314"/>
      <c r="H184" s="596">
        <f t="shared" si="623"/>
        <v>0</v>
      </c>
      <c r="I184" s="314"/>
      <c r="J184" s="596">
        <f t="shared" si="625"/>
        <v>0</v>
      </c>
      <c r="K184" s="314"/>
      <c r="L184" s="596">
        <f t="shared" si="627"/>
        <v>0</v>
      </c>
      <c r="M184" s="314"/>
      <c r="N184" s="596">
        <f t="shared" si="629"/>
        <v>0</v>
      </c>
      <c r="O184" s="314"/>
      <c r="P184" s="596">
        <f t="shared" si="631"/>
        <v>0</v>
      </c>
      <c r="Q184" s="77">
        <f t="shared" si="632"/>
        <v>0</v>
      </c>
    </row>
    <row r="185" spans="1:17" ht="13.5" customHeight="1" x14ac:dyDescent="0.3">
      <c r="A185" s="799"/>
      <c r="B185" s="603" t="str">
        <f t="shared" si="612"/>
        <v>Cotisations de responsabilisation de l’ONSSAPL</v>
      </c>
      <c r="C185" s="314"/>
      <c r="D185" s="596">
        <f t="shared" ref="D185" si="679">IFERROR(C185/$Q185,0)</f>
        <v>0</v>
      </c>
      <c r="E185" s="314"/>
      <c r="F185" s="596">
        <f t="shared" ref="F185" si="680">IFERROR(E185/$Q185,0)</f>
        <v>0</v>
      </c>
      <c r="G185" s="314"/>
      <c r="H185" s="596">
        <f t="shared" si="623"/>
        <v>0</v>
      </c>
      <c r="I185" s="314"/>
      <c r="J185" s="596">
        <f t="shared" si="625"/>
        <v>0</v>
      </c>
      <c r="K185" s="314"/>
      <c r="L185" s="596">
        <f t="shared" si="627"/>
        <v>0</v>
      </c>
      <c r="M185" s="314"/>
      <c r="N185" s="596">
        <f t="shared" si="629"/>
        <v>0</v>
      </c>
      <c r="O185" s="314"/>
      <c r="P185" s="596">
        <f t="shared" si="631"/>
        <v>0</v>
      </c>
      <c r="Q185" s="77">
        <f t="shared" si="632"/>
        <v>0</v>
      </c>
    </row>
    <row r="186" spans="1:17" ht="12" customHeight="1" x14ac:dyDescent="0.3">
      <c r="A186" s="799"/>
      <c r="B186" s="603" t="str">
        <f t="shared" si="612"/>
        <v>Charges de pension non-capitalisées (uniquement destiné à ORES)</v>
      </c>
      <c r="C186" s="314"/>
      <c r="D186" s="596">
        <f t="shared" ref="D186" si="681">IFERROR(C186/$Q186,0)</f>
        <v>0</v>
      </c>
      <c r="E186" s="314"/>
      <c r="F186" s="596">
        <f t="shared" ref="F186" si="682">IFERROR(E186/$Q186,0)</f>
        <v>0</v>
      </c>
      <c r="G186" s="314"/>
      <c r="H186" s="596">
        <f t="shared" si="623"/>
        <v>0</v>
      </c>
      <c r="I186" s="314"/>
      <c r="J186" s="596">
        <f t="shared" si="625"/>
        <v>0</v>
      </c>
      <c r="K186" s="314"/>
      <c r="L186" s="596">
        <f t="shared" si="627"/>
        <v>0</v>
      </c>
      <c r="M186" s="314"/>
      <c r="N186" s="596">
        <f t="shared" si="629"/>
        <v>0</v>
      </c>
      <c r="O186" s="314"/>
      <c r="P186" s="596">
        <f t="shared" si="631"/>
        <v>0</v>
      </c>
      <c r="Q186" s="77">
        <f t="shared" si="632"/>
        <v>0</v>
      </c>
    </row>
    <row r="187" spans="1:17" ht="12" customHeight="1" x14ac:dyDescent="0.3">
      <c r="A187" s="598"/>
      <c r="B187" s="604" t="str">
        <f t="shared" si="612"/>
        <v>OSP</v>
      </c>
      <c r="C187" s="228">
        <f>SUM(C188:C195)</f>
        <v>0</v>
      </c>
      <c r="D187" s="596">
        <f t="shared" ref="D187" si="683">IFERROR(C187/$Q187,0)</f>
        <v>0</v>
      </c>
      <c r="E187" s="228">
        <f t="shared" ref="E187" si="684">SUM(E188:E195)</f>
        <v>0</v>
      </c>
      <c r="F187" s="596">
        <f t="shared" ref="F187" si="685">IFERROR(E187/$Q187,0)</f>
        <v>0</v>
      </c>
      <c r="G187" s="228">
        <f t="shared" ref="G187" si="686">SUM(G188:G195)</f>
        <v>0</v>
      </c>
      <c r="H187" s="596">
        <f t="shared" si="623"/>
        <v>0</v>
      </c>
      <c r="I187" s="228">
        <f t="shared" ref="I187" si="687">SUM(I188:I195)</f>
        <v>0</v>
      </c>
      <c r="J187" s="596">
        <f t="shared" si="625"/>
        <v>0</v>
      </c>
      <c r="K187" s="228">
        <f t="shared" ref="K187" si="688">SUM(K188:K195)</f>
        <v>0</v>
      </c>
      <c r="L187" s="596">
        <f t="shared" si="627"/>
        <v>0</v>
      </c>
      <c r="M187" s="228">
        <f t="shared" ref="M187" si="689">SUM(M188:M195)</f>
        <v>0</v>
      </c>
      <c r="N187" s="596">
        <f t="shared" si="629"/>
        <v>0</v>
      </c>
      <c r="O187" s="228">
        <f t="shared" ref="O187" si="690">SUM(O188:O195)</f>
        <v>0</v>
      </c>
      <c r="P187" s="596">
        <f t="shared" si="631"/>
        <v>0</v>
      </c>
      <c r="Q187" s="77">
        <f t="shared" si="632"/>
        <v>0</v>
      </c>
    </row>
    <row r="188" spans="1:17" ht="27" x14ac:dyDescent="0.3">
      <c r="A188" s="799" t="s">
        <v>913</v>
      </c>
      <c r="B188" s="603" t="str">
        <f t="shared" si="612"/>
        <v>Charges émanant de factures d’achat d'électricité émises par un fournisseur commercial pour l'alimentation de la clientèle propre du GRD</v>
      </c>
      <c r="C188" s="314"/>
      <c r="D188" s="596">
        <f t="shared" ref="D188" si="691">IFERROR(C188/$Q188,0)</f>
        <v>0</v>
      </c>
      <c r="E188" s="314"/>
      <c r="F188" s="596">
        <f t="shared" ref="F188" si="692">IFERROR(E188/$Q188,0)</f>
        <v>0</v>
      </c>
      <c r="G188" s="314"/>
      <c r="H188" s="596">
        <f t="shared" si="623"/>
        <v>0</v>
      </c>
      <c r="I188" s="314"/>
      <c r="J188" s="596">
        <f t="shared" si="625"/>
        <v>0</v>
      </c>
      <c r="K188" s="314"/>
      <c r="L188" s="596">
        <f t="shared" si="627"/>
        <v>0</v>
      </c>
      <c r="M188" s="314"/>
      <c r="N188" s="596">
        <f t="shared" si="629"/>
        <v>0</v>
      </c>
      <c r="O188" s="314"/>
      <c r="P188" s="596">
        <f t="shared" si="631"/>
        <v>0</v>
      </c>
      <c r="Q188" s="77">
        <f t="shared" si="632"/>
        <v>0</v>
      </c>
    </row>
    <row r="189" spans="1:17" ht="12" customHeight="1" x14ac:dyDescent="0.3">
      <c r="A189" s="799"/>
      <c r="B189" s="603" t="str">
        <f t="shared" si="612"/>
        <v>Charges de distribution supportées par le GRD pour l'alimentation de clientèle propre</v>
      </c>
      <c r="C189" s="314"/>
      <c r="D189" s="596">
        <f t="shared" ref="D189" si="693">IFERROR(C189/$Q189,0)</f>
        <v>0</v>
      </c>
      <c r="E189" s="314"/>
      <c r="F189" s="596">
        <f t="shared" ref="F189" si="694">IFERROR(E189/$Q189,0)</f>
        <v>0</v>
      </c>
      <c r="G189" s="314"/>
      <c r="H189" s="596">
        <f t="shared" si="623"/>
        <v>0</v>
      </c>
      <c r="I189" s="314"/>
      <c r="J189" s="596">
        <f t="shared" si="625"/>
        <v>0</v>
      </c>
      <c r="K189" s="314"/>
      <c r="L189" s="596">
        <f t="shared" si="627"/>
        <v>0</v>
      </c>
      <c r="M189" s="314"/>
      <c r="N189" s="596">
        <f t="shared" si="629"/>
        <v>0</v>
      </c>
      <c r="O189" s="314"/>
      <c r="P189" s="596">
        <f t="shared" si="631"/>
        <v>0</v>
      </c>
      <c r="Q189" s="77">
        <f t="shared" si="632"/>
        <v>0</v>
      </c>
    </row>
    <row r="190" spans="1:17" ht="12" customHeight="1" x14ac:dyDescent="0.3">
      <c r="A190" s="799"/>
      <c r="B190" s="603" t="str">
        <f t="shared" si="612"/>
        <v>Charges de transport supportées par le GRD pour l'alimentation de clientèle propre</v>
      </c>
      <c r="C190" s="314"/>
      <c r="D190" s="596">
        <f t="shared" ref="D190" si="695">IFERROR(C190/$Q190,0)</f>
        <v>0</v>
      </c>
      <c r="E190" s="314"/>
      <c r="F190" s="596">
        <f t="shared" ref="F190" si="696">IFERROR(E190/$Q190,0)</f>
        <v>0</v>
      </c>
      <c r="G190" s="314"/>
      <c r="H190" s="596">
        <f t="shared" si="623"/>
        <v>0</v>
      </c>
      <c r="I190" s="314"/>
      <c r="J190" s="596">
        <f t="shared" si="625"/>
        <v>0</v>
      </c>
      <c r="K190" s="314"/>
      <c r="L190" s="596">
        <f t="shared" si="627"/>
        <v>0</v>
      </c>
      <c r="M190" s="314"/>
      <c r="N190" s="596">
        <f t="shared" si="629"/>
        <v>0</v>
      </c>
      <c r="O190" s="314"/>
      <c r="P190" s="596">
        <f t="shared" si="631"/>
        <v>0</v>
      </c>
      <c r="Q190" s="77">
        <f t="shared" si="632"/>
        <v>0</v>
      </c>
    </row>
    <row r="191" spans="1:17" ht="27" x14ac:dyDescent="0.3">
      <c r="A191" s="799"/>
      <c r="B191" s="603" t="str">
        <f t="shared" si="612"/>
        <v xml:space="preserve">Produits issus de la facturation de la fourniture d’électricité à la clientèle propre du gestionnaire de réseau de distribution ainsi que le montant de la compensation versée par la CREG </v>
      </c>
      <c r="C191" s="314"/>
      <c r="D191" s="596">
        <f t="shared" ref="D191" si="697">IFERROR(C191/$Q191,0)</f>
        <v>0</v>
      </c>
      <c r="E191" s="314"/>
      <c r="F191" s="596">
        <f t="shared" ref="F191" si="698">IFERROR(E191/$Q191,0)</f>
        <v>0</v>
      </c>
      <c r="G191" s="314"/>
      <c r="H191" s="596">
        <f t="shared" si="623"/>
        <v>0</v>
      </c>
      <c r="I191" s="314"/>
      <c r="J191" s="596">
        <f t="shared" si="625"/>
        <v>0</v>
      </c>
      <c r="K191" s="314"/>
      <c r="L191" s="596">
        <f t="shared" si="627"/>
        <v>0</v>
      </c>
      <c r="M191" s="314"/>
      <c r="N191" s="596">
        <f t="shared" si="629"/>
        <v>0</v>
      </c>
      <c r="O191" s="314"/>
      <c r="P191" s="596">
        <f t="shared" si="631"/>
        <v>0</v>
      </c>
      <c r="Q191" s="77">
        <f t="shared" si="632"/>
        <v>0</v>
      </c>
    </row>
    <row r="192" spans="1:17" ht="13.5" customHeight="1" x14ac:dyDescent="0.3">
      <c r="A192" s="799"/>
      <c r="B192" s="603" t="str">
        <f t="shared" si="612"/>
        <v xml:space="preserve">Charges d’achat des certificats verts </v>
      </c>
      <c r="C192" s="314"/>
      <c r="D192" s="596">
        <f t="shared" ref="D192" si="699">IFERROR(C192/$Q192,0)</f>
        <v>0</v>
      </c>
      <c r="E192" s="314"/>
      <c r="F192" s="596">
        <f t="shared" ref="F192" si="700">IFERROR(E192/$Q192,0)</f>
        <v>0</v>
      </c>
      <c r="G192" s="314"/>
      <c r="H192" s="596">
        <f t="shared" si="623"/>
        <v>0</v>
      </c>
      <c r="I192" s="314"/>
      <c r="J192" s="596">
        <f t="shared" si="625"/>
        <v>0</v>
      </c>
      <c r="K192" s="314"/>
      <c r="L192" s="596">
        <f t="shared" si="627"/>
        <v>0</v>
      </c>
      <c r="M192" s="314"/>
      <c r="N192" s="596">
        <f t="shared" si="629"/>
        <v>0</v>
      </c>
      <c r="O192" s="314"/>
      <c r="P192" s="596">
        <f t="shared" si="631"/>
        <v>0</v>
      </c>
      <c r="Q192" s="77">
        <f t="shared" si="632"/>
        <v>0</v>
      </c>
    </row>
    <row r="193" spans="1:17" ht="13.5" customHeight="1" x14ac:dyDescent="0.3">
      <c r="A193" s="799"/>
      <c r="B193" s="603" t="str">
        <f t="shared" si="612"/>
        <v>Primes « Qualiwatt » versées aux utilisateurs de réseau</v>
      </c>
      <c r="C193" s="314"/>
      <c r="D193" s="596">
        <f t="shared" ref="D193" si="701">IFERROR(C193/$Q193,0)</f>
        <v>0</v>
      </c>
      <c r="E193" s="314"/>
      <c r="F193" s="596">
        <f t="shared" ref="F193" si="702">IFERROR(E193/$Q193,0)</f>
        <v>0</v>
      </c>
      <c r="G193" s="314"/>
      <c r="H193" s="596">
        <f t="shared" si="623"/>
        <v>0</v>
      </c>
      <c r="I193" s="314"/>
      <c r="J193" s="596">
        <f t="shared" si="625"/>
        <v>0</v>
      </c>
      <c r="K193" s="314"/>
      <c r="L193" s="596">
        <f t="shared" si="627"/>
        <v>0</v>
      </c>
      <c r="M193" s="314"/>
      <c r="N193" s="596">
        <f t="shared" si="629"/>
        <v>0</v>
      </c>
      <c r="O193" s="314"/>
      <c r="P193" s="596">
        <f t="shared" si="631"/>
        <v>0</v>
      </c>
      <c r="Q193" s="77">
        <f t="shared" si="632"/>
        <v>0</v>
      </c>
    </row>
    <row r="194" spans="1:17" ht="13.5" customHeight="1" x14ac:dyDescent="0.3">
      <c r="A194" s="799"/>
      <c r="B194" s="603" t="str">
        <f t="shared" si="612"/>
        <v xml:space="preserve">Charges émanant de factures émises par la société FeReSO dans le cadre du processus de réconciliation </v>
      </c>
      <c r="C194" s="314"/>
      <c r="D194" s="596">
        <f t="shared" ref="D194" si="703">IFERROR(C194/$Q194,0)</f>
        <v>0</v>
      </c>
      <c r="E194" s="314"/>
      <c r="F194" s="596">
        <f t="shared" ref="F194" si="704">IFERROR(E194/$Q194,0)</f>
        <v>0</v>
      </c>
      <c r="G194" s="314"/>
      <c r="H194" s="596">
        <f t="shared" si="623"/>
        <v>0</v>
      </c>
      <c r="I194" s="314"/>
      <c r="J194" s="596">
        <f t="shared" si="625"/>
        <v>0</v>
      </c>
      <c r="K194" s="314"/>
      <c r="L194" s="596">
        <f t="shared" si="627"/>
        <v>0</v>
      </c>
      <c r="M194" s="314"/>
      <c r="N194" s="596">
        <f t="shared" si="629"/>
        <v>0</v>
      </c>
      <c r="O194" s="314"/>
      <c r="P194" s="596">
        <f t="shared" si="631"/>
        <v>0</v>
      </c>
      <c r="Q194" s="77">
        <f t="shared" si="632"/>
        <v>0</v>
      </c>
    </row>
    <row r="195" spans="1:17" ht="13.5" customHeight="1" x14ac:dyDescent="0.3">
      <c r="A195" s="799"/>
      <c r="B195" s="603" t="str">
        <f t="shared" si="612"/>
        <v xml:space="preserve">Indemnités versées aux fournisseurs d’électricité résultant du retard de placement des compteurs à budget </v>
      </c>
      <c r="C195" s="314"/>
      <c r="D195" s="596">
        <f t="shared" ref="D195" si="705">IFERROR(C195/$Q195,0)</f>
        <v>0</v>
      </c>
      <c r="E195" s="314"/>
      <c r="F195" s="596">
        <f t="shared" ref="F195" si="706">IFERROR(E195/$Q195,0)</f>
        <v>0</v>
      </c>
      <c r="G195" s="314"/>
      <c r="H195" s="596">
        <f t="shared" si="623"/>
        <v>0</v>
      </c>
      <c r="I195" s="314"/>
      <c r="J195" s="596">
        <f t="shared" si="625"/>
        <v>0</v>
      </c>
      <c r="K195" s="314"/>
      <c r="L195" s="596">
        <f t="shared" si="627"/>
        <v>0</v>
      </c>
      <c r="M195" s="314"/>
      <c r="N195" s="596">
        <f t="shared" si="629"/>
        <v>0</v>
      </c>
      <c r="O195" s="314"/>
      <c r="P195" s="596">
        <f t="shared" si="631"/>
        <v>0</v>
      </c>
      <c r="Q195" s="77">
        <f t="shared" si="632"/>
        <v>0</v>
      </c>
    </row>
    <row r="196" spans="1:17" x14ac:dyDescent="0.3">
      <c r="A196" s="598"/>
      <c r="B196" s="605" t="str">
        <f t="shared" si="612"/>
        <v>Charges nettes relatives aux projets spécifiques</v>
      </c>
      <c r="C196" s="228">
        <f>SUM(C197:C198)</f>
        <v>0</v>
      </c>
      <c r="D196" s="596">
        <f t="shared" ref="D196" si="707">IFERROR(C196/$Q196,0)</f>
        <v>0</v>
      </c>
      <c r="E196" s="228">
        <f t="shared" ref="E196" si="708">SUM(E197:E198)</f>
        <v>0</v>
      </c>
      <c r="F196" s="596">
        <f t="shared" ref="F196" si="709">IFERROR(E196/$Q196,0)</f>
        <v>0</v>
      </c>
      <c r="G196" s="228">
        <f t="shared" ref="G196" si="710">SUM(G197:G198)</f>
        <v>0</v>
      </c>
      <c r="H196" s="596">
        <f t="shared" si="623"/>
        <v>0</v>
      </c>
      <c r="I196" s="228">
        <f t="shared" ref="I196" si="711">SUM(I197:I198)</f>
        <v>0</v>
      </c>
      <c r="J196" s="596">
        <f t="shared" si="625"/>
        <v>0</v>
      </c>
      <c r="K196" s="228">
        <f t="shared" ref="K196" si="712">SUM(K197:K198)</f>
        <v>0</v>
      </c>
      <c r="L196" s="596">
        <f t="shared" si="627"/>
        <v>0</v>
      </c>
      <c r="M196" s="228">
        <f t="shared" ref="M196" si="713">SUM(M197:M198)</f>
        <v>0</v>
      </c>
      <c r="N196" s="596">
        <f t="shared" si="629"/>
        <v>0</v>
      </c>
      <c r="O196" s="228">
        <f t="shared" ref="O196" si="714">SUM(O197:O198)</f>
        <v>0</v>
      </c>
      <c r="P196" s="596">
        <f t="shared" si="631"/>
        <v>0</v>
      </c>
      <c r="Q196" s="77">
        <f t="shared" si="632"/>
        <v>0</v>
      </c>
    </row>
    <row r="197" spans="1:17" ht="13.5" customHeight="1" x14ac:dyDescent="0.3">
      <c r="A197" s="800" t="s">
        <v>912</v>
      </c>
      <c r="B197" s="606" t="str">
        <f t="shared" si="612"/>
        <v>Charges nettes fixes</v>
      </c>
      <c r="C197" s="314"/>
      <c r="D197" s="596">
        <f t="shared" ref="D197" si="715">IFERROR(C197/$Q197,0)</f>
        <v>0</v>
      </c>
      <c r="E197" s="314"/>
      <c r="F197" s="596">
        <f t="shared" ref="F197" si="716">IFERROR(E197/$Q197,0)</f>
        <v>0</v>
      </c>
      <c r="G197" s="314"/>
      <c r="H197" s="596">
        <f t="shared" si="623"/>
        <v>0</v>
      </c>
      <c r="I197" s="314"/>
      <c r="J197" s="596">
        <f t="shared" si="625"/>
        <v>0</v>
      </c>
      <c r="K197" s="314"/>
      <c r="L197" s="596">
        <f t="shared" si="627"/>
        <v>0</v>
      </c>
      <c r="M197" s="314"/>
      <c r="N197" s="596">
        <f t="shared" si="629"/>
        <v>0</v>
      </c>
      <c r="O197" s="314"/>
      <c r="P197" s="596">
        <f t="shared" si="631"/>
        <v>0</v>
      </c>
      <c r="Q197" s="77">
        <f t="shared" si="632"/>
        <v>0</v>
      </c>
    </row>
    <row r="198" spans="1:17" ht="13.5" customHeight="1" x14ac:dyDescent="0.3">
      <c r="A198" s="800"/>
      <c r="B198" s="606" t="str">
        <f t="shared" si="612"/>
        <v>Charges nettes variables</v>
      </c>
      <c r="C198" s="314"/>
      <c r="D198" s="596">
        <f t="shared" ref="D198" si="717">IFERROR(C198/$Q198,0)</f>
        <v>0</v>
      </c>
      <c r="E198" s="314"/>
      <c r="F198" s="596">
        <f t="shared" ref="F198" si="718">IFERROR(E198/$Q198,0)</f>
        <v>0</v>
      </c>
      <c r="G198" s="314"/>
      <c r="H198" s="596">
        <f t="shared" si="623"/>
        <v>0</v>
      </c>
      <c r="I198" s="314"/>
      <c r="J198" s="596">
        <f t="shared" si="625"/>
        <v>0</v>
      </c>
      <c r="K198" s="314"/>
      <c r="L198" s="596">
        <f t="shared" si="627"/>
        <v>0</v>
      </c>
      <c r="M198" s="314"/>
      <c r="N198" s="596">
        <f t="shared" si="629"/>
        <v>0</v>
      </c>
      <c r="O198" s="314"/>
      <c r="P198" s="596">
        <f t="shared" si="631"/>
        <v>0</v>
      </c>
      <c r="Q198" s="77">
        <f t="shared" si="632"/>
        <v>0</v>
      </c>
    </row>
    <row r="199" spans="1:17" x14ac:dyDescent="0.3">
      <c r="A199" s="598"/>
      <c r="B199" s="605" t="str">
        <f t="shared" si="612"/>
        <v>Marge équitable</v>
      </c>
      <c r="C199" s="228">
        <f>SUM(C200:C201)</f>
        <v>0</v>
      </c>
      <c r="D199" s="596">
        <f t="shared" ref="D199" si="719">IFERROR(C199/$Q199,0)</f>
        <v>0</v>
      </c>
      <c r="E199" s="228">
        <f t="shared" ref="E199" si="720">SUM(E200:E201)</f>
        <v>0</v>
      </c>
      <c r="F199" s="596">
        <f t="shared" ref="F199" si="721">IFERROR(E199/$Q199,0)</f>
        <v>0</v>
      </c>
      <c r="G199" s="228">
        <f t="shared" ref="G199" si="722">SUM(G200:G201)</f>
        <v>0</v>
      </c>
      <c r="H199" s="596">
        <f t="shared" si="623"/>
        <v>0</v>
      </c>
      <c r="I199" s="228">
        <f t="shared" ref="I199" si="723">SUM(I200:I201)</f>
        <v>0</v>
      </c>
      <c r="J199" s="596">
        <f t="shared" si="625"/>
        <v>0</v>
      </c>
      <c r="K199" s="228">
        <f t="shared" ref="K199" si="724">SUM(K200:K201)</f>
        <v>0</v>
      </c>
      <c r="L199" s="596">
        <f t="shared" si="627"/>
        <v>0</v>
      </c>
      <c r="M199" s="228">
        <f t="shared" ref="M199" si="725">SUM(M200:M201)</f>
        <v>0</v>
      </c>
      <c r="N199" s="596">
        <f t="shared" si="629"/>
        <v>0</v>
      </c>
      <c r="O199" s="228">
        <f t="shared" ref="O199" si="726">SUM(O200:O201)</f>
        <v>0</v>
      </c>
      <c r="P199" s="596">
        <f t="shared" si="631"/>
        <v>0</v>
      </c>
      <c r="Q199" s="77">
        <f t="shared" si="632"/>
        <v>0</v>
      </c>
    </row>
    <row r="200" spans="1:17" ht="13.5" customHeight="1" x14ac:dyDescent="0.3">
      <c r="A200" s="801" t="s">
        <v>913</v>
      </c>
      <c r="B200" s="604" t="str">
        <f t="shared" si="612"/>
        <v>Hors OSP</v>
      </c>
      <c r="C200" s="314"/>
      <c r="D200" s="596">
        <f t="shared" ref="D200" si="727">IFERROR(C200/$Q200,0)</f>
        <v>0</v>
      </c>
      <c r="E200" s="314"/>
      <c r="F200" s="596">
        <f t="shared" ref="F200" si="728">IFERROR(E200/$Q200,0)</f>
        <v>0</v>
      </c>
      <c r="G200" s="314"/>
      <c r="H200" s="596">
        <f t="shared" si="623"/>
        <v>0</v>
      </c>
      <c r="I200" s="314"/>
      <c r="J200" s="596">
        <f t="shared" si="625"/>
        <v>0</v>
      </c>
      <c r="K200" s="314"/>
      <c r="L200" s="596">
        <f t="shared" si="627"/>
        <v>0</v>
      </c>
      <c r="M200" s="314"/>
      <c r="N200" s="596">
        <f t="shared" si="629"/>
        <v>0</v>
      </c>
      <c r="O200" s="314"/>
      <c r="P200" s="596">
        <f t="shared" si="631"/>
        <v>0</v>
      </c>
      <c r="Q200" s="77">
        <f t="shared" si="632"/>
        <v>0</v>
      </c>
    </row>
    <row r="201" spans="1:17" ht="13.5" customHeight="1" x14ac:dyDescent="0.3">
      <c r="A201" s="801"/>
      <c r="B201" s="604" t="str">
        <f t="shared" si="612"/>
        <v>OSP</v>
      </c>
      <c r="C201" s="314"/>
      <c r="D201" s="596">
        <f t="shared" ref="D201" si="729">IFERROR(C201/$Q201,0)</f>
        <v>0</v>
      </c>
      <c r="E201" s="314"/>
      <c r="F201" s="596">
        <f t="shared" ref="F201" si="730">IFERROR(E201/$Q201,0)</f>
        <v>0</v>
      </c>
      <c r="G201" s="314"/>
      <c r="H201" s="596">
        <f t="shared" si="623"/>
        <v>0</v>
      </c>
      <c r="I201" s="314"/>
      <c r="J201" s="596">
        <f t="shared" si="625"/>
        <v>0</v>
      </c>
      <c r="K201" s="314"/>
      <c r="L201" s="596">
        <f t="shared" si="627"/>
        <v>0</v>
      </c>
      <c r="M201" s="314"/>
      <c r="N201" s="596">
        <f t="shared" si="629"/>
        <v>0</v>
      </c>
      <c r="O201" s="314"/>
      <c r="P201" s="596">
        <f t="shared" si="631"/>
        <v>0</v>
      </c>
      <c r="Q201" s="77">
        <f t="shared" si="632"/>
        <v>0</v>
      </c>
    </row>
    <row r="202" spans="1:17" ht="15" x14ac:dyDescent="0.3">
      <c r="A202" s="642" t="s">
        <v>913</v>
      </c>
      <c r="B202" s="605" t="str">
        <f t="shared" si="612"/>
        <v>Quote-part  des soldes régulatoires années précédentes</v>
      </c>
      <c r="C202" s="314"/>
      <c r="D202" s="596">
        <f t="shared" ref="D202" si="731">IFERROR(C202/$Q202,0)</f>
        <v>0</v>
      </c>
      <c r="E202" s="314"/>
      <c r="F202" s="596">
        <f t="shared" ref="F202" si="732">IFERROR(E202/$Q202,0)</f>
        <v>0</v>
      </c>
      <c r="G202" s="314"/>
      <c r="H202" s="596">
        <f t="shared" si="623"/>
        <v>0</v>
      </c>
      <c r="I202" s="314"/>
      <c r="J202" s="596">
        <f t="shared" si="625"/>
        <v>0</v>
      </c>
      <c r="K202" s="314"/>
      <c r="L202" s="596">
        <f t="shared" si="627"/>
        <v>0</v>
      </c>
      <c r="M202" s="314"/>
      <c r="N202" s="596">
        <f t="shared" si="629"/>
        <v>0</v>
      </c>
      <c r="O202" s="314"/>
      <c r="P202" s="596">
        <f t="shared" si="631"/>
        <v>0</v>
      </c>
      <c r="Q202" s="77">
        <f t="shared" si="632"/>
        <v>0</v>
      </c>
    </row>
    <row r="203" spans="1:17" x14ac:dyDescent="0.3">
      <c r="B203" s="607" t="str">
        <f t="shared" si="612"/>
        <v>TOTAL</v>
      </c>
      <c r="C203" s="228">
        <f>SUM(C169,C177,C196,C199,C202)</f>
        <v>0</v>
      </c>
      <c r="D203" s="596">
        <f t="shared" ref="D203" si="733">IFERROR(C203/$Q203,0)</f>
        <v>0</v>
      </c>
      <c r="E203" s="228">
        <f t="shared" ref="E203" si="734">SUM(E169,E177,E196,E199,E202)</f>
        <v>0</v>
      </c>
      <c r="F203" s="596">
        <f t="shared" ref="F203" si="735">IFERROR(E203/$Q203,0)</f>
        <v>0</v>
      </c>
      <c r="G203" s="228">
        <f t="shared" ref="G203" si="736">SUM(G169,G177,G196,G199,G202)</f>
        <v>0</v>
      </c>
      <c r="H203" s="596">
        <f t="shared" si="623"/>
        <v>0</v>
      </c>
      <c r="I203" s="228">
        <f t="shared" ref="I203" si="737">SUM(I169,I177,I196,I199,I202)</f>
        <v>0</v>
      </c>
      <c r="J203" s="596">
        <f t="shared" si="625"/>
        <v>0</v>
      </c>
      <c r="K203" s="228">
        <f t="shared" ref="K203" si="738">SUM(K169,K177,K196,K199,K202)</f>
        <v>0</v>
      </c>
      <c r="L203" s="596">
        <f t="shared" si="627"/>
        <v>0</v>
      </c>
      <c r="M203" s="228">
        <f t="shared" ref="M203" si="739">SUM(M169,M177,M196,M199,M202)</f>
        <v>0</v>
      </c>
      <c r="N203" s="596">
        <f t="shared" si="629"/>
        <v>0</v>
      </c>
      <c r="O203" s="228">
        <f t="shared" ref="O203" si="740">SUM(O169,O177,O196,O199,O202)</f>
        <v>0</v>
      </c>
      <c r="P203" s="596">
        <f t="shared" si="631"/>
        <v>0</v>
      </c>
      <c r="Q203" s="77">
        <f t="shared" si="632"/>
        <v>0</v>
      </c>
    </row>
    <row r="206" spans="1:17" x14ac:dyDescent="0.3">
      <c r="B206" s="803" t="s">
        <v>862</v>
      </c>
      <c r="C206" s="803"/>
      <c r="D206" s="803"/>
      <c r="E206" s="803"/>
      <c r="F206" s="803"/>
      <c r="G206" s="803"/>
      <c r="H206" s="803"/>
      <c r="I206" s="803"/>
      <c r="J206" s="803"/>
      <c r="K206" s="803"/>
      <c r="L206" s="803"/>
      <c r="M206" s="803"/>
      <c r="N206" s="803"/>
      <c r="O206" s="803"/>
      <c r="P206" s="803"/>
      <c r="Q206" s="803"/>
    </row>
    <row r="207" spans="1:17" x14ac:dyDescent="0.3">
      <c r="B207" s="599" t="s">
        <v>2</v>
      </c>
      <c r="C207" s="805" t="s">
        <v>684</v>
      </c>
      <c r="D207" s="806"/>
      <c r="E207" s="805" t="s">
        <v>521</v>
      </c>
      <c r="F207" s="806"/>
      <c r="G207" s="805" t="s">
        <v>347</v>
      </c>
      <c r="H207" s="806"/>
      <c r="I207" s="805" t="s">
        <v>522</v>
      </c>
      <c r="J207" s="806"/>
      <c r="K207" s="805" t="s">
        <v>523</v>
      </c>
      <c r="L207" s="806"/>
      <c r="M207" s="805" t="s">
        <v>349</v>
      </c>
      <c r="N207" s="806"/>
      <c r="O207" s="805" t="s">
        <v>351</v>
      </c>
      <c r="P207" s="806"/>
      <c r="Q207" s="594" t="s">
        <v>54</v>
      </c>
    </row>
    <row r="208" spans="1:17" x14ac:dyDescent="0.3">
      <c r="B208" s="608" t="s">
        <v>863</v>
      </c>
      <c r="C208" s="228">
        <f>SUM(C209:C211)</f>
        <v>0</v>
      </c>
      <c r="D208" s="596">
        <f>IFERROR(C208/$Q208,0)</f>
        <v>0</v>
      </c>
      <c r="E208" s="228">
        <f t="shared" ref="E208" si="741">SUM(E209:E211)</f>
        <v>0</v>
      </c>
      <c r="F208" s="596">
        <f>IFERROR(E208/$Q208,0)</f>
        <v>0</v>
      </c>
      <c r="G208" s="228">
        <f t="shared" ref="G208" si="742">SUM(G209:G211)</f>
        <v>0</v>
      </c>
      <c r="H208" s="596">
        <f>IFERROR(G208/$Q208,0)</f>
        <v>0</v>
      </c>
      <c r="I208" s="228">
        <f t="shared" ref="I208" si="743">SUM(I209:I211)</f>
        <v>0</v>
      </c>
      <c r="J208" s="596">
        <f>IFERROR(I208/$Q208,0)</f>
        <v>0</v>
      </c>
      <c r="K208" s="228">
        <f t="shared" ref="K208" si="744">SUM(K209:K211)</f>
        <v>0</v>
      </c>
      <c r="L208" s="596">
        <f>IFERROR(K208/$Q208,0)</f>
        <v>0</v>
      </c>
      <c r="M208" s="228">
        <f t="shared" ref="M208" si="745">SUM(M209:M211)</f>
        <v>0</v>
      </c>
      <c r="N208" s="596">
        <f>IFERROR(M208/$Q208,0)</f>
        <v>0</v>
      </c>
      <c r="O208" s="228">
        <f t="shared" ref="O208" si="746">SUM(O209:O211)</f>
        <v>0</v>
      </c>
      <c r="P208" s="596">
        <f>IFERROR(O208/$Q208,0)</f>
        <v>0</v>
      </c>
      <c r="Q208" s="228">
        <f t="shared" ref="Q208" si="747">SUM(Q209:Q211)</f>
        <v>0</v>
      </c>
    </row>
    <row r="209" spans="1:17" x14ac:dyDescent="0.3">
      <c r="B209" s="603" t="s">
        <v>596</v>
      </c>
      <c r="C209" s="228">
        <f>C174</f>
        <v>0</v>
      </c>
      <c r="D209" s="596">
        <f t="shared" ref="D209" si="748">IFERROR(C209/$Q209,0)</f>
        <v>0</v>
      </c>
      <c r="E209" s="228">
        <f t="shared" ref="E209" si="749">E174</f>
        <v>0</v>
      </c>
      <c r="F209" s="596">
        <f t="shared" ref="F209" si="750">IFERROR(E209/$Q209,0)</f>
        <v>0</v>
      </c>
      <c r="G209" s="228">
        <f t="shared" ref="G209" si="751">G174</f>
        <v>0</v>
      </c>
      <c r="H209" s="596">
        <f t="shared" ref="H209:H214" si="752">IFERROR(G209/$Q209,0)</f>
        <v>0</v>
      </c>
      <c r="I209" s="228">
        <f t="shared" ref="I209" si="753">I174</f>
        <v>0</v>
      </c>
      <c r="J209" s="596">
        <f t="shared" ref="J209:J214" si="754">IFERROR(I209/$Q209,0)</f>
        <v>0</v>
      </c>
      <c r="K209" s="228">
        <f t="shared" ref="K209" si="755">K174</f>
        <v>0</v>
      </c>
      <c r="L209" s="596">
        <f t="shared" ref="L209:L214" si="756">IFERROR(K209/$Q209,0)</f>
        <v>0</v>
      </c>
      <c r="M209" s="228">
        <f t="shared" ref="M209" si="757">M174</f>
        <v>0</v>
      </c>
      <c r="N209" s="596">
        <f t="shared" ref="N209:N214" si="758">IFERROR(M209/$Q209,0)</f>
        <v>0</v>
      </c>
      <c r="O209" s="228">
        <f t="shared" ref="O209" si="759">O174</f>
        <v>0</v>
      </c>
      <c r="P209" s="596">
        <f t="shared" ref="P209:P214" si="760">IFERROR(O209/$Q209,0)</f>
        <v>0</v>
      </c>
      <c r="Q209" s="228">
        <f t="shared" ref="Q209:Q211" si="761">Q174</f>
        <v>0</v>
      </c>
    </row>
    <row r="210" spans="1:17" x14ac:dyDescent="0.3">
      <c r="B210" s="603" t="s">
        <v>597</v>
      </c>
      <c r="C210" s="228">
        <f>C175</f>
        <v>0</v>
      </c>
      <c r="D210" s="596">
        <f t="shared" ref="D210" si="762">IFERROR(C210/$Q210,0)</f>
        <v>0</v>
      </c>
      <c r="E210" s="228">
        <f t="shared" ref="E210" si="763">E175</f>
        <v>0</v>
      </c>
      <c r="F210" s="596">
        <f t="shared" ref="F210" si="764">IFERROR(E210/$Q210,0)</f>
        <v>0</v>
      </c>
      <c r="G210" s="228">
        <f t="shared" ref="G210" si="765">G175</f>
        <v>0</v>
      </c>
      <c r="H210" s="596">
        <f t="shared" si="752"/>
        <v>0</v>
      </c>
      <c r="I210" s="228">
        <f t="shared" ref="I210" si="766">I175</f>
        <v>0</v>
      </c>
      <c r="J210" s="596">
        <f t="shared" si="754"/>
        <v>0</v>
      </c>
      <c r="K210" s="228">
        <f t="shared" ref="K210" si="767">K175</f>
        <v>0</v>
      </c>
      <c r="L210" s="596">
        <f t="shared" si="756"/>
        <v>0</v>
      </c>
      <c r="M210" s="228">
        <f t="shared" ref="M210" si="768">M175</f>
        <v>0</v>
      </c>
      <c r="N210" s="596">
        <f t="shared" si="758"/>
        <v>0</v>
      </c>
      <c r="O210" s="228">
        <f t="shared" ref="O210" si="769">O175</f>
        <v>0</v>
      </c>
      <c r="P210" s="596">
        <f t="shared" si="760"/>
        <v>0</v>
      </c>
      <c r="Q210" s="228">
        <f t="shared" si="761"/>
        <v>0</v>
      </c>
    </row>
    <row r="211" spans="1:17" x14ac:dyDescent="0.3">
      <c r="B211" s="603" t="s">
        <v>586</v>
      </c>
      <c r="C211" s="228">
        <f>C176</f>
        <v>0</v>
      </c>
      <c r="D211" s="596">
        <f t="shared" ref="D211" si="770">IFERROR(C211/$Q211,0)</f>
        <v>0</v>
      </c>
      <c r="E211" s="228">
        <f t="shared" ref="E211" si="771">E176</f>
        <v>0</v>
      </c>
      <c r="F211" s="596">
        <f t="shared" ref="F211" si="772">IFERROR(E211/$Q211,0)</f>
        <v>0</v>
      </c>
      <c r="G211" s="228">
        <f t="shared" ref="G211" si="773">G176</f>
        <v>0</v>
      </c>
      <c r="H211" s="596">
        <f t="shared" si="752"/>
        <v>0</v>
      </c>
      <c r="I211" s="228">
        <f t="shared" ref="I211" si="774">I176</f>
        <v>0</v>
      </c>
      <c r="J211" s="596">
        <f t="shared" si="754"/>
        <v>0</v>
      </c>
      <c r="K211" s="228">
        <f t="shared" ref="K211" si="775">K176</f>
        <v>0</v>
      </c>
      <c r="L211" s="596">
        <f t="shared" si="756"/>
        <v>0</v>
      </c>
      <c r="M211" s="228">
        <f t="shared" ref="M211" si="776">M176</f>
        <v>0</v>
      </c>
      <c r="N211" s="596">
        <f t="shared" si="758"/>
        <v>0</v>
      </c>
      <c r="O211" s="228">
        <f t="shared" ref="O211" si="777">O176</f>
        <v>0</v>
      </c>
      <c r="P211" s="596">
        <f t="shared" si="760"/>
        <v>0</v>
      </c>
      <c r="Q211" s="228">
        <f t="shared" si="761"/>
        <v>0</v>
      </c>
    </row>
    <row r="212" spans="1:17" x14ac:dyDescent="0.3">
      <c r="B212" s="608" t="s">
        <v>864</v>
      </c>
      <c r="C212" s="228">
        <f>C187</f>
        <v>0</v>
      </c>
      <c r="D212" s="596">
        <f t="shared" ref="D212" si="778">IFERROR(C212/$Q212,0)</f>
        <v>0</v>
      </c>
      <c r="E212" s="228">
        <f t="shared" ref="E212" si="779">E187</f>
        <v>0</v>
      </c>
      <c r="F212" s="596">
        <f t="shared" ref="F212" si="780">IFERROR(E212/$Q212,0)</f>
        <v>0</v>
      </c>
      <c r="G212" s="228">
        <f t="shared" ref="G212" si="781">G187</f>
        <v>0</v>
      </c>
      <c r="H212" s="596">
        <f t="shared" si="752"/>
        <v>0</v>
      </c>
      <c r="I212" s="228">
        <f t="shared" ref="I212" si="782">I187</f>
        <v>0</v>
      </c>
      <c r="J212" s="596">
        <f t="shared" si="754"/>
        <v>0</v>
      </c>
      <c r="K212" s="228">
        <f t="shared" ref="K212" si="783">K187</f>
        <v>0</v>
      </c>
      <c r="L212" s="596">
        <f t="shared" si="756"/>
        <v>0</v>
      </c>
      <c r="M212" s="228">
        <f t="shared" ref="M212" si="784">M187</f>
        <v>0</v>
      </c>
      <c r="N212" s="596">
        <f t="shared" si="758"/>
        <v>0</v>
      </c>
      <c r="O212" s="228">
        <f t="shared" ref="O212" si="785">O187</f>
        <v>0</v>
      </c>
      <c r="P212" s="596">
        <f t="shared" si="760"/>
        <v>0</v>
      </c>
      <c r="Q212" s="228">
        <f t="shared" ref="Q212" si="786">Q187</f>
        <v>0</v>
      </c>
    </row>
    <row r="213" spans="1:17" x14ac:dyDescent="0.3">
      <c r="B213" s="608" t="s">
        <v>95</v>
      </c>
      <c r="C213" s="228">
        <f>C201</f>
        <v>0</v>
      </c>
      <c r="D213" s="596">
        <f t="shared" ref="D213" si="787">IFERROR(C213/$Q213,0)</f>
        <v>0</v>
      </c>
      <c r="E213" s="228">
        <f t="shared" ref="E213" si="788">E201</f>
        <v>0</v>
      </c>
      <c r="F213" s="596">
        <f t="shared" ref="F213" si="789">IFERROR(E213/$Q213,0)</f>
        <v>0</v>
      </c>
      <c r="G213" s="228">
        <f t="shared" ref="G213" si="790">G201</f>
        <v>0</v>
      </c>
      <c r="H213" s="596">
        <f t="shared" si="752"/>
        <v>0</v>
      </c>
      <c r="I213" s="228">
        <f t="shared" ref="I213" si="791">I201</f>
        <v>0</v>
      </c>
      <c r="J213" s="596">
        <f t="shared" si="754"/>
        <v>0</v>
      </c>
      <c r="K213" s="228">
        <f t="shared" ref="K213" si="792">K201</f>
        <v>0</v>
      </c>
      <c r="L213" s="596">
        <f t="shared" si="756"/>
        <v>0</v>
      </c>
      <c r="M213" s="228">
        <f t="shared" ref="M213" si="793">M201</f>
        <v>0</v>
      </c>
      <c r="N213" s="596">
        <f t="shared" si="758"/>
        <v>0</v>
      </c>
      <c r="O213" s="228">
        <f t="shared" ref="O213" si="794">O201</f>
        <v>0</v>
      </c>
      <c r="P213" s="596">
        <f t="shared" si="760"/>
        <v>0</v>
      </c>
      <c r="Q213" s="228">
        <f t="shared" ref="Q213" si="795">Q201</f>
        <v>0</v>
      </c>
    </row>
    <row r="214" spans="1:17" x14ac:dyDescent="0.3">
      <c r="B214" s="600" t="s">
        <v>865</v>
      </c>
      <c r="C214" s="228">
        <f>SUM(C208,C212:C213)</f>
        <v>0</v>
      </c>
      <c r="D214" s="596">
        <f t="shared" ref="D214" si="796">IFERROR(C214/$Q214,0)</f>
        <v>0</v>
      </c>
      <c r="E214" s="228">
        <f t="shared" ref="E214" si="797">SUM(E208,E212:E213)</f>
        <v>0</v>
      </c>
      <c r="F214" s="596">
        <f t="shared" ref="F214" si="798">IFERROR(E214/$Q214,0)</f>
        <v>0</v>
      </c>
      <c r="G214" s="228">
        <f t="shared" ref="G214" si="799">SUM(G208,G212:G213)</f>
        <v>0</v>
      </c>
      <c r="H214" s="596">
        <f t="shared" si="752"/>
        <v>0</v>
      </c>
      <c r="I214" s="228">
        <f t="shared" ref="I214" si="800">SUM(I208,I212:I213)</f>
        <v>0</v>
      </c>
      <c r="J214" s="596">
        <f t="shared" si="754"/>
        <v>0</v>
      </c>
      <c r="K214" s="228">
        <f t="shared" ref="K214" si="801">SUM(K208,K212:K213)</f>
        <v>0</v>
      </c>
      <c r="L214" s="596">
        <f t="shared" si="756"/>
        <v>0</v>
      </c>
      <c r="M214" s="228">
        <f t="shared" ref="M214" si="802">SUM(M208,M212:M213)</f>
        <v>0</v>
      </c>
      <c r="N214" s="596">
        <f t="shared" si="758"/>
        <v>0</v>
      </c>
      <c r="O214" s="228">
        <f t="shared" ref="O214" si="803">SUM(O208,O212:O213)</f>
        <v>0</v>
      </c>
      <c r="P214" s="596">
        <f t="shared" si="760"/>
        <v>0</v>
      </c>
      <c r="Q214" s="228">
        <f t="shared" ref="Q214" si="804">SUM(Q208,Q212:Q213)</f>
        <v>0</v>
      </c>
    </row>
    <row r="216" spans="1:17" x14ac:dyDescent="0.3">
      <c r="B216" s="804" t="s">
        <v>367</v>
      </c>
      <c r="C216" s="804"/>
      <c r="D216" s="804"/>
      <c r="E216" s="804"/>
      <c r="F216" s="804"/>
      <c r="G216" s="804"/>
      <c r="H216" s="804"/>
      <c r="I216" s="804"/>
      <c r="J216" s="804"/>
      <c r="K216" s="804"/>
      <c r="L216" s="804"/>
      <c r="M216" s="804"/>
      <c r="N216" s="804"/>
      <c r="O216" s="804"/>
      <c r="P216" s="804"/>
      <c r="Q216" s="804"/>
    </row>
    <row r="217" spans="1:17" ht="12" customHeight="1" x14ac:dyDescent="0.3">
      <c r="B217" s="599" t="s">
        <v>2</v>
      </c>
      <c r="C217" s="805" t="s">
        <v>684</v>
      </c>
      <c r="D217" s="806"/>
      <c r="E217" s="805" t="s">
        <v>521</v>
      </c>
      <c r="F217" s="806"/>
      <c r="G217" s="805" t="s">
        <v>347</v>
      </c>
      <c r="H217" s="806"/>
      <c r="I217" s="805" t="s">
        <v>522</v>
      </c>
      <c r="J217" s="806"/>
      <c r="K217" s="805" t="s">
        <v>523</v>
      </c>
      <c r="L217" s="806"/>
      <c r="M217" s="805" t="s">
        <v>349</v>
      </c>
      <c r="N217" s="806"/>
      <c r="O217" s="805" t="s">
        <v>351</v>
      </c>
      <c r="P217" s="806"/>
      <c r="Q217" s="594" t="s">
        <v>54</v>
      </c>
    </row>
    <row r="218" spans="1:17" ht="13.5" customHeight="1" x14ac:dyDescent="0.3">
      <c r="A218" s="796" t="s">
        <v>912</v>
      </c>
      <c r="B218" s="600" t="str">
        <f t="shared" ref="B218:B252" si="805">B169</f>
        <v>Charges nettes contrôlables</v>
      </c>
      <c r="C218" s="228">
        <f>SUM(C219,C222)</f>
        <v>0</v>
      </c>
      <c r="D218" s="596">
        <f>IFERROR(C218/$Q218,0)</f>
        <v>0</v>
      </c>
      <c r="E218" s="228">
        <f t="shared" ref="E218" si="806">SUM(E219,E222)</f>
        <v>0</v>
      </c>
      <c r="F218" s="596">
        <f>IFERROR(E218/$Q218,0)</f>
        <v>0</v>
      </c>
      <c r="G218" s="228">
        <f t="shared" ref="G218" si="807">SUM(G219,G222)</f>
        <v>0</v>
      </c>
      <c r="H218" s="596">
        <f>IFERROR(G218/$Q218,0)</f>
        <v>0</v>
      </c>
      <c r="I218" s="228">
        <f t="shared" ref="I218" si="808">SUM(I219,I222)</f>
        <v>0</v>
      </c>
      <c r="J218" s="596">
        <f>IFERROR(I218/$Q218,0)</f>
        <v>0</v>
      </c>
      <c r="K218" s="228">
        <f t="shared" ref="K218" si="809">SUM(K219,K222)</f>
        <v>0</v>
      </c>
      <c r="L218" s="596">
        <f>IFERROR(K218/$Q218,0)</f>
        <v>0</v>
      </c>
      <c r="M218" s="228">
        <f t="shared" ref="M218" si="810">SUM(M219,M222)</f>
        <v>0</v>
      </c>
      <c r="N218" s="596">
        <f>IFERROR(M218/$Q218,0)</f>
        <v>0</v>
      </c>
      <c r="O218" s="228">
        <f t="shared" ref="O218" si="811">SUM(O219,O222)</f>
        <v>0</v>
      </c>
      <c r="P218" s="596">
        <f>IFERROR(O218/$Q218,0)</f>
        <v>0</v>
      </c>
      <c r="Q218" s="77">
        <f>+SUM(C218,E218,G218,I218,K218,M218,O218)</f>
        <v>0</v>
      </c>
    </row>
    <row r="219" spans="1:17" ht="13.5" customHeight="1" x14ac:dyDescent="0.3">
      <c r="A219" s="797"/>
      <c r="B219" s="601" t="str">
        <f t="shared" si="805"/>
        <v>Charges nettes contrôlables hors OSP</v>
      </c>
      <c r="C219" s="228">
        <f>SUM(C220:C221)</f>
        <v>0</v>
      </c>
      <c r="D219" s="596">
        <f t="shared" ref="D219" si="812">IFERROR(C219/$Q219,0)</f>
        <v>0</v>
      </c>
      <c r="E219" s="228">
        <f t="shared" ref="E219" si="813">SUM(E220:E221)</f>
        <v>0</v>
      </c>
      <c r="F219" s="596">
        <f t="shared" ref="F219" si="814">IFERROR(E219/$Q219,0)</f>
        <v>0</v>
      </c>
      <c r="G219" s="228">
        <f t="shared" ref="G219" si="815">SUM(G220:G221)</f>
        <v>0</v>
      </c>
      <c r="H219" s="596">
        <f t="shared" ref="H219:H252" si="816">IFERROR(G219/$Q219,0)</f>
        <v>0</v>
      </c>
      <c r="I219" s="228">
        <f t="shared" ref="I219" si="817">SUM(I220:I221)</f>
        <v>0</v>
      </c>
      <c r="J219" s="596">
        <f t="shared" ref="J219:J252" si="818">IFERROR(I219/$Q219,0)</f>
        <v>0</v>
      </c>
      <c r="K219" s="228">
        <f t="shared" ref="K219" si="819">SUM(K220:K221)</f>
        <v>0</v>
      </c>
      <c r="L219" s="596">
        <f t="shared" ref="L219:L252" si="820">IFERROR(K219/$Q219,0)</f>
        <v>0</v>
      </c>
      <c r="M219" s="228">
        <f t="shared" ref="M219" si="821">SUM(M220:M221)</f>
        <v>0</v>
      </c>
      <c r="N219" s="596">
        <f t="shared" ref="N219:N252" si="822">IFERROR(M219/$Q219,0)</f>
        <v>0</v>
      </c>
      <c r="O219" s="228">
        <f t="shared" ref="O219" si="823">SUM(O220:O221)</f>
        <v>0</v>
      </c>
      <c r="P219" s="596">
        <f t="shared" ref="P219:P252" si="824">IFERROR(O219/$Q219,0)</f>
        <v>0</v>
      </c>
      <c r="Q219" s="77">
        <f t="shared" ref="Q219:Q252" si="825">+SUM(C219,E219,G219,I219,K219,M219,O219)</f>
        <v>0</v>
      </c>
    </row>
    <row r="220" spans="1:17" ht="13.5" customHeight="1" x14ac:dyDescent="0.3">
      <c r="A220" s="797"/>
      <c r="B220" s="602" t="str">
        <f t="shared" si="805"/>
        <v>Charges nettes hors charges nettes liées aux immobilisations</v>
      </c>
      <c r="C220" s="314"/>
      <c r="D220" s="596">
        <f t="shared" ref="D220" si="826">IFERROR(C220/$Q220,0)</f>
        <v>0</v>
      </c>
      <c r="E220" s="314"/>
      <c r="F220" s="596">
        <f t="shared" ref="F220" si="827">IFERROR(E220/$Q220,0)</f>
        <v>0</v>
      </c>
      <c r="G220" s="314"/>
      <c r="H220" s="596">
        <f t="shared" si="816"/>
        <v>0</v>
      </c>
      <c r="I220" s="314"/>
      <c r="J220" s="596">
        <f t="shared" si="818"/>
        <v>0</v>
      </c>
      <c r="K220" s="314"/>
      <c r="L220" s="596">
        <f t="shared" si="820"/>
        <v>0</v>
      </c>
      <c r="M220" s="314"/>
      <c r="N220" s="596">
        <f t="shared" si="822"/>
        <v>0</v>
      </c>
      <c r="O220" s="314"/>
      <c r="P220" s="596">
        <f t="shared" si="824"/>
        <v>0</v>
      </c>
      <c r="Q220" s="77">
        <f t="shared" si="825"/>
        <v>0</v>
      </c>
    </row>
    <row r="221" spans="1:17" ht="13.5" customHeight="1" x14ac:dyDescent="0.3">
      <c r="A221" s="797"/>
      <c r="B221" s="602" t="str">
        <f t="shared" si="805"/>
        <v xml:space="preserve">Charges nettes liées aux immobilisations </v>
      </c>
      <c r="C221" s="314"/>
      <c r="D221" s="596">
        <f t="shared" ref="D221" si="828">IFERROR(C221/$Q221,0)</f>
        <v>0</v>
      </c>
      <c r="E221" s="314"/>
      <c r="F221" s="596">
        <f t="shared" ref="F221" si="829">IFERROR(E221/$Q221,0)</f>
        <v>0</v>
      </c>
      <c r="G221" s="314"/>
      <c r="H221" s="596">
        <f t="shared" si="816"/>
        <v>0</v>
      </c>
      <c r="I221" s="314"/>
      <c r="J221" s="596">
        <f t="shared" si="818"/>
        <v>0</v>
      </c>
      <c r="K221" s="314"/>
      <c r="L221" s="596">
        <f t="shared" si="820"/>
        <v>0</v>
      </c>
      <c r="M221" s="314"/>
      <c r="N221" s="596">
        <f t="shared" si="822"/>
        <v>0</v>
      </c>
      <c r="O221" s="314"/>
      <c r="P221" s="596">
        <f t="shared" si="824"/>
        <v>0</v>
      </c>
      <c r="Q221" s="77">
        <f t="shared" si="825"/>
        <v>0</v>
      </c>
    </row>
    <row r="222" spans="1:17" ht="13.5" customHeight="1" x14ac:dyDescent="0.3">
      <c r="A222" s="797"/>
      <c r="B222" s="601" t="str">
        <f t="shared" si="805"/>
        <v>Charges nettes contrôlables OSP</v>
      </c>
      <c r="C222" s="228">
        <f>SUM(C223:C225)</f>
        <v>0</v>
      </c>
      <c r="D222" s="596">
        <f t="shared" ref="D222" si="830">IFERROR(C222/$Q222,0)</f>
        <v>0</v>
      </c>
      <c r="E222" s="228">
        <f t="shared" ref="E222" si="831">SUM(E223:E225)</f>
        <v>0</v>
      </c>
      <c r="F222" s="596">
        <f t="shared" ref="F222" si="832">IFERROR(E222/$Q222,0)</f>
        <v>0</v>
      </c>
      <c r="G222" s="228">
        <f t="shared" ref="G222" si="833">SUM(G223:G225)</f>
        <v>0</v>
      </c>
      <c r="H222" s="596">
        <f t="shared" si="816"/>
        <v>0</v>
      </c>
      <c r="I222" s="228">
        <f t="shared" ref="I222" si="834">SUM(I223:I225)</f>
        <v>0</v>
      </c>
      <c r="J222" s="596">
        <f t="shared" si="818"/>
        <v>0</v>
      </c>
      <c r="K222" s="228">
        <f t="shared" ref="K222" si="835">SUM(K223:K225)</f>
        <v>0</v>
      </c>
      <c r="L222" s="596">
        <f t="shared" si="820"/>
        <v>0</v>
      </c>
      <c r="M222" s="228">
        <f t="shared" ref="M222" si="836">SUM(M223:M225)</f>
        <v>0</v>
      </c>
      <c r="N222" s="596">
        <f t="shared" si="822"/>
        <v>0</v>
      </c>
      <c r="O222" s="228">
        <f t="shared" ref="O222" si="837">SUM(O223:O225)</f>
        <v>0</v>
      </c>
      <c r="P222" s="596">
        <f t="shared" si="824"/>
        <v>0</v>
      </c>
      <c r="Q222" s="77">
        <f t="shared" si="825"/>
        <v>0</v>
      </c>
    </row>
    <row r="223" spans="1:17" ht="13.5" customHeight="1" x14ac:dyDescent="0.3">
      <c r="A223" s="797"/>
      <c r="B223" s="603" t="str">
        <f t="shared" si="805"/>
        <v>Charges nettes fixes à l'exclusion des charges d'amortissement</v>
      </c>
      <c r="C223" s="314"/>
      <c r="D223" s="596">
        <f t="shared" ref="D223" si="838">IFERROR(C223/$Q223,0)</f>
        <v>0</v>
      </c>
      <c r="E223" s="314"/>
      <c r="F223" s="596">
        <f t="shared" ref="F223" si="839">IFERROR(E223/$Q223,0)</f>
        <v>0</v>
      </c>
      <c r="G223" s="314"/>
      <c r="H223" s="596">
        <f t="shared" si="816"/>
        <v>0</v>
      </c>
      <c r="I223" s="314"/>
      <c r="J223" s="596">
        <f t="shared" si="818"/>
        <v>0</v>
      </c>
      <c r="K223" s="314"/>
      <c r="L223" s="596">
        <f t="shared" si="820"/>
        <v>0</v>
      </c>
      <c r="M223" s="314"/>
      <c r="N223" s="596">
        <f t="shared" si="822"/>
        <v>0</v>
      </c>
      <c r="O223" s="314"/>
      <c r="P223" s="596">
        <f t="shared" si="824"/>
        <v>0</v>
      </c>
      <c r="Q223" s="77">
        <f t="shared" si="825"/>
        <v>0</v>
      </c>
    </row>
    <row r="224" spans="1:17" ht="13.5" customHeight="1" x14ac:dyDescent="0.3">
      <c r="A224" s="798"/>
      <c r="B224" s="603" t="str">
        <f t="shared" si="805"/>
        <v>Charges nettes variables à l'exclusion des charges d'amortissement</v>
      </c>
      <c r="C224" s="314"/>
      <c r="D224" s="596">
        <f t="shared" ref="D224" si="840">IFERROR(C224/$Q224,0)</f>
        <v>0</v>
      </c>
      <c r="E224" s="314"/>
      <c r="F224" s="596">
        <f t="shared" ref="F224" si="841">IFERROR(E224/$Q224,0)</f>
        <v>0</v>
      </c>
      <c r="G224" s="314"/>
      <c r="H224" s="596">
        <f t="shared" si="816"/>
        <v>0</v>
      </c>
      <c r="I224" s="314"/>
      <c r="J224" s="596">
        <f t="shared" si="818"/>
        <v>0</v>
      </c>
      <c r="K224" s="314"/>
      <c r="L224" s="596">
        <f t="shared" si="820"/>
        <v>0</v>
      </c>
      <c r="M224" s="314"/>
      <c r="N224" s="596">
        <f t="shared" si="822"/>
        <v>0</v>
      </c>
      <c r="O224" s="314"/>
      <c r="P224" s="596">
        <f t="shared" si="824"/>
        <v>0</v>
      </c>
      <c r="Q224" s="77">
        <f t="shared" si="825"/>
        <v>0</v>
      </c>
    </row>
    <row r="225" spans="1:17" x14ac:dyDescent="0.3">
      <c r="A225" s="598"/>
      <c r="B225" s="603" t="str">
        <f t="shared" si="805"/>
        <v>Charges d'amortissement</v>
      </c>
      <c r="C225" s="314"/>
      <c r="D225" s="596">
        <f t="shared" ref="D225" si="842">IFERROR(C225/$Q225,0)</f>
        <v>0</v>
      </c>
      <c r="E225" s="314"/>
      <c r="F225" s="596">
        <f t="shared" ref="F225" si="843">IFERROR(E225/$Q225,0)</f>
        <v>0</v>
      </c>
      <c r="G225" s="314"/>
      <c r="H225" s="596">
        <f t="shared" si="816"/>
        <v>0</v>
      </c>
      <c r="I225" s="314"/>
      <c r="J225" s="596">
        <f t="shared" si="818"/>
        <v>0</v>
      </c>
      <c r="K225" s="314"/>
      <c r="L225" s="596">
        <f t="shared" si="820"/>
        <v>0</v>
      </c>
      <c r="M225" s="314"/>
      <c r="N225" s="596">
        <f t="shared" si="822"/>
        <v>0</v>
      </c>
      <c r="O225" s="314"/>
      <c r="P225" s="596">
        <f t="shared" si="824"/>
        <v>0</v>
      </c>
      <c r="Q225" s="77">
        <f t="shared" si="825"/>
        <v>0</v>
      </c>
    </row>
    <row r="226" spans="1:17" ht="13.5" customHeight="1" x14ac:dyDescent="0.3">
      <c r="A226" s="799" t="s">
        <v>913</v>
      </c>
      <c r="B226" s="600" t="str">
        <f t="shared" si="805"/>
        <v xml:space="preserve">Charges et produits non-contrôlables </v>
      </c>
      <c r="C226" s="228">
        <f>SUM(C227,C236)</f>
        <v>0</v>
      </c>
      <c r="D226" s="596">
        <f t="shared" ref="D226" si="844">IFERROR(C226/$Q226,0)</f>
        <v>0</v>
      </c>
      <c r="E226" s="228">
        <f t="shared" ref="E226" si="845">SUM(E227,E236)</f>
        <v>0</v>
      </c>
      <c r="F226" s="596">
        <f t="shared" ref="F226" si="846">IFERROR(E226/$Q226,0)</f>
        <v>0</v>
      </c>
      <c r="G226" s="228">
        <f t="shared" ref="G226" si="847">SUM(G227,G236)</f>
        <v>0</v>
      </c>
      <c r="H226" s="596">
        <f t="shared" si="816"/>
        <v>0</v>
      </c>
      <c r="I226" s="228">
        <f t="shared" ref="I226" si="848">SUM(I227,I236)</f>
        <v>0</v>
      </c>
      <c r="J226" s="596">
        <f t="shared" si="818"/>
        <v>0</v>
      </c>
      <c r="K226" s="228">
        <f t="shared" ref="K226" si="849">SUM(K227,K236)</f>
        <v>0</v>
      </c>
      <c r="L226" s="596">
        <f t="shared" si="820"/>
        <v>0</v>
      </c>
      <c r="M226" s="228">
        <f t="shared" ref="M226" si="850">SUM(M227,M236)</f>
        <v>0</v>
      </c>
      <c r="N226" s="596">
        <f t="shared" si="822"/>
        <v>0</v>
      </c>
      <c r="O226" s="228">
        <f t="shared" ref="O226" si="851">SUM(O227,O236)</f>
        <v>0</v>
      </c>
      <c r="P226" s="596">
        <f t="shared" si="824"/>
        <v>0</v>
      </c>
      <c r="Q226" s="77">
        <f t="shared" si="825"/>
        <v>0</v>
      </c>
    </row>
    <row r="227" spans="1:17" ht="13.5" customHeight="1" x14ac:dyDescent="0.3">
      <c r="A227" s="799"/>
      <c r="B227" s="604" t="str">
        <f t="shared" si="805"/>
        <v>Hors OSP</v>
      </c>
      <c r="C227" s="228">
        <f>SUM(C228:C235)</f>
        <v>0</v>
      </c>
      <c r="D227" s="596">
        <f t="shared" ref="D227" si="852">IFERROR(C227/$Q227,0)</f>
        <v>0</v>
      </c>
      <c r="E227" s="228">
        <f t="shared" ref="E227" si="853">SUM(E228:E235)</f>
        <v>0</v>
      </c>
      <c r="F227" s="596">
        <f t="shared" ref="F227" si="854">IFERROR(E227/$Q227,0)</f>
        <v>0</v>
      </c>
      <c r="G227" s="228">
        <f t="shared" ref="G227" si="855">SUM(G228:G235)</f>
        <v>0</v>
      </c>
      <c r="H227" s="596">
        <f t="shared" si="816"/>
        <v>0</v>
      </c>
      <c r="I227" s="228">
        <f t="shared" ref="I227" si="856">SUM(I228:I235)</f>
        <v>0</v>
      </c>
      <c r="J227" s="596">
        <f t="shared" si="818"/>
        <v>0</v>
      </c>
      <c r="K227" s="228">
        <f t="shared" ref="K227" si="857">SUM(K228:K235)</f>
        <v>0</v>
      </c>
      <c r="L227" s="596">
        <f t="shared" si="820"/>
        <v>0</v>
      </c>
      <c r="M227" s="228">
        <f t="shared" ref="M227" si="858">SUM(M228:M235)</f>
        <v>0</v>
      </c>
      <c r="N227" s="596">
        <f t="shared" si="822"/>
        <v>0</v>
      </c>
      <c r="O227" s="228">
        <f t="shared" ref="O227" si="859">SUM(O228:O235)</f>
        <v>0</v>
      </c>
      <c r="P227" s="596">
        <f t="shared" si="824"/>
        <v>0</v>
      </c>
      <c r="Q227" s="77">
        <f t="shared" si="825"/>
        <v>0</v>
      </c>
    </row>
    <row r="228" spans="1:17" ht="13.5" customHeight="1" x14ac:dyDescent="0.3">
      <c r="A228" s="799"/>
      <c r="B228" s="603" t="str">
        <f t="shared" si="805"/>
        <v>Charges et produits émanant de factures de transit émises ou reçues par le GRD</v>
      </c>
      <c r="C228" s="314"/>
      <c r="D228" s="596">
        <f t="shared" ref="D228" si="860">IFERROR(C228/$Q228,0)</f>
        <v>0</v>
      </c>
      <c r="E228" s="314"/>
      <c r="F228" s="596">
        <f t="shared" ref="F228" si="861">IFERROR(E228/$Q228,0)</f>
        <v>0</v>
      </c>
      <c r="G228" s="314"/>
      <c r="H228" s="596">
        <f t="shared" si="816"/>
        <v>0</v>
      </c>
      <c r="I228" s="314"/>
      <c r="J228" s="596">
        <f t="shared" si="818"/>
        <v>0</v>
      </c>
      <c r="K228" s="314"/>
      <c r="L228" s="596">
        <f t="shared" si="820"/>
        <v>0</v>
      </c>
      <c r="M228" s="314"/>
      <c r="N228" s="596">
        <f t="shared" si="822"/>
        <v>0</v>
      </c>
      <c r="O228" s="314"/>
      <c r="P228" s="596">
        <f t="shared" si="824"/>
        <v>0</v>
      </c>
      <c r="Q228" s="77">
        <f t="shared" si="825"/>
        <v>0</v>
      </c>
    </row>
    <row r="229" spans="1:17" ht="27" x14ac:dyDescent="0.3">
      <c r="A229" s="799"/>
      <c r="B229" s="603" t="str">
        <f t="shared" si="805"/>
        <v xml:space="preserve">Charges émanant de factures d’achat d’électricité émises par un fournisseur commercial pour la couverture des pertes en réseau électrique </v>
      </c>
      <c r="C229" s="314"/>
      <c r="D229" s="596">
        <f t="shared" ref="D229" si="862">IFERROR(C229/$Q229,0)</f>
        <v>0</v>
      </c>
      <c r="E229" s="314"/>
      <c r="F229" s="596">
        <f t="shared" ref="F229" si="863">IFERROR(E229/$Q229,0)</f>
        <v>0</v>
      </c>
      <c r="G229" s="314"/>
      <c r="H229" s="596">
        <f t="shared" si="816"/>
        <v>0</v>
      </c>
      <c r="I229" s="314"/>
      <c r="J229" s="596">
        <f t="shared" si="818"/>
        <v>0</v>
      </c>
      <c r="K229" s="314"/>
      <c r="L229" s="596">
        <f t="shared" si="820"/>
        <v>0</v>
      </c>
      <c r="M229" s="314"/>
      <c r="N229" s="596">
        <f t="shared" si="822"/>
        <v>0</v>
      </c>
      <c r="O229" s="314"/>
      <c r="P229" s="596">
        <f t="shared" si="824"/>
        <v>0</v>
      </c>
      <c r="Q229" s="77">
        <f t="shared" si="825"/>
        <v>0</v>
      </c>
    </row>
    <row r="230" spans="1:17" ht="13.5" customHeight="1" x14ac:dyDescent="0.3">
      <c r="A230" s="799"/>
      <c r="B230" s="603" t="str">
        <f t="shared" si="805"/>
        <v xml:space="preserve">Charges émanant de factures émises par la société FeReSO dans le cadre du processus de réconciliation </v>
      </c>
      <c r="C230" s="314"/>
      <c r="D230" s="596">
        <f t="shared" ref="D230" si="864">IFERROR(C230/$Q230,0)</f>
        <v>0</v>
      </c>
      <c r="E230" s="314"/>
      <c r="F230" s="596">
        <f t="shared" ref="F230" si="865">IFERROR(E230/$Q230,0)</f>
        <v>0</v>
      </c>
      <c r="G230" s="314"/>
      <c r="H230" s="596">
        <f t="shared" si="816"/>
        <v>0</v>
      </c>
      <c r="I230" s="314"/>
      <c r="J230" s="596">
        <f t="shared" si="818"/>
        <v>0</v>
      </c>
      <c r="K230" s="314"/>
      <c r="L230" s="596">
        <f t="shared" si="820"/>
        <v>0</v>
      </c>
      <c r="M230" s="314"/>
      <c r="N230" s="596">
        <f t="shared" si="822"/>
        <v>0</v>
      </c>
      <c r="O230" s="314"/>
      <c r="P230" s="596">
        <f t="shared" si="824"/>
        <v>0</v>
      </c>
      <c r="Q230" s="77">
        <f t="shared" si="825"/>
        <v>0</v>
      </c>
    </row>
    <row r="231" spans="1:17" ht="13.5" customHeight="1" x14ac:dyDescent="0.3">
      <c r="A231" s="799"/>
      <c r="B231" s="603" t="str">
        <f t="shared" si="805"/>
        <v xml:space="preserve">Redevance de voirie </v>
      </c>
      <c r="C231" s="314"/>
      <c r="D231" s="596">
        <f t="shared" ref="D231" si="866">IFERROR(C231/$Q231,0)</f>
        <v>0</v>
      </c>
      <c r="E231" s="314"/>
      <c r="F231" s="596">
        <f t="shared" ref="F231" si="867">IFERROR(E231/$Q231,0)</f>
        <v>0</v>
      </c>
      <c r="G231" s="314"/>
      <c r="H231" s="596">
        <f t="shared" si="816"/>
        <v>0</v>
      </c>
      <c r="I231" s="314"/>
      <c r="J231" s="596">
        <f t="shared" si="818"/>
        <v>0</v>
      </c>
      <c r="K231" s="314"/>
      <c r="L231" s="596">
        <f t="shared" si="820"/>
        <v>0</v>
      </c>
      <c r="M231" s="314"/>
      <c r="N231" s="596">
        <f t="shared" si="822"/>
        <v>0</v>
      </c>
      <c r="O231" s="314"/>
      <c r="P231" s="596">
        <f t="shared" si="824"/>
        <v>0</v>
      </c>
      <c r="Q231" s="77">
        <f t="shared" si="825"/>
        <v>0</v>
      </c>
    </row>
    <row r="232" spans="1:17" ht="13.5" customHeight="1" x14ac:dyDescent="0.3">
      <c r="A232" s="799"/>
      <c r="B232" s="603" t="str">
        <f t="shared" si="805"/>
        <v>Charge fiscale résultant de l'application de l'impôt des sociétés</v>
      </c>
      <c r="C232" s="314"/>
      <c r="D232" s="596">
        <f t="shared" ref="D232" si="868">IFERROR(C232/$Q232,0)</f>
        <v>0</v>
      </c>
      <c r="E232" s="314"/>
      <c r="F232" s="596">
        <f t="shared" ref="F232" si="869">IFERROR(E232/$Q232,0)</f>
        <v>0</v>
      </c>
      <c r="G232" s="314"/>
      <c r="H232" s="596">
        <f t="shared" si="816"/>
        <v>0</v>
      </c>
      <c r="I232" s="314"/>
      <c r="J232" s="596">
        <f t="shared" si="818"/>
        <v>0</v>
      </c>
      <c r="K232" s="314"/>
      <c r="L232" s="596">
        <f t="shared" si="820"/>
        <v>0</v>
      </c>
      <c r="M232" s="314"/>
      <c r="N232" s="596">
        <f t="shared" si="822"/>
        <v>0</v>
      </c>
      <c r="O232" s="314"/>
      <c r="P232" s="596">
        <f t="shared" si="824"/>
        <v>0</v>
      </c>
      <c r="Q232" s="77">
        <f t="shared" si="825"/>
        <v>0</v>
      </c>
    </row>
    <row r="233" spans="1:17" ht="13.5" customHeight="1" x14ac:dyDescent="0.3">
      <c r="A233" s="799"/>
      <c r="B233" s="603" t="str">
        <f t="shared" si="805"/>
        <v>Autres impôts, taxes, redevances, surcharges, précomptes immobiliers et mobiliers</v>
      </c>
      <c r="C233" s="314"/>
      <c r="D233" s="596">
        <f t="shared" ref="D233" si="870">IFERROR(C233/$Q233,0)</f>
        <v>0</v>
      </c>
      <c r="E233" s="314"/>
      <c r="F233" s="596">
        <f t="shared" ref="F233" si="871">IFERROR(E233/$Q233,0)</f>
        <v>0</v>
      </c>
      <c r="G233" s="314"/>
      <c r="H233" s="596">
        <f t="shared" si="816"/>
        <v>0</v>
      </c>
      <c r="I233" s="314"/>
      <c r="J233" s="596">
        <f t="shared" si="818"/>
        <v>0</v>
      </c>
      <c r="K233" s="314"/>
      <c r="L233" s="596">
        <f t="shared" si="820"/>
        <v>0</v>
      </c>
      <c r="M233" s="314"/>
      <c r="N233" s="596">
        <f t="shared" si="822"/>
        <v>0</v>
      </c>
      <c r="O233" s="314"/>
      <c r="P233" s="596">
        <f t="shared" si="824"/>
        <v>0</v>
      </c>
      <c r="Q233" s="77">
        <f t="shared" si="825"/>
        <v>0</v>
      </c>
    </row>
    <row r="234" spans="1:17" ht="13.5" customHeight="1" x14ac:dyDescent="0.3">
      <c r="A234" s="799"/>
      <c r="B234" s="603" t="str">
        <f t="shared" si="805"/>
        <v>Cotisations de responsabilisation de l’ONSSAPL</v>
      </c>
      <c r="C234" s="314"/>
      <c r="D234" s="596">
        <f t="shared" ref="D234" si="872">IFERROR(C234/$Q234,0)</f>
        <v>0</v>
      </c>
      <c r="E234" s="314"/>
      <c r="F234" s="596">
        <f t="shared" ref="F234" si="873">IFERROR(E234/$Q234,0)</f>
        <v>0</v>
      </c>
      <c r="G234" s="314"/>
      <c r="H234" s="596">
        <f t="shared" si="816"/>
        <v>0</v>
      </c>
      <c r="I234" s="314"/>
      <c r="J234" s="596">
        <f t="shared" si="818"/>
        <v>0</v>
      </c>
      <c r="K234" s="314"/>
      <c r="L234" s="596">
        <f t="shared" si="820"/>
        <v>0</v>
      </c>
      <c r="M234" s="314"/>
      <c r="N234" s="596">
        <f t="shared" si="822"/>
        <v>0</v>
      </c>
      <c r="O234" s="314"/>
      <c r="P234" s="596">
        <f t="shared" si="824"/>
        <v>0</v>
      </c>
      <c r="Q234" s="77">
        <f t="shared" si="825"/>
        <v>0</v>
      </c>
    </row>
    <row r="235" spans="1:17" x14ac:dyDescent="0.3">
      <c r="A235" s="598"/>
      <c r="B235" s="603" t="str">
        <f t="shared" si="805"/>
        <v>Charges de pension non-capitalisées (uniquement destiné à ORES)</v>
      </c>
      <c r="C235" s="314"/>
      <c r="D235" s="596">
        <f t="shared" ref="D235" si="874">IFERROR(C235/$Q235,0)</f>
        <v>0</v>
      </c>
      <c r="E235" s="314"/>
      <c r="F235" s="596">
        <f t="shared" ref="F235" si="875">IFERROR(E235/$Q235,0)</f>
        <v>0</v>
      </c>
      <c r="G235" s="314"/>
      <c r="H235" s="596">
        <f t="shared" si="816"/>
        <v>0</v>
      </c>
      <c r="I235" s="314"/>
      <c r="J235" s="596">
        <f t="shared" si="818"/>
        <v>0</v>
      </c>
      <c r="K235" s="314"/>
      <c r="L235" s="596">
        <f t="shared" si="820"/>
        <v>0</v>
      </c>
      <c r="M235" s="314"/>
      <c r="N235" s="596">
        <f t="shared" si="822"/>
        <v>0</v>
      </c>
      <c r="O235" s="314"/>
      <c r="P235" s="596">
        <f t="shared" si="824"/>
        <v>0</v>
      </c>
      <c r="Q235" s="77">
        <f t="shared" si="825"/>
        <v>0</v>
      </c>
    </row>
    <row r="236" spans="1:17" ht="13.5" customHeight="1" x14ac:dyDescent="0.3">
      <c r="A236" s="799" t="s">
        <v>913</v>
      </c>
      <c r="B236" s="604" t="str">
        <f t="shared" si="805"/>
        <v>OSP</v>
      </c>
      <c r="C236" s="228">
        <f>SUM(C237:C244)</f>
        <v>0</v>
      </c>
      <c r="D236" s="596">
        <f t="shared" ref="D236" si="876">IFERROR(C236/$Q236,0)</f>
        <v>0</v>
      </c>
      <c r="E236" s="228">
        <f t="shared" ref="E236" si="877">SUM(E237:E244)</f>
        <v>0</v>
      </c>
      <c r="F236" s="596">
        <f t="shared" ref="F236" si="878">IFERROR(E236/$Q236,0)</f>
        <v>0</v>
      </c>
      <c r="G236" s="228">
        <f t="shared" ref="G236" si="879">SUM(G237:G244)</f>
        <v>0</v>
      </c>
      <c r="H236" s="596">
        <f t="shared" si="816"/>
        <v>0</v>
      </c>
      <c r="I236" s="228">
        <f t="shared" ref="I236" si="880">SUM(I237:I244)</f>
        <v>0</v>
      </c>
      <c r="J236" s="596">
        <f t="shared" si="818"/>
        <v>0</v>
      </c>
      <c r="K236" s="228">
        <f t="shared" ref="K236" si="881">SUM(K237:K244)</f>
        <v>0</v>
      </c>
      <c r="L236" s="596">
        <f t="shared" si="820"/>
        <v>0</v>
      </c>
      <c r="M236" s="228">
        <f t="shared" ref="M236" si="882">SUM(M237:M244)</f>
        <v>0</v>
      </c>
      <c r="N236" s="596">
        <f t="shared" si="822"/>
        <v>0</v>
      </c>
      <c r="O236" s="228">
        <f t="shared" ref="O236" si="883">SUM(O237:O244)</f>
        <v>0</v>
      </c>
      <c r="P236" s="596">
        <f t="shared" si="824"/>
        <v>0</v>
      </c>
      <c r="Q236" s="77">
        <f t="shared" si="825"/>
        <v>0</v>
      </c>
    </row>
    <row r="237" spans="1:17" ht="27" x14ac:dyDescent="0.3">
      <c r="A237" s="799"/>
      <c r="B237" s="603" t="str">
        <f t="shared" si="805"/>
        <v>Charges émanant de factures d’achat d'électricité émises par un fournisseur commercial pour l'alimentation de la clientèle propre du GRD</v>
      </c>
      <c r="C237" s="314"/>
      <c r="D237" s="596">
        <f t="shared" ref="D237" si="884">IFERROR(C237/$Q237,0)</f>
        <v>0</v>
      </c>
      <c r="E237" s="314"/>
      <c r="F237" s="596">
        <f t="shared" ref="F237" si="885">IFERROR(E237/$Q237,0)</f>
        <v>0</v>
      </c>
      <c r="G237" s="314"/>
      <c r="H237" s="596">
        <f t="shared" si="816"/>
        <v>0</v>
      </c>
      <c r="I237" s="314"/>
      <c r="J237" s="596">
        <f t="shared" si="818"/>
        <v>0</v>
      </c>
      <c r="K237" s="314"/>
      <c r="L237" s="596">
        <f t="shared" si="820"/>
        <v>0</v>
      </c>
      <c r="M237" s="314"/>
      <c r="N237" s="596">
        <f t="shared" si="822"/>
        <v>0</v>
      </c>
      <c r="O237" s="314"/>
      <c r="P237" s="596">
        <f t="shared" si="824"/>
        <v>0</v>
      </c>
      <c r="Q237" s="77">
        <f t="shared" si="825"/>
        <v>0</v>
      </c>
    </row>
    <row r="238" spans="1:17" ht="13.5" customHeight="1" x14ac:dyDescent="0.3">
      <c r="A238" s="799"/>
      <c r="B238" s="603" t="str">
        <f t="shared" si="805"/>
        <v>Charges de distribution supportées par le GRD pour l'alimentation de clientèle propre</v>
      </c>
      <c r="C238" s="314"/>
      <c r="D238" s="596">
        <f t="shared" ref="D238" si="886">IFERROR(C238/$Q238,0)</f>
        <v>0</v>
      </c>
      <c r="E238" s="314"/>
      <c r="F238" s="596">
        <f t="shared" ref="F238" si="887">IFERROR(E238/$Q238,0)</f>
        <v>0</v>
      </c>
      <c r="G238" s="314"/>
      <c r="H238" s="596">
        <f t="shared" si="816"/>
        <v>0</v>
      </c>
      <c r="I238" s="314"/>
      <c r="J238" s="596">
        <f t="shared" si="818"/>
        <v>0</v>
      </c>
      <c r="K238" s="314"/>
      <c r="L238" s="596">
        <f t="shared" si="820"/>
        <v>0</v>
      </c>
      <c r="M238" s="314"/>
      <c r="N238" s="596">
        <f t="shared" si="822"/>
        <v>0</v>
      </c>
      <c r="O238" s="314"/>
      <c r="P238" s="596">
        <f t="shared" si="824"/>
        <v>0</v>
      </c>
      <c r="Q238" s="77">
        <f t="shared" si="825"/>
        <v>0</v>
      </c>
    </row>
    <row r="239" spans="1:17" ht="13.5" customHeight="1" x14ac:dyDescent="0.3">
      <c r="A239" s="799"/>
      <c r="B239" s="603" t="str">
        <f t="shared" si="805"/>
        <v>Charges de transport supportées par le GRD pour l'alimentation de clientèle propre</v>
      </c>
      <c r="C239" s="314"/>
      <c r="D239" s="596">
        <f t="shared" ref="D239" si="888">IFERROR(C239/$Q239,0)</f>
        <v>0</v>
      </c>
      <c r="E239" s="314"/>
      <c r="F239" s="596">
        <f t="shared" ref="F239" si="889">IFERROR(E239/$Q239,0)</f>
        <v>0</v>
      </c>
      <c r="G239" s="314"/>
      <c r="H239" s="596">
        <f t="shared" si="816"/>
        <v>0</v>
      </c>
      <c r="I239" s="314"/>
      <c r="J239" s="596">
        <f t="shared" si="818"/>
        <v>0</v>
      </c>
      <c r="K239" s="314"/>
      <c r="L239" s="596">
        <f t="shared" si="820"/>
        <v>0</v>
      </c>
      <c r="M239" s="314"/>
      <c r="N239" s="596">
        <f t="shared" si="822"/>
        <v>0</v>
      </c>
      <c r="O239" s="314"/>
      <c r="P239" s="596">
        <f t="shared" si="824"/>
        <v>0</v>
      </c>
      <c r="Q239" s="77">
        <f t="shared" si="825"/>
        <v>0</v>
      </c>
    </row>
    <row r="240" spans="1:17" ht="27" x14ac:dyDescent="0.3">
      <c r="A240" s="799"/>
      <c r="B240" s="603" t="str">
        <f t="shared" si="805"/>
        <v xml:space="preserve">Produits issus de la facturation de la fourniture d’électricité à la clientèle propre du gestionnaire de réseau de distribution ainsi que le montant de la compensation versée par la CREG </v>
      </c>
      <c r="C240" s="314"/>
      <c r="D240" s="596">
        <f t="shared" ref="D240" si="890">IFERROR(C240/$Q240,0)</f>
        <v>0</v>
      </c>
      <c r="E240" s="314"/>
      <c r="F240" s="596">
        <f t="shared" ref="F240" si="891">IFERROR(E240/$Q240,0)</f>
        <v>0</v>
      </c>
      <c r="G240" s="314"/>
      <c r="H240" s="596">
        <f t="shared" si="816"/>
        <v>0</v>
      </c>
      <c r="I240" s="314"/>
      <c r="J240" s="596">
        <f t="shared" si="818"/>
        <v>0</v>
      </c>
      <c r="K240" s="314"/>
      <c r="L240" s="596">
        <f t="shared" si="820"/>
        <v>0</v>
      </c>
      <c r="M240" s="314"/>
      <c r="N240" s="596">
        <f t="shared" si="822"/>
        <v>0</v>
      </c>
      <c r="O240" s="314"/>
      <c r="P240" s="596">
        <f t="shared" si="824"/>
        <v>0</v>
      </c>
      <c r="Q240" s="77">
        <f t="shared" si="825"/>
        <v>0</v>
      </c>
    </row>
    <row r="241" spans="1:17" ht="13.5" customHeight="1" x14ac:dyDescent="0.3">
      <c r="A241" s="799"/>
      <c r="B241" s="603" t="str">
        <f t="shared" si="805"/>
        <v xml:space="preserve">Charges d’achat des certificats verts </v>
      </c>
      <c r="C241" s="314"/>
      <c r="D241" s="596">
        <f t="shared" ref="D241" si="892">IFERROR(C241/$Q241,0)</f>
        <v>0</v>
      </c>
      <c r="E241" s="314"/>
      <c r="F241" s="596">
        <f t="shared" ref="F241" si="893">IFERROR(E241/$Q241,0)</f>
        <v>0</v>
      </c>
      <c r="G241" s="314"/>
      <c r="H241" s="596">
        <f t="shared" si="816"/>
        <v>0</v>
      </c>
      <c r="I241" s="314"/>
      <c r="J241" s="596">
        <f t="shared" si="818"/>
        <v>0</v>
      </c>
      <c r="K241" s="314"/>
      <c r="L241" s="596">
        <f t="shared" si="820"/>
        <v>0</v>
      </c>
      <c r="M241" s="314"/>
      <c r="N241" s="596">
        <f t="shared" si="822"/>
        <v>0</v>
      </c>
      <c r="O241" s="314"/>
      <c r="P241" s="596">
        <f t="shared" si="824"/>
        <v>0</v>
      </c>
      <c r="Q241" s="77">
        <f t="shared" si="825"/>
        <v>0</v>
      </c>
    </row>
    <row r="242" spans="1:17" ht="13.5" customHeight="1" x14ac:dyDescent="0.3">
      <c r="A242" s="799"/>
      <c r="B242" s="603" t="str">
        <f t="shared" si="805"/>
        <v>Primes « Qualiwatt » versées aux utilisateurs de réseau</v>
      </c>
      <c r="C242" s="314"/>
      <c r="D242" s="596">
        <f t="shared" ref="D242" si="894">IFERROR(C242/$Q242,0)</f>
        <v>0</v>
      </c>
      <c r="E242" s="314"/>
      <c r="F242" s="596">
        <f t="shared" ref="F242" si="895">IFERROR(E242/$Q242,0)</f>
        <v>0</v>
      </c>
      <c r="G242" s="314"/>
      <c r="H242" s="596">
        <f t="shared" si="816"/>
        <v>0</v>
      </c>
      <c r="I242" s="314"/>
      <c r="J242" s="596">
        <f t="shared" si="818"/>
        <v>0</v>
      </c>
      <c r="K242" s="314"/>
      <c r="L242" s="596">
        <f t="shared" si="820"/>
        <v>0</v>
      </c>
      <c r="M242" s="314"/>
      <c r="N242" s="596">
        <f t="shared" si="822"/>
        <v>0</v>
      </c>
      <c r="O242" s="314"/>
      <c r="P242" s="596">
        <f t="shared" si="824"/>
        <v>0</v>
      </c>
      <c r="Q242" s="77">
        <f t="shared" si="825"/>
        <v>0</v>
      </c>
    </row>
    <row r="243" spans="1:17" ht="13.5" customHeight="1" x14ac:dyDescent="0.3">
      <c r="A243" s="799"/>
      <c r="B243" s="603" t="str">
        <f t="shared" si="805"/>
        <v xml:space="preserve">Charges émanant de factures émises par la société FeReSO dans le cadre du processus de réconciliation </v>
      </c>
      <c r="C243" s="314"/>
      <c r="D243" s="596">
        <f t="shared" ref="D243" si="896">IFERROR(C243/$Q243,0)</f>
        <v>0</v>
      </c>
      <c r="E243" s="314"/>
      <c r="F243" s="596">
        <f t="shared" ref="F243" si="897">IFERROR(E243/$Q243,0)</f>
        <v>0</v>
      </c>
      <c r="G243" s="314"/>
      <c r="H243" s="596">
        <f t="shared" si="816"/>
        <v>0</v>
      </c>
      <c r="I243" s="314"/>
      <c r="J243" s="596">
        <f t="shared" si="818"/>
        <v>0</v>
      </c>
      <c r="K243" s="314"/>
      <c r="L243" s="596">
        <f t="shared" si="820"/>
        <v>0</v>
      </c>
      <c r="M243" s="314"/>
      <c r="N243" s="596">
        <f t="shared" si="822"/>
        <v>0</v>
      </c>
      <c r="O243" s="314"/>
      <c r="P243" s="596">
        <f t="shared" si="824"/>
        <v>0</v>
      </c>
      <c r="Q243" s="77">
        <f t="shared" si="825"/>
        <v>0</v>
      </c>
    </row>
    <row r="244" spans="1:17" x14ac:dyDescent="0.3">
      <c r="A244" s="598"/>
      <c r="B244" s="603" t="str">
        <f t="shared" si="805"/>
        <v xml:space="preserve">Indemnités versées aux fournisseurs d’électricité résultant du retard de placement des compteurs à budget </v>
      </c>
      <c r="C244" s="314"/>
      <c r="D244" s="596">
        <f t="shared" ref="D244" si="898">IFERROR(C244/$Q244,0)</f>
        <v>0</v>
      </c>
      <c r="E244" s="314"/>
      <c r="F244" s="596">
        <f t="shared" ref="F244" si="899">IFERROR(E244/$Q244,0)</f>
        <v>0</v>
      </c>
      <c r="G244" s="314"/>
      <c r="H244" s="596">
        <f t="shared" si="816"/>
        <v>0</v>
      </c>
      <c r="I244" s="314"/>
      <c r="J244" s="596">
        <f t="shared" si="818"/>
        <v>0</v>
      </c>
      <c r="K244" s="314"/>
      <c r="L244" s="596">
        <f t="shared" si="820"/>
        <v>0</v>
      </c>
      <c r="M244" s="314"/>
      <c r="N244" s="596">
        <f t="shared" si="822"/>
        <v>0</v>
      </c>
      <c r="O244" s="314"/>
      <c r="P244" s="596">
        <f t="shared" si="824"/>
        <v>0</v>
      </c>
      <c r="Q244" s="77">
        <f t="shared" si="825"/>
        <v>0</v>
      </c>
    </row>
    <row r="245" spans="1:17" ht="13.5" customHeight="1" x14ac:dyDescent="0.3">
      <c r="A245" s="800" t="s">
        <v>912</v>
      </c>
      <c r="B245" s="605" t="str">
        <f t="shared" si="805"/>
        <v>Charges nettes relatives aux projets spécifiques</v>
      </c>
      <c r="C245" s="228">
        <f>SUM(C246:C247)</f>
        <v>0</v>
      </c>
      <c r="D245" s="596">
        <f t="shared" ref="D245" si="900">IFERROR(C245/$Q245,0)</f>
        <v>0</v>
      </c>
      <c r="E245" s="228">
        <f t="shared" ref="E245" si="901">SUM(E246:E247)</f>
        <v>0</v>
      </c>
      <c r="F245" s="596">
        <f t="shared" ref="F245" si="902">IFERROR(E245/$Q245,0)</f>
        <v>0</v>
      </c>
      <c r="G245" s="228">
        <f t="shared" ref="G245" si="903">SUM(G246:G247)</f>
        <v>0</v>
      </c>
      <c r="H245" s="596">
        <f t="shared" si="816"/>
        <v>0</v>
      </c>
      <c r="I245" s="228">
        <f t="shared" ref="I245" si="904">SUM(I246:I247)</f>
        <v>0</v>
      </c>
      <c r="J245" s="596">
        <f t="shared" si="818"/>
        <v>0</v>
      </c>
      <c r="K245" s="228">
        <f t="shared" ref="K245" si="905">SUM(K246:K247)</f>
        <v>0</v>
      </c>
      <c r="L245" s="596">
        <f t="shared" si="820"/>
        <v>0</v>
      </c>
      <c r="M245" s="228">
        <f t="shared" ref="M245" si="906">SUM(M246:M247)</f>
        <v>0</v>
      </c>
      <c r="N245" s="596">
        <f t="shared" si="822"/>
        <v>0</v>
      </c>
      <c r="O245" s="228">
        <f t="shared" ref="O245" si="907">SUM(O246:O247)</f>
        <v>0</v>
      </c>
      <c r="P245" s="596">
        <f t="shared" si="824"/>
        <v>0</v>
      </c>
      <c r="Q245" s="77">
        <f t="shared" si="825"/>
        <v>0</v>
      </c>
    </row>
    <row r="246" spans="1:17" ht="13.5" customHeight="1" x14ac:dyDescent="0.3">
      <c r="A246" s="800"/>
      <c r="B246" s="606" t="str">
        <f t="shared" si="805"/>
        <v>Charges nettes fixes</v>
      </c>
      <c r="C246" s="314"/>
      <c r="D246" s="596">
        <f t="shared" ref="D246" si="908">IFERROR(C246/$Q246,0)</f>
        <v>0</v>
      </c>
      <c r="E246" s="314"/>
      <c r="F246" s="596">
        <f t="shared" ref="F246" si="909">IFERROR(E246/$Q246,0)</f>
        <v>0</v>
      </c>
      <c r="G246" s="314"/>
      <c r="H246" s="596">
        <f t="shared" si="816"/>
        <v>0</v>
      </c>
      <c r="I246" s="314"/>
      <c r="J246" s="596">
        <f t="shared" si="818"/>
        <v>0</v>
      </c>
      <c r="K246" s="314"/>
      <c r="L246" s="596">
        <f t="shared" si="820"/>
        <v>0</v>
      </c>
      <c r="M246" s="314"/>
      <c r="N246" s="596">
        <f t="shared" si="822"/>
        <v>0</v>
      </c>
      <c r="O246" s="314"/>
      <c r="P246" s="596">
        <f t="shared" si="824"/>
        <v>0</v>
      </c>
      <c r="Q246" s="77">
        <f t="shared" si="825"/>
        <v>0</v>
      </c>
    </row>
    <row r="247" spans="1:17" x14ac:dyDescent="0.3">
      <c r="A247" s="598"/>
      <c r="B247" s="606" t="str">
        <f t="shared" si="805"/>
        <v>Charges nettes variables</v>
      </c>
      <c r="C247" s="314"/>
      <c r="D247" s="596">
        <f t="shared" ref="D247" si="910">IFERROR(C247/$Q247,0)</f>
        <v>0</v>
      </c>
      <c r="E247" s="314"/>
      <c r="F247" s="596">
        <f t="shared" ref="F247" si="911">IFERROR(E247/$Q247,0)</f>
        <v>0</v>
      </c>
      <c r="G247" s="314"/>
      <c r="H247" s="596">
        <f t="shared" si="816"/>
        <v>0</v>
      </c>
      <c r="I247" s="314"/>
      <c r="J247" s="596">
        <f t="shared" si="818"/>
        <v>0</v>
      </c>
      <c r="K247" s="314"/>
      <c r="L247" s="596">
        <f t="shared" si="820"/>
        <v>0</v>
      </c>
      <c r="M247" s="314"/>
      <c r="N247" s="596">
        <f t="shared" si="822"/>
        <v>0</v>
      </c>
      <c r="O247" s="314"/>
      <c r="P247" s="596">
        <f t="shared" si="824"/>
        <v>0</v>
      </c>
      <c r="Q247" s="77">
        <f t="shared" si="825"/>
        <v>0</v>
      </c>
    </row>
    <row r="248" spans="1:17" ht="13.5" customHeight="1" x14ac:dyDescent="0.3">
      <c r="A248" s="801" t="s">
        <v>913</v>
      </c>
      <c r="B248" s="605" t="str">
        <f t="shared" si="805"/>
        <v>Marge équitable</v>
      </c>
      <c r="C248" s="228">
        <f>SUM(C249:C250)</f>
        <v>0</v>
      </c>
      <c r="D248" s="596">
        <f t="shared" ref="D248" si="912">IFERROR(C248/$Q248,0)</f>
        <v>0</v>
      </c>
      <c r="E248" s="228">
        <f t="shared" ref="E248" si="913">SUM(E249:E250)</f>
        <v>0</v>
      </c>
      <c r="F248" s="596">
        <f t="shared" ref="F248" si="914">IFERROR(E248/$Q248,0)</f>
        <v>0</v>
      </c>
      <c r="G248" s="228">
        <f t="shared" ref="G248" si="915">SUM(G249:G250)</f>
        <v>0</v>
      </c>
      <c r="H248" s="596">
        <f t="shared" si="816"/>
        <v>0</v>
      </c>
      <c r="I248" s="228">
        <f t="shared" ref="I248" si="916">SUM(I249:I250)</f>
        <v>0</v>
      </c>
      <c r="J248" s="596">
        <f t="shared" si="818"/>
        <v>0</v>
      </c>
      <c r="K248" s="228">
        <f t="shared" ref="K248" si="917">SUM(K249:K250)</f>
        <v>0</v>
      </c>
      <c r="L248" s="596">
        <f t="shared" si="820"/>
        <v>0</v>
      </c>
      <c r="M248" s="228">
        <f t="shared" ref="M248" si="918">SUM(M249:M250)</f>
        <v>0</v>
      </c>
      <c r="N248" s="596">
        <f t="shared" si="822"/>
        <v>0</v>
      </c>
      <c r="O248" s="228">
        <f t="shared" ref="O248" si="919">SUM(O249:O250)</f>
        <v>0</v>
      </c>
      <c r="P248" s="596">
        <f t="shared" si="824"/>
        <v>0</v>
      </c>
      <c r="Q248" s="77">
        <f t="shared" si="825"/>
        <v>0</v>
      </c>
    </row>
    <row r="249" spans="1:17" ht="13.5" customHeight="1" x14ac:dyDescent="0.3">
      <c r="A249" s="801"/>
      <c r="B249" s="604" t="str">
        <f t="shared" si="805"/>
        <v>Hors OSP</v>
      </c>
      <c r="C249" s="314"/>
      <c r="D249" s="596">
        <f t="shared" ref="D249" si="920">IFERROR(C249/$Q249,0)</f>
        <v>0</v>
      </c>
      <c r="E249" s="314"/>
      <c r="F249" s="596">
        <f t="shared" ref="F249" si="921">IFERROR(E249/$Q249,0)</f>
        <v>0</v>
      </c>
      <c r="G249" s="314"/>
      <c r="H249" s="596">
        <f t="shared" si="816"/>
        <v>0</v>
      </c>
      <c r="I249" s="314"/>
      <c r="J249" s="596">
        <f t="shared" si="818"/>
        <v>0</v>
      </c>
      <c r="K249" s="314"/>
      <c r="L249" s="596">
        <f t="shared" si="820"/>
        <v>0</v>
      </c>
      <c r="M249" s="314"/>
      <c r="N249" s="596">
        <f t="shared" si="822"/>
        <v>0</v>
      </c>
      <c r="O249" s="314"/>
      <c r="P249" s="596">
        <f t="shared" si="824"/>
        <v>0</v>
      </c>
      <c r="Q249" s="77">
        <f t="shared" si="825"/>
        <v>0</v>
      </c>
    </row>
    <row r="250" spans="1:17" ht="15" x14ac:dyDescent="0.3">
      <c r="A250" s="642" t="s">
        <v>913</v>
      </c>
      <c r="B250" s="604" t="str">
        <f t="shared" si="805"/>
        <v>OSP</v>
      </c>
      <c r="C250" s="314"/>
      <c r="D250" s="596">
        <f t="shared" ref="D250" si="922">IFERROR(C250/$Q250,0)</f>
        <v>0</v>
      </c>
      <c r="E250" s="314"/>
      <c r="F250" s="596">
        <f t="shared" ref="F250" si="923">IFERROR(E250/$Q250,0)</f>
        <v>0</v>
      </c>
      <c r="G250" s="314"/>
      <c r="H250" s="596">
        <f t="shared" si="816"/>
        <v>0</v>
      </c>
      <c r="I250" s="314"/>
      <c r="J250" s="596">
        <f t="shared" si="818"/>
        <v>0</v>
      </c>
      <c r="K250" s="314"/>
      <c r="L250" s="596">
        <f t="shared" si="820"/>
        <v>0</v>
      </c>
      <c r="M250" s="314"/>
      <c r="N250" s="596">
        <f t="shared" si="822"/>
        <v>0</v>
      </c>
      <c r="O250" s="314"/>
      <c r="P250" s="596">
        <f t="shared" si="824"/>
        <v>0</v>
      </c>
      <c r="Q250" s="77">
        <f t="shared" si="825"/>
        <v>0</v>
      </c>
    </row>
    <row r="251" spans="1:17" x14ac:dyDescent="0.3">
      <c r="B251" s="605" t="str">
        <f t="shared" si="805"/>
        <v>Quote-part  des soldes régulatoires années précédentes</v>
      </c>
      <c r="C251" s="314"/>
      <c r="D251" s="596">
        <f t="shared" ref="D251" si="924">IFERROR(C251/$Q251,0)</f>
        <v>0</v>
      </c>
      <c r="E251" s="314"/>
      <c r="F251" s="596">
        <f t="shared" ref="F251" si="925">IFERROR(E251/$Q251,0)</f>
        <v>0</v>
      </c>
      <c r="G251" s="314"/>
      <c r="H251" s="596">
        <f t="shared" si="816"/>
        <v>0</v>
      </c>
      <c r="I251" s="314"/>
      <c r="J251" s="596">
        <f t="shared" si="818"/>
        <v>0</v>
      </c>
      <c r="K251" s="314"/>
      <c r="L251" s="596">
        <f t="shared" si="820"/>
        <v>0</v>
      </c>
      <c r="M251" s="314"/>
      <c r="N251" s="596">
        <f t="shared" si="822"/>
        <v>0</v>
      </c>
      <c r="O251" s="314"/>
      <c r="P251" s="596">
        <f t="shared" si="824"/>
        <v>0</v>
      </c>
      <c r="Q251" s="77">
        <f t="shared" si="825"/>
        <v>0</v>
      </c>
    </row>
    <row r="252" spans="1:17" x14ac:dyDescent="0.3">
      <c r="B252" s="607" t="str">
        <f t="shared" si="805"/>
        <v>TOTAL</v>
      </c>
      <c r="C252" s="228">
        <f>SUM(C218,C226,C245,C248,C251)</f>
        <v>0</v>
      </c>
      <c r="D252" s="596">
        <f t="shared" ref="D252" si="926">IFERROR(C252/$Q252,0)</f>
        <v>0</v>
      </c>
      <c r="E252" s="228">
        <f t="shared" ref="E252" si="927">SUM(E218,E226,E245,E248,E251)</f>
        <v>0</v>
      </c>
      <c r="F252" s="596">
        <f t="shared" ref="F252" si="928">IFERROR(E252/$Q252,0)</f>
        <v>0</v>
      </c>
      <c r="G252" s="228">
        <f t="shared" ref="G252" si="929">SUM(G218,G226,G245,G248,G251)</f>
        <v>0</v>
      </c>
      <c r="H252" s="596">
        <f t="shared" si="816"/>
        <v>0</v>
      </c>
      <c r="I252" s="228">
        <f t="shared" ref="I252" si="930">SUM(I218,I226,I245,I248,I251)</f>
        <v>0</v>
      </c>
      <c r="J252" s="596">
        <f t="shared" si="818"/>
        <v>0</v>
      </c>
      <c r="K252" s="228">
        <f t="shared" ref="K252" si="931">SUM(K218,K226,K245,K248,K251)</f>
        <v>0</v>
      </c>
      <c r="L252" s="596">
        <f t="shared" si="820"/>
        <v>0</v>
      </c>
      <c r="M252" s="228">
        <f t="shared" ref="M252" si="932">SUM(M218,M226,M245,M248,M251)</f>
        <v>0</v>
      </c>
      <c r="N252" s="596">
        <f t="shared" si="822"/>
        <v>0</v>
      </c>
      <c r="O252" s="228">
        <f t="shared" ref="O252" si="933">SUM(O218,O226,O245,O248,O251)</f>
        <v>0</v>
      </c>
      <c r="P252" s="596">
        <f t="shared" si="824"/>
        <v>0</v>
      </c>
      <c r="Q252" s="77">
        <f t="shared" si="825"/>
        <v>0</v>
      </c>
    </row>
    <row r="255" spans="1:17" x14ac:dyDescent="0.3">
      <c r="B255" s="802" t="s">
        <v>862</v>
      </c>
      <c r="C255" s="802"/>
      <c r="D255" s="802"/>
      <c r="E255" s="802"/>
      <c r="F255" s="802"/>
      <c r="G255" s="802"/>
      <c r="H255" s="802"/>
      <c r="I255" s="802"/>
      <c r="J255" s="802"/>
      <c r="K255" s="802"/>
      <c r="L255" s="802"/>
      <c r="M255" s="802"/>
      <c r="N255" s="802"/>
      <c r="O255" s="802"/>
      <c r="P255" s="802"/>
      <c r="Q255" s="802"/>
    </row>
    <row r="256" spans="1:17" ht="27" x14ac:dyDescent="0.3">
      <c r="B256" s="599" t="s">
        <v>2</v>
      </c>
      <c r="C256" s="336" t="s">
        <v>684</v>
      </c>
      <c r="D256" s="336"/>
      <c r="E256" s="336" t="s">
        <v>521</v>
      </c>
      <c r="F256" s="336"/>
      <c r="G256" s="336" t="s">
        <v>347</v>
      </c>
      <c r="H256" s="336"/>
      <c r="I256" s="336" t="s">
        <v>522</v>
      </c>
      <c r="J256" s="336"/>
      <c r="K256" s="336" t="s">
        <v>523</v>
      </c>
      <c r="L256" s="336"/>
      <c r="M256" s="336" t="s">
        <v>349</v>
      </c>
      <c r="N256" s="336"/>
      <c r="O256" s="336" t="s">
        <v>351</v>
      </c>
      <c r="P256" s="336"/>
      <c r="Q256" s="590" t="s">
        <v>54</v>
      </c>
    </row>
    <row r="257" spans="2:17" x14ac:dyDescent="0.3">
      <c r="B257" s="608" t="s">
        <v>863</v>
      </c>
      <c r="C257" s="77">
        <f>SUM(C258:C260)</f>
        <v>0</v>
      </c>
      <c r="D257" s="596">
        <f>IFERROR(C257/$Q257,0)</f>
        <v>0</v>
      </c>
      <c r="E257" s="77">
        <f t="shared" ref="E257" si="934">SUM(E258:E260)</f>
        <v>0</v>
      </c>
      <c r="F257" s="596">
        <f>IFERROR(E257/$Q257,0)</f>
        <v>0</v>
      </c>
      <c r="G257" s="77">
        <f t="shared" ref="G257" si="935">SUM(G258:G260)</f>
        <v>0</v>
      </c>
      <c r="H257" s="596">
        <f>IFERROR(G257/$Q257,0)</f>
        <v>0</v>
      </c>
      <c r="I257" s="77">
        <f t="shared" ref="I257" si="936">SUM(I258:I260)</f>
        <v>0</v>
      </c>
      <c r="J257" s="596">
        <f>IFERROR(I257/$Q257,0)</f>
        <v>0</v>
      </c>
      <c r="K257" s="77">
        <f t="shared" ref="K257" si="937">SUM(K258:K260)</f>
        <v>0</v>
      </c>
      <c r="L257" s="596">
        <f>IFERROR(K257/$Q257,0)</f>
        <v>0</v>
      </c>
      <c r="M257" s="77">
        <f t="shared" ref="M257" si="938">SUM(M258:M260)</f>
        <v>0</v>
      </c>
      <c r="N257" s="596">
        <f>IFERROR(M257/$Q257,0)</f>
        <v>0</v>
      </c>
      <c r="O257" s="77">
        <f t="shared" ref="O257" si="939">SUM(O258:O260)</f>
        <v>0</v>
      </c>
      <c r="P257" s="596">
        <f>IFERROR(O257/$Q257,0)</f>
        <v>0</v>
      </c>
      <c r="Q257" s="77">
        <f t="shared" ref="Q257" si="940">SUM(Q258:Q260)</f>
        <v>0</v>
      </c>
    </row>
    <row r="258" spans="2:17" x14ac:dyDescent="0.3">
      <c r="B258" s="603" t="s">
        <v>596</v>
      </c>
      <c r="C258" s="77">
        <f>C223</f>
        <v>0</v>
      </c>
      <c r="D258" s="596">
        <f t="shared" ref="D258" si="941">IFERROR(C258/$Q258,0)</f>
        <v>0</v>
      </c>
      <c r="E258" s="77">
        <f t="shared" ref="E258" si="942">E223</f>
        <v>0</v>
      </c>
      <c r="F258" s="596">
        <f t="shared" ref="F258" si="943">IFERROR(E258/$Q258,0)</f>
        <v>0</v>
      </c>
      <c r="G258" s="77">
        <f t="shared" ref="G258" si="944">G223</f>
        <v>0</v>
      </c>
      <c r="H258" s="596">
        <f t="shared" ref="H258:H263" si="945">IFERROR(G258/$Q258,0)</f>
        <v>0</v>
      </c>
      <c r="I258" s="77">
        <f t="shared" ref="I258" si="946">I223</f>
        <v>0</v>
      </c>
      <c r="J258" s="596">
        <f t="shared" ref="J258:J263" si="947">IFERROR(I258/$Q258,0)</f>
        <v>0</v>
      </c>
      <c r="K258" s="77">
        <f t="shared" ref="K258" si="948">K223</f>
        <v>0</v>
      </c>
      <c r="L258" s="596">
        <f t="shared" ref="L258:L263" si="949">IFERROR(K258/$Q258,0)</f>
        <v>0</v>
      </c>
      <c r="M258" s="77">
        <f t="shared" ref="M258" si="950">M223</f>
        <v>0</v>
      </c>
      <c r="N258" s="596">
        <f t="shared" ref="N258:N263" si="951">IFERROR(M258/$Q258,0)</f>
        <v>0</v>
      </c>
      <c r="O258" s="77">
        <f t="shared" ref="O258" si="952">O223</f>
        <v>0</v>
      </c>
      <c r="P258" s="596">
        <f t="shared" ref="P258:P263" si="953">IFERROR(O258/$Q258,0)</f>
        <v>0</v>
      </c>
      <c r="Q258" s="77">
        <f t="shared" ref="Q258:Q260" si="954">Q223</f>
        <v>0</v>
      </c>
    </row>
    <row r="259" spans="2:17" x14ac:dyDescent="0.3">
      <c r="B259" s="603" t="s">
        <v>597</v>
      </c>
      <c r="C259" s="77">
        <f>C224</f>
        <v>0</v>
      </c>
      <c r="D259" s="596">
        <f t="shared" ref="D259" si="955">IFERROR(C259/$Q259,0)</f>
        <v>0</v>
      </c>
      <c r="E259" s="77">
        <f t="shared" ref="E259" si="956">E224</f>
        <v>0</v>
      </c>
      <c r="F259" s="596">
        <f t="shared" ref="F259" si="957">IFERROR(E259/$Q259,0)</f>
        <v>0</v>
      </c>
      <c r="G259" s="77">
        <f t="shared" ref="G259" si="958">G224</f>
        <v>0</v>
      </c>
      <c r="H259" s="596">
        <f t="shared" si="945"/>
        <v>0</v>
      </c>
      <c r="I259" s="77">
        <f t="shared" ref="I259" si="959">I224</f>
        <v>0</v>
      </c>
      <c r="J259" s="596">
        <f t="shared" si="947"/>
        <v>0</v>
      </c>
      <c r="K259" s="77">
        <f t="shared" ref="K259" si="960">K224</f>
        <v>0</v>
      </c>
      <c r="L259" s="596">
        <f t="shared" si="949"/>
        <v>0</v>
      </c>
      <c r="M259" s="77">
        <f t="shared" ref="M259" si="961">M224</f>
        <v>0</v>
      </c>
      <c r="N259" s="596">
        <f t="shared" si="951"/>
        <v>0</v>
      </c>
      <c r="O259" s="77">
        <f t="shared" ref="O259" si="962">O224</f>
        <v>0</v>
      </c>
      <c r="P259" s="596">
        <f t="shared" si="953"/>
        <v>0</v>
      </c>
      <c r="Q259" s="77">
        <f t="shared" si="954"/>
        <v>0</v>
      </c>
    </row>
    <row r="260" spans="2:17" x14ac:dyDescent="0.3">
      <c r="B260" s="603" t="s">
        <v>586</v>
      </c>
      <c r="C260" s="77">
        <f>C225</f>
        <v>0</v>
      </c>
      <c r="D260" s="596">
        <f t="shared" ref="D260" si="963">IFERROR(C260/$Q260,0)</f>
        <v>0</v>
      </c>
      <c r="E260" s="77">
        <f t="shared" ref="E260" si="964">E225</f>
        <v>0</v>
      </c>
      <c r="F260" s="596">
        <f t="shared" ref="F260" si="965">IFERROR(E260/$Q260,0)</f>
        <v>0</v>
      </c>
      <c r="G260" s="77">
        <f t="shared" ref="G260" si="966">G225</f>
        <v>0</v>
      </c>
      <c r="H260" s="596">
        <f t="shared" si="945"/>
        <v>0</v>
      </c>
      <c r="I260" s="77">
        <f t="shared" ref="I260" si="967">I225</f>
        <v>0</v>
      </c>
      <c r="J260" s="596">
        <f t="shared" si="947"/>
        <v>0</v>
      </c>
      <c r="K260" s="77">
        <f t="shared" ref="K260" si="968">K225</f>
        <v>0</v>
      </c>
      <c r="L260" s="596">
        <f t="shared" si="949"/>
        <v>0</v>
      </c>
      <c r="M260" s="77">
        <f t="shared" ref="M260" si="969">M225</f>
        <v>0</v>
      </c>
      <c r="N260" s="596">
        <f t="shared" si="951"/>
        <v>0</v>
      </c>
      <c r="O260" s="77">
        <f t="shared" ref="O260" si="970">O225</f>
        <v>0</v>
      </c>
      <c r="P260" s="596">
        <f t="shared" si="953"/>
        <v>0</v>
      </c>
      <c r="Q260" s="77">
        <f t="shared" si="954"/>
        <v>0</v>
      </c>
    </row>
    <row r="261" spans="2:17" x14ac:dyDescent="0.3">
      <c r="B261" s="608" t="s">
        <v>864</v>
      </c>
      <c r="C261" s="228">
        <f>C236</f>
        <v>0</v>
      </c>
      <c r="D261" s="596">
        <f t="shared" ref="D261" si="971">IFERROR(C261/$Q261,0)</f>
        <v>0</v>
      </c>
      <c r="E261" s="228">
        <f t="shared" ref="E261" si="972">E236</f>
        <v>0</v>
      </c>
      <c r="F261" s="596">
        <f t="shared" ref="F261" si="973">IFERROR(E261/$Q261,0)</f>
        <v>0</v>
      </c>
      <c r="G261" s="228">
        <f t="shared" ref="G261" si="974">G236</f>
        <v>0</v>
      </c>
      <c r="H261" s="596">
        <f t="shared" si="945"/>
        <v>0</v>
      </c>
      <c r="I261" s="228">
        <f t="shared" ref="I261" si="975">I236</f>
        <v>0</v>
      </c>
      <c r="J261" s="596">
        <f t="shared" si="947"/>
        <v>0</v>
      </c>
      <c r="K261" s="228">
        <f t="shared" ref="K261" si="976">K236</f>
        <v>0</v>
      </c>
      <c r="L261" s="596">
        <f t="shared" si="949"/>
        <v>0</v>
      </c>
      <c r="M261" s="228">
        <f t="shared" ref="M261" si="977">M236</f>
        <v>0</v>
      </c>
      <c r="N261" s="596">
        <f t="shared" si="951"/>
        <v>0</v>
      </c>
      <c r="O261" s="228">
        <f t="shared" ref="O261" si="978">O236</f>
        <v>0</v>
      </c>
      <c r="P261" s="596">
        <f t="shared" si="953"/>
        <v>0</v>
      </c>
      <c r="Q261" s="228">
        <f t="shared" ref="Q261" si="979">Q236</f>
        <v>0</v>
      </c>
    </row>
    <row r="262" spans="2:17" x14ac:dyDescent="0.3">
      <c r="B262" s="608" t="s">
        <v>95</v>
      </c>
      <c r="C262" s="228">
        <f>C250</f>
        <v>0</v>
      </c>
      <c r="D262" s="596">
        <f t="shared" ref="D262" si="980">IFERROR(C262/$Q262,0)</f>
        <v>0</v>
      </c>
      <c r="E262" s="228">
        <f t="shared" ref="E262" si="981">E250</f>
        <v>0</v>
      </c>
      <c r="F262" s="596">
        <f t="shared" ref="F262" si="982">IFERROR(E262/$Q262,0)</f>
        <v>0</v>
      </c>
      <c r="G262" s="228">
        <f t="shared" ref="G262" si="983">G250</f>
        <v>0</v>
      </c>
      <c r="H262" s="596">
        <f t="shared" si="945"/>
        <v>0</v>
      </c>
      <c r="I262" s="228">
        <f t="shared" ref="I262" si="984">I250</f>
        <v>0</v>
      </c>
      <c r="J262" s="596">
        <f t="shared" si="947"/>
        <v>0</v>
      </c>
      <c r="K262" s="228">
        <f t="shared" ref="K262" si="985">K250</f>
        <v>0</v>
      </c>
      <c r="L262" s="596">
        <f t="shared" si="949"/>
        <v>0</v>
      </c>
      <c r="M262" s="228">
        <f t="shared" ref="M262" si="986">M250</f>
        <v>0</v>
      </c>
      <c r="N262" s="596">
        <f t="shared" si="951"/>
        <v>0</v>
      </c>
      <c r="O262" s="228">
        <f t="shared" ref="O262" si="987">O250</f>
        <v>0</v>
      </c>
      <c r="P262" s="596">
        <f t="shared" si="953"/>
        <v>0</v>
      </c>
      <c r="Q262" s="228">
        <f t="shared" ref="Q262" si="988">Q250</f>
        <v>0</v>
      </c>
    </row>
    <row r="263" spans="2:17" x14ac:dyDescent="0.3">
      <c r="B263" s="600" t="s">
        <v>865</v>
      </c>
      <c r="C263" s="228">
        <f>SUM(C257,C261:C262)</f>
        <v>0</v>
      </c>
      <c r="D263" s="596">
        <f t="shared" ref="D263" si="989">IFERROR(C263/$Q263,0)</f>
        <v>0</v>
      </c>
      <c r="E263" s="228">
        <f t="shared" ref="E263" si="990">SUM(E257,E261:E262)</f>
        <v>0</v>
      </c>
      <c r="F263" s="596">
        <f t="shared" ref="F263" si="991">IFERROR(E263/$Q263,0)</f>
        <v>0</v>
      </c>
      <c r="G263" s="228">
        <f t="shared" ref="G263" si="992">SUM(G257,G261:G262)</f>
        <v>0</v>
      </c>
      <c r="H263" s="596">
        <f t="shared" si="945"/>
        <v>0</v>
      </c>
      <c r="I263" s="228">
        <f t="shared" ref="I263" si="993">SUM(I257,I261:I262)</f>
        <v>0</v>
      </c>
      <c r="J263" s="596">
        <f t="shared" si="947"/>
        <v>0</v>
      </c>
      <c r="K263" s="228">
        <f t="shared" ref="K263" si="994">SUM(K257,K261:K262)</f>
        <v>0</v>
      </c>
      <c r="L263" s="596">
        <f t="shared" si="949"/>
        <v>0</v>
      </c>
      <c r="M263" s="228">
        <f t="shared" ref="M263" si="995">SUM(M257,M261:M262)</f>
        <v>0</v>
      </c>
      <c r="N263" s="596">
        <f t="shared" si="951"/>
        <v>0</v>
      </c>
      <c r="O263" s="228">
        <f t="shared" ref="O263" si="996">SUM(O257,O261:O262)</f>
        <v>0</v>
      </c>
      <c r="P263" s="596">
        <f t="shared" si="953"/>
        <v>0</v>
      </c>
      <c r="Q263" s="228">
        <f t="shared" ref="Q263" si="997">SUM(Q257,Q261:Q262)</f>
        <v>0</v>
      </c>
    </row>
  </sheetData>
  <mergeCells count="101">
    <mergeCell ref="C158:D158"/>
    <mergeCell ref="E158:F158"/>
    <mergeCell ref="G158:H158"/>
    <mergeCell ref="I158:J158"/>
    <mergeCell ref="K158:L158"/>
    <mergeCell ref="M158:N158"/>
    <mergeCell ref="O158:P158"/>
    <mergeCell ref="K60:L60"/>
    <mergeCell ref="M60:N60"/>
    <mergeCell ref="O60:P60"/>
    <mergeCell ref="C109:D109"/>
    <mergeCell ref="E109:F109"/>
    <mergeCell ref="G109:H109"/>
    <mergeCell ref="I109:J109"/>
    <mergeCell ref="K109:L109"/>
    <mergeCell ref="M109:N109"/>
    <mergeCell ref="O109:P109"/>
    <mergeCell ref="B6:O6"/>
    <mergeCell ref="B7:O7"/>
    <mergeCell ref="B59:Q59"/>
    <mergeCell ref="B20:Q20"/>
    <mergeCell ref="C21:D21"/>
    <mergeCell ref="E21:F21"/>
    <mergeCell ref="G21:H21"/>
    <mergeCell ref="I21:J21"/>
    <mergeCell ref="K21:L21"/>
    <mergeCell ref="B18:K18"/>
    <mergeCell ref="B157:Q157"/>
    <mergeCell ref="B108:Q108"/>
    <mergeCell ref="M21:N21"/>
    <mergeCell ref="O21:P21"/>
    <mergeCell ref="B69:Q69"/>
    <mergeCell ref="C70:D70"/>
    <mergeCell ref="E70:F70"/>
    <mergeCell ref="G70:H70"/>
    <mergeCell ref="I70:J70"/>
    <mergeCell ref="K70:L70"/>
    <mergeCell ref="M70:N70"/>
    <mergeCell ref="O70:P70"/>
    <mergeCell ref="C60:D60"/>
    <mergeCell ref="E60:F60"/>
    <mergeCell ref="G60:H60"/>
    <mergeCell ref="I60:J60"/>
    <mergeCell ref="B118:Q118"/>
    <mergeCell ref="C119:D119"/>
    <mergeCell ref="E119:F119"/>
    <mergeCell ref="G119:H119"/>
    <mergeCell ref="I119:J119"/>
    <mergeCell ref="K119:L119"/>
    <mergeCell ref="M119:N119"/>
    <mergeCell ref="O119:P119"/>
    <mergeCell ref="M217:N217"/>
    <mergeCell ref="O217:P217"/>
    <mergeCell ref="B167:Q167"/>
    <mergeCell ref="C168:D168"/>
    <mergeCell ref="E168:F168"/>
    <mergeCell ref="G168:H168"/>
    <mergeCell ref="I168:J168"/>
    <mergeCell ref="K168:L168"/>
    <mergeCell ref="M168:N168"/>
    <mergeCell ref="O168:P168"/>
    <mergeCell ref="C207:D207"/>
    <mergeCell ref="E207:F207"/>
    <mergeCell ref="G207:H207"/>
    <mergeCell ref="I207:J207"/>
    <mergeCell ref="K207:L207"/>
    <mergeCell ref="M207:N207"/>
    <mergeCell ref="O207:P207"/>
    <mergeCell ref="A245:A246"/>
    <mergeCell ref="A248:A249"/>
    <mergeCell ref="A197:A198"/>
    <mergeCell ref="A200:A201"/>
    <mergeCell ref="A226:A234"/>
    <mergeCell ref="A236:A243"/>
    <mergeCell ref="A129:A137"/>
    <mergeCell ref="B255:Q255"/>
    <mergeCell ref="A31:A39"/>
    <mergeCell ref="A41:A48"/>
    <mergeCell ref="A50:A51"/>
    <mergeCell ref="A53:A54"/>
    <mergeCell ref="A80:A88"/>
    <mergeCell ref="B206:Q206"/>
    <mergeCell ref="B216:Q216"/>
    <mergeCell ref="C217:D217"/>
    <mergeCell ref="E217:F217"/>
    <mergeCell ref="G217:H217"/>
    <mergeCell ref="A90:A97"/>
    <mergeCell ref="A99:A100"/>
    <mergeCell ref="A102:A103"/>
    <mergeCell ref="A178:A186"/>
    <mergeCell ref="I217:J217"/>
    <mergeCell ref="K217:L217"/>
    <mergeCell ref="A23:A29"/>
    <mergeCell ref="A72:A78"/>
    <mergeCell ref="A121:A127"/>
    <mergeCell ref="A170:A176"/>
    <mergeCell ref="A218:A224"/>
    <mergeCell ref="A188:A195"/>
    <mergeCell ref="A139:A146"/>
    <mergeCell ref="A148:A149"/>
    <mergeCell ref="A151:A152"/>
  </mergeCells>
  <conditionalFormatting sqref="C11:D12">
    <cfRule type="containsText" dxfId="729" priority="1057" operator="containsText" text="ntitulé">
      <formula>NOT(ISERROR(SEARCH("ntitulé",C11)))</formula>
    </cfRule>
    <cfRule type="containsBlanks" dxfId="728" priority="1058">
      <formula>LEN(TRIM(C11))=0</formula>
    </cfRule>
  </conditionalFormatting>
  <conditionalFormatting sqref="C10:D10">
    <cfRule type="containsText" dxfId="727" priority="1055" operator="containsText" text="ntitulé">
      <formula>NOT(ISERROR(SEARCH("ntitulé",C10)))</formula>
    </cfRule>
    <cfRule type="containsBlanks" dxfId="726" priority="1056">
      <formula>LEN(TRIM(C10))=0</formula>
    </cfRule>
  </conditionalFormatting>
  <conditionalFormatting sqref="C9:D9">
    <cfRule type="containsText" dxfId="725" priority="1059" operator="containsText" text="ntitulé">
      <formula>NOT(ISERROR(SEARCH("ntitulé",C9)))</formula>
    </cfRule>
    <cfRule type="containsBlanks" dxfId="724" priority="1060">
      <formula>LEN(TRIM(C9))=0</formula>
    </cfRule>
  </conditionalFormatting>
  <conditionalFormatting sqref="B19:Q19">
    <cfRule type="containsText" dxfId="723" priority="1053"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transport",B19)))</formula>
    </cfRule>
    <cfRule type="containsText" dxfId="722" priority="1054"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transport",B19)))</formula>
    </cfRule>
  </conditionalFormatting>
  <conditionalFormatting sqref="C32:D39 C27:D29 C24:D25">
    <cfRule type="containsText" dxfId="721" priority="1051" operator="containsText" text="ntitulé">
      <formula>NOT(ISERROR(SEARCH("ntitulé",C24)))</formula>
    </cfRule>
    <cfRule type="containsBlanks" dxfId="720" priority="1052">
      <formula>LEN(TRIM(C24))=0</formula>
    </cfRule>
  </conditionalFormatting>
  <conditionalFormatting sqref="C41:D48">
    <cfRule type="containsText" dxfId="719" priority="1049" operator="containsText" text="ntitulé">
      <formula>NOT(ISERROR(SEARCH("ntitulé",C41)))</formula>
    </cfRule>
    <cfRule type="containsBlanks" dxfId="718" priority="1050">
      <formula>LEN(TRIM(C41))=0</formula>
    </cfRule>
  </conditionalFormatting>
  <conditionalFormatting sqref="C50:D51">
    <cfRule type="containsText" dxfId="717" priority="1047" operator="containsText" text="ntitulé">
      <formula>NOT(ISERROR(SEARCH("ntitulé",C50)))</formula>
    </cfRule>
    <cfRule type="containsBlanks" dxfId="716" priority="1048">
      <formula>LEN(TRIM(C50))=0</formula>
    </cfRule>
  </conditionalFormatting>
  <conditionalFormatting sqref="C53:D54">
    <cfRule type="containsText" dxfId="715" priority="1045" operator="containsText" text="ntitulé">
      <formula>NOT(ISERROR(SEARCH("ntitulé",C53)))</formula>
    </cfRule>
    <cfRule type="containsBlanks" dxfId="714" priority="1046">
      <formula>LEN(TRIM(C53))=0</formula>
    </cfRule>
  </conditionalFormatting>
  <conditionalFormatting sqref="C55:D55">
    <cfRule type="containsText" dxfId="713" priority="1043" operator="containsText" text="ntitulé">
      <formula>NOT(ISERROR(SEARCH("ntitulé",C55)))</formula>
    </cfRule>
    <cfRule type="containsBlanks" dxfId="712" priority="1044">
      <formula>LEN(TRIM(C55))=0</formula>
    </cfRule>
  </conditionalFormatting>
  <conditionalFormatting sqref="F32:F39 F27:F29 F24:F25">
    <cfRule type="containsText" dxfId="711" priority="1041" operator="containsText" text="ntitulé">
      <formula>NOT(ISERROR(SEARCH("ntitulé",F24)))</formula>
    </cfRule>
    <cfRule type="containsBlanks" dxfId="710" priority="1042">
      <formula>LEN(TRIM(F24))=0</formula>
    </cfRule>
  </conditionalFormatting>
  <conditionalFormatting sqref="F41:F48">
    <cfRule type="containsText" dxfId="709" priority="1039" operator="containsText" text="ntitulé">
      <formula>NOT(ISERROR(SEARCH("ntitulé",F41)))</formula>
    </cfRule>
    <cfRule type="containsBlanks" dxfId="708" priority="1040">
      <formula>LEN(TRIM(F41))=0</formula>
    </cfRule>
  </conditionalFormatting>
  <conditionalFormatting sqref="F50:F51">
    <cfRule type="containsText" dxfId="707" priority="1037" operator="containsText" text="ntitulé">
      <formula>NOT(ISERROR(SEARCH("ntitulé",F50)))</formula>
    </cfRule>
    <cfRule type="containsBlanks" dxfId="706" priority="1038">
      <formula>LEN(TRIM(F50))=0</formula>
    </cfRule>
  </conditionalFormatting>
  <conditionalFormatting sqref="F53:F54">
    <cfRule type="containsText" dxfId="705" priority="1035" operator="containsText" text="ntitulé">
      <formula>NOT(ISERROR(SEARCH("ntitulé",F53)))</formula>
    </cfRule>
    <cfRule type="containsBlanks" dxfId="704" priority="1036">
      <formula>LEN(TRIM(F53))=0</formula>
    </cfRule>
  </conditionalFormatting>
  <conditionalFormatting sqref="F55">
    <cfRule type="containsText" dxfId="703" priority="1033" operator="containsText" text="ntitulé">
      <formula>NOT(ISERROR(SEARCH("ntitulé",F55)))</formula>
    </cfRule>
    <cfRule type="containsBlanks" dxfId="702" priority="1034">
      <formula>LEN(TRIM(F55))=0</formula>
    </cfRule>
  </conditionalFormatting>
  <conditionalFormatting sqref="H32:H39 H27:H29 H24:H25">
    <cfRule type="containsText" dxfId="701" priority="1031" operator="containsText" text="ntitulé">
      <formula>NOT(ISERROR(SEARCH("ntitulé",H24)))</formula>
    </cfRule>
    <cfRule type="containsBlanks" dxfId="700" priority="1032">
      <formula>LEN(TRIM(H24))=0</formula>
    </cfRule>
  </conditionalFormatting>
  <conditionalFormatting sqref="H41:H48">
    <cfRule type="containsText" dxfId="699" priority="1029" operator="containsText" text="ntitulé">
      <formula>NOT(ISERROR(SEARCH("ntitulé",H41)))</formula>
    </cfRule>
    <cfRule type="containsBlanks" dxfId="698" priority="1030">
      <formula>LEN(TRIM(H41))=0</formula>
    </cfRule>
  </conditionalFormatting>
  <conditionalFormatting sqref="H50:H51">
    <cfRule type="containsText" dxfId="697" priority="1027" operator="containsText" text="ntitulé">
      <formula>NOT(ISERROR(SEARCH("ntitulé",H50)))</formula>
    </cfRule>
    <cfRule type="containsBlanks" dxfId="696" priority="1028">
      <formula>LEN(TRIM(H50))=0</formula>
    </cfRule>
  </conditionalFormatting>
  <conditionalFormatting sqref="H53:H54">
    <cfRule type="containsText" dxfId="695" priority="1025" operator="containsText" text="ntitulé">
      <formula>NOT(ISERROR(SEARCH("ntitulé",H53)))</formula>
    </cfRule>
    <cfRule type="containsBlanks" dxfId="694" priority="1026">
      <formula>LEN(TRIM(H53))=0</formula>
    </cfRule>
  </conditionalFormatting>
  <conditionalFormatting sqref="H55">
    <cfRule type="containsText" dxfId="693" priority="1023" operator="containsText" text="ntitulé">
      <formula>NOT(ISERROR(SEARCH("ntitulé",H55)))</formula>
    </cfRule>
    <cfRule type="containsBlanks" dxfId="692" priority="1024">
      <formula>LEN(TRIM(H55))=0</formula>
    </cfRule>
  </conditionalFormatting>
  <conditionalFormatting sqref="J32:J39 J27:J29 J24:J25">
    <cfRule type="containsText" dxfId="691" priority="1021" operator="containsText" text="ntitulé">
      <formula>NOT(ISERROR(SEARCH("ntitulé",J24)))</formula>
    </cfRule>
    <cfRule type="containsBlanks" dxfId="690" priority="1022">
      <formula>LEN(TRIM(J24))=0</formula>
    </cfRule>
  </conditionalFormatting>
  <conditionalFormatting sqref="J41:J48">
    <cfRule type="containsText" dxfId="689" priority="1019" operator="containsText" text="ntitulé">
      <formula>NOT(ISERROR(SEARCH("ntitulé",J41)))</formula>
    </cfRule>
    <cfRule type="containsBlanks" dxfId="688" priority="1020">
      <formula>LEN(TRIM(J41))=0</formula>
    </cfRule>
  </conditionalFormatting>
  <conditionalFormatting sqref="J50:J51">
    <cfRule type="containsText" dxfId="687" priority="1017" operator="containsText" text="ntitulé">
      <formula>NOT(ISERROR(SEARCH("ntitulé",J50)))</formula>
    </cfRule>
    <cfRule type="containsBlanks" dxfId="686" priority="1018">
      <formula>LEN(TRIM(J50))=0</formula>
    </cfRule>
  </conditionalFormatting>
  <conditionalFormatting sqref="J53:J54">
    <cfRule type="containsText" dxfId="685" priority="1015" operator="containsText" text="ntitulé">
      <formula>NOT(ISERROR(SEARCH("ntitulé",J53)))</formula>
    </cfRule>
    <cfRule type="containsBlanks" dxfId="684" priority="1016">
      <formula>LEN(TRIM(J53))=0</formula>
    </cfRule>
  </conditionalFormatting>
  <conditionalFormatting sqref="J55">
    <cfRule type="containsText" dxfId="683" priority="1013" operator="containsText" text="ntitulé">
      <formula>NOT(ISERROR(SEARCH("ntitulé",J55)))</formula>
    </cfRule>
    <cfRule type="containsBlanks" dxfId="682" priority="1014">
      <formula>LEN(TRIM(J55))=0</formula>
    </cfRule>
  </conditionalFormatting>
  <conditionalFormatting sqref="L32:L39 L27:L29 L24:L25">
    <cfRule type="containsText" dxfId="681" priority="1011" operator="containsText" text="ntitulé">
      <formula>NOT(ISERROR(SEARCH("ntitulé",L24)))</formula>
    </cfRule>
    <cfRule type="containsBlanks" dxfId="680" priority="1012">
      <formula>LEN(TRIM(L24))=0</formula>
    </cfRule>
  </conditionalFormatting>
  <conditionalFormatting sqref="L41:L48">
    <cfRule type="containsText" dxfId="679" priority="1009" operator="containsText" text="ntitulé">
      <formula>NOT(ISERROR(SEARCH("ntitulé",L41)))</formula>
    </cfRule>
    <cfRule type="containsBlanks" dxfId="678" priority="1010">
      <formula>LEN(TRIM(L41))=0</formula>
    </cfRule>
  </conditionalFormatting>
  <conditionalFormatting sqref="L50:L51">
    <cfRule type="containsText" dxfId="677" priority="1007" operator="containsText" text="ntitulé">
      <formula>NOT(ISERROR(SEARCH("ntitulé",L50)))</formula>
    </cfRule>
    <cfRule type="containsBlanks" dxfId="676" priority="1008">
      <formula>LEN(TRIM(L50))=0</formula>
    </cfRule>
  </conditionalFormatting>
  <conditionalFormatting sqref="L53:L54">
    <cfRule type="containsText" dxfId="675" priority="1005" operator="containsText" text="ntitulé">
      <formula>NOT(ISERROR(SEARCH("ntitulé",L53)))</formula>
    </cfRule>
    <cfRule type="containsBlanks" dxfId="674" priority="1006">
      <formula>LEN(TRIM(L53))=0</formula>
    </cfRule>
  </conditionalFormatting>
  <conditionalFormatting sqref="L55">
    <cfRule type="containsText" dxfId="673" priority="1003" operator="containsText" text="ntitulé">
      <formula>NOT(ISERROR(SEARCH("ntitulé",L55)))</formula>
    </cfRule>
    <cfRule type="containsBlanks" dxfId="672" priority="1004">
      <formula>LEN(TRIM(L55))=0</formula>
    </cfRule>
  </conditionalFormatting>
  <conditionalFormatting sqref="N32:N39 N27:N29 N24:N25">
    <cfRule type="containsText" dxfId="671" priority="1001" operator="containsText" text="ntitulé">
      <formula>NOT(ISERROR(SEARCH("ntitulé",N24)))</formula>
    </cfRule>
    <cfRule type="containsBlanks" dxfId="670" priority="1002">
      <formula>LEN(TRIM(N24))=0</formula>
    </cfRule>
  </conditionalFormatting>
  <conditionalFormatting sqref="N41:N48">
    <cfRule type="containsText" dxfId="669" priority="999" operator="containsText" text="ntitulé">
      <formula>NOT(ISERROR(SEARCH("ntitulé",N41)))</formula>
    </cfRule>
    <cfRule type="containsBlanks" dxfId="668" priority="1000">
      <formula>LEN(TRIM(N41))=0</formula>
    </cfRule>
  </conditionalFormatting>
  <conditionalFormatting sqref="N50:N51">
    <cfRule type="containsText" dxfId="667" priority="997" operator="containsText" text="ntitulé">
      <formula>NOT(ISERROR(SEARCH("ntitulé",N50)))</formula>
    </cfRule>
    <cfRule type="containsBlanks" dxfId="666" priority="998">
      <formula>LEN(TRIM(N50))=0</formula>
    </cfRule>
  </conditionalFormatting>
  <conditionalFormatting sqref="N53:N54">
    <cfRule type="containsText" dxfId="665" priority="995" operator="containsText" text="ntitulé">
      <formula>NOT(ISERROR(SEARCH("ntitulé",N53)))</formula>
    </cfRule>
    <cfRule type="containsBlanks" dxfId="664" priority="996">
      <formula>LEN(TRIM(N53))=0</formula>
    </cfRule>
  </conditionalFormatting>
  <conditionalFormatting sqref="N55">
    <cfRule type="containsText" dxfId="663" priority="993" operator="containsText" text="ntitulé">
      <formula>NOT(ISERROR(SEARCH("ntitulé",N55)))</formula>
    </cfRule>
    <cfRule type="containsBlanks" dxfId="662" priority="994">
      <formula>LEN(TRIM(N55))=0</formula>
    </cfRule>
  </conditionalFormatting>
  <conditionalFormatting sqref="P32:P39 P27:P29 P24:P25">
    <cfRule type="containsText" dxfId="661" priority="991" operator="containsText" text="ntitulé">
      <formula>NOT(ISERROR(SEARCH("ntitulé",P24)))</formula>
    </cfRule>
    <cfRule type="containsBlanks" dxfId="660" priority="992">
      <formula>LEN(TRIM(P24))=0</formula>
    </cfRule>
  </conditionalFormatting>
  <conditionalFormatting sqref="P41:P48">
    <cfRule type="containsText" dxfId="659" priority="989" operator="containsText" text="ntitulé">
      <formula>NOT(ISERROR(SEARCH("ntitulé",P41)))</formula>
    </cfRule>
    <cfRule type="containsBlanks" dxfId="658" priority="990">
      <formula>LEN(TRIM(P41))=0</formula>
    </cfRule>
  </conditionalFormatting>
  <conditionalFormatting sqref="P50:P51">
    <cfRule type="containsText" dxfId="657" priority="987" operator="containsText" text="ntitulé">
      <formula>NOT(ISERROR(SEARCH("ntitulé",P50)))</formula>
    </cfRule>
    <cfRule type="containsBlanks" dxfId="656" priority="988">
      <formula>LEN(TRIM(P50))=0</formula>
    </cfRule>
  </conditionalFormatting>
  <conditionalFormatting sqref="P53:P54">
    <cfRule type="containsText" dxfId="655" priority="985" operator="containsText" text="ntitulé">
      <formula>NOT(ISERROR(SEARCH("ntitulé",P53)))</formula>
    </cfRule>
    <cfRule type="containsBlanks" dxfId="654" priority="986">
      <formula>LEN(TRIM(P53))=0</formula>
    </cfRule>
  </conditionalFormatting>
  <conditionalFormatting sqref="P55">
    <cfRule type="containsText" dxfId="653" priority="983" operator="containsText" text="ntitulé">
      <formula>NOT(ISERROR(SEARCH("ntitulé",P55)))</formula>
    </cfRule>
    <cfRule type="containsBlanks" dxfId="652" priority="984">
      <formula>LEN(TRIM(P55))=0</formula>
    </cfRule>
  </conditionalFormatting>
  <conditionalFormatting sqref="D66:D67 D63:D64">
    <cfRule type="containsText" dxfId="651" priority="981" operator="containsText" text="ntitulé">
      <formula>NOT(ISERROR(SEARCH("ntitulé",D63)))</formula>
    </cfRule>
    <cfRule type="containsBlanks" dxfId="650" priority="982">
      <formula>LEN(TRIM(D63))=0</formula>
    </cfRule>
  </conditionalFormatting>
  <conditionalFormatting sqref="J66:J67 J63:J64">
    <cfRule type="containsText" dxfId="649" priority="967" operator="containsText" text="ntitulé">
      <formula>NOT(ISERROR(SEARCH("ntitulé",J63)))</formula>
    </cfRule>
    <cfRule type="containsBlanks" dxfId="648" priority="968">
      <formula>LEN(TRIM(J63))=0</formula>
    </cfRule>
  </conditionalFormatting>
  <conditionalFormatting sqref="L66:L67 L63:L64">
    <cfRule type="containsText" dxfId="647" priority="965" operator="containsText" text="ntitulé">
      <formula>NOT(ISERROR(SEARCH("ntitulé",L63)))</formula>
    </cfRule>
    <cfRule type="containsBlanks" dxfId="646" priority="966">
      <formula>LEN(TRIM(L63))=0</formula>
    </cfRule>
  </conditionalFormatting>
  <conditionalFormatting sqref="N66:N67 N63:N64">
    <cfRule type="containsText" dxfId="645" priority="963" operator="containsText" text="ntitulé">
      <formula>NOT(ISERROR(SEARCH("ntitulé",N63)))</formula>
    </cfRule>
    <cfRule type="containsBlanks" dxfId="644" priority="964">
      <formula>LEN(TRIM(N63))=0</formula>
    </cfRule>
  </conditionalFormatting>
  <conditionalFormatting sqref="P66:P67 P63:P64">
    <cfRule type="containsText" dxfId="643" priority="961" operator="containsText" text="ntitulé">
      <formula>NOT(ISERROR(SEARCH("ntitulé",P63)))</formula>
    </cfRule>
    <cfRule type="containsBlanks" dxfId="642" priority="962">
      <formula>LEN(TRIM(P63))=0</formula>
    </cfRule>
  </conditionalFormatting>
  <conditionalFormatting sqref="F66:F67 F63:F64">
    <cfRule type="containsText" dxfId="641" priority="971" operator="containsText" text="ntitulé">
      <formula>NOT(ISERROR(SEARCH("ntitulé",F63)))</formula>
    </cfRule>
    <cfRule type="containsBlanks" dxfId="640" priority="972">
      <formula>LEN(TRIM(F63))=0</formula>
    </cfRule>
  </conditionalFormatting>
  <conditionalFormatting sqref="H66:H67 H63:H64">
    <cfRule type="containsText" dxfId="639" priority="969" operator="containsText" text="ntitulé">
      <formula>NOT(ISERROR(SEARCH("ntitulé",H63)))</formula>
    </cfRule>
    <cfRule type="containsBlanks" dxfId="638" priority="970">
      <formula>LEN(TRIM(H63))=0</formula>
    </cfRule>
  </conditionalFormatting>
  <conditionalFormatting sqref="J262:J263 J259:J260">
    <cfRule type="containsText" dxfId="637" priority="631" operator="containsText" text="ntitulé">
      <formula>NOT(ISERROR(SEARCH("ntitulé",J259)))</formula>
    </cfRule>
    <cfRule type="containsBlanks" dxfId="636" priority="632">
      <formula>LEN(TRIM(J259))=0</formula>
    </cfRule>
  </conditionalFormatting>
  <conditionalFormatting sqref="L262:L263 L259:L260">
    <cfRule type="containsText" dxfId="635" priority="629" operator="containsText" text="ntitulé">
      <formula>NOT(ISERROR(SEARCH("ntitulé",L259)))</formula>
    </cfRule>
    <cfRule type="containsBlanks" dxfId="634" priority="630">
      <formula>LEN(TRIM(L259))=0</formula>
    </cfRule>
  </conditionalFormatting>
  <conditionalFormatting sqref="N262:N263 N259:N260">
    <cfRule type="containsText" dxfId="633" priority="627" operator="containsText" text="ntitulé">
      <formula>NOT(ISERROR(SEARCH("ntitulé",N259)))</formula>
    </cfRule>
    <cfRule type="containsBlanks" dxfId="632" priority="628">
      <formula>LEN(TRIM(N259))=0</formula>
    </cfRule>
  </conditionalFormatting>
  <conditionalFormatting sqref="P262:P263 P259:P260">
    <cfRule type="containsText" dxfId="631" priority="625" operator="containsText" text="ntitulé">
      <formula>NOT(ISERROR(SEARCH("ntitulé",P259)))</formula>
    </cfRule>
    <cfRule type="containsBlanks" dxfId="630" priority="626">
      <formula>LEN(TRIM(P259))=0</formula>
    </cfRule>
  </conditionalFormatting>
  <conditionalFormatting sqref="D262:D263 D259:D260">
    <cfRule type="containsText" dxfId="629" priority="637" operator="containsText" text="ntitulé">
      <formula>NOT(ISERROR(SEARCH("ntitulé",D259)))</formula>
    </cfRule>
    <cfRule type="containsBlanks" dxfId="628" priority="638">
      <formula>LEN(TRIM(D259))=0</formula>
    </cfRule>
  </conditionalFormatting>
  <conditionalFormatting sqref="F262:F263 F259:F260">
    <cfRule type="containsText" dxfId="627" priority="635" operator="containsText" text="ntitulé">
      <formula>NOT(ISERROR(SEARCH("ntitulé",F259)))</formula>
    </cfRule>
    <cfRule type="containsBlanks" dxfId="626" priority="636">
      <formula>LEN(TRIM(F259))=0</formula>
    </cfRule>
  </conditionalFormatting>
  <conditionalFormatting sqref="H262:H263 H259:H260">
    <cfRule type="containsText" dxfId="625" priority="633" operator="containsText" text="ntitulé">
      <formula>NOT(ISERROR(SEARCH("ntitulé",H259)))</formula>
    </cfRule>
    <cfRule type="containsBlanks" dxfId="624" priority="634">
      <formula>LEN(TRIM(H259))=0</formula>
    </cfRule>
  </conditionalFormatting>
  <conditionalFormatting sqref="B18:K18">
    <cfRule type="containsText" dxfId="623" priority="623"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transport",B18)))</formula>
    </cfRule>
    <cfRule type="containsText" dxfId="622" priority="624"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transport",B18)))</formula>
    </cfRule>
  </conditionalFormatting>
  <conditionalFormatting sqref="E32:E39 E27:E29 E24:E25">
    <cfRule type="containsText" dxfId="621" priority="621" operator="containsText" text="ntitulé">
      <formula>NOT(ISERROR(SEARCH("ntitulé",E24)))</formula>
    </cfRule>
    <cfRule type="containsBlanks" dxfId="620" priority="622">
      <formula>LEN(TRIM(E24))=0</formula>
    </cfRule>
  </conditionalFormatting>
  <conditionalFormatting sqref="E41:E48">
    <cfRule type="containsText" dxfId="619" priority="619" operator="containsText" text="ntitulé">
      <formula>NOT(ISERROR(SEARCH("ntitulé",E41)))</formula>
    </cfRule>
    <cfRule type="containsBlanks" dxfId="618" priority="620">
      <formula>LEN(TRIM(E41))=0</formula>
    </cfRule>
  </conditionalFormatting>
  <conditionalFormatting sqref="E50:E51">
    <cfRule type="containsText" dxfId="617" priority="617" operator="containsText" text="ntitulé">
      <formula>NOT(ISERROR(SEARCH("ntitulé",E50)))</formula>
    </cfRule>
    <cfRule type="containsBlanks" dxfId="616" priority="618">
      <formula>LEN(TRIM(E50))=0</formula>
    </cfRule>
  </conditionalFormatting>
  <conditionalFormatting sqref="E53:E54">
    <cfRule type="containsText" dxfId="615" priority="615" operator="containsText" text="ntitulé">
      <formula>NOT(ISERROR(SEARCH("ntitulé",E53)))</formula>
    </cfRule>
    <cfRule type="containsBlanks" dxfId="614" priority="616">
      <formula>LEN(TRIM(E53))=0</formula>
    </cfRule>
  </conditionalFormatting>
  <conditionalFormatting sqref="E55">
    <cfRule type="containsText" dxfId="613" priority="613" operator="containsText" text="ntitulé">
      <formula>NOT(ISERROR(SEARCH("ntitulé",E55)))</formula>
    </cfRule>
    <cfRule type="containsBlanks" dxfId="612" priority="614">
      <formula>LEN(TRIM(E55))=0</formula>
    </cfRule>
  </conditionalFormatting>
  <conditionalFormatting sqref="G32:G39 G27:G29 G24:G25">
    <cfRule type="containsText" dxfId="611" priority="611" operator="containsText" text="ntitulé">
      <formula>NOT(ISERROR(SEARCH("ntitulé",G24)))</formula>
    </cfRule>
    <cfRule type="containsBlanks" dxfId="610" priority="612">
      <formula>LEN(TRIM(G24))=0</formula>
    </cfRule>
  </conditionalFormatting>
  <conditionalFormatting sqref="G41:G48">
    <cfRule type="containsText" dxfId="609" priority="609" operator="containsText" text="ntitulé">
      <formula>NOT(ISERROR(SEARCH("ntitulé",G41)))</formula>
    </cfRule>
    <cfRule type="containsBlanks" dxfId="608" priority="610">
      <formula>LEN(TRIM(G41))=0</formula>
    </cfRule>
  </conditionalFormatting>
  <conditionalFormatting sqref="G50:G51">
    <cfRule type="containsText" dxfId="607" priority="607" operator="containsText" text="ntitulé">
      <formula>NOT(ISERROR(SEARCH("ntitulé",G50)))</formula>
    </cfRule>
    <cfRule type="containsBlanks" dxfId="606" priority="608">
      <formula>LEN(TRIM(G50))=0</formula>
    </cfRule>
  </conditionalFormatting>
  <conditionalFormatting sqref="G53:G54">
    <cfRule type="containsText" dxfId="605" priority="605" operator="containsText" text="ntitulé">
      <formula>NOT(ISERROR(SEARCH("ntitulé",G53)))</formula>
    </cfRule>
    <cfRule type="containsBlanks" dxfId="604" priority="606">
      <formula>LEN(TRIM(G53))=0</formula>
    </cfRule>
  </conditionalFormatting>
  <conditionalFormatting sqref="G55">
    <cfRule type="containsText" dxfId="603" priority="603" operator="containsText" text="ntitulé">
      <formula>NOT(ISERROR(SEARCH("ntitulé",G55)))</formula>
    </cfRule>
    <cfRule type="containsBlanks" dxfId="602" priority="604">
      <formula>LEN(TRIM(G55))=0</formula>
    </cfRule>
  </conditionalFormatting>
  <conditionalFormatting sqref="I32:I39 I27:I29 I24:I25">
    <cfRule type="containsText" dxfId="601" priority="601" operator="containsText" text="ntitulé">
      <formula>NOT(ISERROR(SEARCH("ntitulé",I24)))</formula>
    </cfRule>
    <cfRule type="containsBlanks" dxfId="600" priority="602">
      <formula>LEN(TRIM(I24))=0</formula>
    </cfRule>
  </conditionalFormatting>
  <conditionalFormatting sqref="I41:I48">
    <cfRule type="containsText" dxfId="599" priority="599" operator="containsText" text="ntitulé">
      <formula>NOT(ISERROR(SEARCH("ntitulé",I41)))</formula>
    </cfRule>
    <cfRule type="containsBlanks" dxfId="598" priority="600">
      <formula>LEN(TRIM(I41))=0</formula>
    </cfRule>
  </conditionalFormatting>
  <conditionalFormatting sqref="I50:I51">
    <cfRule type="containsText" dxfId="597" priority="597" operator="containsText" text="ntitulé">
      <formula>NOT(ISERROR(SEARCH("ntitulé",I50)))</formula>
    </cfRule>
    <cfRule type="containsBlanks" dxfId="596" priority="598">
      <formula>LEN(TRIM(I50))=0</formula>
    </cfRule>
  </conditionalFormatting>
  <conditionalFormatting sqref="I53:I54">
    <cfRule type="containsText" dxfId="595" priority="595" operator="containsText" text="ntitulé">
      <formula>NOT(ISERROR(SEARCH("ntitulé",I53)))</formula>
    </cfRule>
    <cfRule type="containsBlanks" dxfId="594" priority="596">
      <formula>LEN(TRIM(I53))=0</formula>
    </cfRule>
  </conditionalFormatting>
  <conditionalFormatting sqref="I55">
    <cfRule type="containsText" dxfId="593" priority="593" operator="containsText" text="ntitulé">
      <formula>NOT(ISERROR(SEARCH("ntitulé",I55)))</formula>
    </cfRule>
    <cfRule type="containsBlanks" dxfId="592" priority="594">
      <formula>LEN(TRIM(I55))=0</formula>
    </cfRule>
  </conditionalFormatting>
  <conditionalFormatting sqref="K32:K39 K27:K29 K24:K25">
    <cfRule type="containsText" dxfId="591" priority="591" operator="containsText" text="ntitulé">
      <formula>NOT(ISERROR(SEARCH("ntitulé",K24)))</formula>
    </cfRule>
    <cfRule type="containsBlanks" dxfId="590" priority="592">
      <formula>LEN(TRIM(K24))=0</formula>
    </cfRule>
  </conditionalFormatting>
  <conditionalFormatting sqref="K41:K48">
    <cfRule type="containsText" dxfId="589" priority="589" operator="containsText" text="ntitulé">
      <formula>NOT(ISERROR(SEARCH("ntitulé",K41)))</formula>
    </cfRule>
    <cfRule type="containsBlanks" dxfId="588" priority="590">
      <formula>LEN(TRIM(K41))=0</formula>
    </cfRule>
  </conditionalFormatting>
  <conditionalFormatting sqref="K50:K51">
    <cfRule type="containsText" dxfId="587" priority="587" operator="containsText" text="ntitulé">
      <formula>NOT(ISERROR(SEARCH("ntitulé",K50)))</formula>
    </cfRule>
    <cfRule type="containsBlanks" dxfId="586" priority="588">
      <formula>LEN(TRIM(K50))=0</formula>
    </cfRule>
  </conditionalFormatting>
  <conditionalFormatting sqref="K53:K54">
    <cfRule type="containsText" dxfId="585" priority="585" operator="containsText" text="ntitulé">
      <formula>NOT(ISERROR(SEARCH("ntitulé",K53)))</formula>
    </cfRule>
    <cfRule type="containsBlanks" dxfId="584" priority="586">
      <formula>LEN(TRIM(K53))=0</formula>
    </cfRule>
  </conditionalFormatting>
  <conditionalFormatting sqref="K55">
    <cfRule type="containsText" dxfId="583" priority="583" operator="containsText" text="ntitulé">
      <formula>NOT(ISERROR(SEARCH("ntitulé",K55)))</formula>
    </cfRule>
    <cfRule type="containsBlanks" dxfId="582" priority="584">
      <formula>LEN(TRIM(K55))=0</formula>
    </cfRule>
  </conditionalFormatting>
  <conditionalFormatting sqref="M32:M39 M27:M29 M24:M25">
    <cfRule type="containsText" dxfId="581" priority="581" operator="containsText" text="ntitulé">
      <formula>NOT(ISERROR(SEARCH("ntitulé",M24)))</formula>
    </cfRule>
    <cfRule type="containsBlanks" dxfId="580" priority="582">
      <formula>LEN(TRIM(M24))=0</formula>
    </cfRule>
  </conditionalFormatting>
  <conditionalFormatting sqref="M41:M48">
    <cfRule type="containsText" dxfId="579" priority="579" operator="containsText" text="ntitulé">
      <formula>NOT(ISERROR(SEARCH("ntitulé",M41)))</formula>
    </cfRule>
    <cfRule type="containsBlanks" dxfId="578" priority="580">
      <formula>LEN(TRIM(M41))=0</formula>
    </cfRule>
  </conditionalFormatting>
  <conditionalFormatting sqref="M50:M51">
    <cfRule type="containsText" dxfId="577" priority="577" operator="containsText" text="ntitulé">
      <formula>NOT(ISERROR(SEARCH("ntitulé",M50)))</formula>
    </cfRule>
    <cfRule type="containsBlanks" dxfId="576" priority="578">
      <formula>LEN(TRIM(M50))=0</formula>
    </cfRule>
  </conditionalFormatting>
  <conditionalFormatting sqref="M53:M54">
    <cfRule type="containsText" dxfId="575" priority="575" operator="containsText" text="ntitulé">
      <formula>NOT(ISERROR(SEARCH("ntitulé",M53)))</formula>
    </cfRule>
    <cfRule type="containsBlanks" dxfId="574" priority="576">
      <formula>LEN(TRIM(M53))=0</formula>
    </cfRule>
  </conditionalFormatting>
  <conditionalFormatting sqref="M55">
    <cfRule type="containsText" dxfId="573" priority="573" operator="containsText" text="ntitulé">
      <formula>NOT(ISERROR(SEARCH("ntitulé",M55)))</formula>
    </cfRule>
    <cfRule type="containsBlanks" dxfId="572" priority="574">
      <formula>LEN(TRIM(M55))=0</formula>
    </cfRule>
  </conditionalFormatting>
  <conditionalFormatting sqref="O32:O39 O27:O29 O24:O25">
    <cfRule type="containsText" dxfId="571" priority="571" operator="containsText" text="ntitulé">
      <formula>NOT(ISERROR(SEARCH("ntitulé",O24)))</formula>
    </cfRule>
    <cfRule type="containsBlanks" dxfId="570" priority="572">
      <formula>LEN(TRIM(O24))=0</formula>
    </cfRule>
  </conditionalFormatting>
  <conditionalFormatting sqref="O41:O48">
    <cfRule type="containsText" dxfId="569" priority="569" operator="containsText" text="ntitulé">
      <formula>NOT(ISERROR(SEARCH("ntitulé",O41)))</formula>
    </cfRule>
    <cfRule type="containsBlanks" dxfId="568" priority="570">
      <formula>LEN(TRIM(O41))=0</formula>
    </cfRule>
  </conditionalFormatting>
  <conditionalFormatting sqref="O50:O51">
    <cfRule type="containsText" dxfId="567" priority="567" operator="containsText" text="ntitulé">
      <formula>NOT(ISERROR(SEARCH("ntitulé",O50)))</formula>
    </cfRule>
    <cfRule type="containsBlanks" dxfId="566" priority="568">
      <formula>LEN(TRIM(O50))=0</formula>
    </cfRule>
  </conditionalFormatting>
  <conditionalFormatting sqref="O53:O54">
    <cfRule type="containsText" dxfId="565" priority="565" operator="containsText" text="ntitulé">
      <formula>NOT(ISERROR(SEARCH("ntitulé",O53)))</formula>
    </cfRule>
    <cfRule type="containsBlanks" dxfId="564" priority="566">
      <formula>LEN(TRIM(O53))=0</formula>
    </cfRule>
  </conditionalFormatting>
  <conditionalFormatting sqref="O55">
    <cfRule type="containsText" dxfId="563" priority="563" operator="containsText" text="ntitulé">
      <formula>NOT(ISERROR(SEARCH("ntitulé",O55)))</formula>
    </cfRule>
    <cfRule type="containsBlanks" dxfId="562" priority="564">
      <formula>LEN(TRIM(O55))=0</formula>
    </cfRule>
  </conditionalFormatting>
  <conditionalFormatting sqref="C81:D88 C76:D78 C73:D74">
    <cfRule type="containsText" dxfId="561" priority="561" operator="containsText" text="ntitulé">
      <formula>NOT(ISERROR(SEARCH("ntitulé",C73)))</formula>
    </cfRule>
    <cfRule type="containsBlanks" dxfId="560" priority="562">
      <formula>LEN(TRIM(C73))=0</formula>
    </cfRule>
  </conditionalFormatting>
  <conditionalFormatting sqref="C90:D97">
    <cfRule type="containsText" dxfId="559" priority="559" operator="containsText" text="ntitulé">
      <formula>NOT(ISERROR(SEARCH("ntitulé",C90)))</formula>
    </cfRule>
    <cfRule type="containsBlanks" dxfId="558" priority="560">
      <formula>LEN(TRIM(C90))=0</formula>
    </cfRule>
  </conditionalFormatting>
  <conditionalFormatting sqref="C99:D100">
    <cfRule type="containsText" dxfId="557" priority="557" operator="containsText" text="ntitulé">
      <formula>NOT(ISERROR(SEARCH("ntitulé",C99)))</formula>
    </cfRule>
    <cfRule type="containsBlanks" dxfId="556" priority="558">
      <formula>LEN(TRIM(C99))=0</formula>
    </cfRule>
  </conditionalFormatting>
  <conditionalFormatting sqref="C102:D103">
    <cfRule type="containsText" dxfId="555" priority="555" operator="containsText" text="ntitulé">
      <formula>NOT(ISERROR(SEARCH("ntitulé",C102)))</formula>
    </cfRule>
    <cfRule type="containsBlanks" dxfId="554" priority="556">
      <formula>LEN(TRIM(C102))=0</formula>
    </cfRule>
  </conditionalFormatting>
  <conditionalFormatting sqref="C104:D104">
    <cfRule type="containsText" dxfId="553" priority="553" operator="containsText" text="ntitulé">
      <formula>NOT(ISERROR(SEARCH("ntitulé",C104)))</formula>
    </cfRule>
    <cfRule type="containsBlanks" dxfId="552" priority="554">
      <formula>LEN(TRIM(C104))=0</formula>
    </cfRule>
  </conditionalFormatting>
  <conditionalFormatting sqref="F81:F88 F76:F78 F73:F74">
    <cfRule type="containsText" dxfId="551" priority="551" operator="containsText" text="ntitulé">
      <formula>NOT(ISERROR(SEARCH("ntitulé",F73)))</formula>
    </cfRule>
    <cfRule type="containsBlanks" dxfId="550" priority="552">
      <formula>LEN(TRIM(F73))=0</formula>
    </cfRule>
  </conditionalFormatting>
  <conditionalFormatting sqref="F90:F97">
    <cfRule type="containsText" dxfId="549" priority="549" operator="containsText" text="ntitulé">
      <formula>NOT(ISERROR(SEARCH("ntitulé",F90)))</formula>
    </cfRule>
    <cfRule type="containsBlanks" dxfId="548" priority="550">
      <formula>LEN(TRIM(F90))=0</formula>
    </cfRule>
  </conditionalFormatting>
  <conditionalFormatting sqref="F99:F100">
    <cfRule type="containsText" dxfId="547" priority="547" operator="containsText" text="ntitulé">
      <formula>NOT(ISERROR(SEARCH("ntitulé",F99)))</formula>
    </cfRule>
    <cfRule type="containsBlanks" dxfId="546" priority="548">
      <formula>LEN(TRIM(F99))=0</formula>
    </cfRule>
  </conditionalFormatting>
  <conditionalFormatting sqref="F102:F103">
    <cfRule type="containsText" dxfId="545" priority="545" operator="containsText" text="ntitulé">
      <formula>NOT(ISERROR(SEARCH("ntitulé",F102)))</formula>
    </cfRule>
    <cfRule type="containsBlanks" dxfId="544" priority="546">
      <formula>LEN(TRIM(F102))=0</formula>
    </cfRule>
  </conditionalFormatting>
  <conditionalFormatting sqref="F104">
    <cfRule type="containsText" dxfId="543" priority="543" operator="containsText" text="ntitulé">
      <formula>NOT(ISERROR(SEARCH("ntitulé",F104)))</formula>
    </cfRule>
    <cfRule type="containsBlanks" dxfId="542" priority="544">
      <formula>LEN(TRIM(F104))=0</formula>
    </cfRule>
  </conditionalFormatting>
  <conditionalFormatting sqref="H81:H88 H76:H78 H73:H74">
    <cfRule type="containsText" dxfId="541" priority="541" operator="containsText" text="ntitulé">
      <formula>NOT(ISERROR(SEARCH("ntitulé",H73)))</formula>
    </cfRule>
    <cfRule type="containsBlanks" dxfId="540" priority="542">
      <formula>LEN(TRIM(H73))=0</formula>
    </cfRule>
  </conditionalFormatting>
  <conditionalFormatting sqref="H90:H97">
    <cfRule type="containsText" dxfId="539" priority="539" operator="containsText" text="ntitulé">
      <formula>NOT(ISERROR(SEARCH("ntitulé",H90)))</formula>
    </cfRule>
    <cfRule type="containsBlanks" dxfId="538" priority="540">
      <formula>LEN(TRIM(H90))=0</formula>
    </cfRule>
  </conditionalFormatting>
  <conditionalFormatting sqref="H99:H100">
    <cfRule type="containsText" dxfId="537" priority="537" operator="containsText" text="ntitulé">
      <formula>NOT(ISERROR(SEARCH("ntitulé",H99)))</formula>
    </cfRule>
    <cfRule type="containsBlanks" dxfId="536" priority="538">
      <formula>LEN(TRIM(H99))=0</formula>
    </cfRule>
  </conditionalFormatting>
  <conditionalFormatting sqref="H102:H103">
    <cfRule type="containsText" dxfId="535" priority="535" operator="containsText" text="ntitulé">
      <formula>NOT(ISERROR(SEARCH("ntitulé",H102)))</formula>
    </cfRule>
    <cfRule type="containsBlanks" dxfId="534" priority="536">
      <formula>LEN(TRIM(H102))=0</formula>
    </cfRule>
  </conditionalFormatting>
  <conditionalFormatting sqref="H104">
    <cfRule type="containsText" dxfId="533" priority="533" operator="containsText" text="ntitulé">
      <formula>NOT(ISERROR(SEARCH("ntitulé",H104)))</formula>
    </cfRule>
    <cfRule type="containsBlanks" dxfId="532" priority="534">
      <formula>LEN(TRIM(H104))=0</formula>
    </cfRule>
  </conditionalFormatting>
  <conditionalFormatting sqref="J81:J88 J76:J78 J73:J74">
    <cfRule type="containsText" dxfId="531" priority="531" operator="containsText" text="ntitulé">
      <formula>NOT(ISERROR(SEARCH("ntitulé",J73)))</formula>
    </cfRule>
    <cfRule type="containsBlanks" dxfId="530" priority="532">
      <formula>LEN(TRIM(J73))=0</formula>
    </cfRule>
  </conditionalFormatting>
  <conditionalFormatting sqref="J90:J97">
    <cfRule type="containsText" dxfId="529" priority="529" operator="containsText" text="ntitulé">
      <formula>NOT(ISERROR(SEARCH("ntitulé",J90)))</formula>
    </cfRule>
    <cfRule type="containsBlanks" dxfId="528" priority="530">
      <formula>LEN(TRIM(J90))=0</formula>
    </cfRule>
  </conditionalFormatting>
  <conditionalFormatting sqref="J99:J100">
    <cfRule type="containsText" dxfId="527" priority="527" operator="containsText" text="ntitulé">
      <formula>NOT(ISERROR(SEARCH("ntitulé",J99)))</formula>
    </cfRule>
    <cfRule type="containsBlanks" dxfId="526" priority="528">
      <formula>LEN(TRIM(J99))=0</formula>
    </cfRule>
  </conditionalFormatting>
  <conditionalFormatting sqref="J102:J103">
    <cfRule type="containsText" dxfId="525" priority="525" operator="containsText" text="ntitulé">
      <formula>NOT(ISERROR(SEARCH("ntitulé",J102)))</formula>
    </cfRule>
    <cfRule type="containsBlanks" dxfId="524" priority="526">
      <formula>LEN(TRIM(J102))=0</formula>
    </cfRule>
  </conditionalFormatting>
  <conditionalFormatting sqref="J104">
    <cfRule type="containsText" dxfId="523" priority="523" operator="containsText" text="ntitulé">
      <formula>NOT(ISERROR(SEARCH("ntitulé",J104)))</formula>
    </cfRule>
    <cfRule type="containsBlanks" dxfId="522" priority="524">
      <formula>LEN(TRIM(J104))=0</formula>
    </cfRule>
  </conditionalFormatting>
  <conditionalFormatting sqref="L81:L88 L76:L78 L73:L74">
    <cfRule type="containsText" dxfId="521" priority="521" operator="containsText" text="ntitulé">
      <formula>NOT(ISERROR(SEARCH("ntitulé",L73)))</formula>
    </cfRule>
    <cfRule type="containsBlanks" dxfId="520" priority="522">
      <formula>LEN(TRIM(L73))=0</formula>
    </cfRule>
  </conditionalFormatting>
  <conditionalFormatting sqref="L90:L97">
    <cfRule type="containsText" dxfId="519" priority="519" operator="containsText" text="ntitulé">
      <formula>NOT(ISERROR(SEARCH("ntitulé",L90)))</formula>
    </cfRule>
    <cfRule type="containsBlanks" dxfId="518" priority="520">
      <formula>LEN(TRIM(L90))=0</formula>
    </cfRule>
  </conditionalFormatting>
  <conditionalFormatting sqref="L99:L100">
    <cfRule type="containsText" dxfId="517" priority="517" operator="containsText" text="ntitulé">
      <formula>NOT(ISERROR(SEARCH("ntitulé",L99)))</formula>
    </cfRule>
    <cfRule type="containsBlanks" dxfId="516" priority="518">
      <formula>LEN(TRIM(L99))=0</formula>
    </cfRule>
  </conditionalFormatting>
  <conditionalFormatting sqref="L102:L103">
    <cfRule type="containsText" dxfId="515" priority="515" operator="containsText" text="ntitulé">
      <formula>NOT(ISERROR(SEARCH("ntitulé",L102)))</formula>
    </cfRule>
    <cfRule type="containsBlanks" dxfId="514" priority="516">
      <formula>LEN(TRIM(L102))=0</formula>
    </cfRule>
  </conditionalFormatting>
  <conditionalFormatting sqref="L104">
    <cfRule type="containsText" dxfId="513" priority="513" operator="containsText" text="ntitulé">
      <formula>NOT(ISERROR(SEARCH("ntitulé",L104)))</formula>
    </cfRule>
    <cfRule type="containsBlanks" dxfId="512" priority="514">
      <formula>LEN(TRIM(L104))=0</formula>
    </cfRule>
  </conditionalFormatting>
  <conditionalFormatting sqref="N81:N88 N76:N78 N73:N74">
    <cfRule type="containsText" dxfId="511" priority="511" operator="containsText" text="ntitulé">
      <formula>NOT(ISERROR(SEARCH("ntitulé",N73)))</formula>
    </cfRule>
    <cfRule type="containsBlanks" dxfId="510" priority="512">
      <formula>LEN(TRIM(N73))=0</formula>
    </cfRule>
  </conditionalFormatting>
  <conditionalFormatting sqref="N90:N97">
    <cfRule type="containsText" dxfId="509" priority="509" operator="containsText" text="ntitulé">
      <formula>NOT(ISERROR(SEARCH("ntitulé",N90)))</formula>
    </cfRule>
    <cfRule type="containsBlanks" dxfId="508" priority="510">
      <formula>LEN(TRIM(N90))=0</formula>
    </cfRule>
  </conditionalFormatting>
  <conditionalFormatting sqref="N99:N100">
    <cfRule type="containsText" dxfId="507" priority="507" operator="containsText" text="ntitulé">
      <formula>NOT(ISERROR(SEARCH("ntitulé",N99)))</formula>
    </cfRule>
    <cfRule type="containsBlanks" dxfId="506" priority="508">
      <formula>LEN(TRIM(N99))=0</formula>
    </cfRule>
  </conditionalFormatting>
  <conditionalFormatting sqref="N102:N103">
    <cfRule type="containsText" dxfId="505" priority="505" operator="containsText" text="ntitulé">
      <formula>NOT(ISERROR(SEARCH("ntitulé",N102)))</formula>
    </cfRule>
    <cfRule type="containsBlanks" dxfId="504" priority="506">
      <formula>LEN(TRIM(N102))=0</formula>
    </cfRule>
  </conditionalFormatting>
  <conditionalFormatting sqref="N104">
    <cfRule type="containsText" dxfId="503" priority="503" operator="containsText" text="ntitulé">
      <formula>NOT(ISERROR(SEARCH("ntitulé",N104)))</formula>
    </cfRule>
    <cfRule type="containsBlanks" dxfId="502" priority="504">
      <formula>LEN(TRIM(N104))=0</formula>
    </cfRule>
  </conditionalFormatting>
  <conditionalFormatting sqref="P81:P88 P76:P78 P73:P74">
    <cfRule type="containsText" dxfId="501" priority="501" operator="containsText" text="ntitulé">
      <formula>NOT(ISERROR(SEARCH("ntitulé",P73)))</formula>
    </cfRule>
    <cfRule type="containsBlanks" dxfId="500" priority="502">
      <formula>LEN(TRIM(P73))=0</formula>
    </cfRule>
  </conditionalFormatting>
  <conditionalFormatting sqref="P90:P97">
    <cfRule type="containsText" dxfId="499" priority="499" operator="containsText" text="ntitulé">
      <formula>NOT(ISERROR(SEARCH("ntitulé",P90)))</formula>
    </cfRule>
    <cfRule type="containsBlanks" dxfId="498" priority="500">
      <formula>LEN(TRIM(P90))=0</formula>
    </cfRule>
  </conditionalFormatting>
  <conditionalFormatting sqref="P99:P100">
    <cfRule type="containsText" dxfId="497" priority="497" operator="containsText" text="ntitulé">
      <formula>NOT(ISERROR(SEARCH("ntitulé",P99)))</formula>
    </cfRule>
    <cfRule type="containsBlanks" dxfId="496" priority="498">
      <formula>LEN(TRIM(P99))=0</formula>
    </cfRule>
  </conditionalFormatting>
  <conditionalFormatting sqref="P102:P103">
    <cfRule type="containsText" dxfId="495" priority="495" operator="containsText" text="ntitulé">
      <formula>NOT(ISERROR(SEARCH("ntitulé",P102)))</formula>
    </cfRule>
    <cfRule type="containsBlanks" dxfId="494" priority="496">
      <formula>LEN(TRIM(P102))=0</formula>
    </cfRule>
  </conditionalFormatting>
  <conditionalFormatting sqref="P104">
    <cfRule type="containsText" dxfId="493" priority="493" operator="containsText" text="ntitulé">
      <formula>NOT(ISERROR(SEARCH("ntitulé",P104)))</formula>
    </cfRule>
    <cfRule type="containsBlanks" dxfId="492" priority="494">
      <formula>LEN(TRIM(P104))=0</formula>
    </cfRule>
  </conditionalFormatting>
  <conditionalFormatting sqref="D115:D116 D112:D113">
    <cfRule type="containsText" dxfId="491" priority="491" operator="containsText" text="ntitulé">
      <formula>NOT(ISERROR(SEARCH("ntitulé",D112)))</formula>
    </cfRule>
    <cfRule type="containsBlanks" dxfId="490" priority="492">
      <formula>LEN(TRIM(D112))=0</formula>
    </cfRule>
  </conditionalFormatting>
  <conditionalFormatting sqref="J115:J116 J112:J113">
    <cfRule type="containsText" dxfId="489" priority="485" operator="containsText" text="ntitulé">
      <formula>NOT(ISERROR(SEARCH("ntitulé",J112)))</formula>
    </cfRule>
    <cfRule type="containsBlanks" dxfId="488" priority="486">
      <formula>LEN(TRIM(J112))=0</formula>
    </cfRule>
  </conditionalFormatting>
  <conditionalFormatting sqref="L115:L116 L112:L113">
    <cfRule type="containsText" dxfId="487" priority="483" operator="containsText" text="ntitulé">
      <formula>NOT(ISERROR(SEARCH("ntitulé",L112)))</formula>
    </cfRule>
    <cfRule type="containsBlanks" dxfId="486" priority="484">
      <formula>LEN(TRIM(L112))=0</formula>
    </cfRule>
  </conditionalFormatting>
  <conditionalFormatting sqref="N115:N116 N112:N113">
    <cfRule type="containsText" dxfId="485" priority="481" operator="containsText" text="ntitulé">
      <formula>NOT(ISERROR(SEARCH("ntitulé",N112)))</formula>
    </cfRule>
    <cfRule type="containsBlanks" dxfId="484" priority="482">
      <formula>LEN(TRIM(N112))=0</formula>
    </cfRule>
  </conditionalFormatting>
  <conditionalFormatting sqref="P115:P116 P112:P113">
    <cfRule type="containsText" dxfId="483" priority="479" operator="containsText" text="ntitulé">
      <formula>NOT(ISERROR(SEARCH("ntitulé",P112)))</formula>
    </cfRule>
    <cfRule type="containsBlanks" dxfId="482" priority="480">
      <formula>LEN(TRIM(P112))=0</formula>
    </cfRule>
  </conditionalFormatting>
  <conditionalFormatting sqref="F115:F116 F112:F113">
    <cfRule type="containsText" dxfId="481" priority="489" operator="containsText" text="ntitulé">
      <formula>NOT(ISERROR(SEARCH("ntitulé",F112)))</formula>
    </cfRule>
    <cfRule type="containsBlanks" dxfId="480" priority="490">
      <formula>LEN(TRIM(F112))=0</formula>
    </cfRule>
  </conditionalFormatting>
  <conditionalFormatting sqref="H115:H116 H112:H113">
    <cfRule type="containsText" dxfId="479" priority="487" operator="containsText" text="ntitulé">
      <formula>NOT(ISERROR(SEARCH("ntitulé",H112)))</formula>
    </cfRule>
    <cfRule type="containsBlanks" dxfId="478" priority="488">
      <formula>LEN(TRIM(H112))=0</formula>
    </cfRule>
  </conditionalFormatting>
  <conditionalFormatting sqref="E81:E88 E76:E78 E73:E74">
    <cfRule type="containsText" dxfId="477" priority="477" operator="containsText" text="ntitulé">
      <formula>NOT(ISERROR(SEARCH("ntitulé",E73)))</formula>
    </cfRule>
    <cfRule type="containsBlanks" dxfId="476" priority="478">
      <formula>LEN(TRIM(E73))=0</formula>
    </cfRule>
  </conditionalFormatting>
  <conditionalFormatting sqref="E90:E97">
    <cfRule type="containsText" dxfId="475" priority="475" operator="containsText" text="ntitulé">
      <formula>NOT(ISERROR(SEARCH("ntitulé",E90)))</formula>
    </cfRule>
    <cfRule type="containsBlanks" dxfId="474" priority="476">
      <formula>LEN(TRIM(E90))=0</formula>
    </cfRule>
  </conditionalFormatting>
  <conditionalFormatting sqref="E99:E100">
    <cfRule type="containsText" dxfId="473" priority="473" operator="containsText" text="ntitulé">
      <formula>NOT(ISERROR(SEARCH("ntitulé",E99)))</formula>
    </cfRule>
    <cfRule type="containsBlanks" dxfId="472" priority="474">
      <formula>LEN(TRIM(E99))=0</formula>
    </cfRule>
  </conditionalFormatting>
  <conditionalFormatting sqref="E102:E103">
    <cfRule type="containsText" dxfId="471" priority="471" operator="containsText" text="ntitulé">
      <formula>NOT(ISERROR(SEARCH("ntitulé",E102)))</formula>
    </cfRule>
    <cfRule type="containsBlanks" dxfId="470" priority="472">
      <formula>LEN(TRIM(E102))=0</formula>
    </cfRule>
  </conditionalFormatting>
  <conditionalFormatting sqref="E104">
    <cfRule type="containsText" dxfId="469" priority="469" operator="containsText" text="ntitulé">
      <formula>NOT(ISERROR(SEARCH("ntitulé",E104)))</formula>
    </cfRule>
    <cfRule type="containsBlanks" dxfId="468" priority="470">
      <formula>LEN(TRIM(E104))=0</formula>
    </cfRule>
  </conditionalFormatting>
  <conditionalFormatting sqref="G81:G88 G76:G78 G73:G74">
    <cfRule type="containsText" dxfId="467" priority="467" operator="containsText" text="ntitulé">
      <formula>NOT(ISERROR(SEARCH("ntitulé",G73)))</formula>
    </cfRule>
    <cfRule type="containsBlanks" dxfId="466" priority="468">
      <formula>LEN(TRIM(G73))=0</formula>
    </cfRule>
  </conditionalFormatting>
  <conditionalFormatting sqref="G90:G97">
    <cfRule type="containsText" dxfId="465" priority="465" operator="containsText" text="ntitulé">
      <formula>NOT(ISERROR(SEARCH("ntitulé",G90)))</formula>
    </cfRule>
    <cfRule type="containsBlanks" dxfId="464" priority="466">
      <formula>LEN(TRIM(G90))=0</formula>
    </cfRule>
  </conditionalFormatting>
  <conditionalFormatting sqref="G99:G100">
    <cfRule type="containsText" dxfId="463" priority="463" operator="containsText" text="ntitulé">
      <formula>NOT(ISERROR(SEARCH("ntitulé",G99)))</formula>
    </cfRule>
    <cfRule type="containsBlanks" dxfId="462" priority="464">
      <formula>LEN(TRIM(G99))=0</formula>
    </cfRule>
  </conditionalFormatting>
  <conditionalFormatting sqref="G102:G103">
    <cfRule type="containsText" dxfId="461" priority="461" operator="containsText" text="ntitulé">
      <formula>NOT(ISERROR(SEARCH("ntitulé",G102)))</formula>
    </cfRule>
    <cfRule type="containsBlanks" dxfId="460" priority="462">
      <formula>LEN(TRIM(G102))=0</formula>
    </cfRule>
  </conditionalFormatting>
  <conditionalFormatting sqref="G104">
    <cfRule type="containsText" dxfId="459" priority="459" operator="containsText" text="ntitulé">
      <formula>NOT(ISERROR(SEARCH("ntitulé",G104)))</formula>
    </cfRule>
    <cfRule type="containsBlanks" dxfId="458" priority="460">
      <formula>LEN(TRIM(G104))=0</formula>
    </cfRule>
  </conditionalFormatting>
  <conditionalFormatting sqref="I81:I88 I76:I78 I73:I74">
    <cfRule type="containsText" dxfId="457" priority="457" operator="containsText" text="ntitulé">
      <formula>NOT(ISERROR(SEARCH("ntitulé",I73)))</formula>
    </cfRule>
    <cfRule type="containsBlanks" dxfId="456" priority="458">
      <formula>LEN(TRIM(I73))=0</formula>
    </cfRule>
  </conditionalFormatting>
  <conditionalFormatting sqref="I90:I97">
    <cfRule type="containsText" dxfId="455" priority="455" operator="containsText" text="ntitulé">
      <formula>NOT(ISERROR(SEARCH("ntitulé",I90)))</formula>
    </cfRule>
    <cfRule type="containsBlanks" dxfId="454" priority="456">
      <formula>LEN(TRIM(I90))=0</formula>
    </cfRule>
  </conditionalFormatting>
  <conditionalFormatting sqref="I99:I100">
    <cfRule type="containsText" dxfId="453" priority="453" operator="containsText" text="ntitulé">
      <formula>NOT(ISERROR(SEARCH("ntitulé",I99)))</formula>
    </cfRule>
    <cfRule type="containsBlanks" dxfId="452" priority="454">
      <formula>LEN(TRIM(I99))=0</formula>
    </cfRule>
  </conditionalFormatting>
  <conditionalFormatting sqref="I102:I103">
    <cfRule type="containsText" dxfId="451" priority="451" operator="containsText" text="ntitulé">
      <formula>NOT(ISERROR(SEARCH("ntitulé",I102)))</formula>
    </cfRule>
    <cfRule type="containsBlanks" dxfId="450" priority="452">
      <formula>LEN(TRIM(I102))=0</formula>
    </cfRule>
  </conditionalFormatting>
  <conditionalFormatting sqref="I104">
    <cfRule type="containsText" dxfId="449" priority="449" operator="containsText" text="ntitulé">
      <formula>NOT(ISERROR(SEARCH("ntitulé",I104)))</formula>
    </cfRule>
    <cfRule type="containsBlanks" dxfId="448" priority="450">
      <formula>LEN(TRIM(I104))=0</formula>
    </cfRule>
  </conditionalFormatting>
  <conditionalFormatting sqref="K81:K88 K76:K78 K73:K74">
    <cfRule type="containsText" dxfId="447" priority="447" operator="containsText" text="ntitulé">
      <formula>NOT(ISERROR(SEARCH("ntitulé",K73)))</formula>
    </cfRule>
    <cfRule type="containsBlanks" dxfId="446" priority="448">
      <formula>LEN(TRIM(K73))=0</formula>
    </cfRule>
  </conditionalFormatting>
  <conditionalFormatting sqref="K90:K97">
    <cfRule type="containsText" dxfId="445" priority="445" operator="containsText" text="ntitulé">
      <formula>NOT(ISERROR(SEARCH("ntitulé",K90)))</formula>
    </cfRule>
    <cfRule type="containsBlanks" dxfId="444" priority="446">
      <formula>LEN(TRIM(K90))=0</formula>
    </cfRule>
  </conditionalFormatting>
  <conditionalFormatting sqref="K99:K100">
    <cfRule type="containsText" dxfId="443" priority="443" operator="containsText" text="ntitulé">
      <formula>NOT(ISERROR(SEARCH("ntitulé",K99)))</formula>
    </cfRule>
    <cfRule type="containsBlanks" dxfId="442" priority="444">
      <formula>LEN(TRIM(K99))=0</formula>
    </cfRule>
  </conditionalFormatting>
  <conditionalFormatting sqref="K102:K103">
    <cfRule type="containsText" dxfId="441" priority="441" operator="containsText" text="ntitulé">
      <formula>NOT(ISERROR(SEARCH("ntitulé",K102)))</formula>
    </cfRule>
    <cfRule type="containsBlanks" dxfId="440" priority="442">
      <formula>LEN(TRIM(K102))=0</formula>
    </cfRule>
  </conditionalFormatting>
  <conditionalFormatting sqref="K104">
    <cfRule type="containsText" dxfId="439" priority="439" operator="containsText" text="ntitulé">
      <formula>NOT(ISERROR(SEARCH("ntitulé",K104)))</formula>
    </cfRule>
    <cfRule type="containsBlanks" dxfId="438" priority="440">
      <formula>LEN(TRIM(K104))=0</formula>
    </cfRule>
  </conditionalFormatting>
  <conditionalFormatting sqref="M81:M88 M76:M78 M73:M74">
    <cfRule type="containsText" dxfId="437" priority="437" operator="containsText" text="ntitulé">
      <formula>NOT(ISERROR(SEARCH("ntitulé",M73)))</formula>
    </cfRule>
    <cfRule type="containsBlanks" dxfId="436" priority="438">
      <formula>LEN(TRIM(M73))=0</formula>
    </cfRule>
  </conditionalFormatting>
  <conditionalFormatting sqref="M90:M97">
    <cfRule type="containsText" dxfId="435" priority="435" operator="containsText" text="ntitulé">
      <formula>NOT(ISERROR(SEARCH("ntitulé",M90)))</formula>
    </cfRule>
    <cfRule type="containsBlanks" dxfId="434" priority="436">
      <formula>LEN(TRIM(M90))=0</formula>
    </cfRule>
  </conditionalFormatting>
  <conditionalFormatting sqref="M99:M100">
    <cfRule type="containsText" dxfId="433" priority="433" operator="containsText" text="ntitulé">
      <formula>NOT(ISERROR(SEARCH("ntitulé",M99)))</formula>
    </cfRule>
    <cfRule type="containsBlanks" dxfId="432" priority="434">
      <formula>LEN(TRIM(M99))=0</formula>
    </cfRule>
  </conditionalFormatting>
  <conditionalFormatting sqref="M102:M103">
    <cfRule type="containsText" dxfId="431" priority="431" operator="containsText" text="ntitulé">
      <formula>NOT(ISERROR(SEARCH("ntitulé",M102)))</formula>
    </cfRule>
    <cfRule type="containsBlanks" dxfId="430" priority="432">
      <formula>LEN(TRIM(M102))=0</formula>
    </cfRule>
  </conditionalFormatting>
  <conditionalFormatting sqref="M104">
    <cfRule type="containsText" dxfId="429" priority="429" operator="containsText" text="ntitulé">
      <formula>NOT(ISERROR(SEARCH("ntitulé",M104)))</formula>
    </cfRule>
    <cfRule type="containsBlanks" dxfId="428" priority="430">
      <formula>LEN(TRIM(M104))=0</formula>
    </cfRule>
  </conditionalFormatting>
  <conditionalFormatting sqref="O81:O88 O76:O78 O73:O74">
    <cfRule type="containsText" dxfId="427" priority="427" operator="containsText" text="ntitulé">
      <formula>NOT(ISERROR(SEARCH("ntitulé",O73)))</formula>
    </cfRule>
    <cfRule type="containsBlanks" dxfId="426" priority="428">
      <formula>LEN(TRIM(O73))=0</formula>
    </cfRule>
  </conditionalFormatting>
  <conditionalFormatting sqref="O90:O97">
    <cfRule type="containsText" dxfId="425" priority="425" operator="containsText" text="ntitulé">
      <formula>NOT(ISERROR(SEARCH("ntitulé",O90)))</formula>
    </cfRule>
    <cfRule type="containsBlanks" dxfId="424" priority="426">
      <formula>LEN(TRIM(O90))=0</formula>
    </cfRule>
  </conditionalFormatting>
  <conditionalFormatting sqref="O99:O100">
    <cfRule type="containsText" dxfId="423" priority="423" operator="containsText" text="ntitulé">
      <formula>NOT(ISERROR(SEARCH("ntitulé",O99)))</formula>
    </cfRule>
    <cfRule type="containsBlanks" dxfId="422" priority="424">
      <formula>LEN(TRIM(O99))=0</formula>
    </cfRule>
  </conditionalFormatting>
  <conditionalFormatting sqref="O102:O103">
    <cfRule type="containsText" dxfId="421" priority="421" operator="containsText" text="ntitulé">
      <formula>NOT(ISERROR(SEARCH("ntitulé",O102)))</formula>
    </cfRule>
    <cfRule type="containsBlanks" dxfId="420" priority="422">
      <formula>LEN(TRIM(O102))=0</formula>
    </cfRule>
  </conditionalFormatting>
  <conditionalFormatting sqref="O104">
    <cfRule type="containsText" dxfId="419" priority="419" operator="containsText" text="ntitulé">
      <formula>NOT(ISERROR(SEARCH("ntitulé",O104)))</formula>
    </cfRule>
    <cfRule type="containsBlanks" dxfId="418" priority="420">
      <formula>LEN(TRIM(O104))=0</formula>
    </cfRule>
  </conditionalFormatting>
  <conditionalFormatting sqref="C130:D137 C125:D127 C122:D123">
    <cfRule type="containsText" dxfId="417" priority="417" operator="containsText" text="ntitulé">
      <formula>NOT(ISERROR(SEARCH("ntitulé",C122)))</formula>
    </cfRule>
    <cfRule type="containsBlanks" dxfId="416" priority="418">
      <formula>LEN(TRIM(C122))=0</formula>
    </cfRule>
  </conditionalFormatting>
  <conditionalFormatting sqref="C139:D146">
    <cfRule type="containsText" dxfId="415" priority="415" operator="containsText" text="ntitulé">
      <formula>NOT(ISERROR(SEARCH("ntitulé",C139)))</formula>
    </cfRule>
    <cfRule type="containsBlanks" dxfId="414" priority="416">
      <formula>LEN(TRIM(C139))=0</formula>
    </cfRule>
  </conditionalFormatting>
  <conditionalFormatting sqref="C148:D149">
    <cfRule type="containsText" dxfId="413" priority="413" operator="containsText" text="ntitulé">
      <formula>NOT(ISERROR(SEARCH("ntitulé",C148)))</formula>
    </cfRule>
    <cfRule type="containsBlanks" dxfId="412" priority="414">
      <formula>LEN(TRIM(C148))=0</formula>
    </cfRule>
  </conditionalFormatting>
  <conditionalFormatting sqref="C151:D152">
    <cfRule type="containsText" dxfId="411" priority="411" operator="containsText" text="ntitulé">
      <formula>NOT(ISERROR(SEARCH("ntitulé",C151)))</formula>
    </cfRule>
    <cfRule type="containsBlanks" dxfId="410" priority="412">
      <formula>LEN(TRIM(C151))=0</formula>
    </cfRule>
  </conditionalFormatting>
  <conditionalFormatting sqref="C153:D153">
    <cfRule type="containsText" dxfId="409" priority="409" operator="containsText" text="ntitulé">
      <formula>NOT(ISERROR(SEARCH("ntitulé",C153)))</formula>
    </cfRule>
    <cfRule type="containsBlanks" dxfId="408" priority="410">
      <formula>LEN(TRIM(C153))=0</formula>
    </cfRule>
  </conditionalFormatting>
  <conditionalFormatting sqref="F130:F137 F125:F127 F122:F123">
    <cfRule type="containsText" dxfId="407" priority="407" operator="containsText" text="ntitulé">
      <formula>NOT(ISERROR(SEARCH("ntitulé",F122)))</formula>
    </cfRule>
    <cfRule type="containsBlanks" dxfId="406" priority="408">
      <formula>LEN(TRIM(F122))=0</formula>
    </cfRule>
  </conditionalFormatting>
  <conditionalFormatting sqref="F139:F146">
    <cfRule type="containsText" dxfId="405" priority="405" operator="containsText" text="ntitulé">
      <formula>NOT(ISERROR(SEARCH("ntitulé",F139)))</formula>
    </cfRule>
    <cfRule type="containsBlanks" dxfId="404" priority="406">
      <formula>LEN(TRIM(F139))=0</formula>
    </cfRule>
  </conditionalFormatting>
  <conditionalFormatting sqref="F148:F149">
    <cfRule type="containsText" dxfId="403" priority="403" operator="containsText" text="ntitulé">
      <formula>NOT(ISERROR(SEARCH("ntitulé",F148)))</formula>
    </cfRule>
    <cfRule type="containsBlanks" dxfId="402" priority="404">
      <formula>LEN(TRIM(F148))=0</formula>
    </cfRule>
  </conditionalFormatting>
  <conditionalFormatting sqref="F151:F152">
    <cfRule type="containsText" dxfId="401" priority="401" operator="containsText" text="ntitulé">
      <formula>NOT(ISERROR(SEARCH("ntitulé",F151)))</formula>
    </cfRule>
    <cfRule type="containsBlanks" dxfId="400" priority="402">
      <formula>LEN(TRIM(F151))=0</formula>
    </cfRule>
  </conditionalFormatting>
  <conditionalFormatting sqref="F153">
    <cfRule type="containsText" dxfId="399" priority="399" operator="containsText" text="ntitulé">
      <formula>NOT(ISERROR(SEARCH("ntitulé",F153)))</formula>
    </cfRule>
    <cfRule type="containsBlanks" dxfId="398" priority="400">
      <formula>LEN(TRIM(F153))=0</formula>
    </cfRule>
  </conditionalFormatting>
  <conditionalFormatting sqref="H130:H137 H125:H127 H122:H123">
    <cfRule type="containsText" dxfId="397" priority="397" operator="containsText" text="ntitulé">
      <formula>NOT(ISERROR(SEARCH("ntitulé",H122)))</formula>
    </cfRule>
    <cfRule type="containsBlanks" dxfId="396" priority="398">
      <formula>LEN(TRIM(H122))=0</formula>
    </cfRule>
  </conditionalFormatting>
  <conditionalFormatting sqref="H139:H146">
    <cfRule type="containsText" dxfId="395" priority="395" operator="containsText" text="ntitulé">
      <formula>NOT(ISERROR(SEARCH("ntitulé",H139)))</formula>
    </cfRule>
    <cfRule type="containsBlanks" dxfId="394" priority="396">
      <formula>LEN(TRIM(H139))=0</formula>
    </cfRule>
  </conditionalFormatting>
  <conditionalFormatting sqref="H148:H149">
    <cfRule type="containsText" dxfId="393" priority="393" operator="containsText" text="ntitulé">
      <formula>NOT(ISERROR(SEARCH("ntitulé",H148)))</formula>
    </cfRule>
    <cfRule type="containsBlanks" dxfId="392" priority="394">
      <formula>LEN(TRIM(H148))=0</formula>
    </cfRule>
  </conditionalFormatting>
  <conditionalFormatting sqref="H151:H152">
    <cfRule type="containsText" dxfId="391" priority="391" operator="containsText" text="ntitulé">
      <formula>NOT(ISERROR(SEARCH("ntitulé",H151)))</formula>
    </cfRule>
    <cfRule type="containsBlanks" dxfId="390" priority="392">
      <formula>LEN(TRIM(H151))=0</formula>
    </cfRule>
  </conditionalFormatting>
  <conditionalFormatting sqref="H153">
    <cfRule type="containsText" dxfId="389" priority="389" operator="containsText" text="ntitulé">
      <formula>NOT(ISERROR(SEARCH("ntitulé",H153)))</formula>
    </cfRule>
    <cfRule type="containsBlanks" dxfId="388" priority="390">
      <formula>LEN(TRIM(H153))=0</formula>
    </cfRule>
  </conditionalFormatting>
  <conditionalFormatting sqref="J130:J137 J125:J127 J122:J123">
    <cfRule type="containsText" dxfId="387" priority="387" operator="containsText" text="ntitulé">
      <formula>NOT(ISERROR(SEARCH("ntitulé",J122)))</formula>
    </cfRule>
    <cfRule type="containsBlanks" dxfId="386" priority="388">
      <formula>LEN(TRIM(J122))=0</formula>
    </cfRule>
  </conditionalFormatting>
  <conditionalFormatting sqref="J139:J146">
    <cfRule type="containsText" dxfId="385" priority="385" operator="containsText" text="ntitulé">
      <formula>NOT(ISERROR(SEARCH("ntitulé",J139)))</formula>
    </cfRule>
    <cfRule type="containsBlanks" dxfId="384" priority="386">
      <formula>LEN(TRIM(J139))=0</formula>
    </cfRule>
  </conditionalFormatting>
  <conditionalFormatting sqref="J148:J149">
    <cfRule type="containsText" dxfId="383" priority="383" operator="containsText" text="ntitulé">
      <formula>NOT(ISERROR(SEARCH("ntitulé",J148)))</formula>
    </cfRule>
    <cfRule type="containsBlanks" dxfId="382" priority="384">
      <formula>LEN(TRIM(J148))=0</formula>
    </cfRule>
  </conditionalFormatting>
  <conditionalFormatting sqref="J151:J152">
    <cfRule type="containsText" dxfId="381" priority="381" operator="containsText" text="ntitulé">
      <formula>NOT(ISERROR(SEARCH("ntitulé",J151)))</formula>
    </cfRule>
    <cfRule type="containsBlanks" dxfId="380" priority="382">
      <formula>LEN(TRIM(J151))=0</formula>
    </cfRule>
  </conditionalFormatting>
  <conditionalFormatting sqref="J153">
    <cfRule type="containsText" dxfId="379" priority="379" operator="containsText" text="ntitulé">
      <formula>NOT(ISERROR(SEARCH("ntitulé",J153)))</formula>
    </cfRule>
    <cfRule type="containsBlanks" dxfId="378" priority="380">
      <formula>LEN(TRIM(J153))=0</formula>
    </cfRule>
  </conditionalFormatting>
  <conditionalFormatting sqref="L130:L137 L125:L127 L122:L123">
    <cfRule type="containsText" dxfId="377" priority="377" operator="containsText" text="ntitulé">
      <formula>NOT(ISERROR(SEARCH("ntitulé",L122)))</formula>
    </cfRule>
    <cfRule type="containsBlanks" dxfId="376" priority="378">
      <formula>LEN(TRIM(L122))=0</formula>
    </cfRule>
  </conditionalFormatting>
  <conditionalFormatting sqref="L139:L146">
    <cfRule type="containsText" dxfId="375" priority="375" operator="containsText" text="ntitulé">
      <formula>NOT(ISERROR(SEARCH("ntitulé",L139)))</formula>
    </cfRule>
    <cfRule type="containsBlanks" dxfId="374" priority="376">
      <formula>LEN(TRIM(L139))=0</formula>
    </cfRule>
  </conditionalFormatting>
  <conditionalFormatting sqref="L148:L149">
    <cfRule type="containsText" dxfId="373" priority="373" operator="containsText" text="ntitulé">
      <formula>NOT(ISERROR(SEARCH("ntitulé",L148)))</formula>
    </cfRule>
    <cfRule type="containsBlanks" dxfId="372" priority="374">
      <formula>LEN(TRIM(L148))=0</formula>
    </cfRule>
  </conditionalFormatting>
  <conditionalFormatting sqref="L151:L152">
    <cfRule type="containsText" dxfId="371" priority="371" operator="containsText" text="ntitulé">
      <formula>NOT(ISERROR(SEARCH("ntitulé",L151)))</formula>
    </cfRule>
    <cfRule type="containsBlanks" dxfId="370" priority="372">
      <formula>LEN(TRIM(L151))=0</formula>
    </cfRule>
  </conditionalFormatting>
  <conditionalFormatting sqref="L153">
    <cfRule type="containsText" dxfId="369" priority="369" operator="containsText" text="ntitulé">
      <formula>NOT(ISERROR(SEARCH("ntitulé",L153)))</formula>
    </cfRule>
    <cfRule type="containsBlanks" dxfId="368" priority="370">
      <formula>LEN(TRIM(L153))=0</formula>
    </cfRule>
  </conditionalFormatting>
  <conditionalFormatting sqref="N130:N137 N125:N127 N122:N123">
    <cfRule type="containsText" dxfId="367" priority="367" operator="containsText" text="ntitulé">
      <formula>NOT(ISERROR(SEARCH("ntitulé",N122)))</formula>
    </cfRule>
    <cfRule type="containsBlanks" dxfId="366" priority="368">
      <formula>LEN(TRIM(N122))=0</formula>
    </cfRule>
  </conditionalFormatting>
  <conditionalFormatting sqref="N139:N146">
    <cfRule type="containsText" dxfId="365" priority="365" operator="containsText" text="ntitulé">
      <formula>NOT(ISERROR(SEARCH("ntitulé",N139)))</formula>
    </cfRule>
    <cfRule type="containsBlanks" dxfId="364" priority="366">
      <formula>LEN(TRIM(N139))=0</formula>
    </cfRule>
  </conditionalFormatting>
  <conditionalFormatting sqref="N148:N149">
    <cfRule type="containsText" dxfId="363" priority="363" operator="containsText" text="ntitulé">
      <formula>NOT(ISERROR(SEARCH("ntitulé",N148)))</formula>
    </cfRule>
    <cfRule type="containsBlanks" dxfId="362" priority="364">
      <formula>LEN(TRIM(N148))=0</formula>
    </cfRule>
  </conditionalFormatting>
  <conditionalFormatting sqref="N151:N152">
    <cfRule type="containsText" dxfId="361" priority="361" operator="containsText" text="ntitulé">
      <formula>NOT(ISERROR(SEARCH("ntitulé",N151)))</formula>
    </cfRule>
    <cfRule type="containsBlanks" dxfId="360" priority="362">
      <formula>LEN(TRIM(N151))=0</formula>
    </cfRule>
  </conditionalFormatting>
  <conditionalFormatting sqref="N153">
    <cfRule type="containsText" dxfId="359" priority="359" operator="containsText" text="ntitulé">
      <formula>NOT(ISERROR(SEARCH("ntitulé",N153)))</formula>
    </cfRule>
    <cfRule type="containsBlanks" dxfId="358" priority="360">
      <formula>LEN(TRIM(N153))=0</formula>
    </cfRule>
  </conditionalFormatting>
  <conditionalFormatting sqref="P130:P137 P125:P127 P122:P123">
    <cfRule type="containsText" dxfId="357" priority="357" operator="containsText" text="ntitulé">
      <formula>NOT(ISERROR(SEARCH("ntitulé",P122)))</formula>
    </cfRule>
    <cfRule type="containsBlanks" dxfId="356" priority="358">
      <formula>LEN(TRIM(P122))=0</formula>
    </cfRule>
  </conditionalFormatting>
  <conditionalFormatting sqref="P139:P146">
    <cfRule type="containsText" dxfId="355" priority="355" operator="containsText" text="ntitulé">
      <formula>NOT(ISERROR(SEARCH("ntitulé",P139)))</formula>
    </cfRule>
    <cfRule type="containsBlanks" dxfId="354" priority="356">
      <formula>LEN(TRIM(P139))=0</formula>
    </cfRule>
  </conditionalFormatting>
  <conditionalFormatting sqref="P148:P149">
    <cfRule type="containsText" dxfId="353" priority="353" operator="containsText" text="ntitulé">
      <formula>NOT(ISERROR(SEARCH("ntitulé",P148)))</formula>
    </cfRule>
    <cfRule type="containsBlanks" dxfId="352" priority="354">
      <formula>LEN(TRIM(P148))=0</formula>
    </cfRule>
  </conditionalFormatting>
  <conditionalFormatting sqref="P151:P152">
    <cfRule type="containsText" dxfId="351" priority="351" operator="containsText" text="ntitulé">
      <formula>NOT(ISERROR(SEARCH("ntitulé",P151)))</formula>
    </cfRule>
    <cfRule type="containsBlanks" dxfId="350" priority="352">
      <formula>LEN(TRIM(P151))=0</formula>
    </cfRule>
  </conditionalFormatting>
  <conditionalFormatting sqref="P153">
    <cfRule type="containsText" dxfId="349" priority="349" operator="containsText" text="ntitulé">
      <formula>NOT(ISERROR(SEARCH("ntitulé",P153)))</formula>
    </cfRule>
    <cfRule type="containsBlanks" dxfId="348" priority="350">
      <formula>LEN(TRIM(P153))=0</formula>
    </cfRule>
  </conditionalFormatting>
  <conditionalFormatting sqref="D164:D165 D161:D162">
    <cfRule type="containsText" dxfId="347" priority="347" operator="containsText" text="ntitulé">
      <formula>NOT(ISERROR(SEARCH("ntitulé",D161)))</formula>
    </cfRule>
    <cfRule type="containsBlanks" dxfId="346" priority="348">
      <formula>LEN(TRIM(D161))=0</formula>
    </cfRule>
  </conditionalFormatting>
  <conditionalFormatting sqref="J164:J165 J161:J162">
    <cfRule type="containsText" dxfId="345" priority="341" operator="containsText" text="ntitulé">
      <formula>NOT(ISERROR(SEARCH("ntitulé",J161)))</formula>
    </cfRule>
    <cfRule type="containsBlanks" dxfId="344" priority="342">
      <formula>LEN(TRIM(J161))=0</formula>
    </cfRule>
  </conditionalFormatting>
  <conditionalFormatting sqref="L164:L165 L161:L162">
    <cfRule type="containsText" dxfId="343" priority="339" operator="containsText" text="ntitulé">
      <formula>NOT(ISERROR(SEARCH("ntitulé",L161)))</formula>
    </cfRule>
    <cfRule type="containsBlanks" dxfId="342" priority="340">
      <formula>LEN(TRIM(L161))=0</formula>
    </cfRule>
  </conditionalFormatting>
  <conditionalFormatting sqref="N164:N165 N161:N162">
    <cfRule type="containsText" dxfId="341" priority="337" operator="containsText" text="ntitulé">
      <formula>NOT(ISERROR(SEARCH("ntitulé",N161)))</formula>
    </cfRule>
    <cfRule type="containsBlanks" dxfId="340" priority="338">
      <formula>LEN(TRIM(N161))=0</formula>
    </cfRule>
  </conditionalFormatting>
  <conditionalFormatting sqref="P164:P165 P161:P162">
    <cfRule type="containsText" dxfId="339" priority="335" operator="containsText" text="ntitulé">
      <formula>NOT(ISERROR(SEARCH("ntitulé",P161)))</formula>
    </cfRule>
    <cfRule type="containsBlanks" dxfId="338" priority="336">
      <formula>LEN(TRIM(P161))=0</formula>
    </cfRule>
  </conditionalFormatting>
  <conditionalFormatting sqref="F164:F165 F161:F162">
    <cfRule type="containsText" dxfId="337" priority="345" operator="containsText" text="ntitulé">
      <formula>NOT(ISERROR(SEARCH("ntitulé",F161)))</formula>
    </cfRule>
    <cfRule type="containsBlanks" dxfId="336" priority="346">
      <formula>LEN(TRIM(F161))=0</formula>
    </cfRule>
  </conditionalFormatting>
  <conditionalFormatting sqref="H164:H165 H161:H162">
    <cfRule type="containsText" dxfId="335" priority="343" operator="containsText" text="ntitulé">
      <formula>NOT(ISERROR(SEARCH("ntitulé",H161)))</formula>
    </cfRule>
    <cfRule type="containsBlanks" dxfId="334" priority="344">
      <formula>LEN(TRIM(H161))=0</formula>
    </cfRule>
  </conditionalFormatting>
  <conditionalFormatting sqref="E130:E137 E125:E127 E122:E123">
    <cfRule type="containsText" dxfId="333" priority="333" operator="containsText" text="ntitulé">
      <formula>NOT(ISERROR(SEARCH("ntitulé",E122)))</formula>
    </cfRule>
    <cfRule type="containsBlanks" dxfId="332" priority="334">
      <formula>LEN(TRIM(E122))=0</formula>
    </cfRule>
  </conditionalFormatting>
  <conditionalFormatting sqref="E139:E146">
    <cfRule type="containsText" dxfId="331" priority="331" operator="containsText" text="ntitulé">
      <formula>NOT(ISERROR(SEARCH("ntitulé",E139)))</formula>
    </cfRule>
    <cfRule type="containsBlanks" dxfId="330" priority="332">
      <formula>LEN(TRIM(E139))=0</formula>
    </cfRule>
  </conditionalFormatting>
  <conditionalFormatting sqref="E148:E149">
    <cfRule type="containsText" dxfId="329" priority="329" operator="containsText" text="ntitulé">
      <formula>NOT(ISERROR(SEARCH("ntitulé",E148)))</formula>
    </cfRule>
    <cfRule type="containsBlanks" dxfId="328" priority="330">
      <formula>LEN(TRIM(E148))=0</formula>
    </cfRule>
  </conditionalFormatting>
  <conditionalFormatting sqref="E151:E152">
    <cfRule type="containsText" dxfId="327" priority="327" operator="containsText" text="ntitulé">
      <formula>NOT(ISERROR(SEARCH("ntitulé",E151)))</formula>
    </cfRule>
    <cfRule type="containsBlanks" dxfId="326" priority="328">
      <formula>LEN(TRIM(E151))=0</formula>
    </cfRule>
  </conditionalFormatting>
  <conditionalFormatting sqref="E153">
    <cfRule type="containsText" dxfId="325" priority="325" operator="containsText" text="ntitulé">
      <formula>NOT(ISERROR(SEARCH("ntitulé",E153)))</formula>
    </cfRule>
    <cfRule type="containsBlanks" dxfId="324" priority="326">
      <formula>LEN(TRIM(E153))=0</formula>
    </cfRule>
  </conditionalFormatting>
  <conditionalFormatting sqref="G130:G137 G125:G127 G122:G123">
    <cfRule type="containsText" dxfId="323" priority="323" operator="containsText" text="ntitulé">
      <formula>NOT(ISERROR(SEARCH("ntitulé",G122)))</formula>
    </cfRule>
    <cfRule type="containsBlanks" dxfId="322" priority="324">
      <formula>LEN(TRIM(G122))=0</formula>
    </cfRule>
  </conditionalFormatting>
  <conditionalFormatting sqref="G139:G146">
    <cfRule type="containsText" dxfId="321" priority="321" operator="containsText" text="ntitulé">
      <formula>NOT(ISERROR(SEARCH("ntitulé",G139)))</formula>
    </cfRule>
    <cfRule type="containsBlanks" dxfId="320" priority="322">
      <formula>LEN(TRIM(G139))=0</formula>
    </cfRule>
  </conditionalFormatting>
  <conditionalFormatting sqref="G148:G149">
    <cfRule type="containsText" dxfId="319" priority="319" operator="containsText" text="ntitulé">
      <formula>NOT(ISERROR(SEARCH("ntitulé",G148)))</formula>
    </cfRule>
    <cfRule type="containsBlanks" dxfId="318" priority="320">
      <formula>LEN(TRIM(G148))=0</formula>
    </cfRule>
  </conditionalFormatting>
  <conditionalFormatting sqref="G151:G152">
    <cfRule type="containsText" dxfId="317" priority="317" operator="containsText" text="ntitulé">
      <formula>NOT(ISERROR(SEARCH("ntitulé",G151)))</formula>
    </cfRule>
    <cfRule type="containsBlanks" dxfId="316" priority="318">
      <formula>LEN(TRIM(G151))=0</formula>
    </cfRule>
  </conditionalFormatting>
  <conditionalFormatting sqref="G153">
    <cfRule type="containsText" dxfId="315" priority="315" operator="containsText" text="ntitulé">
      <formula>NOT(ISERROR(SEARCH("ntitulé",G153)))</formula>
    </cfRule>
    <cfRule type="containsBlanks" dxfId="314" priority="316">
      <formula>LEN(TRIM(G153))=0</formula>
    </cfRule>
  </conditionalFormatting>
  <conditionalFormatting sqref="I130:I137 I125:I127 I122:I123">
    <cfRule type="containsText" dxfId="313" priority="313" operator="containsText" text="ntitulé">
      <formula>NOT(ISERROR(SEARCH("ntitulé",I122)))</formula>
    </cfRule>
    <cfRule type="containsBlanks" dxfId="312" priority="314">
      <formula>LEN(TRIM(I122))=0</formula>
    </cfRule>
  </conditionalFormatting>
  <conditionalFormatting sqref="I139:I146">
    <cfRule type="containsText" dxfId="311" priority="311" operator="containsText" text="ntitulé">
      <formula>NOT(ISERROR(SEARCH("ntitulé",I139)))</formula>
    </cfRule>
    <cfRule type="containsBlanks" dxfId="310" priority="312">
      <formula>LEN(TRIM(I139))=0</formula>
    </cfRule>
  </conditionalFormatting>
  <conditionalFormatting sqref="I148:I149">
    <cfRule type="containsText" dxfId="309" priority="309" operator="containsText" text="ntitulé">
      <formula>NOT(ISERROR(SEARCH("ntitulé",I148)))</formula>
    </cfRule>
    <cfRule type="containsBlanks" dxfId="308" priority="310">
      <formula>LEN(TRIM(I148))=0</formula>
    </cfRule>
  </conditionalFormatting>
  <conditionalFormatting sqref="I151:I152">
    <cfRule type="containsText" dxfId="307" priority="307" operator="containsText" text="ntitulé">
      <formula>NOT(ISERROR(SEARCH("ntitulé",I151)))</formula>
    </cfRule>
    <cfRule type="containsBlanks" dxfId="306" priority="308">
      <formula>LEN(TRIM(I151))=0</formula>
    </cfRule>
  </conditionalFormatting>
  <conditionalFormatting sqref="I153">
    <cfRule type="containsText" dxfId="305" priority="305" operator="containsText" text="ntitulé">
      <formula>NOT(ISERROR(SEARCH("ntitulé",I153)))</formula>
    </cfRule>
    <cfRule type="containsBlanks" dxfId="304" priority="306">
      <formula>LEN(TRIM(I153))=0</formula>
    </cfRule>
  </conditionalFormatting>
  <conditionalFormatting sqref="K130:K137 K125:K127 K122:K123">
    <cfRule type="containsText" dxfId="303" priority="303" operator="containsText" text="ntitulé">
      <formula>NOT(ISERROR(SEARCH("ntitulé",K122)))</formula>
    </cfRule>
    <cfRule type="containsBlanks" dxfId="302" priority="304">
      <formula>LEN(TRIM(K122))=0</formula>
    </cfRule>
  </conditionalFormatting>
  <conditionalFormatting sqref="K139:K146">
    <cfRule type="containsText" dxfId="301" priority="301" operator="containsText" text="ntitulé">
      <formula>NOT(ISERROR(SEARCH("ntitulé",K139)))</formula>
    </cfRule>
    <cfRule type="containsBlanks" dxfId="300" priority="302">
      <formula>LEN(TRIM(K139))=0</formula>
    </cfRule>
  </conditionalFormatting>
  <conditionalFormatting sqref="K148:K149">
    <cfRule type="containsText" dxfId="299" priority="299" operator="containsText" text="ntitulé">
      <formula>NOT(ISERROR(SEARCH("ntitulé",K148)))</formula>
    </cfRule>
    <cfRule type="containsBlanks" dxfId="298" priority="300">
      <formula>LEN(TRIM(K148))=0</formula>
    </cfRule>
  </conditionalFormatting>
  <conditionalFormatting sqref="K151:K152">
    <cfRule type="containsText" dxfId="297" priority="297" operator="containsText" text="ntitulé">
      <formula>NOT(ISERROR(SEARCH("ntitulé",K151)))</formula>
    </cfRule>
    <cfRule type="containsBlanks" dxfId="296" priority="298">
      <formula>LEN(TRIM(K151))=0</formula>
    </cfRule>
  </conditionalFormatting>
  <conditionalFormatting sqref="K153">
    <cfRule type="containsText" dxfId="295" priority="295" operator="containsText" text="ntitulé">
      <formula>NOT(ISERROR(SEARCH("ntitulé",K153)))</formula>
    </cfRule>
    <cfRule type="containsBlanks" dxfId="294" priority="296">
      <formula>LEN(TRIM(K153))=0</formula>
    </cfRule>
  </conditionalFormatting>
  <conditionalFormatting sqref="M130:M137 M125:M127 M122:M123">
    <cfRule type="containsText" dxfId="293" priority="293" operator="containsText" text="ntitulé">
      <formula>NOT(ISERROR(SEARCH("ntitulé",M122)))</formula>
    </cfRule>
    <cfRule type="containsBlanks" dxfId="292" priority="294">
      <formula>LEN(TRIM(M122))=0</formula>
    </cfRule>
  </conditionalFormatting>
  <conditionalFormatting sqref="M139:M146">
    <cfRule type="containsText" dxfId="291" priority="291" operator="containsText" text="ntitulé">
      <formula>NOT(ISERROR(SEARCH("ntitulé",M139)))</formula>
    </cfRule>
    <cfRule type="containsBlanks" dxfId="290" priority="292">
      <formula>LEN(TRIM(M139))=0</formula>
    </cfRule>
  </conditionalFormatting>
  <conditionalFormatting sqref="M148:M149">
    <cfRule type="containsText" dxfId="289" priority="289" operator="containsText" text="ntitulé">
      <formula>NOT(ISERROR(SEARCH("ntitulé",M148)))</formula>
    </cfRule>
    <cfRule type="containsBlanks" dxfId="288" priority="290">
      <formula>LEN(TRIM(M148))=0</formula>
    </cfRule>
  </conditionalFormatting>
  <conditionalFormatting sqref="M151:M152">
    <cfRule type="containsText" dxfId="287" priority="287" operator="containsText" text="ntitulé">
      <formula>NOT(ISERROR(SEARCH("ntitulé",M151)))</formula>
    </cfRule>
    <cfRule type="containsBlanks" dxfId="286" priority="288">
      <formula>LEN(TRIM(M151))=0</formula>
    </cfRule>
  </conditionalFormatting>
  <conditionalFormatting sqref="M153">
    <cfRule type="containsText" dxfId="285" priority="285" operator="containsText" text="ntitulé">
      <formula>NOT(ISERROR(SEARCH("ntitulé",M153)))</formula>
    </cfRule>
    <cfRule type="containsBlanks" dxfId="284" priority="286">
      <formula>LEN(TRIM(M153))=0</formula>
    </cfRule>
  </conditionalFormatting>
  <conditionalFormatting sqref="O130:O137 O125:O127 O122:O123">
    <cfRule type="containsText" dxfId="283" priority="283" operator="containsText" text="ntitulé">
      <formula>NOT(ISERROR(SEARCH("ntitulé",O122)))</formula>
    </cfRule>
    <cfRule type="containsBlanks" dxfId="282" priority="284">
      <formula>LEN(TRIM(O122))=0</formula>
    </cfRule>
  </conditionalFormatting>
  <conditionalFormatting sqref="O139:O146">
    <cfRule type="containsText" dxfId="281" priority="281" operator="containsText" text="ntitulé">
      <formula>NOT(ISERROR(SEARCH("ntitulé",O139)))</formula>
    </cfRule>
    <cfRule type="containsBlanks" dxfId="280" priority="282">
      <formula>LEN(TRIM(O139))=0</formula>
    </cfRule>
  </conditionalFormatting>
  <conditionalFormatting sqref="O148:O149">
    <cfRule type="containsText" dxfId="279" priority="279" operator="containsText" text="ntitulé">
      <formula>NOT(ISERROR(SEARCH("ntitulé",O148)))</formula>
    </cfRule>
    <cfRule type="containsBlanks" dxfId="278" priority="280">
      <formula>LEN(TRIM(O148))=0</formula>
    </cfRule>
  </conditionalFormatting>
  <conditionalFormatting sqref="O151:O152">
    <cfRule type="containsText" dxfId="277" priority="277" operator="containsText" text="ntitulé">
      <formula>NOT(ISERROR(SEARCH("ntitulé",O151)))</formula>
    </cfRule>
    <cfRule type="containsBlanks" dxfId="276" priority="278">
      <formula>LEN(TRIM(O151))=0</formula>
    </cfRule>
  </conditionalFormatting>
  <conditionalFormatting sqref="O153">
    <cfRule type="containsText" dxfId="275" priority="275" operator="containsText" text="ntitulé">
      <formula>NOT(ISERROR(SEARCH("ntitulé",O153)))</formula>
    </cfRule>
    <cfRule type="containsBlanks" dxfId="274" priority="276">
      <formula>LEN(TRIM(O153))=0</formula>
    </cfRule>
  </conditionalFormatting>
  <conditionalFormatting sqref="C179:D186 C174:D176 C171:D172">
    <cfRule type="containsText" dxfId="273" priority="273" operator="containsText" text="ntitulé">
      <formula>NOT(ISERROR(SEARCH("ntitulé",C171)))</formula>
    </cfRule>
    <cfRule type="containsBlanks" dxfId="272" priority="274">
      <formula>LEN(TRIM(C171))=0</formula>
    </cfRule>
  </conditionalFormatting>
  <conditionalFormatting sqref="C188:D195">
    <cfRule type="containsText" dxfId="271" priority="271" operator="containsText" text="ntitulé">
      <formula>NOT(ISERROR(SEARCH("ntitulé",C188)))</formula>
    </cfRule>
    <cfRule type="containsBlanks" dxfId="270" priority="272">
      <formula>LEN(TRIM(C188))=0</formula>
    </cfRule>
  </conditionalFormatting>
  <conditionalFormatting sqref="C197:D198">
    <cfRule type="containsText" dxfId="269" priority="269" operator="containsText" text="ntitulé">
      <formula>NOT(ISERROR(SEARCH("ntitulé",C197)))</formula>
    </cfRule>
    <cfRule type="containsBlanks" dxfId="268" priority="270">
      <formula>LEN(TRIM(C197))=0</formula>
    </cfRule>
  </conditionalFormatting>
  <conditionalFormatting sqref="C200:D201">
    <cfRule type="containsText" dxfId="267" priority="267" operator="containsText" text="ntitulé">
      <formula>NOT(ISERROR(SEARCH("ntitulé",C200)))</formula>
    </cfRule>
    <cfRule type="containsBlanks" dxfId="266" priority="268">
      <formula>LEN(TRIM(C200))=0</formula>
    </cfRule>
  </conditionalFormatting>
  <conditionalFormatting sqref="C202:D202">
    <cfRule type="containsText" dxfId="265" priority="265" operator="containsText" text="ntitulé">
      <formula>NOT(ISERROR(SEARCH("ntitulé",C202)))</formula>
    </cfRule>
    <cfRule type="containsBlanks" dxfId="264" priority="266">
      <formula>LEN(TRIM(C202))=0</formula>
    </cfRule>
  </conditionalFormatting>
  <conditionalFormatting sqref="F179:F186 F174:F176 F171:F172">
    <cfRule type="containsText" dxfId="263" priority="263" operator="containsText" text="ntitulé">
      <formula>NOT(ISERROR(SEARCH("ntitulé",F171)))</formula>
    </cfRule>
    <cfRule type="containsBlanks" dxfId="262" priority="264">
      <formula>LEN(TRIM(F171))=0</formula>
    </cfRule>
  </conditionalFormatting>
  <conditionalFormatting sqref="F188:F195">
    <cfRule type="containsText" dxfId="261" priority="261" operator="containsText" text="ntitulé">
      <formula>NOT(ISERROR(SEARCH("ntitulé",F188)))</formula>
    </cfRule>
    <cfRule type="containsBlanks" dxfId="260" priority="262">
      <formula>LEN(TRIM(F188))=0</formula>
    </cfRule>
  </conditionalFormatting>
  <conditionalFormatting sqref="F197:F198">
    <cfRule type="containsText" dxfId="259" priority="259" operator="containsText" text="ntitulé">
      <formula>NOT(ISERROR(SEARCH("ntitulé",F197)))</formula>
    </cfRule>
    <cfRule type="containsBlanks" dxfId="258" priority="260">
      <formula>LEN(TRIM(F197))=0</formula>
    </cfRule>
  </conditionalFormatting>
  <conditionalFormatting sqref="F200:F201">
    <cfRule type="containsText" dxfId="257" priority="257" operator="containsText" text="ntitulé">
      <formula>NOT(ISERROR(SEARCH("ntitulé",F200)))</formula>
    </cfRule>
    <cfRule type="containsBlanks" dxfId="256" priority="258">
      <formula>LEN(TRIM(F200))=0</formula>
    </cfRule>
  </conditionalFormatting>
  <conditionalFormatting sqref="F202">
    <cfRule type="containsText" dxfId="255" priority="255" operator="containsText" text="ntitulé">
      <formula>NOT(ISERROR(SEARCH("ntitulé",F202)))</formula>
    </cfRule>
    <cfRule type="containsBlanks" dxfId="254" priority="256">
      <formula>LEN(TRIM(F202))=0</formula>
    </cfRule>
  </conditionalFormatting>
  <conditionalFormatting sqref="H179:H186 H174:H176 H171:H172">
    <cfRule type="containsText" dxfId="253" priority="253" operator="containsText" text="ntitulé">
      <formula>NOT(ISERROR(SEARCH("ntitulé",H171)))</formula>
    </cfRule>
    <cfRule type="containsBlanks" dxfId="252" priority="254">
      <formula>LEN(TRIM(H171))=0</formula>
    </cfRule>
  </conditionalFormatting>
  <conditionalFormatting sqref="H188:H195">
    <cfRule type="containsText" dxfId="251" priority="251" operator="containsText" text="ntitulé">
      <formula>NOT(ISERROR(SEARCH("ntitulé",H188)))</formula>
    </cfRule>
    <cfRule type="containsBlanks" dxfId="250" priority="252">
      <formula>LEN(TRIM(H188))=0</formula>
    </cfRule>
  </conditionalFormatting>
  <conditionalFormatting sqref="H197:H198">
    <cfRule type="containsText" dxfId="249" priority="249" operator="containsText" text="ntitulé">
      <formula>NOT(ISERROR(SEARCH("ntitulé",H197)))</formula>
    </cfRule>
    <cfRule type="containsBlanks" dxfId="248" priority="250">
      <formula>LEN(TRIM(H197))=0</formula>
    </cfRule>
  </conditionalFormatting>
  <conditionalFormatting sqref="H200:H201">
    <cfRule type="containsText" dxfId="247" priority="247" operator="containsText" text="ntitulé">
      <formula>NOT(ISERROR(SEARCH("ntitulé",H200)))</formula>
    </cfRule>
    <cfRule type="containsBlanks" dxfId="246" priority="248">
      <formula>LEN(TRIM(H200))=0</formula>
    </cfRule>
  </conditionalFormatting>
  <conditionalFormatting sqref="H202">
    <cfRule type="containsText" dxfId="245" priority="245" operator="containsText" text="ntitulé">
      <formula>NOT(ISERROR(SEARCH("ntitulé",H202)))</formula>
    </cfRule>
    <cfRule type="containsBlanks" dxfId="244" priority="246">
      <formula>LEN(TRIM(H202))=0</formula>
    </cfRule>
  </conditionalFormatting>
  <conditionalFormatting sqref="J179:J186 J174:J176 J171:J172">
    <cfRule type="containsText" dxfId="243" priority="243" operator="containsText" text="ntitulé">
      <formula>NOT(ISERROR(SEARCH("ntitulé",J171)))</formula>
    </cfRule>
    <cfRule type="containsBlanks" dxfId="242" priority="244">
      <formula>LEN(TRIM(J171))=0</formula>
    </cfRule>
  </conditionalFormatting>
  <conditionalFormatting sqref="J188:J195">
    <cfRule type="containsText" dxfId="241" priority="241" operator="containsText" text="ntitulé">
      <formula>NOT(ISERROR(SEARCH("ntitulé",J188)))</formula>
    </cfRule>
    <cfRule type="containsBlanks" dxfId="240" priority="242">
      <formula>LEN(TRIM(J188))=0</formula>
    </cfRule>
  </conditionalFormatting>
  <conditionalFormatting sqref="J197:J198">
    <cfRule type="containsText" dxfId="239" priority="239" operator="containsText" text="ntitulé">
      <formula>NOT(ISERROR(SEARCH("ntitulé",J197)))</formula>
    </cfRule>
    <cfRule type="containsBlanks" dxfId="238" priority="240">
      <formula>LEN(TRIM(J197))=0</formula>
    </cfRule>
  </conditionalFormatting>
  <conditionalFormatting sqref="J200:J201">
    <cfRule type="containsText" dxfId="237" priority="237" operator="containsText" text="ntitulé">
      <formula>NOT(ISERROR(SEARCH("ntitulé",J200)))</formula>
    </cfRule>
    <cfRule type="containsBlanks" dxfId="236" priority="238">
      <formula>LEN(TRIM(J200))=0</formula>
    </cfRule>
  </conditionalFormatting>
  <conditionalFormatting sqref="J202">
    <cfRule type="containsText" dxfId="235" priority="235" operator="containsText" text="ntitulé">
      <formula>NOT(ISERROR(SEARCH("ntitulé",J202)))</formula>
    </cfRule>
    <cfRule type="containsBlanks" dxfId="234" priority="236">
      <formula>LEN(TRIM(J202))=0</formula>
    </cfRule>
  </conditionalFormatting>
  <conditionalFormatting sqref="L179:L186 L174:L176 L171:L172">
    <cfRule type="containsText" dxfId="233" priority="233" operator="containsText" text="ntitulé">
      <formula>NOT(ISERROR(SEARCH("ntitulé",L171)))</formula>
    </cfRule>
    <cfRule type="containsBlanks" dxfId="232" priority="234">
      <formula>LEN(TRIM(L171))=0</formula>
    </cfRule>
  </conditionalFormatting>
  <conditionalFormatting sqref="L188:L195">
    <cfRule type="containsText" dxfId="231" priority="231" operator="containsText" text="ntitulé">
      <formula>NOT(ISERROR(SEARCH("ntitulé",L188)))</formula>
    </cfRule>
    <cfRule type="containsBlanks" dxfId="230" priority="232">
      <formula>LEN(TRIM(L188))=0</formula>
    </cfRule>
  </conditionalFormatting>
  <conditionalFormatting sqref="L197:L198">
    <cfRule type="containsText" dxfId="229" priority="229" operator="containsText" text="ntitulé">
      <formula>NOT(ISERROR(SEARCH("ntitulé",L197)))</formula>
    </cfRule>
    <cfRule type="containsBlanks" dxfId="228" priority="230">
      <formula>LEN(TRIM(L197))=0</formula>
    </cfRule>
  </conditionalFormatting>
  <conditionalFormatting sqref="L200:L201">
    <cfRule type="containsText" dxfId="227" priority="227" operator="containsText" text="ntitulé">
      <formula>NOT(ISERROR(SEARCH("ntitulé",L200)))</formula>
    </cfRule>
    <cfRule type="containsBlanks" dxfId="226" priority="228">
      <formula>LEN(TRIM(L200))=0</formula>
    </cfRule>
  </conditionalFormatting>
  <conditionalFormatting sqref="L202">
    <cfRule type="containsText" dxfId="225" priority="225" operator="containsText" text="ntitulé">
      <formula>NOT(ISERROR(SEARCH("ntitulé",L202)))</formula>
    </cfRule>
    <cfRule type="containsBlanks" dxfId="224" priority="226">
      <formula>LEN(TRIM(L202))=0</formula>
    </cfRule>
  </conditionalFormatting>
  <conditionalFormatting sqref="N179:N186 N174:N176 N171:N172">
    <cfRule type="containsText" dxfId="223" priority="223" operator="containsText" text="ntitulé">
      <formula>NOT(ISERROR(SEARCH("ntitulé",N171)))</formula>
    </cfRule>
    <cfRule type="containsBlanks" dxfId="222" priority="224">
      <formula>LEN(TRIM(N171))=0</formula>
    </cfRule>
  </conditionalFormatting>
  <conditionalFormatting sqref="N188:N195">
    <cfRule type="containsText" dxfId="221" priority="221" operator="containsText" text="ntitulé">
      <formula>NOT(ISERROR(SEARCH("ntitulé",N188)))</formula>
    </cfRule>
    <cfRule type="containsBlanks" dxfId="220" priority="222">
      <formula>LEN(TRIM(N188))=0</formula>
    </cfRule>
  </conditionalFormatting>
  <conditionalFormatting sqref="N197:N198">
    <cfRule type="containsText" dxfId="219" priority="219" operator="containsText" text="ntitulé">
      <formula>NOT(ISERROR(SEARCH("ntitulé",N197)))</formula>
    </cfRule>
    <cfRule type="containsBlanks" dxfId="218" priority="220">
      <formula>LEN(TRIM(N197))=0</formula>
    </cfRule>
  </conditionalFormatting>
  <conditionalFormatting sqref="N200:N201">
    <cfRule type="containsText" dxfId="217" priority="217" operator="containsText" text="ntitulé">
      <formula>NOT(ISERROR(SEARCH("ntitulé",N200)))</formula>
    </cfRule>
    <cfRule type="containsBlanks" dxfId="216" priority="218">
      <formula>LEN(TRIM(N200))=0</formula>
    </cfRule>
  </conditionalFormatting>
  <conditionalFormatting sqref="N202">
    <cfRule type="containsText" dxfId="215" priority="215" operator="containsText" text="ntitulé">
      <formula>NOT(ISERROR(SEARCH("ntitulé",N202)))</formula>
    </cfRule>
    <cfRule type="containsBlanks" dxfId="214" priority="216">
      <formula>LEN(TRIM(N202))=0</formula>
    </cfRule>
  </conditionalFormatting>
  <conditionalFormatting sqref="P179:P186 P174:P176 P171:P172">
    <cfRule type="containsText" dxfId="213" priority="213" operator="containsText" text="ntitulé">
      <formula>NOT(ISERROR(SEARCH("ntitulé",P171)))</formula>
    </cfRule>
    <cfRule type="containsBlanks" dxfId="212" priority="214">
      <formula>LEN(TRIM(P171))=0</formula>
    </cfRule>
  </conditionalFormatting>
  <conditionalFormatting sqref="P188:P195">
    <cfRule type="containsText" dxfId="211" priority="211" operator="containsText" text="ntitulé">
      <formula>NOT(ISERROR(SEARCH("ntitulé",P188)))</formula>
    </cfRule>
    <cfRule type="containsBlanks" dxfId="210" priority="212">
      <formula>LEN(TRIM(P188))=0</formula>
    </cfRule>
  </conditionalFormatting>
  <conditionalFormatting sqref="P197:P198">
    <cfRule type="containsText" dxfId="209" priority="209" operator="containsText" text="ntitulé">
      <formula>NOT(ISERROR(SEARCH("ntitulé",P197)))</formula>
    </cfRule>
    <cfRule type="containsBlanks" dxfId="208" priority="210">
      <formula>LEN(TRIM(P197))=0</formula>
    </cfRule>
  </conditionalFormatting>
  <conditionalFormatting sqref="P200:P201">
    <cfRule type="containsText" dxfId="207" priority="207" operator="containsText" text="ntitulé">
      <formula>NOT(ISERROR(SEARCH("ntitulé",P200)))</formula>
    </cfRule>
    <cfRule type="containsBlanks" dxfId="206" priority="208">
      <formula>LEN(TRIM(P200))=0</formula>
    </cfRule>
  </conditionalFormatting>
  <conditionalFormatting sqref="P202">
    <cfRule type="containsText" dxfId="205" priority="205" operator="containsText" text="ntitulé">
      <formula>NOT(ISERROR(SEARCH("ntitulé",P202)))</formula>
    </cfRule>
    <cfRule type="containsBlanks" dxfId="204" priority="206">
      <formula>LEN(TRIM(P202))=0</formula>
    </cfRule>
  </conditionalFormatting>
  <conditionalFormatting sqref="D213:D214 D210:D211">
    <cfRule type="containsText" dxfId="203" priority="203" operator="containsText" text="ntitulé">
      <formula>NOT(ISERROR(SEARCH("ntitulé",D210)))</formula>
    </cfRule>
    <cfRule type="containsBlanks" dxfId="202" priority="204">
      <formula>LEN(TRIM(D210))=0</formula>
    </cfRule>
  </conditionalFormatting>
  <conditionalFormatting sqref="J213:J214 J210:J211">
    <cfRule type="containsText" dxfId="201" priority="197" operator="containsText" text="ntitulé">
      <formula>NOT(ISERROR(SEARCH("ntitulé",J210)))</formula>
    </cfRule>
    <cfRule type="containsBlanks" dxfId="200" priority="198">
      <formula>LEN(TRIM(J210))=0</formula>
    </cfRule>
  </conditionalFormatting>
  <conditionalFormatting sqref="L213:L214 L210:L211">
    <cfRule type="containsText" dxfId="199" priority="195" operator="containsText" text="ntitulé">
      <formula>NOT(ISERROR(SEARCH("ntitulé",L210)))</formula>
    </cfRule>
    <cfRule type="containsBlanks" dxfId="198" priority="196">
      <formula>LEN(TRIM(L210))=0</formula>
    </cfRule>
  </conditionalFormatting>
  <conditionalFormatting sqref="N213:N214 N210:N211">
    <cfRule type="containsText" dxfId="197" priority="193" operator="containsText" text="ntitulé">
      <formula>NOT(ISERROR(SEARCH("ntitulé",N210)))</formula>
    </cfRule>
    <cfRule type="containsBlanks" dxfId="196" priority="194">
      <formula>LEN(TRIM(N210))=0</formula>
    </cfRule>
  </conditionalFormatting>
  <conditionalFormatting sqref="P213:P214 P210:P211">
    <cfRule type="containsText" dxfId="195" priority="191" operator="containsText" text="ntitulé">
      <formula>NOT(ISERROR(SEARCH("ntitulé",P210)))</formula>
    </cfRule>
    <cfRule type="containsBlanks" dxfId="194" priority="192">
      <formula>LEN(TRIM(P210))=0</formula>
    </cfRule>
  </conditionalFormatting>
  <conditionalFormatting sqref="F213:F214 F210:F211">
    <cfRule type="containsText" dxfId="193" priority="201" operator="containsText" text="ntitulé">
      <formula>NOT(ISERROR(SEARCH("ntitulé",F210)))</formula>
    </cfRule>
    <cfRule type="containsBlanks" dxfId="192" priority="202">
      <formula>LEN(TRIM(F210))=0</formula>
    </cfRule>
  </conditionalFormatting>
  <conditionalFormatting sqref="H213:H214 H210:H211">
    <cfRule type="containsText" dxfId="191" priority="199" operator="containsText" text="ntitulé">
      <formula>NOT(ISERROR(SEARCH("ntitulé",H210)))</formula>
    </cfRule>
    <cfRule type="containsBlanks" dxfId="190" priority="200">
      <formula>LEN(TRIM(H210))=0</formula>
    </cfRule>
  </conditionalFormatting>
  <conditionalFormatting sqref="E179:E186 E174:E176 E171:E172">
    <cfRule type="containsText" dxfId="189" priority="189" operator="containsText" text="ntitulé">
      <formula>NOT(ISERROR(SEARCH("ntitulé",E171)))</formula>
    </cfRule>
    <cfRule type="containsBlanks" dxfId="188" priority="190">
      <formula>LEN(TRIM(E171))=0</formula>
    </cfRule>
  </conditionalFormatting>
  <conditionalFormatting sqref="E188:E195">
    <cfRule type="containsText" dxfId="187" priority="187" operator="containsText" text="ntitulé">
      <formula>NOT(ISERROR(SEARCH("ntitulé",E188)))</formula>
    </cfRule>
    <cfRule type="containsBlanks" dxfId="186" priority="188">
      <formula>LEN(TRIM(E188))=0</formula>
    </cfRule>
  </conditionalFormatting>
  <conditionalFormatting sqref="E197:E198">
    <cfRule type="containsText" dxfId="185" priority="185" operator="containsText" text="ntitulé">
      <formula>NOT(ISERROR(SEARCH("ntitulé",E197)))</formula>
    </cfRule>
    <cfRule type="containsBlanks" dxfId="184" priority="186">
      <formula>LEN(TRIM(E197))=0</formula>
    </cfRule>
  </conditionalFormatting>
  <conditionalFormatting sqref="E200:E201">
    <cfRule type="containsText" dxfId="183" priority="183" operator="containsText" text="ntitulé">
      <formula>NOT(ISERROR(SEARCH("ntitulé",E200)))</formula>
    </cfRule>
    <cfRule type="containsBlanks" dxfId="182" priority="184">
      <formula>LEN(TRIM(E200))=0</formula>
    </cfRule>
  </conditionalFormatting>
  <conditionalFormatting sqref="E202">
    <cfRule type="containsText" dxfId="181" priority="181" operator="containsText" text="ntitulé">
      <formula>NOT(ISERROR(SEARCH("ntitulé",E202)))</formula>
    </cfRule>
    <cfRule type="containsBlanks" dxfId="180" priority="182">
      <formula>LEN(TRIM(E202))=0</formula>
    </cfRule>
  </conditionalFormatting>
  <conditionalFormatting sqref="G179:G186 G174:G176 G171:G172">
    <cfRule type="containsText" dxfId="179" priority="179" operator="containsText" text="ntitulé">
      <formula>NOT(ISERROR(SEARCH("ntitulé",G171)))</formula>
    </cfRule>
    <cfRule type="containsBlanks" dxfId="178" priority="180">
      <formula>LEN(TRIM(G171))=0</formula>
    </cfRule>
  </conditionalFormatting>
  <conditionalFormatting sqref="G188:G195">
    <cfRule type="containsText" dxfId="177" priority="177" operator="containsText" text="ntitulé">
      <formula>NOT(ISERROR(SEARCH("ntitulé",G188)))</formula>
    </cfRule>
    <cfRule type="containsBlanks" dxfId="176" priority="178">
      <formula>LEN(TRIM(G188))=0</formula>
    </cfRule>
  </conditionalFormatting>
  <conditionalFormatting sqref="G197:G198">
    <cfRule type="containsText" dxfId="175" priority="175" operator="containsText" text="ntitulé">
      <formula>NOT(ISERROR(SEARCH("ntitulé",G197)))</formula>
    </cfRule>
    <cfRule type="containsBlanks" dxfId="174" priority="176">
      <formula>LEN(TRIM(G197))=0</formula>
    </cfRule>
  </conditionalFormatting>
  <conditionalFormatting sqref="G200:G201">
    <cfRule type="containsText" dxfId="173" priority="173" operator="containsText" text="ntitulé">
      <formula>NOT(ISERROR(SEARCH("ntitulé",G200)))</formula>
    </cfRule>
    <cfRule type="containsBlanks" dxfId="172" priority="174">
      <formula>LEN(TRIM(G200))=0</formula>
    </cfRule>
  </conditionalFormatting>
  <conditionalFormatting sqref="G202">
    <cfRule type="containsText" dxfId="171" priority="171" operator="containsText" text="ntitulé">
      <formula>NOT(ISERROR(SEARCH("ntitulé",G202)))</formula>
    </cfRule>
    <cfRule type="containsBlanks" dxfId="170" priority="172">
      <formula>LEN(TRIM(G202))=0</formula>
    </cfRule>
  </conditionalFormatting>
  <conditionalFormatting sqref="I179:I186 I174:I176 I171:I172">
    <cfRule type="containsText" dxfId="169" priority="169" operator="containsText" text="ntitulé">
      <formula>NOT(ISERROR(SEARCH("ntitulé",I171)))</formula>
    </cfRule>
    <cfRule type="containsBlanks" dxfId="168" priority="170">
      <formula>LEN(TRIM(I171))=0</formula>
    </cfRule>
  </conditionalFormatting>
  <conditionalFormatting sqref="I188:I195">
    <cfRule type="containsText" dxfId="167" priority="167" operator="containsText" text="ntitulé">
      <formula>NOT(ISERROR(SEARCH("ntitulé",I188)))</formula>
    </cfRule>
    <cfRule type="containsBlanks" dxfId="166" priority="168">
      <formula>LEN(TRIM(I188))=0</formula>
    </cfRule>
  </conditionalFormatting>
  <conditionalFormatting sqref="I197:I198">
    <cfRule type="containsText" dxfId="165" priority="165" operator="containsText" text="ntitulé">
      <formula>NOT(ISERROR(SEARCH("ntitulé",I197)))</formula>
    </cfRule>
    <cfRule type="containsBlanks" dxfId="164" priority="166">
      <formula>LEN(TRIM(I197))=0</formula>
    </cfRule>
  </conditionalFormatting>
  <conditionalFormatting sqref="I200:I201">
    <cfRule type="containsText" dxfId="163" priority="163" operator="containsText" text="ntitulé">
      <formula>NOT(ISERROR(SEARCH("ntitulé",I200)))</formula>
    </cfRule>
    <cfRule type="containsBlanks" dxfId="162" priority="164">
      <formula>LEN(TRIM(I200))=0</formula>
    </cfRule>
  </conditionalFormatting>
  <conditionalFormatting sqref="I202">
    <cfRule type="containsText" dxfId="161" priority="161" operator="containsText" text="ntitulé">
      <formula>NOT(ISERROR(SEARCH("ntitulé",I202)))</formula>
    </cfRule>
    <cfRule type="containsBlanks" dxfId="160" priority="162">
      <formula>LEN(TRIM(I202))=0</formula>
    </cfRule>
  </conditionalFormatting>
  <conditionalFormatting sqref="K179:K186 K174:K176 K171:K172">
    <cfRule type="containsText" dxfId="159" priority="159" operator="containsText" text="ntitulé">
      <formula>NOT(ISERROR(SEARCH("ntitulé",K171)))</formula>
    </cfRule>
    <cfRule type="containsBlanks" dxfId="158" priority="160">
      <formula>LEN(TRIM(K171))=0</formula>
    </cfRule>
  </conditionalFormatting>
  <conditionalFormatting sqref="K188:K195">
    <cfRule type="containsText" dxfId="157" priority="157" operator="containsText" text="ntitulé">
      <formula>NOT(ISERROR(SEARCH("ntitulé",K188)))</formula>
    </cfRule>
    <cfRule type="containsBlanks" dxfId="156" priority="158">
      <formula>LEN(TRIM(K188))=0</formula>
    </cfRule>
  </conditionalFormatting>
  <conditionalFormatting sqref="K197:K198">
    <cfRule type="containsText" dxfId="155" priority="155" operator="containsText" text="ntitulé">
      <formula>NOT(ISERROR(SEARCH("ntitulé",K197)))</formula>
    </cfRule>
    <cfRule type="containsBlanks" dxfId="154" priority="156">
      <formula>LEN(TRIM(K197))=0</formula>
    </cfRule>
  </conditionalFormatting>
  <conditionalFormatting sqref="K200:K201">
    <cfRule type="containsText" dxfId="153" priority="153" operator="containsText" text="ntitulé">
      <formula>NOT(ISERROR(SEARCH("ntitulé",K200)))</formula>
    </cfRule>
    <cfRule type="containsBlanks" dxfId="152" priority="154">
      <formula>LEN(TRIM(K200))=0</formula>
    </cfRule>
  </conditionalFormatting>
  <conditionalFormatting sqref="K202">
    <cfRule type="containsText" dxfId="151" priority="151" operator="containsText" text="ntitulé">
      <formula>NOT(ISERROR(SEARCH("ntitulé",K202)))</formula>
    </cfRule>
    <cfRule type="containsBlanks" dxfId="150" priority="152">
      <formula>LEN(TRIM(K202))=0</formula>
    </cfRule>
  </conditionalFormatting>
  <conditionalFormatting sqref="M179:M186 M174:M176 M171:M172">
    <cfRule type="containsText" dxfId="149" priority="149" operator="containsText" text="ntitulé">
      <formula>NOT(ISERROR(SEARCH("ntitulé",M171)))</formula>
    </cfRule>
    <cfRule type="containsBlanks" dxfId="148" priority="150">
      <formula>LEN(TRIM(M171))=0</formula>
    </cfRule>
  </conditionalFormatting>
  <conditionalFormatting sqref="M188:M195">
    <cfRule type="containsText" dxfId="147" priority="147" operator="containsText" text="ntitulé">
      <formula>NOT(ISERROR(SEARCH("ntitulé",M188)))</formula>
    </cfRule>
    <cfRule type="containsBlanks" dxfId="146" priority="148">
      <formula>LEN(TRIM(M188))=0</formula>
    </cfRule>
  </conditionalFormatting>
  <conditionalFormatting sqref="M197:M198">
    <cfRule type="containsText" dxfId="145" priority="145" operator="containsText" text="ntitulé">
      <formula>NOT(ISERROR(SEARCH("ntitulé",M197)))</formula>
    </cfRule>
    <cfRule type="containsBlanks" dxfId="144" priority="146">
      <formula>LEN(TRIM(M197))=0</formula>
    </cfRule>
  </conditionalFormatting>
  <conditionalFormatting sqref="M200:M201">
    <cfRule type="containsText" dxfId="143" priority="143" operator="containsText" text="ntitulé">
      <formula>NOT(ISERROR(SEARCH("ntitulé",M200)))</formula>
    </cfRule>
    <cfRule type="containsBlanks" dxfId="142" priority="144">
      <formula>LEN(TRIM(M200))=0</formula>
    </cfRule>
  </conditionalFormatting>
  <conditionalFormatting sqref="M202">
    <cfRule type="containsText" dxfId="141" priority="141" operator="containsText" text="ntitulé">
      <formula>NOT(ISERROR(SEARCH("ntitulé",M202)))</formula>
    </cfRule>
    <cfRule type="containsBlanks" dxfId="140" priority="142">
      <formula>LEN(TRIM(M202))=0</formula>
    </cfRule>
  </conditionalFormatting>
  <conditionalFormatting sqref="O179:O186 O174:O176 O171:O172">
    <cfRule type="containsText" dxfId="139" priority="139" operator="containsText" text="ntitulé">
      <formula>NOT(ISERROR(SEARCH("ntitulé",O171)))</formula>
    </cfRule>
    <cfRule type="containsBlanks" dxfId="138" priority="140">
      <formula>LEN(TRIM(O171))=0</formula>
    </cfRule>
  </conditionalFormatting>
  <conditionalFormatting sqref="O188:O195">
    <cfRule type="containsText" dxfId="137" priority="137" operator="containsText" text="ntitulé">
      <formula>NOT(ISERROR(SEARCH("ntitulé",O188)))</formula>
    </cfRule>
    <cfRule type="containsBlanks" dxfId="136" priority="138">
      <formula>LEN(TRIM(O188))=0</formula>
    </cfRule>
  </conditionalFormatting>
  <conditionalFormatting sqref="O197:O198">
    <cfRule type="containsText" dxfId="135" priority="135" operator="containsText" text="ntitulé">
      <formula>NOT(ISERROR(SEARCH("ntitulé",O197)))</formula>
    </cfRule>
    <cfRule type="containsBlanks" dxfId="134" priority="136">
      <formula>LEN(TRIM(O197))=0</formula>
    </cfRule>
  </conditionalFormatting>
  <conditionalFormatting sqref="O200:O201">
    <cfRule type="containsText" dxfId="133" priority="133" operator="containsText" text="ntitulé">
      <formula>NOT(ISERROR(SEARCH("ntitulé",O200)))</formula>
    </cfRule>
    <cfRule type="containsBlanks" dxfId="132" priority="134">
      <formula>LEN(TRIM(O200))=0</formula>
    </cfRule>
  </conditionalFormatting>
  <conditionalFormatting sqref="O202">
    <cfRule type="containsText" dxfId="131" priority="131" operator="containsText" text="ntitulé">
      <formula>NOT(ISERROR(SEARCH("ntitulé",O202)))</formula>
    </cfRule>
    <cfRule type="containsBlanks" dxfId="130" priority="132">
      <formula>LEN(TRIM(O202))=0</formula>
    </cfRule>
  </conditionalFormatting>
  <conditionalFormatting sqref="C228:D235 C223:D225 C220:D221">
    <cfRule type="containsText" dxfId="129" priority="129" operator="containsText" text="ntitulé">
      <formula>NOT(ISERROR(SEARCH("ntitulé",C220)))</formula>
    </cfRule>
    <cfRule type="containsBlanks" dxfId="128" priority="130">
      <formula>LEN(TRIM(C220))=0</formula>
    </cfRule>
  </conditionalFormatting>
  <conditionalFormatting sqref="C237:D244">
    <cfRule type="containsText" dxfId="127" priority="127" operator="containsText" text="ntitulé">
      <formula>NOT(ISERROR(SEARCH("ntitulé",C237)))</formula>
    </cfRule>
    <cfRule type="containsBlanks" dxfId="126" priority="128">
      <formula>LEN(TRIM(C237))=0</formula>
    </cfRule>
  </conditionalFormatting>
  <conditionalFormatting sqref="C246:D247">
    <cfRule type="containsText" dxfId="125" priority="125" operator="containsText" text="ntitulé">
      <formula>NOT(ISERROR(SEARCH("ntitulé",C246)))</formula>
    </cfRule>
    <cfRule type="containsBlanks" dxfId="124" priority="126">
      <formula>LEN(TRIM(C246))=0</formula>
    </cfRule>
  </conditionalFormatting>
  <conditionalFormatting sqref="C249:D250">
    <cfRule type="containsText" dxfId="123" priority="123" operator="containsText" text="ntitulé">
      <formula>NOT(ISERROR(SEARCH("ntitulé",C249)))</formula>
    </cfRule>
    <cfRule type="containsBlanks" dxfId="122" priority="124">
      <formula>LEN(TRIM(C249))=0</formula>
    </cfRule>
  </conditionalFormatting>
  <conditionalFormatting sqref="C251:D251">
    <cfRule type="containsText" dxfId="121" priority="121" operator="containsText" text="ntitulé">
      <formula>NOT(ISERROR(SEARCH("ntitulé",C251)))</formula>
    </cfRule>
    <cfRule type="containsBlanks" dxfId="120" priority="122">
      <formula>LEN(TRIM(C251))=0</formula>
    </cfRule>
  </conditionalFormatting>
  <conditionalFormatting sqref="F228:F235 F223:F225 F220:F221">
    <cfRule type="containsText" dxfId="119" priority="119" operator="containsText" text="ntitulé">
      <formula>NOT(ISERROR(SEARCH("ntitulé",F220)))</formula>
    </cfRule>
    <cfRule type="containsBlanks" dxfId="118" priority="120">
      <formula>LEN(TRIM(F220))=0</formula>
    </cfRule>
  </conditionalFormatting>
  <conditionalFormatting sqref="F237:F244">
    <cfRule type="containsText" dxfId="117" priority="117" operator="containsText" text="ntitulé">
      <formula>NOT(ISERROR(SEARCH("ntitulé",F237)))</formula>
    </cfRule>
    <cfRule type="containsBlanks" dxfId="116" priority="118">
      <formula>LEN(TRIM(F237))=0</formula>
    </cfRule>
  </conditionalFormatting>
  <conditionalFormatting sqref="F246:F247">
    <cfRule type="containsText" dxfId="115" priority="115" operator="containsText" text="ntitulé">
      <formula>NOT(ISERROR(SEARCH("ntitulé",F246)))</formula>
    </cfRule>
    <cfRule type="containsBlanks" dxfId="114" priority="116">
      <formula>LEN(TRIM(F246))=0</formula>
    </cfRule>
  </conditionalFormatting>
  <conditionalFormatting sqref="F249:F250">
    <cfRule type="containsText" dxfId="113" priority="113" operator="containsText" text="ntitulé">
      <formula>NOT(ISERROR(SEARCH("ntitulé",F249)))</formula>
    </cfRule>
    <cfRule type="containsBlanks" dxfId="112" priority="114">
      <formula>LEN(TRIM(F249))=0</formula>
    </cfRule>
  </conditionalFormatting>
  <conditionalFormatting sqref="F251">
    <cfRule type="containsText" dxfId="111" priority="111" operator="containsText" text="ntitulé">
      <formula>NOT(ISERROR(SEARCH("ntitulé",F251)))</formula>
    </cfRule>
    <cfRule type="containsBlanks" dxfId="110" priority="112">
      <formula>LEN(TRIM(F251))=0</formula>
    </cfRule>
  </conditionalFormatting>
  <conditionalFormatting sqref="H228:H235 H223:H225 H220:H221">
    <cfRule type="containsText" dxfId="109" priority="109" operator="containsText" text="ntitulé">
      <formula>NOT(ISERROR(SEARCH("ntitulé",H220)))</formula>
    </cfRule>
    <cfRule type="containsBlanks" dxfId="108" priority="110">
      <formula>LEN(TRIM(H220))=0</formula>
    </cfRule>
  </conditionalFormatting>
  <conditionalFormatting sqref="H237:H244">
    <cfRule type="containsText" dxfId="107" priority="107" operator="containsText" text="ntitulé">
      <formula>NOT(ISERROR(SEARCH("ntitulé",H237)))</formula>
    </cfRule>
    <cfRule type="containsBlanks" dxfId="106" priority="108">
      <formula>LEN(TRIM(H237))=0</formula>
    </cfRule>
  </conditionalFormatting>
  <conditionalFormatting sqref="H246:H247">
    <cfRule type="containsText" dxfId="105" priority="105" operator="containsText" text="ntitulé">
      <formula>NOT(ISERROR(SEARCH("ntitulé",H246)))</formula>
    </cfRule>
    <cfRule type="containsBlanks" dxfId="104" priority="106">
      <formula>LEN(TRIM(H246))=0</formula>
    </cfRule>
  </conditionalFormatting>
  <conditionalFormatting sqref="H249:H250">
    <cfRule type="containsText" dxfId="103" priority="103" operator="containsText" text="ntitulé">
      <formula>NOT(ISERROR(SEARCH("ntitulé",H249)))</formula>
    </cfRule>
    <cfRule type="containsBlanks" dxfId="102" priority="104">
      <formula>LEN(TRIM(H249))=0</formula>
    </cfRule>
  </conditionalFormatting>
  <conditionalFormatting sqref="H251">
    <cfRule type="containsText" dxfId="101" priority="101" operator="containsText" text="ntitulé">
      <formula>NOT(ISERROR(SEARCH("ntitulé",H251)))</formula>
    </cfRule>
    <cfRule type="containsBlanks" dxfId="100" priority="102">
      <formula>LEN(TRIM(H251))=0</formula>
    </cfRule>
  </conditionalFormatting>
  <conditionalFormatting sqref="J228:J235 J223:J225 J220:J221">
    <cfRule type="containsText" dxfId="99" priority="99" operator="containsText" text="ntitulé">
      <formula>NOT(ISERROR(SEARCH("ntitulé",J220)))</formula>
    </cfRule>
    <cfRule type="containsBlanks" dxfId="98" priority="100">
      <formula>LEN(TRIM(J220))=0</formula>
    </cfRule>
  </conditionalFormatting>
  <conditionalFormatting sqref="J237:J244">
    <cfRule type="containsText" dxfId="97" priority="97" operator="containsText" text="ntitulé">
      <formula>NOT(ISERROR(SEARCH("ntitulé",J237)))</formula>
    </cfRule>
    <cfRule type="containsBlanks" dxfId="96" priority="98">
      <formula>LEN(TRIM(J237))=0</formula>
    </cfRule>
  </conditionalFormatting>
  <conditionalFormatting sqref="J246:J247">
    <cfRule type="containsText" dxfId="95" priority="95" operator="containsText" text="ntitulé">
      <formula>NOT(ISERROR(SEARCH("ntitulé",J246)))</formula>
    </cfRule>
    <cfRule type="containsBlanks" dxfId="94" priority="96">
      <formula>LEN(TRIM(J246))=0</formula>
    </cfRule>
  </conditionalFormatting>
  <conditionalFormatting sqref="J249:J250">
    <cfRule type="containsText" dxfId="93" priority="93" operator="containsText" text="ntitulé">
      <formula>NOT(ISERROR(SEARCH("ntitulé",J249)))</formula>
    </cfRule>
    <cfRule type="containsBlanks" dxfId="92" priority="94">
      <formula>LEN(TRIM(J249))=0</formula>
    </cfRule>
  </conditionalFormatting>
  <conditionalFormatting sqref="J251">
    <cfRule type="containsText" dxfId="91" priority="91" operator="containsText" text="ntitulé">
      <formula>NOT(ISERROR(SEARCH("ntitulé",J251)))</formula>
    </cfRule>
    <cfRule type="containsBlanks" dxfId="90" priority="92">
      <formula>LEN(TRIM(J251))=0</formula>
    </cfRule>
  </conditionalFormatting>
  <conditionalFormatting sqref="L228:L235 L223:L225 L220:L221">
    <cfRule type="containsText" dxfId="89" priority="89" operator="containsText" text="ntitulé">
      <formula>NOT(ISERROR(SEARCH("ntitulé",L220)))</formula>
    </cfRule>
    <cfRule type="containsBlanks" dxfId="88" priority="90">
      <formula>LEN(TRIM(L220))=0</formula>
    </cfRule>
  </conditionalFormatting>
  <conditionalFormatting sqref="L237:L244">
    <cfRule type="containsText" dxfId="87" priority="87" operator="containsText" text="ntitulé">
      <formula>NOT(ISERROR(SEARCH("ntitulé",L237)))</formula>
    </cfRule>
    <cfRule type="containsBlanks" dxfId="86" priority="88">
      <formula>LEN(TRIM(L237))=0</formula>
    </cfRule>
  </conditionalFormatting>
  <conditionalFormatting sqref="L246:L247">
    <cfRule type="containsText" dxfId="85" priority="85" operator="containsText" text="ntitulé">
      <formula>NOT(ISERROR(SEARCH("ntitulé",L246)))</formula>
    </cfRule>
    <cfRule type="containsBlanks" dxfId="84" priority="86">
      <formula>LEN(TRIM(L246))=0</formula>
    </cfRule>
  </conditionalFormatting>
  <conditionalFormatting sqref="L249:L250">
    <cfRule type="containsText" dxfId="83" priority="83" operator="containsText" text="ntitulé">
      <formula>NOT(ISERROR(SEARCH("ntitulé",L249)))</formula>
    </cfRule>
    <cfRule type="containsBlanks" dxfId="82" priority="84">
      <formula>LEN(TRIM(L249))=0</formula>
    </cfRule>
  </conditionalFormatting>
  <conditionalFormatting sqref="L251">
    <cfRule type="containsText" dxfId="81" priority="81" operator="containsText" text="ntitulé">
      <formula>NOT(ISERROR(SEARCH("ntitulé",L251)))</formula>
    </cfRule>
    <cfRule type="containsBlanks" dxfId="80" priority="82">
      <formula>LEN(TRIM(L251))=0</formula>
    </cfRule>
  </conditionalFormatting>
  <conditionalFormatting sqref="N228:N235 N223:N225 N220:N221">
    <cfRule type="containsText" dxfId="79" priority="79" operator="containsText" text="ntitulé">
      <formula>NOT(ISERROR(SEARCH("ntitulé",N220)))</formula>
    </cfRule>
    <cfRule type="containsBlanks" dxfId="78" priority="80">
      <formula>LEN(TRIM(N220))=0</formula>
    </cfRule>
  </conditionalFormatting>
  <conditionalFormatting sqref="N237:N244">
    <cfRule type="containsText" dxfId="77" priority="77" operator="containsText" text="ntitulé">
      <formula>NOT(ISERROR(SEARCH("ntitulé",N237)))</formula>
    </cfRule>
    <cfRule type="containsBlanks" dxfId="76" priority="78">
      <formula>LEN(TRIM(N237))=0</formula>
    </cfRule>
  </conditionalFormatting>
  <conditionalFormatting sqref="N246:N247">
    <cfRule type="containsText" dxfId="75" priority="75" operator="containsText" text="ntitulé">
      <formula>NOT(ISERROR(SEARCH("ntitulé",N246)))</formula>
    </cfRule>
    <cfRule type="containsBlanks" dxfId="74" priority="76">
      <formula>LEN(TRIM(N246))=0</formula>
    </cfRule>
  </conditionalFormatting>
  <conditionalFormatting sqref="N249:N250">
    <cfRule type="containsText" dxfId="73" priority="73" operator="containsText" text="ntitulé">
      <formula>NOT(ISERROR(SEARCH("ntitulé",N249)))</formula>
    </cfRule>
    <cfRule type="containsBlanks" dxfId="72" priority="74">
      <formula>LEN(TRIM(N249))=0</formula>
    </cfRule>
  </conditionalFormatting>
  <conditionalFormatting sqref="N251">
    <cfRule type="containsText" dxfId="71" priority="71" operator="containsText" text="ntitulé">
      <formula>NOT(ISERROR(SEARCH("ntitulé",N251)))</formula>
    </cfRule>
    <cfRule type="containsBlanks" dxfId="70" priority="72">
      <formula>LEN(TRIM(N251))=0</formula>
    </cfRule>
  </conditionalFormatting>
  <conditionalFormatting sqref="P228:P235 P223:P225 P220:P221">
    <cfRule type="containsText" dxfId="69" priority="69" operator="containsText" text="ntitulé">
      <formula>NOT(ISERROR(SEARCH("ntitulé",P220)))</formula>
    </cfRule>
    <cfRule type="containsBlanks" dxfId="68" priority="70">
      <formula>LEN(TRIM(P220))=0</formula>
    </cfRule>
  </conditionalFormatting>
  <conditionalFormatting sqref="P237:P244">
    <cfRule type="containsText" dxfId="67" priority="67" operator="containsText" text="ntitulé">
      <formula>NOT(ISERROR(SEARCH("ntitulé",P237)))</formula>
    </cfRule>
    <cfRule type="containsBlanks" dxfId="66" priority="68">
      <formula>LEN(TRIM(P237))=0</formula>
    </cfRule>
  </conditionalFormatting>
  <conditionalFormatting sqref="P246:P247">
    <cfRule type="containsText" dxfId="65" priority="65" operator="containsText" text="ntitulé">
      <formula>NOT(ISERROR(SEARCH("ntitulé",P246)))</formula>
    </cfRule>
    <cfRule type="containsBlanks" dxfId="64" priority="66">
      <formula>LEN(TRIM(P246))=0</formula>
    </cfRule>
  </conditionalFormatting>
  <conditionalFormatting sqref="P249:P250">
    <cfRule type="containsText" dxfId="63" priority="63" operator="containsText" text="ntitulé">
      <formula>NOT(ISERROR(SEARCH("ntitulé",P249)))</formula>
    </cfRule>
    <cfRule type="containsBlanks" dxfId="62" priority="64">
      <formula>LEN(TRIM(P249))=0</formula>
    </cfRule>
  </conditionalFormatting>
  <conditionalFormatting sqref="P251">
    <cfRule type="containsText" dxfId="61" priority="61" operator="containsText" text="ntitulé">
      <formula>NOT(ISERROR(SEARCH("ntitulé",P251)))</formula>
    </cfRule>
    <cfRule type="containsBlanks" dxfId="60" priority="62">
      <formula>LEN(TRIM(P251))=0</formula>
    </cfRule>
  </conditionalFormatting>
  <conditionalFormatting sqref="E228:E235 E223:E225 E220:E221">
    <cfRule type="containsText" dxfId="59" priority="59" operator="containsText" text="ntitulé">
      <formula>NOT(ISERROR(SEARCH("ntitulé",E220)))</formula>
    </cfRule>
    <cfRule type="containsBlanks" dxfId="58" priority="60">
      <formula>LEN(TRIM(E220))=0</formula>
    </cfRule>
  </conditionalFormatting>
  <conditionalFormatting sqref="E237:E244">
    <cfRule type="containsText" dxfId="57" priority="57" operator="containsText" text="ntitulé">
      <formula>NOT(ISERROR(SEARCH("ntitulé",E237)))</formula>
    </cfRule>
    <cfRule type="containsBlanks" dxfId="56" priority="58">
      <formula>LEN(TRIM(E237))=0</formula>
    </cfRule>
  </conditionalFormatting>
  <conditionalFormatting sqref="E246:E247">
    <cfRule type="containsText" dxfId="55" priority="55" operator="containsText" text="ntitulé">
      <formula>NOT(ISERROR(SEARCH("ntitulé",E246)))</formula>
    </cfRule>
    <cfRule type="containsBlanks" dxfId="54" priority="56">
      <formula>LEN(TRIM(E246))=0</formula>
    </cfRule>
  </conditionalFormatting>
  <conditionalFormatting sqref="E249:E250">
    <cfRule type="containsText" dxfId="53" priority="53" operator="containsText" text="ntitulé">
      <formula>NOT(ISERROR(SEARCH("ntitulé",E249)))</formula>
    </cfRule>
    <cfRule type="containsBlanks" dxfId="52" priority="54">
      <formula>LEN(TRIM(E249))=0</formula>
    </cfRule>
  </conditionalFormatting>
  <conditionalFormatting sqref="E251">
    <cfRule type="containsText" dxfId="51" priority="51" operator="containsText" text="ntitulé">
      <formula>NOT(ISERROR(SEARCH("ntitulé",E251)))</formula>
    </cfRule>
    <cfRule type="containsBlanks" dxfId="50" priority="52">
      <formula>LEN(TRIM(E251))=0</formula>
    </cfRule>
  </conditionalFormatting>
  <conditionalFormatting sqref="G228:G235 G223:G225 G220:G221">
    <cfRule type="containsText" dxfId="49" priority="49" operator="containsText" text="ntitulé">
      <formula>NOT(ISERROR(SEARCH("ntitulé",G220)))</formula>
    </cfRule>
    <cfRule type="containsBlanks" dxfId="48" priority="50">
      <formula>LEN(TRIM(G220))=0</formula>
    </cfRule>
  </conditionalFormatting>
  <conditionalFormatting sqref="G237:G244">
    <cfRule type="containsText" dxfId="47" priority="47" operator="containsText" text="ntitulé">
      <formula>NOT(ISERROR(SEARCH("ntitulé",G237)))</formula>
    </cfRule>
    <cfRule type="containsBlanks" dxfId="46" priority="48">
      <formula>LEN(TRIM(G237))=0</formula>
    </cfRule>
  </conditionalFormatting>
  <conditionalFormatting sqref="G246:G247">
    <cfRule type="containsText" dxfId="45" priority="45" operator="containsText" text="ntitulé">
      <formula>NOT(ISERROR(SEARCH("ntitulé",G246)))</formula>
    </cfRule>
    <cfRule type="containsBlanks" dxfId="44" priority="46">
      <formula>LEN(TRIM(G246))=0</formula>
    </cfRule>
  </conditionalFormatting>
  <conditionalFormatting sqref="G249:G250">
    <cfRule type="containsText" dxfId="43" priority="43" operator="containsText" text="ntitulé">
      <formula>NOT(ISERROR(SEARCH("ntitulé",G249)))</formula>
    </cfRule>
    <cfRule type="containsBlanks" dxfId="42" priority="44">
      <formula>LEN(TRIM(G249))=0</formula>
    </cfRule>
  </conditionalFormatting>
  <conditionalFormatting sqref="G251">
    <cfRule type="containsText" dxfId="41" priority="41" operator="containsText" text="ntitulé">
      <formula>NOT(ISERROR(SEARCH("ntitulé",G251)))</formula>
    </cfRule>
    <cfRule type="containsBlanks" dxfId="40" priority="42">
      <formula>LEN(TRIM(G251))=0</formula>
    </cfRule>
  </conditionalFormatting>
  <conditionalFormatting sqref="I228:I235 I223:I225 I220:I221">
    <cfRule type="containsText" dxfId="39" priority="39" operator="containsText" text="ntitulé">
      <formula>NOT(ISERROR(SEARCH("ntitulé",I220)))</formula>
    </cfRule>
    <cfRule type="containsBlanks" dxfId="38" priority="40">
      <formula>LEN(TRIM(I220))=0</formula>
    </cfRule>
  </conditionalFormatting>
  <conditionalFormatting sqref="I237:I244">
    <cfRule type="containsText" dxfId="37" priority="37" operator="containsText" text="ntitulé">
      <formula>NOT(ISERROR(SEARCH("ntitulé",I237)))</formula>
    </cfRule>
    <cfRule type="containsBlanks" dxfId="36" priority="38">
      <formula>LEN(TRIM(I237))=0</formula>
    </cfRule>
  </conditionalFormatting>
  <conditionalFormatting sqref="I246:I247">
    <cfRule type="containsText" dxfId="35" priority="35" operator="containsText" text="ntitulé">
      <formula>NOT(ISERROR(SEARCH("ntitulé",I246)))</formula>
    </cfRule>
    <cfRule type="containsBlanks" dxfId="34" priority="36">
      <formula>LEN(TRIM(I246))=0</formula>
    </cfRule>
  </conditionalFormatting>
  <conditionalFormatting sqref="I249:I250">
    <cfRule type="containsText" dxfId="33" priority="33" operator="containsText" text="ntitulé">
      <formula>NOT(ISERROR(SEARCH("ntitulé",I249)))</formula>
    </cfRule>
    <cfRule type="containsBlanks" dxfId="32" priority="34">
      <formula>LEN(TRIM(I249))=0</formula>
    </cfRule>
  </conditionalFormatting>
  <conditionalFormatting sqref="I251">
    <cfRule type="containsText" dxfId="31" priority="31" operator="containsText" text="ntitulé">
      <formula>NOT(ISERROR(SEARCH("ntitulé",I251)))</formula>
    </cfRule>
    <cfRule type="containsBlanks" dxfId="30" priority="32">
      <formula>LEN(TRIM(I251))=0</formula>
    </cfRule>
  </conditionalFormatting>
  <conditionalFormatting sqref="K228:K235 K223:K225 K220:K221">
    <cfRule type="containsText" dxfId="29" priority="29" operator="containsText" text="ntitulé">
      <formula>NOT(ISERROR(SEARCH("ntitulé",K220)))</formula>
    </cfRule>
    <cfRule type="containsBlanks" dxfId="28" priority="30">
      <formula>LEN(TRIM(K220))=0</formula>
    </cfRule>
  </conditionalFormatting>
  <conditionalFormatting sqref="K237:K244">
    <cfRule type="containsText" dxfId="27" priority="27" operator="containsText" text="ntitulé">
      <formula>NOT(ISERROR(SEARCH("ntitulé",K237)))</formula>
    </cfRule>
    <cfRule type="containsBlanks" dxfId="26" priority="28">
      <formula>LEN(TRIM(K237))=0</formula>
    </cfRule>
  </conditionalFormatting>
  <conditionalFormatting sqref="K246:K247">
    <cfRule type="containsText" dxfId="25" priority="25" operator="containsText" text="ntitulé">
      <formula>NOT(ISERROR(SEARCH("ntitulé",K246)))</formula>
    </cfRule>
    <cfRule type="containsBlanks" dxfId="24" priority="26">
      <formula>LEN(TRIM(K246))=0</formula>
    </cfRule>
  </conditionalFormatting>
  <conditionalFormatting sqref="K249:K250">
    <cfRule type="containsText" dxfId="23" priority="23" operator="containsText" text="ntitulé">
      <formula>NOT(ISERROR(SEARCH("ntitulé",K249)))</formula>
    </cfRule>
    <cfRule type="containsBlanks" dxfId="22" priority="24">
      <formula>LEN(TRIM(K249))=0</formula>
    </cfRule>
  </conditionalFormatting>
  <conditionalFormatting sqref="K251">
    <cfRule type="containsText" dxfId="21" priority="21" operator="containsText" text="ntitulé">
      <formula>NOT(ISERROR(SEARCH("ntitulé",K251)))</formula>
    </cfRule>
    <cfRule type="containsBlanks" dxfId="20" priority="22">
      <formula>LEN(TRIM(K251))=0</formula>
    </cfRule>
  </conditionalFormatting>
  <conditionalFormatting sqref="M228:M235 M223:M225 M220:M221">
    <cfRule type="containsText" dxfId="19" priority="19" operator="containsText" text="ntitulé">
      <formula>NOT(ISERROR(SEARCH("ntitulé",M220)))</formula>
    </cfRule>
    <cfRule type="containsBlanks" dxfId="18" priority="20">
      <formula>LEN(TRIM(M220))=0</formula>
    </cfRule>
  </conditionalFormatting>
  <conditionalFormatting sqref="M237:M244">
    <cfRule type="containsText" dxfId="17" priority="17" operator="containsText" text="ntitulé">
      <formula>NOT(ISERROR(SEARCH("ntitulé",M237)))</formula>
    </cfRule>
    <cfRule type="containsBlanks" dxfId="16" priority="18">
      <formula>LEN(TRIM(M237))=0</formula>
    </cfRule>
  </conditionalFormatting>
  <conditionalFormatting sqref="M246:M247">
    <cfRule type="containsText" dxfId="15" priority="15" operator="containsText" text="ntitulé">
      <formula>NOT(ISERROR(SEARCH("ntitulé",M246)))</formula>
    </cfRule>
    <cfRule type="containsBlanks" dxfId="14" priority="16">
      <formula>LEN(TRIM(M246))=0</formula>
    </cfRule>
  </conditionalFormatting>
  <conditionalFormatting sqref="M249:M250">
    <cfRule type="containsText" dxfId="13" priority="13" operator="containsText" text="ntitulé">
      <formula>NOT(ISERROR(SEARCH("ntitulé",M249)))</formula>
    </cfRule>
    <cfRule type="containsBlanks" dxfId="12" priority="14">
      <formula>LEN(TRIM(M249))=0</formula>
    </cfRule>
  </conditionalFormatting>
  <conditionalFormatting sqref="M251">
    <cfRule type="containsText" dxfId="11" priority="11" operator="containsText" text="ntitulé">
      <formula>NOT(ISERROR(SEARCH("ntitulé",M251)))</formula>
    </cfRule>
    <cfRule type="containsBlanks" dxfId="10" priority="12">
      <formula>LEN(TRIM(M251))=0</formula>
    </cfRule>
  </conditionalFormatting>
  <conditionalFormatting sqref="O228:O235 O223:O225 O220:O221">
    <cfRule type="containsText" dxfId="9" priority="9" operator="containsText" text="ntitulé">
      <formula>NOT(ISERROR(SEARCH("ntitulé",O220)))</formula>
    </cfRule>
    <cfRule type="containsBlanks" dxfId="8" priority="10">
      <formula>LEN(TRIM(O220))=0</formula>
    </cfRule>
  </conditionalFormatting>
  <conditionalFormatting sqref="O237:O244">
    <cfRule type="containsText" dxfId="7" priority="7" operator="containsText" text="ntitulé">
      <formula>NOT(ISERROR(SEARCH("ntitulé",O237)))</formula>
    </cfRule>
    <cfRule type="containsBlanks" dxfId="6" priority="8">
      <formula>LEN(TRIM(O237))=0</formula>
    </cfRule>
  </conditionalFormatting>
  <conditionalFormatting sqref="O246:O247">
    <cfRule type="containsText" dxfId="5" priority="5" operator="containsText" text="ntitulé">
      <formula>NOT(ISERROR(SEARCH("ntitulé",O246)))</formula>
    </cfRule>
    <cfRule type="containsBlanks" dxfId="4" priority="6">
      <formula>LEN(TRIM(O246))=0</formula>
    </cfRule>
  </conditionalFormatting>
  <conditionalFormatting sqref="O249:O250">
    <cfRule type="containsText" dxfId="3" priority="3" operator="containsText" text="ntitulé">
      <formula>NOT(ISERROR(SEARCH("ntitulé",O249)))</formula>
    </cfRule>
    <cfRule type="containsBlanks" dxfId="2" priority="4">
      <formula>LEN(TRIM(O249))=0</formula>
    </cfRule>
  </conditionalFormatting>
  <conditionalFormatting sqref="O251">
    <cfRule type="containsText" dxfId="1" priority="1" operator="containsText" text="ntitulé">
      <formula>NOT(ISERROR(SEARCH("ntitulé",O251)))</formula>
    </cfRule>
    <cfRule type="containsBlanks" dxfId="0" priority="2">
      <formula>LEN(TRIM(O251))=0</formula>
    </cfRule>
  </conditionalFormatting>
  <hyperlinks>
    <hyperlink ref="B1" location="TAB00!A1" display="Retour page de gard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tabSelected="1" zoomScaleNormal="100" workbookViewId="0">
      <selection activeCell="H40" sqref="H40:H41"/>
    </sheetView>
  </sheetViews>
  <sheetFormatPr baseColWidth="10" defaultColWidth="9.1640625" defaultRowHeight="13.5" x14ac:dyDescent="0.3"/>
  <cols>
    <col min="1" max="1" width="45.5" style="81" customWidth="1"/>
    <col min="2" max="2" width="16.6640625" style="77" customWidth="1"/>
    <col min="3" max="3" width="2.33203125" style="77" customWidth="1"/>
    <col min="4" max="4" width="60" style="81" customWidth="1"/>
    <col min="5" max="5" width="16.6640625" style="81" customWidth="1"/>
    <col min="6" max="7" width="16.6640625" style="77" customWidth="1"/>
    <col min="8" max="8" width="25.1640625" style="77" customWidth="1"/>
    <col min="9" max="9" width="12.1640625" style="77" bestFit="1" customWidth="1"/>
    <col min="10" max="16384" width="9.1640625" style="77"/>
  </cols>
  <sheetData>
    <row r="1" spans="1:8" ht="15" x14ac:dyDescent="0.3">
      <c r="A1" s="134" t="s">
        <v>160</v>
      </c>
    </row>
    <row r="3" spans="1:8" ht="22.15" customHeight="1" x14ac:dyDescent="0.35">
      <c r="A3" s="171" t="str">
        <f>TAB00!B49&amp;" : "&amp;TAB00!C49</f>
        <v>TAB1 : Classification des coûts gérables réels de l'année 2015</v>
      </c>
      <c r="B3" s="171"/>
      <c r="C3" s="171"/>
      <c r="D3" s="171"/>
      <c r="E3" s="171"/>
      <c r="F3" s="171"/>
      <c r="G3" s="171"/>
      <c r="H3" s="171"/>
    </row>
    <row r="5" spans="1:8" ht="24.6" customHeight="1" x14ac:dyDescent="0.3">
      <c r="A5" s="660"/>
      <c r="B5" s="660"/>
      <c r="C5" s="660"/>
      <c r="D5" s="660"/>
      <c r="E5" s="660"/>
      <c r="F5" s="660"/>
      <c r="G5" s="660"/>
      <c r="H5" s="660"/>
    </row>
    <row r="6" spans="1:8" s="372" customFormat="1" ht="24.6" customHeight="1" x14ac:dyDescent="0.3">
      <c r="A6" s="661" t="s">
        <v>739</v>
      </c>
      <c r="B6" s="662"/>
      <c r="D6" s="663" t="s">
        <v>740</v>
      </c>
      <c r="E6" s="664"/>
      <c r="F6" s="664"/>
      <c r="G6" s="664"/>
      <c r="H6" s="664"/>
    </row>
    <row r="7" spans="1:8" ht="12" customHeight="1" x14ac:dyDescent="0.3">
      <c r="A7" s="665" t="s">
        <v>2</v>
      </c>
      <c r="B7" s="666" t="s">
        <v>136</v>
      </c>
      <c r="D7" s="669" t="s">
        <v>2</v>
      </c>
      <c r="E7" s="670" t="s">
        <v>109</v>
      </c>
      <c r="F7" s="670"/>
      <c r="G7" s="670"/>
      <c r="H7" s="671"/>
    </row>
    <row r="8" spans="1:8" ht="12" customHeight="1" x14ac:dyDescent="0.3">
      <c r="A8" s="665"/>
      <c r="B8" s="667"/>
      <c r="D8" s="669"/>
      <c r="E8" s="665" t="s">
        <v>561</v>
      </c>
      <c r="F8" s="670" t="s">
        <v>55</v>
      </c>
      <c r="G8" s="670"/>
      <c r="H8" s="672" t="s">
        <v>54</v>
      </c>
    </row>
    <row r="9" spans="1:8" ht="27" x14ac:dyDescent="0.3">
      <c r="A9" s="665"/>
      <c r="B9" s="668"/>
      <c r="D9" s="669"/>
      <c r="E9" s="665"/>
      <c r="F9" s="181" t="s">
        <v>98</v>
      </c>
      <c r="G9" s="182" t="s">
        <v>138</v>
      </c>
      <c r="H9" s="673"/>
    </row>
    <row r="10" spans="1:8" x14ac:dyDescent="0.3">
      <c r="A10" s="373" t="s">
        <v>4</v>
      </c>
      <c r="B10" s="362"/>
      <c r="D10" s="374" t="s">
        <v>99</v>
      </c>
      <c r="E10" s="362"/>
      <c r="F10" s="362"/>
      <c r="G10" s="362"/>
      <c r="H10" s="375">
        <f>SUM(E10:G10)</f>
        <v>0</v>
      </c>
    </row>
    <row r="11" spans="1:8" x14ac:dyDescent="0.3">
      <c r="A11" s="373" t="s">
        <v>5</v>
      </c>
      <c r="B11" s="362"/>
      <c r="D11" s="376" t="s">
        <v>101</v>
      </c>
      <c r="E11" s="375">
        <f>SUM(E12:E23)</f>
        <v>0</v>
      </c>
      <c r="F11" s="375">
        <f>SUM(F12:F23)</f>
        <v>0</v>
      </c>
      <c r="G11" s="375">
        <f>SUM(G12:G23)</f>
        <v>0</v>
      </c>
      <c r="H11" s="375">
        <f>SUM(E11:G11)</f>
        <v>0</v>
      </c>
    </row>
    <row r="12" spans="1:8" x14ac:dyDescent="0.3">
      <c r="A12" s="373" t="s">
        <v>6</v>
      </c>
      <c r="B12" s="362"/>
      <c r="D12" s="99" t="s">
        <v>453</v>
      </c>
      <c r="E12" s="362"/>
      <c r="F12" s="362"/>
      <c r="G12" s="362"/>
      <c r="H12" s="219">
        <f>SUM(E12:G12)</f>
        <v>0</v>
      </c>
    </row>
    <row r="13" spans="1:8" x14ac:dyDescent="0.3">
      <c r="A13" s="373" t="s">
        <v>7</v>
      </c>
      <c r="B13" s="362"/>
      <c r="D13" s="99" t="s">
        <v>454</v>
      </c>
      <c r="E13" s="362"/>
      <c r="F13" s="362"/>
      <c r="G13" s="362"/>
      <c r="H13" s="219">
        <f>SUM(E13:G13)</f>
        <v>0</v>
      </c>
    </row>
    <row r="14" spans="1:8" x14ac:dyDescent="0.3">
      <c r="A14" s="373" t="s">
        <v>8</v>
      </c>
      <c r="B14" s="362"/>
      <c r="D14" s="99" t="s">
        <v>455</v>
      </c>
      <c r="E14" s="362"/>
      <c r="F14" s="362"/>
      <c r="G14" s="362"/>
      <c r="H14" s="219">
        <f t="shared" ref="H14:H35" si="0">SUM(E14:G14)</f>
        <v>0</v>
      </c>
    </row>
    <row r="15" spans="1:8" x14ac:dyDescent="0.3">
      <c r="A15" s="373" t="s">
        <v>9</v>
      </c>
      <c r="B15" s="362"/>
      <c r="D15" s="99" t="s">
        <v>456</v>
      </c>
      <c r="E15" s="362"/>
      <c r="F15" s="362"/>
      <c r="G15" s="362"/>
      <c r="H15" s="219">
        <f t="shared" si="0"/>
        <v>0</v>
      </c>
    </row>
    <row r="16" spans="1:8" ht="27" x14ac:dyDescent="0.3">
      <c r="A16" s="373" t="s">
        <v>10</v>
      </c>
      <c r="B16" s="362"/>
      <c r="D16" s="99" t="s">
        <v>457</v>
      </c>
      <c r="E16" s="362"/>
      <c r="F16" s="362"/>
      <c r="G16" s="362"/>
      <c r="H16" s="219">
        <f t="shared" si="0"/>
        <v>0</v>
      </c>
    </row>
    <row r="17" spans="1:8" x14ac:dyDescent="0.3">
      <c r="A17" s="373" t="s">
        <v>11</v>
      </c>
      <c r="B17" s="362"/>
      <c r="D17" s="377" t="s">
        <v>458</v>
      </c>
      <c r="E17" s="362"/>
      <c r="F17" s="362"/>
      <c r="G17" s="362"/>
      <c r="H17" s="219">
        <f t="shared" si="0"/>
        <v>0</v>
      </c>
    </row>
    <row r="18" spans="1:8" x14ac:dyDescent="0.3">
      <c r="A18" s="373" t="s">
        <v>12</v>
      </c>
      <c r="B18" s="362"/>
      <c r="D18" s="99" t="s">
        <v>459</v>
      </c>
      <c r="E18" s="362"/>
      <c r="F18" s="362"/>
      <c r="G18" s="362"/>
      <c r="H18" s="219">
        <f t="shared" si="0"/>
        <v>0</v>
      </c>
    </row>
    <row r="19" spans="1:8" x14ac:dyDescent="0.3">
      <c r="A19" s="373" t="s">
        <v>13</v>
      </c>
      <c r="B19" s="362"/>
      <c r="C19" s="316"/>
      <c r="D19" s="378" t="s">
        <v>102</v>
      </c>
      <c r="E19" s="362"/>
      <c r="F19" s="362"/>
      <c r="G19" s="362"/>
      <c r="H19" s="219">
        <f t="shared" si="0"/>
        <v>0</v>
      </c>
    </row>
    <row r="20" spans="1:8" x14ac:dyDescent="0.3">
      <c r="A20" s="373" t="s">
        <v>14</v>
      </c>
      <c r="B20" s="362"/>
      <c r="C20" s="316"/>
      <c r="D20" s="378" t="s">
        <v>103</v>
      </c>
      <c r="E20" s="362"/>
      <c r="F20" s="362"/>
      <c r="G20" s="362"/>
      <c r="H20" s="219">
        <f t="shared" si="0"/>
        <v>0</v>
      </c>
    </row>
    <row r="21" spans="1:8" x14ac:dyDescent="0.3">
      <c r="A21" s="373" t="s">
        <v>15</v>
      </c>
      <c r="B21" s="362"/>
      <c r="C21" s="316"/>
      <c r="D21" s="378" t="s">
        <v>104</v>
      </c>
      <c r="E21" s="362"/>
      <c r="F21" s="362"/>
      <c r="G21" s="362"/>
      <c r="H21" s="219">
        <f t="shared" si="0"/>
        <v>0</v>
      </c>
    </row>
    <row r="22" spans="1:8" x14ac:dyDescent="0.3">
      <c r="A22" s="373" t="s">
        <v>16</v>
      </c>
      <c r="B22" s="362"/>
      <c r="C22" s="316"/>
      <c r="D22" s="378" t="s">
        <v>105</v>
      </c>
      <c r="E22" s="362"/>
      <c r="F22" s="362"/>
      <c r="G22" s="362"/>
      <c r="H22" s="219">
        <f t="shared" si="0"/>
        <v>0</v>
      </c>
    </row>
    <row r="23" spans="1:8" x14ac:dyDescent="0.3">
      <c r="A23" s="373" t="s">
        <v>17</v>
      </c>
      <c r="B23" s="362"/>
      <c r="C23" s="316"/>
      <c r="D23" s="378" t="s">
        <v>106</v>
      </c>
      <c r="E23" s="362"/>
      <c r="F23" s="362"/>
      <c r="G23" s="362"/>
      <c r="H23" s="219">
        <f t="shared" si="0"/>
        <v>0</v>
      </c>
    </row>
    <row r="24" spans="1:8" x14ac:dyDescent="0.3">
      <c r="A24" s="373" t="s">
        <v>18</v>
      </c>
      <c r="B24" s="362"/>
      <c r="D24" s="379" t="s">
        <v>100</v>
      </c>
      <c r="E24" s="375">
        <f>SUM(E25:E30)</f>
        <v>0</v>
      </c>
      <c r="F24" s="375">
        <f>SUM(F25:F30)</f>
        <v>0</v>
      </c>
      <c r="G24" s="375">
        <f>SUM(G25:G30)</f>
        <v>0</v>
      </c>
      <c r="H24" s="375">
        <f t="shared" si="0"/>
        <v>0</v>
      </c>
    </row>
    <row r="25" spans="1:8" x14ac:dyDescent="0.3">
      <c r="A25" s="373" t="s">
        <v>19</v>
      </c>
      <c r="B25" s="362"/>
      <c r="D25" s="99" t="s">
        <v>502</v>
      </c>
      <c r="E25" s="362"/>
      <c r="F25" s="362"/>
      <c r="G25" s="362"/>
      <c r="H25" s="219">
        <f t="shared" si="0"/>
        <v>0</v>
      </c>
    </row>
    <row r="26" spans="1:8" x14ac:dyDescent="0.3">
      <c r="A26" s="373" t="s">
        <v>20</v>
      </c>
      <c r="B26" s="362"/>
      <c r="D26" s="99" t="s">
        <v>503</v>
      </c>
      <c r="E26" s="362"/>
      <c r="F26" s="362"/>
      <c r="G26" s="362"/>
      <c r="H26" s="219">
        <f t="shared" si="0"/>
        <v>0</v>
      </c>
    </row>
    <row r="27" spans="1:8" x14ac:dyDescent="0.3">
      <c r="A27" s="373" t="s">
        <v>21</v>
      </c>
      <c r="B27" s="362"/>
      <c r="D27" s="99" t="s">
        <v>504</v>
      </c>
      <c r="E27" s="362"/>
      <c r="F27" s="362"/>
      <c r="G27" s="362"/>
      <c r="H27" s="219">
        <f t="shared" si="0"/>
        <v>0</v>
      </c>
    </row>
    <row r="28" spans="1:8" x14ac:dyDescent="0.3">
      <c r="A28" s="373" t="s">
        <v>22</v>
      </c>
      <c r="B28" s="362"/>
      <c r="D28" s="99" t="s">
        <v>505</v>
      </c>
      <c r="E28" s="362"/>
      <c r="F28" s="362"/>
      <c r="G28" s="362"/>
      <c r="H28" s="219">
        <f t="shared" si="0"/>
        <v>0</v>
      </c>
    </row>
    <row r="29" spans="1:8" ht="40.5" x14ac:dyDescent="0.3">
      <c r="A29" s="373" t="s">
        <v>23</v>
      </c>
      <c r="B29" s="362"/>
      <c r="D29" s="99" t="s">
        <v>577</v>
      </c>
      <c r="E29" s="362"/>
      <c r="F29" s="362"/>
      <c r="G29" s="362"/>
      <c r="H29" s="219">
        <f t="shared" si="0"/>
        <v>0</v>
      </c>
    </row>
    <row r="30" spans="1:8" x14ac:dyDescent="0.3">
      <c r="A30" s="373" t="s">
        <v>24</v>
      </c>
      <c r="B30" s="362"/>
      <c r="D30" s="99" t="s">
        <v>578</v>
      </c>
      <c r="E30" s="362"/>
      <c r="F30" s="362"/>
      <c r="G30" s="362"/>
      <c r="H30" s="219">
        <f t="shared" si="0"/>
        <v>0</v>
      </c>
    </row>
    <row r="31" spans="1:8" x14ac:dyDescent="0.3">
      <c r="A31" s="373" t="s">
        <v>25</v>
      </c>
      <c r="B31" s="362"/>
      <c r="D31" s="374" t="s">
        <v>107</v>
      </c>
      <c r="E31" s="362"/>
      <c r="F31" s="362"/>
      <c r="G31" s="362"/>
      <c r="H31" s="219">
        <f t="shared" si="0"/>
        <v>0</v>
      </c>
    </row>
    <row r="32" spans="1:8" x14ac:dyDescent="0.3">
      <c r="A32" s="373" t="s">
        <v>26</v>
      </c>
      <c r="B32" s="362"/>
      <c r="D32" s="374" t="s">
        <v>385</v>
      </c>
      <c r="E32" s="375">
        <f>SUM(E33:E34)</f>
        <v>0</v>
      </c>
      <c r="F32" s="375">
        <f>SUM(F33:F34)</f>
        <v>0</v>
      </c>
      <c r="G32" s="375">
        <f>SUM(G33:G34)</f>
        <v>0</v>
      </c>
      <c r="H32" s="375">
        <f t="shared" si="0"/>
        <v>0</v>
      </c>
    </row>
    <row r="33" spans="1:8" x14ac:dyDescent="0.3">
      <c r="A33" s="373" t="s">
        <v>27</v>
      </c>
      <c r="B33" s="362"/>
      <c r="D33" s="380" t="s">
        <v>460</v>
      </c>
      <c r="E33" s="362"/>
      <c r="F33" s="362"/>
      <c r="G33" s="362"/>
      <c r="H33" s="219">
        <f t="shared" si="0"/>
        <v>0</v>
      </c>
    </row>
    <row r="34" spans="1:8" x14ac:dyDescent="0.3">
      <c r="A34" s="373" t="s">
        <v>28</v>
      </c>
      <c r="B34" s="362"/>
      <c r="D34" s="380" t="s">
        <v>461</v>
      </c>
      <c r="E34" s="362"/>
      <c r="F34" s="362"/>
      <c r="G34" s="362"/>
      <c r="H34" s="219">
        <f t="shared" si="0"/>
        <v>0</v>
      </c>
    </row>
    <row r="35" spans="1:8" ht="14.25" thickBot="1" x14ac:dyDescent="0.35">
      <c r="A35" s="373" t="s">
        <v>29</v>
      </c>
      <c r="B35" s="362"/>
      <c r="D35" s="381" t="s">
        <v>462</v>
      </c>
      <c r="E35" s="362"/>
      <c r="F35" s="362"/>
      <c r="G35" s="362"/>
      <c r="H35" s="219">
        <f t="shared" si="0"/>
        <v>0</v>
      </c>
    </row>
    <row r="36" spans="1:8" x14ac:dyDescent="0.3">
      <c r="A36" s="373" t="s">
        <v>30</v>
      </c>
      <c r="B36" s="362"/>
      <c r="D36" s="382" t="s">
        <v>54</v>
      </c>
      <c r="E36" s="383">
        <f>SUM(E10:E11,E24,E31:E32,E35)</f>
        <v>0</v>
      </c>
      <c r="F36" s="383">
        <f>SUM(F10:F11,F24,F31:F32,F35)</f>
        <v>0</v>
      </c>
      <c r="G36" s="383">
        <f>SUM(G10:G11,G24,G31:G32,G35)</f>
        <v>0</v>
      </c>
      <c r="H36" s="384">
        <f>SUM(E36:G36)</f>
        <v>0</v>
      </c>
    </row>
    <row r="37" spans="1:8" x14ac:dyDescent="0.3">
      <c r="A37" s="373" t="s">
        <v>31</v>
      </c>
      <c r="B37" s="362"/>
      <c r="D37" s="385" t="s">
        <v>562</v>
      </c>
      <c r="E37" s="386"/>
      <c r="F37" s="386"/>
      <c r="G37" s="386"/>
      <c r="H37" s="387">
        <f>B60</f>
        <v>0</v>
      </c>
    </row>
    <row r="38" spans="1:8" ht="42" customHeight="1" x14ac:dyDescent="0.3">
      <c r="A38" s="373" t="s">
        <v>32</v>
      </c>
      <c r="B38" s="362"/>
      <c r="D38" s="388" t="s">
        <v>555</v>
      </c>
      <c r="E38" s="389"/>
      <c r="F38" s="389"/>
      <c r="G38" s="389"/>
      <c r="H38" s="390">
        <f>H36-H37</f>
        <v>0</v>
      </c>
    </row>
    <row r="39" spans="1:8" ht="36" customHeight="1" x14ac:dyDescent="0.3">
      <c r="A39" s="373" t="s">
        <v>33</v>
      </c>
      <c r="B39" s="362"/>
    </row>
    <row r="40" spans="1:8" x14ac:dyDescent="0.3">
      <c r="A40" s="373" t="s">
        <v>34</v>
      </c>
      <c r="B40" s="362"/>
      <c r="D40" s="659" t="s">
        <v>916</v>
      </c>
      <c r="E40" s="659"/>
      <c r="F40" s="659"/>
      <c r="G40" s="659"/>
      <c r="H40" s="72" t="s">
        <v>135</v>
      </c>
    </row>
    <row r="41" spans="1:8" x14ac:dyDescent="0.3">
      <c r="A41" s="373" t="s">
        <v>35</v>
      </c>
      <c r="B41" s="362"/>
      <c r="D41" s="659" t="s">
        <v>565</v>
      </c>
      <c r="E41" s="659"/>
      <c r="F41" s="659"/>
      <c r="G41" s="659"/>
      <c r="H41" s="71" t="s">
        <v>135</v>
      </c>
    </row>
    <row r="42" spans="1:8" x14ac:dyDescent="0.3">
      <c r="A42" s="373" t="s">
        <v>36</v>
      </c>
      <c r="B42" s="362"/>
      <c r="D42" s="77"/>
      <c r="E42" s="77"/>
    </row>
    <row r="43" spans="1:8" x14ac:dyDescent="0.3">
      <c r="A43" s="373" t="s">
        <v>37</v>
      </c>
      <c r="B43" s="362"/>
      <c r="D43" s="77"/>
      <c r="E43" s="77"/>
    </row>
    <row r="44" spans="1:8" x14ac:dyDescent="0.3">
      <c r="A44" s="373" t="s">
        <v>38</v>
      </c>
      <c r="B44" s="362"/>
      <c r="D44" s="77"/>
      <c r="E44" s="77"/>
    </row>
    <row r="45" spans="1:8" x14ac:dyDescent="0.3">
      <c r="A45" s="373" t="s">
        <v>39</v>
      </c>
      <c r="B45" s="362"/>
    </row>
    <row r="46" spans="1:8" x14ac:dyDescent="0.3">
      <c r="A46" s="373" t="s">
        <v>40</v>
      </c>
      <c r="B46" s="362"/>
    </row>
    <row r="47" spans="1:8" x14ac:dyDescent="0.3">
      <c r="A47" s="373" t="s">
        <v>41</v>
      </c>
      <c r="B47" s="362"/>
    </row>
    <row r="48" spans="1:8" x14ac:dyDescent="0.3">
      <c r="A48" s="373" t="s">
        <v>42</v>
      </c>
      <c r="B48" s="362"/>
    </row>
    <row r="49" spans="1:22" x14ac:dyDescent="0.3">
      <c r="A49" s="373" t="s">
        <v>43</v>
      </c>
      <c r="B49" s="362"/>
    </row>
    <row r="50" spans="1:22" x14ac:dyDescent="0.3">
      <c r="A50" s="373" t="s">
        <v>44</v>
      </c>
      <c r="B50" s="362"/>
    </row>
    <row r="51" spans="1:22" x14ac:dyDescent="0.3">
      <c r="A51" s="373" t="s">
        <v>45</v>
      </c>
      <c r="B51" s="362"/>
    </row>
    <row r="52" spans="1:22" x14ac:dyDescent="0.3">
      <c r="A52" s="373" t="s">
        <v>46</v>
      </c>
      <c r="B52" s="362"/>
    </row>
    <row r="53" spans="1:22" x14ac:dyDescent="0.3">
      <c r="A53" s="373" t="s">
        <v>47</v>
      </c>
      <c r="B53" s="362"/>
    </row>
    <row r="54" spans="1:22" ht="15" x14ac:dyDescent="0.3">
      <c r="A54" s="373" t="s">
        <v>48</v>
      </c>
      <c r="B54" s="362"/>
      <c r="I54" s="372"/>
    </row>
    <row r="55" spans="1:22" x14ac:dyDescent="0.3">
      <c r="A55" s="373" t="s">
        <v>49</v>
      </c>
      <c r="B55" s="362"/>
    </row>
    <row r="56" spans="1:22" ht="15" x14ac:dyDescent="0.3">
      <c r="A56" s="373" t="s">
        <v>50</v>
      </c>
      <c r="B56" s="362"/>
      <c r="H56" s="372"/>
    </row>
    <row r="57" spans="1:22" x14ac:dyDescent="0.3">
      <c r="A57" s="373" t="s">
        <v>51</v>
      </c>
      <c r="B57" s="362"/>
    </row>
    <row r="58" spans="1:22" x14ac:dyDescent="0.3">
      <c r="A58" s="373" t="s">
        <v>52</v>
      </c>
      <c r="B58" s="362"/>
    </row>
    <row r="59" spans="1:22" x14ac:dyDescent="0.3">
      <c r="A59" s="373" t="s">
        <v>53</v>
      </c>
      <c r="B59" s="362"/>
    </row>
    <row r="60" spans="1:22" s="372" customFormat="1" ht="15" x14ac:dyDescent="0.3">
      <c r="A60" s="391" t="s">
        <v>54</v>
      </c>
      <c r="B60" s="93">
        <f>SUM(B10:B59)</f>
        <v>0</v>
      </c>
      <c r="D60" s="81"/>
      <c r="E60" s="81"/>
      <c r="F60" s="77"/>
      <c r="G60" s="77"/>
      <c r="H60" s="77"/>
      <c r="I60" s="77"/>
      <c r="J60" s="77"/>
      <c r="K60" s="77"/>
      <c r="L60" s="77"/>
      <c r="M60" s="77"/>
      <c r="N60" s="77"/>
      <c r="O60" s="77"/>
      <c r="P60" s="77"/>
      <c r="Q60" s="77"/>
      <c r="R60" s="77"/>
      <c r="S60" s="77"/>
      <c r="T60" s="77"/>
      <c r="U60" s="77"/>
      <c r="V60" s="77"/>
    </row>
    <row r="62" spans="1:22" ht="15" x14ac:dyDescent="0.3">
      <c r="J62" s="372"/>
      <c r="K62" s="372"/>
      <c r="L62" s="372"/>
      <c r="M62" s="372"/>
      <c r="N62" s="372"/>
      <c r="O62" s="372"/>
      <c r="P62" s="372"/>
      <c r="Q62" s="372"/>
      <c r="R62" s="372"/>
      <c r="S62" s="372"/>
      <c r="T62" s="372"/>
      <c r="U62" s="372"/>
      <c r="V62" s="372"/>
    </row>
  </sheetData>
  <mergeCells count="12">
    <mergeCell ref="D41:G41"/>
    <mergeCell ref="D40:G40"/>
    <mergeCell ref="A5:H5"/>
    <mergeCell ref="A6:B6"/>
    <mergeCell ref="D6:H6"/>
    <mergeCell ref="A7:A9"/>
    <mergeCell ref="B7:B9"/>
    <mergeCell ref="D7:D9"/>
    <mergeCell ref="E7:H7"/>
    <mergeCell ref="E8:E9"/>
    <mergeCell ref="F8:G8"/>
    <mergeCell ref="H8:H9"/>
  </mergeCells>
  <conditionalFormatting sqref="H40">
    <cfRule type="expression" dxfId="2711" priority="4">
      <formula>D40="C.1.b. Veuillez confirmer à l'aide du menu déroulant ci-contre l'exhaustivité de la déduction des frais non-récurrents."</formula>
    </cfRule>
  </conditionalFormatting>
  <conditionalFormatting sqref="H40:H41">
    <cfRule type="containsText" dxfId="2710" priority="2" operator="containsText" text="je confirme">
      <formula>NOT(ISERROR(SEARCH("je confirme",H40)))</formula>
    </cfRule>
  </conditionalFormatting>
  <conditionalFormatting sqref="A10:B59 D19:G23 E12:G18 E10:G10 E33:G35 E25:G31">
    <cfRule type="containsText" dxfId="2709" priority="1" operator="containsText" text="ntitulé">
      <formula>NOT(ISERROR(SEARCH("ntitulé",A10)))</formula>
    </cfRule>
    <cfRule type="containsBlanks" dxfId="2708" priority="5">
      <formula>LEN(TRIM(A10))=0</formula>
    </cfRule>
  </conditionalFormatting>
  <conditionalFormatting sqref="H41">
    <cfRule type="expression" dxfId="2707" priority="3">
      <formula>$D$41</formula>
    </cfRule>
  </conditionalFormatting>
  <dataValidations count="2">
    <dataValidation type="list" allowBlank="1" showInputMessage="1" showErrorMessage="1" sqref="H40">
      <formula1>"Confirmation requise,Je confirme l'exhaustivité des frais non-récurrents déduits"</formula1>
    </dataValidation>
    <dataValidation type="list" allowBlank="1" showInputMessage="1" showErrorMessage="1" sqref="H41">
      <formula1>"Confirmation requise,Je confirme la correcte répartition entre la partie réseau et la partie hors réseau"</formula1>
    </dataValidation>
  </dataValidations>
  <hyperlinks>
    <hyperlink ref="A1" location="TAB00!A1" display="Retour page de garde"/>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opLeftCell="B2" zoomScale="85" zoomScaleNormal="85" workbookViewId="0">
      <selection activeCell="Q22" sqref="Q22:S22"/>
    </sheetView>
  </sheetViews>
  <sheetFormatPr baseColWidth="10" defaultColWidth="9.1640625" defaultRowHeight="13.5" x14ac:dyDescent="0.3"/>
  <cols>
    <col min="1" max="1" width="57.33203125" style="81" customWidth="1"/>
    <col min="2" max="2" width="16.6640625" style="77" customWidth="1"/>
    <col min="3" max="5" width="16.6640625" style="81" customWidth="1"/>
    <col min="6" max="7" width="16.6640625" style="77" customWidth="1"/>
    <col min="8" max="8" width="11.1640625" style="77" customWidth="1"/>
    <col min="9" max="11" width="16.6640625" style="77" customWidth="1"/>
    <col min="12" max="12" width="11.1640625" style="77" customWidth="1"/>
    <col min="13" max="15" width="16.6640625" style="77" customWidth="1"/>
    <col min="16" max="16" width="11.1640625" style="77" customWidth="1"/>
    <col min="17" max="19" width="16.6640625" style="77" customWidth="1"/>
    <col min="20" max="20" width="11.1640625" style="77" customWidth="1"/>
    <col min="21" max="21" width="1.5" style="77" customWidth="1"/>
    <col min="22" max="22" width="21.6640625" style="77" customWidth="1"/>
    <col min="23" max="16384" width="9.1640625" style="77"/>
  </cols>
  <sheetData>
    <row r="1" spans="1:22" ht="15" x14ac:dyDescent="0.3">
      <c r="A1" s="134" t="s">
        <v>160</v>
      </c>
    </row>
    <row r="2" spans="1:22" ht="15" x14ac:dyDescent="0.3">
      <c r="A2" s="134"/>
      <c r="C2" s="175"/>
    </row>
    <row r="3" spans="1:22" ht="22.15" customHeight="1" x14ac:dyDescent="0.35">
      <c r="A3" s="171" t="str">
        <f>TAB00!B50&amp;" : "&amp;TAB00!C50</f>
        <v>TAB2 : Détermination des charges nettes contrôlables de l'année 2019  à l'exclusion des charges relatives aux obligations de service public</v>
      </c>
      <c r="B3" s="176"/>
      <c r="C3" s="176"/>
      <c r="D3" s="176"/>
      <c r="E3" s="176"/>
      <c r="F3" s="176"/>
      <c r="G3" s="176"/>
      <c r="H3" s="176"/>
      <c r="I3" s="176"/>
      <c r="J3" s="176"/>
      <c r="K3" s="176"/>
      <c r="L3" s="176"/>
      <c r="M3" s="176"/>
      <c r="N3" s="176"/>
      <c r="O3" s="176"/>
      <c r="P3" s="176"/>
      <c r="Q3" s="176"/>
      <c r="R3" s="176"/>
      <c r="S3" s="177"/>
      <c r="T3" s="178"/>
      <c r="U3" s="79"/>
      <c r="V3" s="79"/>
    </row>
    <row r="4" spans="1:22" x14ac:dyDescent="0.3">
      <c r="R4" s="82"/>
      <c r="S4" s="82"/>
      <c r="T4" s="82"/>
      <c r="U4" s="82"/>
      <c r="V4" s="82"/>
    </row>
    <row r="5" spans="1:22" s="82" customFormat="1" ht="16.149999999999999" customHeight="1" x14ac:dyDescent="0.3">
      <c r="A5" s="179"/>
      <c r="B5" s="179"/>
      <c r="C5" s="179"/>
      <c r="D5" s="179"/>
      <c r="E5" s="179"/>
    </row>
    <row r="6" spans="1:22" s="180" customFormat="1" ht="12" customHeight="1" x14ac:dyDescent="0.3">
      <c r="A6" s="665" t="s">
        <v>2</v>
      </c>
      <c r="B6" s="670" t="s">
        <v>566</v>
      </c>
      <c r="C6" s="670"/>
      <c r="D6" s="670"/>
      <c r="E6" s="670" t="s">
        <v>140</v>
      </c>
      <c r="F6" s="670"/>
      <c r="G6" s="670"/>
      <c r="H6" s="670"/>
      <c r="I6" s="670" t="s">
        <v>307</v>
      </c>
      <c r="J6" s="670"/>
      <c r="K6" s="670"/>
      <c r="L6" s="670"/>
      <c r="M6" s="670" t="s">
        <v>327</v>
      </c>
      <c r="N6" s="670"/>
      <c r="O6" s="670"/>
      <c r="P6" s="670"/>
      <c r="Q6" s="670" t="s">
        <v>306</v>
      </c>
      <c r="R6" s="670"/>
      <c r="S6" s="670"/>
      <c r="T6" s="670"/>
      <c r="V6" s="680" t="s">
        <v>480</v>
      </c>
    </row>
    <row r="7" spans="1:22" s="180" customFormat="1" ht="27.75" thickBot="1" x14ac:dyDescent="0.35">
      <c r="A7" s="665"/>
      <c r="B7" s="181" t="s">
        <v>98</v>
      </c>
      <c r="C7" s="182" t="s">
        <v>111</v>
      </c>
      <c r="D7" s="182" t="s">
        <v>54</v>
      </c>
      <c r="E7" s="181" t="s">
        <v>98</v>
      </c>
      <c r="F7" s="182" t="s">
        <v>111</v>
      </c>
      <c r="G7" s="182" t="s">
        <v>54</v>
      </c>
      <c r="H7" s="182" t="s">
        <v>110</v>
      </c>
      <c r="I7" s="181" t="s">
        <v>98</v>
      </c>
      <c r="J7" s="182" t="s">
        <v>111</v>
      </c>
      <c r="K7" s="182" t="s">
        <v>54</v>
      </c>
      <c r="L7" s="182" t="s">
        <v>110</v>
      </c>
      <c r="M7" s="181" t="s">
        <v>98</v>
      </c>
      <c r="N7" s="182" t="s">
        <v>111</v>
      </c>
      <c r="O7" s="182" t="s">
        <v>54</v>
      </c>
      <c r="P7" s="182" t="s">
        <v>110</v>
      </c>
      <c r="Q7" s="181" t="s">
        <v>98</v>
      </c>
      <c r="R7" s="182" t="s">
        <v>111</v>
      </c>
      <c r="S7" s="182" t="s">
        <v>54</v>
      </c>
      <c r="T7" s="182" t="s">
        <v>110</v>
      </c>
      <c r="V7" s="681"/>
    </row>
    <row r="8" spans="1:22" ht="15.75" thickBot="1" x14ac:dyDescent="0.35">
      <c r="A8" s="183" t="str">
        <f>'TAB1'!D10</f>
        <v>Approvisionnements et marchandises</v>
      </c>
      <c r="B8" s="184">
        <f>'TAB1'!F10</f>
        <v>0</v>
      </c>
      <c r="C8" s="184">
        <f>'TAB1'!G10</f>
        <v>0</v>
      </c>
      <c r="D8" s="184">
        <f>SUM(B8:C8)</f>
        <v>0</v>
      </c>
      <c r="E8" s="362"/>
      <c r="F8" s="362"/>
      <c r="G8" s="184">
        <f>SUM(E8:F8)</f>
        <v>0</v>
      </c>
      <c r="H8" s="185">
        <f t="shared" ref="H8:H46" si="0">IF(AND(ROUND(D8,0)=0,G8&gt;D8),"INF",IF(AND(ROUND(D8,0)=0,ROUND(G8,0)=0),0,(G8-D8)/D8))</f>
        <v>0</v>
      </c>
      <c r="I8" s="362"/>
      <c r="J8" s="362"/>
      <c r="K8" s="184">
        <f>SUM(I8:J8)</f>
        <v>0</v>
      </c>
      <c r="L8" s="185">
        <f>IF(AND(ROUND(G8,0)=0,K8&gt;G8),"INF",IF(AND(ROUND(G8,0)=0,ROUND(K8,0)=0),0,(K8-G8)/G8))</f>
        <v>0</v>
      </c>
      <c r="M8" s="362"/>
      <c r="N8" s="362"/>
      <c r="O8" s="184">
        <f>SUM(M8:N8)</f>
        <v>0</v>
      </c>
      <c r="P8" s="185">
        <f>IF(AND(ROUND(K8,0)=0,O8&gt;K8),"INF",IF(AND(ROUND(K8,0)=0,ROUND(O8,0)=0),0,(O8-K8)/K8))</f>
        <v>0</v>
      </c>
      <c r="Q8" s="362"/>
      <c r="R8" s="362"/>
      <c r="S8" s="184">
        <f>SUM(Q8:R8)</f>
        <v>0</v>
      </c>
      <c r="T8" s="185">
        <f>IF(AND(ROUND(O8,0)=0,S8&gt;O8),"INF",IF(AND(ROUND(O8,0)=0,ROUND(S8,0)=0),0,(S8-O8)/O8))</f>
        <v>0</v>
      </c>
      <c r="V8" s="186" t="s">
        <v>481</v>
      </c>
    </row>
    <row r="9" spans="1:22" ht="14.25" thickBot="1" x14ac:dyDescent="0.35">
      <c r="A9" s="187" t="str">
        <f>'TAB1'!D11</f>
        <v>Services et biens divers</v>
      </c>
      <c r="B9" s="184">
        <f>'TAB1'!F11</f>
        <v>0</v>
      </c>
      <c r="C9" s="184">
        <f>'TAB1'!G11</f>
        <v>0</v>
      </c>
      <c r="D9" s="184">
        <f t="shared" ref="D9:D43" si="1">SUM(B9:C9)</f>
        <v>0</v>
      </c>
      <c r="E9" s="188">
        <f>SUM(E10:E21)</f>
        <v>0</v>
      </c>
      <c r="F9" s="188">
        <f>SUM(F10:F21)</f>
        <v>0</v>
      </c>
      <c r="G9" s="184">
        <f t="shared" ref="G9:G43" si="2">SUM(E9:F9)</f>
        <v>0</v>
      </c>
      <c r="H9" s="189">
        <f t="shared" si="0"/>
        <v>0</v>
      </c>
      <c r="I9" s="188">
        <f>SUM(I10:I21)</f>
        <v>0</v>
      </c>
      <c r="J9" s="188">
        <f>SUM(J10:J21)</f>
        <v>0</v>
      </c>
      <c r="K9" s="184">
        <f t="shared" ref="K9:K43" si="3">SUM(I9:J9)</f>
        <v>0</v>
      </c>
      <c r="L9" s="189">
        <f t="shared" ref="L9:L44" si="4">IF(AND(ROUND(G9,0)=0,K9&gt;G9),"INF",IF(AND(ROUND(G9,0)=0,ROUND(K9,0)=0),0,(K9-G9)/G9))</f>
        <v>0</v>
      </c>
      <c r="M9" s="188">
        <f>SUM(M10:M21)</f>
        <v>0</v>
      </c>
      <c r="N9" s="188">
        <f>SUM(N10:N21)</f>
        <v>0</v>
      </c>
      <c r="O9" s="184">
        <f t="shared" ref="O9:O43" si="5">SUM(M9:N9)</f>
        <v>0</v>
      </c>
      <c r="P9" s="189">
        <f t="shared" ref="P9:P44" si="6">IF(AND(ROUND(K9,0)=0,O9&gt;K9),"INF",IF(AND(ROUND(K9,0)=0,ROUND(O9,0)=0),0,(O9-K9)/K9))</f>
        <v>0</v>
      </c>
      <c r="Q9" s="188">
        <f>SUM(Q10:Q21)</f>
        <v>0</v>
      </c>
      <c r="R9" s="188">
        <f>SUM(R10:R21)</f>
        <v>0</v>
      </c>
      <c r="S9" s="184">
        <f t="shared" ref="S9:S43" si="7">SUM(Q9:R9)</f>
        <v>0</v>
      </c>
      <c r="T9" s="189">
        <f t="shared" ref="T9:T44" si="8">IF(AND(ROUND(O9,0)=0,S9&gt;O9),"INF",IF(AND(ROUND(O9,0)=0,ROUND(S9,0)=0),0,(S9-O9)/O9))</f>
        <v>0</v>
      </c>
      <c r="V9" s="82"/>
    </row>
    <row r="10" spans="1:22" ht="15.75" thickBot="1" x14ac:dyDescent="0.35">
      <c r="A10" s="190" t="str">
        <f>'TAB1'!D12</f>
        <v>Coûts informatiques</v>
      </c>
      <c r="B10" s="191">
        <f>'TAB1'!F12</f>
        <v>0</v>
      </c>
      <c r="C10" s="191">
        <f>'TAB1'!G12</f>
        <v>0</v>
      </c>
      <c r="D10" s="191">
        <f t="shared" si="1"/>
        <v>0</v>
      </c>
      <c r="E10" s="362"/>
      <c r="F10" s="362"/>
      <c r="G10" s="191">
        <f t="shared" si="2"/>
        <v>0</v>
      </c>
      <c r="H10" s="185">
        <f t="shared" si="0"/>
        <v>0</v>
      </c>
      <c r="I10" s="362"/>
      <c r="J10" s="362"/>
      <c r="K10" s="191">
        <f t="shared" si="3"/>
        <v>0</v>
      </c>
      <c r="L10" s="185">
        <f t="shared" si="4"/>
        <v>0</v>
      </c>
      <c r="M10" s="362"/>
      <c r="N10" s="362"/>
      <c r="O10" s="191">
        <f t="shared" si="5"/>
        <v>0</v>
      </c>
      <c r="P10" s="185">
        <f t="shared" si="6"/>
        <v>0</v>
      </c>
      <c r="Q10" s="362"/>
      <c r="R10" s="362"/>
      <c r="S10" s="191">
        <f t="shared" si="7"/>
        <v>0</v>
      </c>
      <c r="T10" s="185">
        <f t="shared" si="8"/>
        <v>0</v>
      </c>
      <c r="V10" s="192" t="s">
        <v>479</v>
      </c>
    </row>
    <row r="11" spans="1:22" ht="15.75" thickBot="1" x14ac:dyDescent="0.35">
      <c r="A11" s="190" t="str">
        <f>'TAB1'!D13</f>
        <v>Coûts relatifs aux entrepreneurs sous-traitants</v>
      </c>
      <c r="B11" s="191">
        <f>'TAB1'!F13</f>
        <v>0</v>
      </c>
      <c r="C11" s="191">
        <f>'TAB1'!G13</f>
        <v>0</v>
      </c>
      <c r="D11" s="191">
        <f t="shared" si="1"/>
        <v>0</v>
      </c>
      <c r="E11" s="362"/>
      <c r="F11" s="362"/>
      <c r="G11" s="191">
        <f t="shared" si="2"/>
        <v>0</v>
      </c>
      <c r="H11" s="185">
        <f t="shared" si="0"/>
        <v>0</v>
      </c>
      <c r="I11" s="362"/>
      <c r="J11" s="362"/>
      <c r="K11" s="191">
        <f t="shared" si="3"/>
        <v>0</v>
      </c>
      <c r="L11" s="185">
        <f t="shared" si="4"/>
        <v>0</v>
      </c>
      <c r="M11" s="362"/>
      <c r="N11" s="362"/>
      <c r="O11" s="191">
        <f t="shared" si="5"/>
        <v>0</v>
      </c>
      <c r="P11" s="185">
        <f t="shared" si="6"/>
        <v>0</v>
      </c>
      <c r="Q11" s="362"/>
      <c r="R11" s="362"/>
      <c r="S11" s="191">
        <f t="shared" si="7"/>
        <v>0</v>
      </c>
      <c r="T11" s="185">
        <f t="shared" si="8"/>
        <v>0</v>
      </c>
      <c r="V11" s="193" t="s">
        <v>482</v>
      </c>
    </row>
    <row r="12" spans="1:22" ht="15.75" thickBot="1" x14ac:dyDescent="0.35">
      <c r="A12" s="190" t="str">
        <f>'TAB1'!D14</f>
        <v>Coûts de location et d'entretien des bâtiments</v>
      </c>
      <c r="B12" s="191">
        <f>'TAB1'!F14</f>
        <v>0</v>
      </c>
      <c r="C12" s="191">
        <f>'TAB1'!G14</f>
        <v>0</v>
      </c>
      <c r="D12" s="191">
        <f t="shared" si="1"/>
        <v>0</v>
      </c>
      <c r="E12" s="362"/>
      <c r="F12" s="362"/>
      <c r="G12" s="191">
        <f t="shared" si="2"/>
        <v>0</v>
      </c>
      <c r="H12" s="185">
        <f t="shared" si="0"/>
        <v>0</v>
      </c>
      <c r="I12" s="362"/>
      <c r="J12" s="362"/>
      <c r="K12" s="191">
        <f t="shared" si="3"/>
        <v>0</v>
      </c>
      <c r="L12" s="185">
        <f t="shared" si="4"/>
        <v>0</v>
      </c>
      <c r="M12" s="362"/>
      <c r="N12" s="362"/>
      <c r="O12" s="191">
        <f t="shared" si="5"/>
        <v>0</v>
      </c>
      <c r="P12" s="185">
        <f t="shared" si="6"/>
        <v>0</v>
      </c>
      <c r="Q12" s="362"/>
      <c r="R12" s="362"/>
      <c r="S12" s="191">
        <f t="shared" si="7"/>
        <v>0</v>
      </c>
      <c r="T12" s="185">
        <f t="shared" si="8"/>
        <v>0</v>
      </c>
      <c r="V12" s="186" t="s">
        <v>483</v>
      </c>
    </row>
    <row r="13" spans="1:22" ht="15.75" thickBot="1" x14ac:dyDescent="0.35">
      <c r="A13" s="190" t="str">
        <f>'TAB1'!D15</f>
        <v>Coûts relatifs aux assurances</v>
      </c>
      <c r="B13" s="191">
        <f>'TAB1'!F15</f>
        <v>0</v>
      </c>
      <c r="C13" s="191">
        <f>'TAB1'!G15</f>
        <v>0</v>
      </c>
      <c r="D13" s="191">
        <f t="shared" si="1"/>
        <v>0</v>
      </c>
      <c r="E13" s="362"/>
      <c r="F13" s="362"/>
      <c r="G13" s="191">
        <f t="shared" si="2"/>
        <v>0</v>
      </c>
      <c r="H13" s="185">
        <f t="shared" si="0"/>
        <v>0</v>
      </c>
      <c r="I13" s="362"/>
      <c r="J13" s="362"/>
      <c r="K13" s="191">
        <f t="shared" si="3"/>
        <v>0</v>
      </c>
      <c r="L13" s="185">
        <f t="shared" si="4"/>
        <v>0</v>
      </c>
      <c r="M13" s="362"/>
      <c r="N13" s="362"/>
      <c r="O13" s="191">
        <f t="shared" si="5"/>
        <v>0</v>
      </c>
      <c r="P13" s="185">
        <f t="shared" si="6"/>
        <v>0</v>
      </c>
      <c r="Q13" s="362"/>
      <c r="R13" s="362"/>
      <c r="S13" s="191">
        <f t="shared" si="7"/>
        <v>0</v>
      </c>
      <c r="T13" s="185">
        <f t="shared" si="8"/>
        <v>0</v>
      </c>
      <c r="V13" s="186" t="s">
        <v>484</v>
      </c>
    </row>
    <row r="14" spans="1:22" ht="27.75" thickBot="1" x14ac:dyDescent="0.35">
      <c r="A14" s="190" t="str">
        <f>'TAB1'!D16</f>
        <v>Coûts relatifs aux honoraires de tiers (comptable, reviseurs, avocats, consultants, ...)</v>
      </c>
      <c r="B14" s="191">
        <f>'TAB1'!F16</f>
        <v>0</v>
      </c>
      <c r="C14" s="191">
        <f>'TAB1'!G16</f>
        <v>0</v>
      </c>
      <c r="D14" s="191">
        <f t="shared" si="1"/>
        <v>0</v>
      </c>
      <c r="E14" s="362"/>
      <c r="F14" s="362"/>
      <c r="G14" s="191">
        <f t="shared" si="2"/>
        <v>0</v>
      </c>
      <c r="H14" s="185">
        <f t="shared" si="0"/>
        <v>0</v>
      </c>
      <c r="I14" s="362"/>
      <c r="J14" s="362"/>
      <c r="K14" s="191">
        <f t="shared" si="3"/>
        <v>0</v>
      </c>
      <c r="L14" s="185">
        <f t="shared" si="4"/>
        <v>0</v>
      </c>
      <c r="M14" s="362"/>
      <c r="N14" s="362"/>
      <c r="O14" s="191">
        <f t="shared" si="5"/>
        <v>0</v>
      </c>
      <c r="P14" s="185">
        <f t="shared" si="6"/>
        <v>0</v>
      </c>
      <c r="Q14" s="362"/>
      <c r="R14" s="362"/>
      <c r="S14" s="191">
        <f t="shared" si="7"/>
        <v>0</v>
      </c>
      <c r="T14" s="185">
        <f t="shared" si="8"/>
        <v>0</v>
      </c>
      <c r="V14" s="186" t="s">
        <v>485</v>
      </c>
    </row>
    <row r="15" spans="1:22" ht="15.75" thickBot="1" x14ac:dyDescent="0.35">
      <c r="A15" s="190" t="str">
        <f>'TAB1'!D17</f>
        <v>Coûts de marketing et communication</v>
      </c>
      <c r="B15" s="191">
        <f>'TAB1'!F17</f>
        <v>0</v>
      </c>
      <c r="C15" s="191">
        <f>'TAB1'!G17</f>
        <v>0</v>
      </c>
      <c r="D15" s="191">
        <f t="shared" si="1"/>
        <v>0</v>
      </c>
      <c r="E15" s="362"/>
      <c r="F15" s="362"/>
      <c r="G15" s="191">
        <f t="shared" si="2"/>
        <v>0</v>
      </c>
      <c r="H15" s="185">
        <f t="shared" si="0"/>
        <v>0</v>
      </c>
      <c r="I15" s="362"/>
      <c r="J15" s="362"/>
      <c r="K15" s="191">
        <f t="shared" si="3"/>
        <v>0</v>
      </c>
      <c r="L15" s="185">
        <f t="shared" si="4"/>
        <v>0</v>
      </c>
      <c r="M15" s="362"/>
      <c r="N15" s="362"/>
      <c r="O15" s="191">
        <f t="shared" si="5"/>
        <v>0</v>
      </c>
      <c r="P15" s="185">
        <f t="shared" si="6"/>
        <v>0</v>
      </c>
      <c r="Q15" s="362"/>
      <c r="R15" s="362"/>
      <c r="S15" s="191">
        <f t="shared" si="7"/>
        <v>0</v>
      </c>
      <c r="T15" s="185">
        <f t="shared" si="8"/>
        <v>0</v>
      </c>
      <c r="V15" s="186" t="s">
        <v>486</v>
      </c>
    </row>
    <row r="16" spans="1:22" ht="15.75" thickBot="1" x14ac:dyDescent="0.35">
      <c r="A16" s="190" t="str">
        <f>'TAB1'!D18</f>
        <v>Emoluments et jetons de présence des administrateurs</v>
      </c>
      <c r="B16" s="191">
        <f>'TAB1'!F18</f>
        <v>0</v>
      </c>
      <c r="C16" s="191">
        <f>'TAB1'!G18</f>
        <v>0</v>
      </c>
      <c r="D16" s="191">
        <f t="shared" si="1"/>
        <v>0</v>
      </c>
      <c r="E16" s="362"/>
      <c r="F16" s="362"/>
      <c r="G16" s="191">
        <f t="shared" si="2"/>
        <v>0</v>
      </c>
      <c r="H16" s="185">
        <f t="shared" si="0"/>
        <v>0</v>
      </c>
      <c r="I16" s="362"/>
      <c r="J16" s="362"/>
      <c r="K16" s="191">
        <f t="shared" si="3"/>
        <v>0</v>
      </c>
      <c r="L16" s="185">
        <f t="shared" si="4"/>
        <v>0</v>
      </c>
      <c r="M16" s="362"/>
      <c r="N16" s="362"/>
      <c r="O16" s="191">
        <f t="shared" si="5"/>
        <v>0</v>
      </c>
      <c r="P16" s="185">
        <f t="shared" si="6"/>
        <v>0</v>
      </c>
      <c r="Q16" s="362"/>
      <c r="R16" s="362"/>
      <c r="S16" s="191">
        <f t="shared" si="7"/>
        <v>0</v>
      </c>
      <c r="T16" s="185">
        <f t="shared" si="8"/>
        <v>0</v>
      </c>
      <c r="V16" s="186" t="s">
        <v>487</v>
      </c>
    </row>
    <row r="17" spans="1:22" ht="15.75" thickBot="1" x14ac:dyDescent="0.35">
      <c r="A17" s="194" t="str">
        <f>'TAB1'!D19</f>
        <v>Intitulé libre 1</v>
      </c>
      <c r="B17" s="191">
        <f>'TAB1'!F19</f>
        <v>0</v>
      </c>
      <c r="C17" s="191">
        <f>'TAB1'!G19</f>
        <v>0</v>
      </c>
      <c r="D17" s="191">
        <f t="shared" si="1"/>
        <v>0</v>
      </c>
      <c r="E17" s="362"/>
      <c r="F17" s="362"/>
      <c r="G17" s="191">
        <f t="shared" si="2"/>
        <v>0</v>
      </c>
      <c r="H17" s="185">
        <f t="shared" si="0"/>
        <v>0</v>
      </c>
      <c r="I17" s="362"/>
      <c r="J17" s="362"/>
      <c r="K17" s="191">
        <f t="shared" si="3"/>
        <v>0</v>
      </c>
      <c r="L17" s="185">
        <f t="shared" si="4"/>
        <v>0</v>
      </c>
      <c r="M17" s="362"/>
      <c r="N17" s="362"/>
      <c r="O17" s="191">
        <f t="shared" si="5"/>
        <v>0</v>
      </c>
      <c r="P17" s="185">
        <f t="shared" si="6"/>
        <v>0</v>
      </c>
      <c r="Q17" s="362"/>
      <c r="R17" s="362"/>
      <c r="S17" s="191">
        <f t="shared" si="7"/>
        <v>0</v>
      </c>
      <c r="T17" s="185">
        <f t="shared" si="8"/>
        <v>0</v>
      </c>
      <c r="V17" s="186" t="s">
        <v>488</v>
      </c>
    </row>
    <row r="18" spans="1:22" ht="15.75" thickBot="1" x14ac:dyDescent="0.35">
      <c r="A18" s="194" t="str">
        <f>'TAB1'!D20</f>
        <v>Intitulé libre 2</v>
      </c>
      <c r="B18" s="191">
        <f>'TAB1'!F20</f>
        <v>0</v>
      </c>
      <c r="C18" s="191">
        <f>'TAB1'!G20</f>
        <v>0</v>
      </c>
      <c r="D18" s="191">
        <f t="shared" si="1"/>
        <v>0</v>
      </c>
      <c r="E18" s="362"/>
      <c r="F18" s="362"/>
      <c r="G18" s="191">
        <f t="shared" si="2"/>
        <v>0</v>
      </c>
      <c r="H18" s="185">
        <f t="shared" si="0"/>
        <v>0</v>
      </c>
      <c r="I18" s="362"/>
      <c r="J18" s="362"/>
      <c r="K18" s="191">
        <f t="shared" si="3"/>
        <v>0</v>
      </c>
      <c r="L18" s="185">
        <f t="shared" si="4"/>
        <v>0</v>
      </c>
      <c r="M18" s="362"/>
      <c r="N18" s="362"/>
      <c r="O18" s="191">
        <f t="shared" si="5"/>
        <v>0</v>
      </c>
      <c r="P18" s="185">
        <f t="shared" si="6"/>
        <v>0</v>
      </c>
      <c r="Q18" s="362"/>
      <c r="R18" s="362"/>
      <c r="S18" s="191">
        <f t="shared" si="7"/>
        <v>0</v>
      </c>
      <c r="T18" s="185">
        <f t="shared" si="8"/>
        <v>0</v>
      </c>
      <c r="V18" s="186" t="s">
        <v>489</v>
      </c>
    </row>
    <row r="19" spans="1:22" ht="15.75" thickBot="1" x14ac:dyDescent="0.35">
      <c r="A19" s="194" t="str">
        <f>'TAB1'!D21</f>
        <v>Intitulé libre 3</v>
      </c>
      <c r="B19" s="191">
        <f>'TAB1'!F21</f>
        <v>0</v>
      </c>
      <c r="C19" s="191">
        <f>'TAB1'!G21</f>
        <v>0</v>
      </c>
      <c r="D19" s="191">
        <f t="shared" si="1"/>
        <v>0</v>
      </c>
      <c r="E19" s="362"/>
      <c r="F19" s="362"/>
      <c r="G19" s="191">
        <f t="shared" si="2"/>
        <v>0</v>
      </c>
      <c r="H19" s="185">
        <f t="shared" si="0"/>
        <v>0</v>
      </c>
      <c r="I19" s="362"/>
      <c r="J19" s="362"/>
      <c r="K19" s="191">
        <f t="shared" si="3"/>
        <v>0</v>
      </c>
      <c r="L19" s="185">
        <f t="shared" si="4"/>
        <v>0</v>
      </c>
      <c r="M19" s="362"/>
      <c r="N19" s="362"/>
      <c r="O19" s="191">
        <f t="shared" si="5"/>
        <v>0</v>
      </c>
      <c r="P19" s="185">
        <f t="shared" si="6"/>
        <v>0</v>
      </c>
      <c r="Q19" s="362"/>
      <c r="R19" s="362"/>
      <c r="S19" s="191">
        <f t="shared" si="7"/>
        <v>0</v>
      </c>
      <c r="T19" s="185">
        <f t="shared" si="8"/>
        <v>0</v>
      </c>
      <c r="V19" s="186" t="s">
        <v>490</v>
      </c>
    </row>
    <row r="20" spans="1:22" ht="15.75" thickBot="1" x14ac:dyDescent="0.35">
      <c r="A20" s="194" t="str">
        <f>'TAB1'!D22</f>
        <v>Intitulé libre 4</v>
      </c>
      <c r="B20" s="191">
        <f>'TAB1'!F22</f>
        <v>0</v>
      </c>
      <c r="C20" s="191">
        <f>'TAB1'!G22</f>
        <v>0</v>
      </c>
      <c r="D20" s="191">
        <f t="shared" si="1"/>
        <v>0</v>
      </c>
      <c r="E20" s="362"/>
      <c r="F20" s="362"/>
      <c r="G20" s="191">
        <f t="shared" si="2"/>
        <v>0</v>
      </c>
      <c r="H20" s="185">
        <f t="shared" si="0"/>
        <v>0</v>
      </c>
      <c r="I20" s="362"/>
      <c r="J20" s="362"/>
      <c r="K20" s="191">
        <f t="shared" si="3"/>
        <v>0</v>
      </c>
      <c r="L20" s="185">
        <f t="shared" si="4"/>
        <v>0</v>
      </c>
      <c r="M20" s="362"/>
      <c r="N20" s="362"/>
      <c r="O20" s="191">
        <f t="shared" si="5"/>
        <v>0</v>
      </c>
      <c r="P20" s="185">
        <f t="shared" si="6"/>
        <v>0</v>
      </c>
      <c r="Q20" s="362"/>
      <c r="R20" s="362"/>
      <c r="S20" s="191">
        <f t="shared" si="7"/>
        <v>0</v>
      </c>
      <c r="T20" s="185">
        <f t="shared" si="8"/>
        <v>0</v>
      </c>
      <c r="V20" s="186" t="s">
        <v>491</v>
      </c>
    </row>
    <row r="21" spans="1:22" ht="15.75" thickBot="1" x14ac:dyDescent="0.35">
      <c r="A21" s="194" t="str">
        <f>'TAB1'!D23</f>
        <v>Intitulé libre 5</v>
      </c>
      <c r="B21" s="191">
        <f>'TAB1'!F23</f>
        <v>0</v>
      </c>
      <c r="C21" s="191">
        <f>'TAB1'!G23</f>
        <v>0</v>
      </c>
      <c r="D21" s="191">
        <f t="shared" si="1"/>
        <v>0</v>
      </c>
      <c r="E21" s="362"/>
      <c r="F21" s="362"/>
      <c r="G21" s="191">
        <f t="shared" si="2"/>
        <v>0</v>
      </c>
      <c r="H21" s="185">
        <f t="shared" si="0"/>
        <v>0</v>
      </c>
      <c r="I21" s="362"/>
      <c r="J21" s="362"/>
      <c r="K21" s="191">
        <f t="shared" si="3"/>
        <v>0</v>
      </c>
      <c r="L21" s="185">
        <f t="shared" si="4"/>
        <v>0</v>
      </c>
      <c r="M21" s="362"/>
      <c r="N21" s="362"/>
      <c r="O21" s="191">
        <f t="shared" si="5"/>
        <v>0</v>
      </c>
      <c r="P21" s="185">
        <f t="shared" si="6"/>
        <v>0</v>
      </c>
      <c r="Q21" s="362"/>
      <c r="R21" s="362"/>
      <c r="S21" s="191">
        <f t="shared" si="7"/>
        <v>0</v>
      </c>
      <c r="T21" s="185">
        <f t="shared" si="8"/>
        <v>0</v>
      </c>
      <c r="V21" s="186" t="s">
        <v>518</v>
      </c>
    </row>
    <row r="22" spans="1:22" x14ac:dyDescent="0.3">
      <c r="A22" s="187" t="str">
        <f>'TAB1'!D24</f>
        <v>Rémunérations, charges sociales et pensions</v>
      </c>
      <c r="B22" s="184">
        <f>'TAB1'!F24</f>
        <v>0</v>
      </c>
      <c r="C22" s="184">
        <f>'TAB1'!G24</f>
        <v>0</v>
      </c>
      <c r="D22" s="184">
        <f t="shared" si="1"/>
        <v>0</v>
      </c>
      <c r="E22" s="184">
        <f>SUM(E23:E28)</f>
        <v>0</v>
      </c>
      <c r="F22" s="184">
        <f>SUM(F23:F28)</f>
        <v>0</v>
      </c>
      <c r="G22" s="184">
        <f t="shared" si="2"/>
        <v>0</v>
      </c>
      <c r="H22" s="185">
        <f t="shared" si="0"/>
        <v>0</v>
      </c>
      <c r="I22" s="184">
        <f>SUM(I23:I28)</f>
        <v>0</v>
      </c>
      <c r="J22" s="184">
        <f>SUM(J23:J28)</f>
        <v>0</v>
      </c>
      <c r="K22" s="184">
        <f t="shared" si="3"/>
        <v>0</v>
      </c>
      <c r="L22" s="185">
        <f t="shared" si="4"/>
        <v>0</v>
      </c>
      <c r="M22" s="184">
        <f>SUM(M23:M28)</f>
        <v>0</v>
      </c>
      <c r="N22" s="184">
        <f>SUM(N23:N28)</f>
        <v>0</v>
      </c>
      <c r="O22" s="184">
        <f t="shared" si="5"/>
        <v>0</v>
      </c>
      <c r="P22" s="185">
        <f t="shared" si="6"/>
        <v>0</v>
      </c>
      <c r="Q22" s="184">
        <f>SUM(Q23:Q28)</f>
        <v>0</v>
      </c>
      <c r="R22" s="184">
        <f>SUM(R23:R28)</f>
        <v>0</v>
      </c>
      <c r="S22" s="184">
        <f t="shared" si="7"/>
        <v>0</v>
      </c>
      <c r="T22" s="185">
        <f t="shared" si="8"/>
        <v>0</v>
      </c>
      <c r="V22" s="682" t="s">
        <v>516</v>
      </c>
    </row>
    <row r="23" spans="1:22" x14ac:dyDescent="0.3">
      <c r="A23" s="190" t="str">
        <f>'TAB1'!D25</f>
        <v>Rémunérations brutes</v>
      </c>
      <c r="B23" s="191">
        <f>'TAB1'!F25</f>
        <v>0</v>
      </c>
      <c r="C23" s="191">
        <f>'TAB1'!G25</f>
        <v>0</v>
      </c>
      <c r="D23" s="191">
        <f t="shared" si="1"/>
        <v>0</v>
      </c>
      <c r="E23" s="362"/>
      <c r="F23" s="362"/>
      <c r="G23" s="191">
        <f t="shared" si="2"/>
        <v>0</v>
      </c>
      <c r="H23" s="185">
        <f t="shared" si="0"/>
        <v>0</v>
      </c>
      <c r="I23" s="362"/>
      <c r="J23" s="362"/>
      <c r="K23" s="191">
        <f t="shared" si="3"/>
        <v>0</v>
      </c>
      <c r="L23" s="185">
        <f t="shared" si="4"/>
        <v>0</v>
      </c>
      <c r="M23" s="362"/>
      <c r="N23" s="362"/>
      <c r="O23" s="191">
        <f t="shared" si="5"/>
        <v>0</v>
      </c>
      <c r="P23" s="185">
        <f t="shared" si="6"/>
        <v>0</v>
      </c>
      <c r="Q23" s="362"/>
      <c r="R23" s="362"/>
      <c r="S23" s="191">
        <f t="shared" si="7"/>
        <v>0</v>
      </c>
      <c r="T23" s="185">
        <f t="shared" si="8"/>
        <v>0</v>
      </c>
      <c r="V23" s="683"/>
    </row>
    <row r="24" spans="1:22" x14ac:dyDescent="0.3">
      <c r="A24" s="190" t="str">
        <f>'TAB1'!D26</f>
        <v>Indemnités de rupture</v>
      </c>
      <c r="B24" s="191">
        <f>'TAB1'!F26</f>
        <v>0</v>
      </c>
      <c r="C24" s="191">
        <f>'TAB1'!G26</f>
        <v>0</v>
      </c>
      <c r="D24" s="191">
        <f>SUM(B24:C24)</f>
        <v>0</v>
      </c>
      <c r="E24" s="362"/>
      <c r="F24" s="362"/>
      <c r="G24" s="191">
        <f>SUM(E24:F24)</f>
        <v>0</v>
      </c>
      <c r="H24" s="185">
        <f>IF(AND(ROUND(D24,0)=0,G24&gt;D24),"INF",IF(AND(ROUND(D24,0)=0,ROUND(G24,0)=0),0,(G24-D24)/D24))</f>
        <v>0</v>
      </c>
      <c r="I24" s="362"/>
      <c r="J24" s="362"/>
      <c r="K24" s="191">
        <f>SUM(I24:J24)</f>
        <v>0</v>
      </c>
      <c r="L24" s="185">
        <f>IF(AND(ROUND(G24,0)=0,K24&gt;G24),"INF",IF(AND(ROUND(G24,0)=0,ROUND(K24,0)=0),0,(K24-G24)/G24))</f>
        <v>0</v>
      </c>
      <c r="M24" s="362"/>
      <c r="N24" s="362"/>
      <c r="O24" s="191">
        <f>SUM(M24:N24)</f>
        <v>0</v>
      </c>
      <c r="P24" s="185">
        <f>IF(AND(ROUND(K24,0)=0,O24&gt;K24),"INF",IF(AND(ROUND(K24,0)=0,ROUND(O24,0)=0),0,(O24-K24)/K24))</f>
        <v>0</v>
      </c>
      <c r="Q24" s="362"/>
      <c r="R24" s="362"/>
      <c r="S24" s="191">
        <f>SUM(Q24:R24)</f>
        <v>0</v>
      </c>
      <c r="T24" s="185">
        <f>IF(AND(ROUND(O24,0)=0,S24&gt;O24),"INF",IF(AND(ROUND(O24,0)=0,ROUND(S24,0)=0),0,(S24-O24)/O24))</f>
        <v>0</v>
      </c>
      <c r="V24" s="683"/>
    </row>
    <row r="25" spans="1:22" x14ac:dyDescent="0.3">
      <c r="A25" s="190" t="str">
        <f>'TAB1'!D27</f>
        <v>Avantages extra-légaux</v>
      </c>
      <c r="B25" s="191">
        <f>'TAB1'!F27</f>
        <v>0</v>
      </c>
      <c r="C25" s="191">
        <f>'TAB1'!G27</f>
        <v>0</v>
      </c>
      <c r="D25" s="191">
        <f>SUM(B25:C25)</f>
        <v>0</v>
      </c>
      <c r="E25" s="362"/>
      <c r="F25" s="362"/>
      <c r="G25" s="191">
        <f>SUM(E25:F25)</f>
        <v>0</v>
      </c>
      <c r="H25" s="185">
        <f>IF(AND(ROUND(D25,0)=0,G25&gt;D25),"INF",IF(AND(ROUND(D25,0)=0,ROUND(G25,0)=0),0,(G25-D25)/D25))</f>
        <v>0</v>
      </c>
      <c r="I25" s="362"/>
      <c r="J25" s="362"/>
      <c r="K25" s="191">
        <f>SUM(I25:J25)</f>
        <v>0</v>
      </c>
      <c r="L25" s="185">
        <f>IF(AND(ROUND(G25,0)=0,K25&gt;G25),"INF",IF(AND(ROUND(G25,0)=0,ROUND(K25,0)=0),0,(K25-G25)/G25))</f>
        <v>0</v>
      </c>
      <c r="M25" s="362"/>
      <c r="N25" s="362"/>
      <c r="O25" s="191">
        <f>SUM(M25:N25)</f>
        <v>0</v>
      </c>
      <c r="P25" s="185">
        <f>IF(AND(ROUND(K25,0)=0,O25&gt;K25),"INF",IF(AND(ROUND(K25,0)=0,ROUND(O25,0)=0),0,(O25-K25)/K25))</f>
        <v>0</v>
      </c>
      <c r="Q25" s="362"/>
      <c r="R25" s="362"/>
      <c r="S25" s="191">
        <f>SUM(Q25:R25)</f>
        <v>0</v>
      </c>
      <c r="T25" s="185">
        <f>IF(AND(ROUND(O25,0)=0,S25&gt;O25),"INF",IF(AND(ROUND(O25,0)=0,ROUND(S25,0)=0),0,(S25-O25)/O25))</f>
        <v>0</v>
      </c>
      <c r="V25" s="683"/>
    </row>
    <row r="26" spans="1:22" x14ac:dyDescent="0.3">
      <c r="A26" s="190" t="str">
        <f>'TAB1'!D28</f>
        <v>Cotisations patronales</v>
      </c>
      <c r="B26" s="191">
        <f>'TAB1'!F28</f>
        <v>0</v>
      </c>
      <c r="C26" s="191">
        <f>'TAB1'!G28</f>
        <v>0</v>
      </c>
      <c r="D26" s="191">
        <f>SUM(B26:C26)</f>
        <v>0</v>
      </c>
      <c r="E26" s="362"/>
      <c r="F26" s="362"/>
      <c r="G26" s="191">
        <f>SUM(E26:F26)</f>
        <v>0</v>
      </c>
      <c r="H26" s="185">
        <f>IF(AND(ROUND(D26,0)=0,G26&gt;D26),"INF",IF(AND(ROUND(D26,0)=0,ROUND(G26,0)=0),0,(G26-D26)/D26))</f>
        <v>0</v>
      </c>
      <c r="I26" s="362"/>
      <c r="J26" s="362"/>
      <c r="K26" s="191">
        <f>SUM(I26:J26)</f>
        <v>0</v>
      </c>
      <c r="L26" s="185">
        <f>IF(AND(ROUND(G26,0)=0,K26&gt;G26),"INF",IF(AND(ROUND(G26,0)=0,ROUND(K26,0)=0),0,(K26-G26)/G26))</f>
        <v>0</v>
      </c>
      <c r="M26" s="362"/>
      <c r="N26" s="362"/>
      <c r="O26" s="191">
        <f>SUM(M26:N26)</f>
        <v>0</v>
      </c>
      <c r="P26" s="185">
        <f>IF(AND(ROUND(K26,0)=0,O26&gt;K26),"INF",IF(AND(ROUND(K26,0)=0,ROUND(O26,0)=0),0,(O26-K26)/K26))</f>
        <v>0</v>
      </c>
      <c r="Q26" s="362"/>
      <c r="R26" s="362"/>
      <c r="S26" s="191">
        <f>SUM(Q26:R26)</f>
        <v>0</v>
      </c>
      <c r="T26" s="185">
        <f>IF(AND(ROUND(O26,0)=0,S26&gt;O26),"INF",IF(AND(ROUND(O26,0)=0,ROUND(S26,0)=0),0,(S26-O26)/O26))</f>
        <v>0</v>
      </c>
      <c r="V26" s="683"/>
    </row>
    <row r="27" spans="1:22" s="197" customFormat="1" ht="40.5" x14ac:dyDescent="0.3">
      <c r="A27" s="190" t="str">
        <f>'TAB1'!D29</f>
        <v>Charges de pensions et d'obligations similaires (à l'exclusion des charges de pension non capitalisées et des cotisations de responsabilisation ONSS/APL)</v>
      </c>
      <c r="B27" s="195">
        <f>'TAB1'!F29</f>
        <v>0</v>
      </c>
      <c r="C27" s="195">
        <f>'TAB1'!G29</f>
        <v>0</v>
      </c>
      <c r="D27" s="195">
        <f t="shared" si="1"/>
        <v>0</v>
      </c>
      <c r="E27" s="363"/>
      <c r="F27" s="363"/>
      <c r="G27" s="195">
        <f t="shared" si="2"/>
        <v>0</v>
      </c>
      <c r="H27" s="196">
        <f t="shared" si="0"/>
        <v>0</v>
      </c>
      <c r="I27" s="363"/>
      <c r="J27" s="363"/>
      <c r="K27" s="195">
        <f t="shared" si="3"/>
        <v>0</v>
      </c>
      <c r="L27" s="196">
        <f t="shared" si="4"/>
        <v>0</v>
      </c>
      <c r="M27" s="363"/>
      <c r="N27" s="363"/>
      <c r="O27" s="195">
        <f t="shared" si="5"/>
        <v>0</v>
      </c>
      <c r="P27" s="196">
        <f t="shared" si="6"/>
        <v>0</v>
      </c>
      <c r="Q27" s="363"/>
      <c r="R27" s="363"/>
      <c r="S27" s="195">
        <f t="shared" si="7"/>
        <v>0</v>
      </c>
      <c r="T27" s="196">
        <f t="shared" si="8"/>
        <v>0</v>
      </c>
      <c r="V27" s="683"/>
    </row>
    <row r="28" spans="1:22" ht="14.25" thickBot="1" x14ac:dyDescent="0.35">
      <c r="A28" s="190" t="str">
        <f>'TAB1'!D30</f>
        <v>Autres charges sociales et salariales</v>
      </c>
      <c r="B28" s="191">
        <f>'TAB1'!F30</f>
        <v>0</v>
      </c>
      <c r="C28" s="191">
        <f>'TAB1'!G30</f>
        <v>0</v>
      </c>
      <c r="D28" s="191">
        <f t="shared" si="1"/>
        <v>0</v>
      </c>
      <c r="E28" s="362"/>
      <c r="F28" s="362"/>
      <c r="G28" s="191">
        <f t="shared" si="2"/>
        <v>0</v>
      </c>
      <c r="H28" s="185">
        <f t="shared" si="0"/>
        <v>0</v>
      </c>
      <c r="I28" s="362"/>
      <c r="J28" s="362"/>
      <c r="K28" s="191">
        <f t="shared" si="3"/>
        <v>0</v>
      </c>
      <c r="L28" s="185">
        <f t="shared" si="4"/>
        <v>0</v>
      </c>
      <c r="M28" s="362"/>
      <c r="N28" s="362"/>
      <c r="O28" s="191">
        <f t="shared" si="5"/>
        <v>0</v>
      </c>
      <c r="P28" s="185">
        <f t="shared" si="6"/>
        <v>0</v>
      </c>
      <c r="Q28" s="362"/>
      <c r="R28" s="362"/>
      <c r="S28" s="191">
        <f t="shared" si="7"/>
        <v>0</v>
      </c>
      <c r="T28" s="185">
        <f t="shared" si="8"/>
        <v>0</v>
      </c>
      <c r="V28" s="684"/>
    </row>
    <row r="29" spans="1:22" ht="15.75" thickBot="1" x14ac:dyDescent="0.35">
      <c r="A29" s="187" t="str">
        <f>'TAB1'!D31</f>
        <v>Autres charges d'exploitation</v>
      </c>
      <c r="B29" s="184">
        <f>'TAB1'!F31</f>
        <v>0</v>
      </c>
      <c r="C29" s="184">
        <f>'TAB1'!G31</f>
        <v>0</v>
      </c>
      <c r="D29" s="184">
        <f t="shared" si="1"/>
        <v>0</v>
      </c>
      <c r="E29" s="362"/>
      <c r="F29" s="362"/>
      <c r="G29" s="184">
        <f t="shared" si="2"/>
        <v>0</v>
      </c>
      <c r="H29" s="185">
        <f t="shared" si="0"/>
        <v>0</v>
      </c>
      <c r="I29" s="362"/>
      <c r="J29" s="362"/>
      <c r="K29" s="184">
        <f t="shared" si="3"/>
        <v>0</v>
      </c>
      <c r="L29" s="185">
        <f t="shared" si="4"/>
        <v>0</v>
      </c>
      <c r="M29" s="362"/>
      <c r="N29" s="362"/>
      <c r="O29" s="184">
        <f t="shared" si="5"/>
        <v>0</v>
      </c>
      <c r="P29" s="185">
        <f t="shared" si="6"/>
        <v>0</v>
      </c>
      <c r="Q29" s="362"/>
      <c r="R29" s="362"/>
      <c r="S29" s="184">
        <f t="shared" si="7"/>
        <v>0</v>
      </c>
      <c r="T29" s="185">
        <f t="shared" si="8"/>
        <v>0</v>
      </c>
      <c r="V29" s="193" t="s">
        <v>492</v>
      </c>
    </row>
    <row r="30" spans="1:22" ht="14.25" thickBot="1" x14ac:dyDescent="0.35">
      <c r="A30" s="187" t="str">
        <f>'TAB1'!D32</f>
        <v>Produits d'exploitation</v>
      </c>
      <c r="B30" s="184">
        <f>'TAB1'!F32</f>
        <v>0</v>
      </c>
      <c r="C30" s="184">
        <f>'TAB1'!G32</f>
        <v>0</v>
      </c>
      <c r="D30" s="184">
        <f t="shared" si="1"/>
        <v>0</v>
      </c>
      <c r="E30" s="184">
        <f>SUM(E31:E32)</f>
        <v>0</v>
      </c>
      <c r="F30" s="184">
        <f>SUM(F31:F32)</f>
        <v>0</v>
      </c>
      <c r="G30" s="184">
        <f t="shared" si="2"/>
        <v>0</v>
      </c>
      <c r="H30" s="185">
        <f t="shared" si="0"/>
        <v>0</v>
      </c>
      <c r="I30" s="184">
        <f>SUM(I31:I32)</f>
        <v>0</v>
      </c>
      <c r="J30" s="184">
        <f>SUM(J31:J32)</f>
        <v>0</v>
      </c>
      <c r="K30" s="184">
        <f t="shared" si="3"/>
        <v>0</v>
      </c>
      <c r="L30" s="185">
        <f t="shared" si="4"/>
        <v>0</v>
      </c>
      <c r="M30" s="184">
        <f>SUM(M31:M32)</f>
        <v>0</v>
      </c>
      <c r="N30" s="184">
        <f>SUM(N31:N32)</f>
        <v>0</v>
      </c>
      <c r="O30" s="184">
        <f t="shared" si="5"/>
        <v>0</v>
      </c>
      <c r="P30" s="185">
        <f t="shared" si="6"/>
        <v>0</v>
      </c>
      <c r="Q30" s="184">
        <f>SUM(Q31:Q32)</f>
        <v>0</v>
      </c>
      <c r="R30" s="184">
        <f>SUM(R31:R32)</f>
        <v>0</v>
      </c>
      <c r="S30" s="184">
        <f t="shared" si="7"/>
        <v>0</v>
      </c>
      <c r="T30" s="185">
        <f t="shared" si="8"/>
        <v>0</v>
      </c>
      <c r="V30" s="82"/>
    </row>
    <row r="31" spans="1:22" ht="18.75" customHeight="1" thickBot="1" x14ac:dyDescent="0.35">
      <c r="A31" s="190" t="str">
        <f>'TAB1'!D33</f>
        <v>Produits issus des tarifs non périodiques (signe négatif)</v>
      </c>
      <c r="B31" s="191">
        <f>'TAB1'!F33</f>
        <v>0</v>
      </c>
      <c r="C31" s="191">
        <f>'TAB1'!G33</f>
        <v>0</v>
      </c>
      <c r="D31" s="191">
        <f t="shared" si="1"/>
        <v>0</v>
      </c>
      <c r="E31" s="362"/>
      <c r="F31" s="362"/>
      <c r="G31" s="191">
        <f t="shared" si="2"/>
        <v>0</v>
      </c>
      <c r="H31" s="185">
        <f t="shared" si="0"/>
        <v>0</v>
      </c>
      <c r="I31" s="362"/>
      <c r="J31" s="362"/>
      <c r="K31" s="191">
        <f t="shared" si="3"/>
        <v>0</v>
      </c>
      <c r="L31" s="185">
        <f t="shared" si="4"/>
        <v>0</v>
      </c>
      <c r="M31" s="362"/>
      <c r="N31" s="362"/>
      <c r="O31" s="191">
        <f t="shared" si="5"/>
        <v>0</v>
      </c>
      <c r="P31" s="185">
        <f t="shared" si="6"/>
        <v>0</v>
      </c>
      <c r="Q31" s="362"/>
      <c r="R31" s="362"/>
      <c r="S31" s="191">
        <f t="shared" si="7"/>
        <v>0</v>
      </c>
      <c r="T31" s="185">
        <f t="shared" si="8"/>
        <v>0</v>
      </c>
      <c r="V31" s="192" t="s">
        <v>696</v>
      </c>
    </row>
    <row r="32" spans="1:22" ht="15.75" thickBot="1" x14ac:dyDescent="0.35">
      <c r="A32" s="190" t="str">
        <f>'TAB1'!D34</f>
        <v>Autres produits d'exploitation (signe négatif)</v>
      </c>
      <c r="B32" s="191">
        <f>'TAB1'!F34</f>
        <v>0</v>
      </c>
      <c r="C32" s="191">
        <f>'TAB1'!G34</f>
        <v>0</v>
      </c>
      <c r="D32" s="191">
        <f t="shared" si="1"/>
        <v>0</v>
      </c>
      <c r="E32" s="362"/>
      <c r="F32" s="362"/>
      <c r="G32" s="191">
        <f t="shared" si="2"/>
        <v>0</v>
      </c>
      <c r="H32" s="185">
        <f t="shared" si="0"/>
        <v>0</v>
      </c>
      <c r="I32" s="362"/>
      <c r="J32" s="362"/>
      <c r="K32" s="191">
        <f t="shared" si="3"/>
        <v>0</v>
      </c>
      <c r="L32" s="185">
        <f t="shared" si="4"/>
        <v>0</v>
      </c>
      <c r="M32" s="362"/>
      <c r="N32" s="362"/>
      <c r="O32" s="191">
        <f t="shared" si="5"/>
        <v>0</v>
      </c>
      <c r="P32" s="185">
        <f t="shared" si="6"/>
        <v>0</v>
      </c>
      <c r="Q32" s="362"/>
      <c r="R32" s="362"/>
      <c r="S32" s="191">
        <f t="shared" si="7"/>
        <v>0</v>
      </c>
      <c r="T32" s="185">
        <f t="shared" si="8"/>
        <v>0</v>
      </c>
      <c r="V32" s="186" t="s">
        <v>493</v>
      </c>
    </row>
    <row r="33" spans="1:22" ht="15.75" thickBot="1" x14ac:dyDescent="0.35">
      <c r="A33" s="198" t="str">
        <f>'TAB1'!D35</f>
        <v>Activation des coûts (signe négatif)</v>
      </c>
      <c r="B33" s="184">
        <f>'TAB1'!F35</f>
        <v>0</v>
      </c>
      <c r="C33" s="184">
        <f>'TAB1'!G35</f>
        <v>0</v>
      </c>
      <c r="D33" s="184">
        <f t="shared" si="1"/>
        <v>0</v>
      </c>
      <c r="E33" s="362"/>
      <c r="F33" s="362"/>
      <c r="G33" s="184">
        <f t="shared" si="2"/>
        <v>0</v>
      </c>
      <c r="H33" s="185">
        <f t="shared" si="0"/>
        <v>0</v>
      </c>
      <c r="I33" s="362"/>
      <c r="J33" s="362"/>
      <c r="K33" s="184">
        <f t="shared" si="3"/>
        <v>0</v>
      </c>
      <c r="L33" s="185">
        <f t="shared" si="4"/>
        <v>0</v>
      </c>
      <c r="M33" s="362"/>
      <c r="N33" s="362"/>
      <c r="O33" s="184">
        <f t="shared" si="5"/>
        <v>0</v>
      </c>
      <c r="P33" s="185">
        <f t="shared" si="6"/>
        <v>0</v>
      </c>
      <c r="Q33" s="362"/>
      <c r="R33" s="362"/>
      <c r="S33" s="184">
        <f t="shared" si="7"/>
        <v>0</v>
      </c>
      <c r="T33" s="185">
        <f t="shared" si="8"/>
        <v>0</v>
      </c>
      <c r="V33" s="186" t="s">
        <v>494</v>
      </c>
    </row>
    <row r="34" spans="1:22" ht="15.75" thickBot="1" x14ac:dyDescent="0.35">
      <c r="A34" s="204" t="s">
        <v>569</v>
      </c>
      <c r="B34" s="362"/>
      <c r="C34" s="362"/>
      <c r="D34" s="184">
        <f>SUM(B34:C34)</f>
        <v>0</v>
      </c>
      <c r="E34" s="362"/>
      <c r="F34" s="362"/>
      <c r="G34" s="184">
        <f>SUM(E34:F34)</f>
        <v>0</v>
      </c>
      <c r="H34" s="185">
        <f>IF(AND(ROUND(D34,0)=0,G34&gt;D34),"INF",IF(AND(ROUND(D34,0)=0,ROUND(G34,0)=0),0,(G34-D34)/D34))</f>
        <v>0</v>
      </c>
      <c r="I34" s="362"/>
      <c r="J34" s="362"/>
      <c r="K34" s="184">
        <f>SUM(I34:J34)</f>
        <v>0</v>
      </c>
      <c r="L34" s="185">
        <f>IF(AND(ROUND(G34,0)=0,K34&gt;G34),"INF",IF(AND(ROUND(G34,0)=0,ROUND(K34,0)=0),0,(K34-G34)/G34))</f>
        <v>0</v>
      </c>
      <c r="M34" s="362"/>
      <c r="N34" s="362"/>
      <c r="O34" s="184">
        <f>SUM(M34:N34)</f>
        <v>0</v>
      </c>
      <c r="P34" s="185">
        <f>IF(AND(ROUND(K34,0)=0,O34&gt;K34),"INF",IF(AND(ROUND(K34,0)=0,ROUND(O34,0)=0),0,(O34-K34)/K34))</f>
        <v>0</v>
      </c>
      <c r="Q34" s="362"/>
      <c r="R34" s="362"/>
      <c r="S34" s="184">
        <f>SUM(Q34:R34)</f>
        <v>0</v>
      </c>
      <c r="T34" s="185">
        <f>IF(AND(ROUND(O34,0)=0,S34&gt;O34),"INF",IF(AND(ROUND(O34,0)=0,ROUND(S34,0)=0),0,(S34-O34)/O34))</f>
        <v>0</v>
      </c>
      <c r="V34" s="186" t="s">
        <v>495</v>
      </c>
    </row>
    <row r="35" spans="1:22" ht="15.75" thickBot="1" x14ac:dyDescent="0.35">
      <c r="A35" s="204" t="s">
        <v>570</v>
      </c>
      <c r="B35" s="362"/>
      <c r="C35" s="362"/>
      <c r="D35" s="184">
        <f>SUM(B35:C35)</f>
        <v>0</v>
      </c>
      <c r="E35" s="362"/>
      <c r="F35" s="362"/>
      <c r="G35" s="184">
        <f>SUM(E35:F35)</f>
        <v>0</v>
      </c>
      <c r="H35" s="185">
        <f t="shared" ref="H35:H36" si="9">IF(AND(ROUND(D35,0)=0,G35&gt;D35),"INF",IF(AND(ROUND(D35,0)=0,ROUND(G35,0)=0),0,(G35-D35)/D35))</f>
        <v>0</v>
      </c>
      <c r="I35" s="362"/>
      <c r="J35" s="362"/>
      <c r="K35" s="184">
        <f>SUM(I35:J35)</f>
        <v>0</v>
      </c>
      <c r="L35" s="185">
        <f t="shared" ref="L35:L36" si="10">IF(AND(ROUND(G35,0)=0,K35&gt;G35),"INF",IF(AND(ROUND(G35,0)=0,ROUND(K35,0)=0),0,(K35-G35)/G35))</f>
        <v>0</v>
      </c>
      <c r="M35" s="362"/>
      <c r="N35" s="362"/>
      <c r="O35" s="184">
        <f>SUM(M35:N35)</f>
        <v>0</v>
      </c>
      <c r="P35" s="185">
        <f t="shared" ref="P35:P36" si="11">IF(AND(ROUND(K35,0)=0,O35&gt;K35),"INF",IF(AND(ROUND(K35,0)=0,ROUND(O35,0)=0),0,(O35-K35)/K35))</f>
        <v>0</v>
      </c>
      <c r="Q35" s="362"/>
      <c r="R35" s="362"/>
      <c r="S35" s="184">
        <f>SUM(Q35:R35)</f>
        <v>0</v>
      </c>
      <c r="T35" s="185">
        <f t="shared" ref="T35:T36" si="12">IF(AND(ROUND(O35,0)=0,S35&gt;O35),"INF",IF(AND(ROUND(O35,0)=0,ROUND(S35,0)=0),0,(S35-O35)/O35))</f>
        <v>0</v>
      </c>
      <c r="V35" s="186" t="s">
        <v>497</v>
      </c>
    </row>
    <row r="36" spans="1:22" ht="15.75" thickBot="1" x14ac:dyDescent="0.35">
      <c r="A36" s="204" t="s">
        <v>571</v>
      </c>
      <c r="B36" s="362"/>
      <c r="C36" s="362"/>
      <c r="D36" s="184">
        <f>SUM(B36:C36)</f>
        <v>0</v>
      </c>
      <c r="E36" s="362"/>
      <c r="F36" s="362"/>
      <c r="G36" s="184">
        <f>SUM(E36:F36)</f>
        <v>0</v>
      </c>
      <c r="H36" s="185">
        <f t="shared" si="9"/>
        <v>0</v>
      </c>
      <c r="I36" s="362"/>
      <c r="J36" s="362"/>
      <c r="K36" s="184">
        <f>SUM(I36:J36)</f>
        <v>0</v>
      </c>
      <c r="L36" s="185">
        <f t="shared" si="10"/>
        <v>0</v>
      </c>
      <c r="M36" s="362"/>
      <c r="N36" s="362"/>
      <c r="O36" s="184">
        <f>SUM(M36:N36)</f>
        <v>0</v>
      </c>
      <c r="P36" s="185">
        <f t="shared" si="11"/>
        <v>0</v>
      </c>
      <c r="Q36" s="362"/>
      <c r="R36" s="362"/>
      <c r="S36" s="184">
        <f>SUM(Q36:R36)</f>
        <v>0</v>
      </c>
      <c r="T36" s="185">
        <f t="shared" si="12"/>
        <v>0</v>
      </c>
      <c r="V36" s="186" t="s">
        <v>499</v>
      </c>
    </row>
    <row r="37" spans="1:22" s="367" customFormat="1" ht="30" customHeight="1" thickBot="1" x14ac:dyDescent="0.35">
      <c r="A37" s="364" t="s">
        <v>858</v>
      </c>
      <c r="B37" s="365">
        <f>SUM(B8:B9,B22,B29:B30,B33:B36)</f>
        <v>0</v>
      </c>
      <c r="C37" s="365">
        <f>SUM(C8:C9,C22,C29:C30,C33:C36)</f>
        <v>0</v>
      </c>
      <c r="D37" s="365">
        <f>SUM(B37:C37)</f>
        <v>0</v>
      </c>
      <c r="E37" s="365">
        <f t="shared" ref="E37:F37" si="13">SUM(E8:E9,E22,E29:E30,E33:E36)</f>
        <v>0</v>
      </c>
      <c r="F37" s="365">
        <f t="shared" si="13"/>
        <v>0</v>
      </c>
      <c r="G37" s="365">
        <f>SUM(E37:F37)</f>
        <v>0</v>
      </c>
      <c r="H37" s="366">
        <f t="shared" si="0"/>
        <v>0</v>
      </c>
      <c r="I37" s="365">
        <f t="shared" ref="I37:J37" si="14">SUM(I8:I9,I22,I29:I30,I33:I36)</f>
        <v>0</v>
      </c>
      <c r="J37" s="365">
        <f t="shared" si="14"/>
        <v>0</v>
      </c>
      <c r="K37" s="365">
        <f>SUM(I37:J37)</f>
        <v>0</v>
      </c>
      <c r="L37" s="366">
        <f t="shared" si="4"/>
        <v>0</v>
      </c>
      <c r="M37" s="365">
        <f t="shared" ref="M37:N37" si="15">SUM(M8:M9,M22,M29:M30,M33:M36)</f>
        <v>0</v>
      </c>
      <c r="N37" s="365">
        <f t="shared" si="15"/>
        <v>0</v>
      </c>
      <c r="O37" s="365">
        <f>SUM(M37:N37)</f>
        <v>0</v>
      </c>
      <c r="P37" s="366">
        <f t="shared" si="6"/>
        <v>0</v>
      </c>
      <c r="Q37" s="365">
        <f>SUM(Q8:Q9,Q22,Q29:Q30,Q33:Q36)</f>
        <v>0</v>
      </c>
      <c r="R37" s="365">
        <f>SUM(R8:R9,R22,R29:R30,R33:R36)</f>
        <v>0</v>
      </c>
      <c r="S37" s="365">
        <f>SUM(Q37:R37)</f>
        <v>0</v>
      </c>
      <c r="T37" s="366">
        <f t="shared" si="8"/>
        <v>0</v>
      </c>
    </row>
    <row r="38" spans="1:22" s="197" customFormat="1" x14ac:dyDescent="0.3">
      <c r="A38" s="368" t="s">
        <v>698</v>
      </c>
      <c r="B38" s="203">
        <f>'TAB6'!C30*-1</f>
        <v>0</v>
      </c>
      <c r="C38" s="203">
        <f>'TAB6'!C57*-1</f>
        <v>0</v>
      </c>
      <c r="D38" s="203">
        <f t="shared" si="1"/>
        <v>0</v>
      </c>
      <c r="E38" s="203">
        <f>'TAB6'!D30*-1</f>
        <v>0</v>
      </c>
      <c r="F38" s="203">
        <f>'TAB6'!D57*-1</f>
        <v>0</v>
      </c>
      <c r="G38" s="203">
        <f t="shared" si="2"/>
        <v>0</v>
      </c>
      <c r="H38" s="196">
        <f t="shared" si="0"/>
        <v>0</v>
      </c>
      <c r="I38" s="203">
        <f>'TAB6'!F30*-1</f>
        <v>0</v>
      </c>
      <c r="J38" s="203">
        <f>'TAB6'!F57*-1</f>
        <v>0</v>
      </c>
      <c r="K38" s="203">
        <f t="shared" si="3"/>
        <v>0</v>
      </c>
      <c r="L38" s="196">
        <f t="shared" si="4"/>
        <v>0</v>
      </c>
      <c r="M38" s="203">
        <f>'TAB6'!H30*-1</f>
        <v>0</v>
      </c>
      <c r="N38" s="203">
        <f>'TAB6'!H57*-1</f>
        <v>0</v>
      </c>
      <c r="O38" s="203">
        <f t="shared" si="5"/>
        <v>0</v>
      </c>
      <c r="P38" s="196">
        <f t="shared" si="6"/>
        <v>0</v>
      </c>
      <c r="Q38" s="203">
        <f>'TAB6'!J30*-1</f>
        <v>0</v>
      </c>
      <c r="R38" s="203">
        <f>'TAB6'!J57*-1</f>
        <v>0</v>
      </c>
      <c r="S38" s="203">
        <f t="shared" si="7"/>
        <v>0</v>
      </c>
      <c r="T38" s="196">
        <f t="shared" si="8"/>
        <v>0</v>
      </c>
      <c r="V38" s="677" t="s">
        <v>634</v>
      </c>
    </row>
    <row r="39" spans="1:22" s="197" customFormat="1" ht="27" x14ac:dyDescent="0.3">
      <c r="A39" s="368" t="s">
        <v>699</v>
      </c>
      <c r="B39" s="203">
        <f>SUM('TAB6'!C32:C33)*-1-SUM('TAB4'!B12,'TAB4'!B18,'TAB4'!B24,'TAB4'!B30,'TAB4'!B36,'TAB4'!B39)</f>
        <v>0</v>
      </c>
      <c r="C39" s="203">
        <f>SUM('TAB6'!C59:C60)*-1</f>
        <v>0</v>
      </c>
      <c r="D39" s="203">
        <f>SUM(B39:C39)</f>
        <v>0</v>
      </c>
      <c r="E39" s="203">
        <f>SUM('TAB6'!D32:D33)*-1-SUM('TAB4'!C12,'TAB4'!C18,'TAB4'!C24,'TAB4'!C30,'TAB4'!C36,'TAB4'!C39)</f>
        <v>0</v>
      </c>
      <c r="F39" s="203">
        <f>SUM('TAB6'!D59:D60)*-1</f>
        <v>0</v>
      </c>
      <c r="G39" s="203">
        <f>SUM(E39:F39)</f>
        <v>0</v>
      </c>
      <c r="H39" s="196">
        <f>IF(AND(ROUND(D39,0)=0,G39&gt;D39),"INF",IF(AND(ROUND(D39,0)=0,ROUND(G39,0)=0),0,(G39-D39)/D39))</f>
        <v>0</v>
      </c>
      <c r="I39" s="203">
        <f>SUM('TAB6'!F32:F33)*-1-SUM('TAB4'!B12,'TAB4'!E18,'TAB4'!E24,'TAB4'!E30,'TAB4'!E36,'TAB4'!E39)</f>
        <v>0</v>
      </c>
      <c r="J39" s="203">
        <f>SUM('TAB6'!F59:F60)*-1</f>
        <v>0</v>
      </c>
      <c r="K39" s="203">
        <f>SUM(I39:J39)</f>
        <v>0</v>
      </c>
      <c r="L39" s="196">
        <f>IF(AND(ROUND(G39,0)=0,K39&gt;G39),"INF",IF(AND(ROUND(G39,0)=0,ROUND(K39,0)=0),0,(K39-G39)/G39))</f>
        <v>0</v>
      </c>
      <c r="M39" s="203">
        <f>SUM('TAB6'!H32:H33)*-1-SUM('TAB4'!G12,'TAB4'!G18,'TAB4'!G24,'TAB4'!G30,'TAB4'!G36,'TAB4'!G39)</f>
        <v>0</v>
      </c>
      <c r="N39" s="203">
        <f>SUM('TAB6'!H59:H60)*-1</f>
        <v>0</v>
      </c>
      <c r="O39" s="203">
        <f>SUM(M39:N39)</f>
        <v>0</v>
      </c>
      <c r="P39" s="196">
        <f>IF(AND(ROUND(K39,0)=0,O39&gt;K39),"INF",IF(AND(ROUND(K39,0)=0,ROUND(O39,0)=0),0,(O39-K39)/K39))</f>
        <v>0</v>
      </c>
      <c r="Q39" s="203">
        <f>SUM('TAB6'!J32:J33)*-1-SUM('TAB4'!I12,'TAB4'!I18,'TAB4'!I24,'TAB4'!I30,'TAB4'!I36,'TAB4'!I39)</f>
        <v>0</v>
      </c>
      <c r="R39" s="203">
        <f>SUM('TAB6'!J59:J60)*-1</f>
        <v>0</v>
      </c>
      <c r="S39" s="203">
        <f>SUM(Q39:R39)</f>
        <v>0</v>
      </c>
      <c r="T39" s="196">
        <f>IF(AND(ROUND(O39,0)=0,S39&gt;O39),"INF",IF(AND(ROUND(O39,0)=0,ROUND(S39,0)=0),0,(S39-O39)/O39))</f>
        <v>0</v>
      </c>
      <c r="V39" s="678"/>
    </row>
    <row r="40" spans="1:22" s="197" customFormat="1" ht="28.15" customHeight="1" thickBot="1" x14ac:dyDescent="0.35">
      <c r="A40" s="202" t="s">
        <v>652</v>
      </c>
      <c r="B40" s="203">
        <f>'TAB6'!C31*-1</f>
        <v>0</v>
      </c>
      <c r="C40" s="203">
        <f>'TAB6'!C58*-1</f>
        <v>0</v>
      </c>
      <c r="D40" s="203">
        <f>SUM(B40:C40)</f>
        <v>0</v>
      </c>
      <c r="E40" s="203">
        <f>'TAB6'!D31*-1</f>
        <v>0</v>
      </c>
      <c r="F40" s="203">
        <f>'TAB6'!D58*-1</f>
        <v>0</v>
      </c>
      <c r="G40" s="203">
        <f>SUM(E40:F40)</f>
        <v>0</v>
      </c>
      <c r="H40" s="196">
        <f>IF(AND(ROUND(D40,0)=0,G40&gt;D40),"INF",IF(AND(ROUND(D40,0)=0,ROUND(G40,0)=0),0,(G40-D40)/D40))</f>
        <v>0</v>
      </c>
      <c r="I40" s="203">
        <f>'TAB6'!F31*-1</f>
        <v>0</v>
      </c>
      <c r="J40" s="203">
        <f>'TAB6'!F58*-1</f>
        <v>0</v>
      </c>
      <c r="K40" s="203">
        <f>SUM(I40:J40)</f>
        <v>0</v>
      </c>
      <c r="L40" s="196">
        <f>IF(AND(ROUND(G40,0)=0,K40&gt;G40),"INF",IF(AND(ROUND(G40,0)=0,ROUND(K40,0)=0),0,(K40-G40)/G40))</f>
        <v>0</v>
      </c>
      <c r="M40" s="203">
        <f>'TAB6'!H31*-1</f>
        <v>0</v>
      </c>
      <c r="N40" s="203">
        <f>'TAB6'!H58*-1</f>
        <v>0</v>
      </c>
      <c r="O40" s="203">
        <f>SUM(M40:N40)</f>
        <v>0</v>
      </c>
      <c r="P40" s="196">
        <f>IF(AND(ROUND(K40,0)=0,O40&gt;K40),"INF",IF(AND(ROUND(K40,0)=0,ROUND(O40,0)=0),0,(O40-K40)/K40))</f>
        <v>0</v>
      </c>
      <c r="Q40" s="203">
        <f>'TAB6'!J31*-1</f>
        <v>0</v>
      </c>
      <c r="R40" s="203">
        <f>'TAB6'!J58*-1</f>
        <v>0</v>
      </c>
      <c r="S40" s="203">
        <f>SUM(Q40:R40)</f>
        <v>0</v>
      </c>
      <c r="T40" s="196">
        <f>IF(AND(ROUND(O40,0)=0,S40&gt;O40),"INF",IF(AND(ROUND(O40,0)=0,ROUND(S40,0)=0),0,(S40-O40)/O40))</f>
        <v>0</v>
      </c>
      <c r="V40" s="679"/>
    </row>
    <row r="41" spans="1:22" ht="27.75" thickBot="1" x14ac:dyDescent="0.35">
      <c r="A41" s="187" t="s">
        <v>335</v>
      </c>
      <c r="B41" s="362"/>
      <c r="C41" s="362"/>
      <c r="D41" s="184">
        <f t="shared" si="1"/>
        <v>0</v>
      </c>
      <c r="E41" s="362"/>
      <c r="F41" s="362"/>
      <c r="G41" s="184">
        <f t="shared" si="2"/>
        <v>0</v>
      </c>
      <c r="H41" s="185">
        <f t="shared" si="0"/>
        <v>0</v>
      </c>
      <c r="I41" s="362"/>
      <c r="J41" s="362"/>
      <c r="K41" s="184">
        <f t="shared" si="3"/>
        <v>0</v>
      </c>
      <c r="L41" s="185">
        <f t="shared" si="4"/>
        <v>0</v>
      </c>
      <c r="M41" s="362"/>
      <c r="N41" s="362"/>
      <c r="O41" s="184">
        <f t="shared" si="5"/>
        <v>0</v>
      </c>
      <c r="P41" s="185">
        <f t="shared" si="6"/>
        <v>0</v>
      </c>
      <c r="Q41" s="362"/>
      <c r="R41" s="362"/>
      <c r="S41" s="184">
        <f t="shared" si="7"/>
        <v>0</v>
      </c>
      <c r="T41" s="185">
        <f t="shared" si="8"/>
        <v>0</v>
      </c>
      <c r="V41" s="186" t="s">
        <v>572</v>
      </c>
    </row>
    <row r="42" spans="1:22" ht="15.75" thickBot="1" x14ac:dyDescent="0.35">
      <c r="A42" s="204" t="s">
        <v>653</v>
      </c>
      <c r="B42" s="362"/>
      <c r="C42" s="362"/>
      <c r="D42" s="184">
        <f>SUM(B42:C42)</f>
        <v>0</v>
      </c>
      <c r="E42" s="362"/>
      <c r="F42" s="362"/>
      <c r="G42" s="184">
        <f>SUM(E42:F42)</f>
        <v>0</v>
      </c>
      <c r="H42" s="185">
        <f>IF(AND(ROUND(D42,0)=0,G42&gt;D42),"INF",IF(AND(ROUND(D42,0)=0,ROUND(G42,0)=0),0,(G42-D42)/D42))</f>
        <v>0</v>
      </c>
      <c r="I42" s="362"/>
      <c r="J42" s="362"/>
      <c r="K42" s="184">
        <f>SUM(I42:J42)</f>
        <v>0</v>
      </c>
      <c r="L42" s="185">
        <f>IF(AND(ROUND(G42,0)=0,K42&gt;G42),"INF",IF(AND(ROUND(G42,0)=0,ROUND(K42,0)=0),0,(K42-G42)/G42))</f>
        <v>0</v>
      </c>
      <c r="M42" s="362"/>
      <c r="N42" s="362"/>
      <c r="O42" s="184">
        <f>SUM(M42:N42)</f>
        <v>0</v>
      </c>
      <c r="P42" s="185">
        <f>IF(AND(ROUND(K42,0)=0,O42&gt;K42),"INF",IF(AND(ROUND(K42,0)=0,ROUND(O42,0)=0),0,(O42-K42)/K42))</f>
        <v>0</v>
      </c>
      <c r="Q42" s="362"/>
      <c r="R42" s="362"/>
      <c r="S42" s="184">
        <f>SUM(Q42:R42)</f>
        <v>0</v>
      </c>
      <c r="T42" s="185">
        <f>IF(AND(ROUND(O42,0)=0,S42&gt;O42),"INF",IF(AND(ROUND(O42,0)=0,ROUND(S42,0)=0),0,(S42-O42)/O42))</f>
        <v>0</v>
      </c>
      <c r="V42" s="186" t="s">
        <v>700</v>
      </c>
    </row>
    <row r="43" spans="1:22" ht="15.75" thickBot="1" x14ac:dyDescent="0.35">
      <c r="A43" s="187" t="s">
        <v>336</v>
      </c>
      <c r="B43" s="362"/>
      <c r="C43" s="362"/>
      <c r="D43" s="184">
        <f t="shared" si="1"/>
        <v>0</v>
      </c>
      <c r="E43" s="362"/>
      <c r="F43" s="362"/>
      <c r="G43" s="184">
        <f t="shared" si="2"/>
        <v>0</v>
      </c>
      <c r="H43" s="185">
        <f t="shared" si="0"/>
        <v>0</v>
      </c>
      <c r="I43" s="362"/>
      <c r="J43" s="362"/>
      <c r="K43" s="184">
        <f t="shared" si="3"/>
        <v>0</v>
      </c>
      <c r="L43" s="185">
        <f t="shared" si="4"/>
        <v>0</v>
      </c>
      <c r="M43" s="362"/>
      <c r="N43" s="362"/>
      <c r="O43" s="184">
        <f t="shared" si="5"/>
        <v>0</v>
      </c>
      <c r="P43" s="185">
        <f t="shared" si="6"/>
        <v>0</v>
      </c>
      <c r="Q43" s="362"/>
      <c r="R43" s="362"/>
      <c r="S43" s="184">
        <f t="shared" si="7"/>
        <v>0</v>
      </c>
      <c r="T43" s="185">
        <f t="shared" si="8"/>
        <v>0</v>
      </c>
      <c r="V43" s="186" t="s">
        <v>701</v>
      </c>
    </row>
    <row r="44" spans="1:22" s="369" customFormat="1" x14ac:dyDescent="0.3">
      <c r="A44" s="364" t="s">
        <v>859</v>
      </c>
      <c r="B44" s="365">
        <f>SUM(B38:B43)</f>
        <v>0</v>
      </c>
      <c r="C44" s="365">
        <f>SUM(C38:C43)</f>
        <v>0</v>
      </c>
      <c r="D44" s="365">
        <f>SUM(B44:C44)</f>
        <v>0</v>
      </c>
      <c r="E44" s="365">
        <f>SUM(E38:E43)</f>
        <v>0</v>
      </c>
      <c r="F44" s="365">
        <f>SUM(F38:F43)</f>
        <v>0</v>
      </c>
      <c r="G44" s="365">
        <f>SUM(E44:F44)</f>
        <v>0</v>
      </c>
      <c r="H44" s="366">
        <f t="shared" si="0"/>
        <v>0</v>
      </c>
      <c r="I44" s="365">
        <f>SUM(I38:I43)</f>
        <v>0</v>
      </c>
      <c r="J44" s="365">
        <f>SUM(J38:J43)</f>
        <v>0</v>
      </c>
      <c r="K44" s="365">
        <f>SUM(I44:J44)</f>
        <v>0</v>
      </c>
      <c r="L44" s="366">
        <f t="shared" si="4"/>
        <v>0</v>
      </c>
      <c r="M44" s="365">
        <f>SUM(M38:M43)</f>
        <v>0</v>
      </c>
      <c r="N44" s="365">
        <f>SUM(N38:N43)</f>
        <v>0</v>
      </c>
      <c r="O44" s="365">
        <f>SUM(M44:N44)</f>
        <v>0</v>
      </c>
      <c r="P44" s="366">
        <f t="shared" si="6"/>
        <v>0</v>
      </c>
      <c r="Q44" s="365">
        <f>SUM(Q38:Q43)</f>
        <v>0</v>
      </c>
      <c r="R44" s="365">
        <f>SUM(R38:R43)</f>
        <v>0</v>
      </c>
      <c r="S44" s="365">
        <f>SUM(Q44:R44)</f>
        <v>0</v>
      </c>
      <c r="T44" s="366">
        <f t="shared" si="8"/>
        <v>0</v>
      </c>
    </row>
    <row r="45" spans="1:22" x14ac:dyDescent="0.3">
      <c r="I45" s="81"/>
      <c r="M45" s="81"/>
      <c r="Q45" s="81"/>
    </row>
    <row r="46" spans="1:22" s="154" customFormat="1" x14ac:dyDescent="0.3">
      <c r="A46" s="199" t="s">
        <v>787</v>
      </c>
      <c r="B46" s="200">
        <f>SUM(B37,B44)</f>
        <v>0</v>
      </c>
      <c r="C46" s="200">
        <f t="shared" ref="C46:F46" si="16">SUM(C37,C44)</f>
        <v>0</v>
      </c>
      <c r="D46" s="200">
        <f t="shared" si="16"/>
        <v>0</v>
      </c>
      <c r="E46" s="200">
        <f t="shared" si="16"/>
        <v>0</v>
      </c>
      <c r="F46" s="200">
        <f t="shared" si="16"/>
        <v>0</v>
      </c>
      <c r="G46" s="200">
        <f>SUM(G37,G44)</f>
        <v>0</v>
      </c>
      <c r="H46" s="201">
        <f t="shared" si="0"/>
        <v>0</v>
      </c>
      <c r="I46" s="200">
        <f t="shared" ref="I46:K46" si="17">SUM(I37,I44)</f>
        <v>0</v>
      </c>
      <c r="J46" s="200">
        <f t="shared" si="17"/>
        <v>0</v>
      </c>
      <c r="K46" s="200">
        <f t="shared" si="17"/>
        <v>0</v>
      </c>
      <c r="L46" s="201">
        <f>IF(AND(ROUND(G46,0)=0,K46&gt;G46),"INF",IF(AND(ROUND(G46,0)=0,ROUND(K46,0)=0),0,(K46-G46)/G46))</f>
        <v>0</v>
      </c>
      <c r="M46" s="200">
        <f t="shared" ref="M46:O46" si="18">SUM(M37,M44)</f>
        <v>0</v>
      </c>
      <c r="N46" s="200">
        <f t="shared" si="18"/>
        <v>0</v>
      </c>
      <c r="O46" s="200">
        <f t="shared" si="18"/>
        <v>0</v>
      </c>
      <c r="P46" s="201">
        <f>IF(AND(ROUND(K46,0)=0,O46&gt;K46),"INF",IF(AND(ROUND(K46,0)=0,ROUND(O46,0)=0),0,(O46-K46)/K46))</f>
        <v>0</v>
      </c>
      <c r="Q46" s="200">
        <f t="shared" ref="Q46:S46" si="19">SUM(Q37,Q44)</f>
        <v>0</v>
      </c>
      <c r="R46" s="200">
        <f t="shared" si="19"/>
        <v>0</v>
      </c>
      <c r="S46" s="200">
        <f t="shared" si="19"/>
        <v>0</v>
      </c>
      <c r="T46" s="201">
        <f>IF(AND(ROUND(O46,0)=0,S46&gt;O46),"INF",IF(AND(ROUND(O46,0)=0,ROUND(S46,0)=0),0,(S46-O46)/O46))</f>
        <v>0</v>
      </c>
    </row>
    <row r="48" spans="1:22" x14ac:dyDescent="0.3">
      <c r="A48" s="155" t="s">
        <v>567</v>
      </c>
      <c r="B48" s="81"/>
      <c r="D48" s="77"/>
      <c r="E48" s="77"/>
      <c r="L48" s="81"/>
    </row>
    <row r="49" spans="1:20" ht="12.6" customHeight="1" thickBot="1" x14ac:dyDescent="0.35">
      <c r="A49" s="205" t="s">
        <v>134</v>
      </c>
      <c r="B49" s="685" t="s">
        <v>517</v>
      </c>
      <c r="C49" s="686"/>
      <c r="D49" s="686"/>
      <c r="E49" s="686"/>
      <c r="F49" s="686"/>
      <c r="G49" s="686"/>
      <c r="H49" s="686"/>
      <c r="I49" s="686"/>
      <c r="J49" s="686"/>
      <c r="K49" s="686"/>
      <c r="L49" s="686"/>
      <c r="M49" s="686"/>
      <c r="N49" s="686"/>
      <c r="O49" s="686"/>
      <c r="P49" s="686"/>
      <c r="Q49" s="686"/>
      <c r="R49" s="686"/>
      <c r="S49" s="686"/>
      <c r="T49" s="686"/>
    </row>
    <row r="50" spans="1:20" ht="214.9" customHeight="1" thickBot="1" x14ac:dyDescent="0.35">
      <c r="A50" s="206" t="s">
        <v>481</v>
      </c>
      <c r="B50" s="674"/>
      <c r="C50" s="675"/>
      <c r="D50" s="675"/>
      <c r="E50" s="675"/>
      <c r="F50" s="675"/>
      <c r="G50" s="675"/>
      <c r="H50" s="675"/>
      <c r="I50" s="675"/>
      <c r="J50" s="675"/>
      <c r="K50" s="675"/>
      <c r="L50" s="675"/>
      <c r="M50" s="675"/>
      <c r="N50" s="675"/>
      <c r="O50" s="675"/>
      <c r="P50" s="675"/>
      <c r="Q50" s="675"/>
      <c r="R50" s="675"/>
      <c r="S50" s="675"/>
      <c r="T50" s="676"/>
    </row>
    <row r="51" spans="1:20" ht="214.9" customHeight="1" thickBot="1" x14ac:dyDescent="0.35">
      <c r="A51" s="206" t="s">
        <v>482</v>
      </c>
      <c r="B51" s="674"/>
      <c r="C51" s="675"/>
      <c r="D51" s="675"/>
      <c r="E51" s="675"/>
      <c r="F51" s="675"/>
      <c r="G51" s="675"/>
      <c r="H51" s="675"/>
      <c r="I51" s="675"/>
      <c r="J51" s="675"/>
      <c r="K51" s="675"/>
      <c r="L51" s="675"/>
      <c r="M51" s="675"/>
      <c r="N51" s="675"/>
      <c r="O51" s="675"/>
      <c r="P51" s="675"/>
      <c r="Q51" s="675"/>
      <c r="R51" s="675"/>
      <c r="S51" s="675"/>
      <c r="T51" s="676"/>
    </row>
    <row r="52" spans="1:20" ht="214.9" customHeight="1" thickBot="1" x14ac:dyDescent="0.35">
      <c r="A52" s="207" t="s">
        <v>568</v>
      </c>
      <c r="B52" s="674"/>
      <c r="C52" s="675"/>
      <c r="D52" s="675"/>
      <c r="E52" s="675"/>
      <c r="F52" s="675"/>
      <c r="G52" s="675"/>
      <c r="H52" s="675"/>
      <c r="I52" s="675"/>
      <c r="J52" s="675"/>
      <c r="K52" s="675"/>
      <c r="L52" s="675"/>
      <c r="M52" s="675"/>
      <c r="N52" s="675"/>
      <c r="O52" s="675"/>
      <c r="P52" s="675"/>
      <c r="Q52" s="675"/>
      <c r="R52" s="675"/>
      <c r="S52" s="675"/>
      <c r="T52" s="676"/>
    </row>
    <row r="53" spans="1:20" ht="214.9" customHeight="1" thickBot="1" x14ac:dyDescent="0.35">
      <c r="A53" s="206" t="s">
        <v>484</v>
      </c>
      <c r="B53" s="674"/>
      <c r="C53" s="675"/>
      <c r="D53" s="675"/>
      <c r="E53" s="675"/>
      <c r="F53" s="675"/>
      <c r="G53" s="675"/>
      <c r="H53" s="675"/>
      <c r="I53" s="675"/>
      <c r="J53" s="675"/>
      <c r="K53" s="675"/>
      <c r="L53" s="675"/>
      <c r="M53" s="675"/>
      <c r="N53" s="675"/>
      <c r="O53" s="675"/>
      <c r="P53" s="675"/>
      <c r="Q53" s="675"/>
      <c r="R53" s="675"/>
      <c r="S53" s="675"/>
      <c r="T53" s="676"/>
    </row>
    <row r="54" spans="1:20" ht="214.9" customHeight="1" thickBot="1" x14ac:dyDescent="0.35">
      <c r="A54" s="206" t="s">
        <v>485</v>
      </c>
      <c r="B54" s="674"/>
      <c r="C54" s="675"/>
      <c r="D54" s="675"/>
      <c r="E54" s="675"/>
      <c r="F54" s="675"/>
      <c r="G54" s="675"/>
      <c r="H54" s="675"/>
      <c r="I54" s="675"/>
      <c r="J54" s="675"/>
      <c r="K54" s="675"/>
      <c r="L54" s="675"/>
      <c r="M54" s="675"/>
      <c r="N54" s="675"/>
      <c r="O54" s="675"/>
      <c r="P54" s="675"/>
      <c r="Q54" s="675"/>
      <c r="R54" s="675"/>
      <c r="S54" s="675"/>
      <c r="T54" s="676"/>
    </row>
    <row r="55" spans="1:20" ht="214.9" customHeight="1" thickBot="1" x14ac:dyDescent="0.35">
      <c r="A55" s="206" t="s">
        <v>486</v>
      </c>
      <c r="B55" s="674"/>
      <c r="C55" s="675"/>
      <c r="D55" s="675"/>
      <c r="E55" s="675"/>
      <c r="F55" s="675"/>
      <c r="G55" s="675"/>
      <c r="H55" s="675"/>
      <c r="I55" s="675"/>
      <c r="J55" s="675"/>
      <c r="K55" s="675"/>
      <c r="L55" s="675"/>
      <c r="M55" s="675"/>
      <c r="N55" s="675"/>
      <c r="O55" s="675"/>
      <c r="P55" s="675"/>
      <c r="Q55" s="675"/>
      <c r="R55" s="675"/>
      <c r="S55" s="675"/>
      <c r="T55" s="676"/>
    </row>
    <row r="56" spans="1:20" ht="214.9" customHeight="1" thickBot="1" x14ac:dyDescent="0.35">
      <c r="A56" s="206" t="s">
        <v>487</v>
      </c>
      <c r="B56" s="674"/>
      <c r="C56" s="675"/>
      <c r="D56" s="675"/>
      <c r="E56" s="675"/>
      <c r="F56" s="675"/>
      <c r="G56" s="675"/>
      <c r="H56" s="675"/>
      <c r="I56" s="675"/>
      <c r="J56" s="675"/>
      <c r="K56" s="675"/>
      <c r="L56" s="675"/>
      <c r="M56" s="675"/>
      <c r="N56" s="675"/>
      <c r="O56" s="675"/>
      <c r="P56" s="675"/>
      <c r="Q56" s="675"/>
      <c r="R56" s="675"/>
      <c r="S56" s="675"/>
      <c r="T56" s="676"/>
    </row>
    <row r="57" spans="1:20" ht="214.9" customHeight="1" thickBot="1" x14ac:dyDescent="0.35">
      <c r="A57" s="206" t="s">
        <v>488</v>
      </c>
      <c r="B57" s="674"/>
      <c r="C57" s="675"/>
      <c r="D57" s="675"/>
      <c r="E57" s="675"/>
      <c r="F57" s="675"/>
      <c r="G57" s="675"/>
      <c r="H57" s="675"/>
      <c r="I57" s="675"/>
      <c r="J57" s="675"/>
      <c r="K57" s="675"/>
      <c r="L57" s="675"/>
      <c r="M57" s="675"/>
      <c r="N57" s="675"/>
      <c r="O57" s="675"/>
      <c r="P57" s="675"/>
      <c r="Q57" s="675"/>
      <c r="R57" s="675"/>
      <c r="S57" s="675"/>
      <c r="T57" s="676"/>
    </row>
    <row r="58" spans="1:20" ht="214.9" customHeight="1" thickBot="1" x14ac:dyDescent="0.35">
      <c r="A58" s="206" t="s">
        <v>489</v>
      </c>
      <c r="B58" s="674"/>
      <c r="C58" s="675"/>
      <c r="D58" s="675"/>
      <c r="E58" s="675"/>
      <c r="F58" s="675"/>
      <c r="G58" s="675"/>
      <c r="H58" s="675"/>
      <c r="I58" s="675"/>
      <c r="J58" s="675"/>
      <c r="K58" s="675"/>
      <c r="L58" s="675"/>
      <c r="M58" s="675"/>
      <c r="N58" s="675"/>
      <c r="O58" s="675"/>
      <c r="P58" s="675"/>
      <c r="Q58" s="675"/>
      <c r="R58" s="675"/>
      <c r="S58" s="675"/>
      <c r="T58" s="676"/>
    </row>
    <row r="59" spans="1:20" ht="214.9" customHeight="1" thickBot="1" x14ac:dyDescent="0.35">
      <c r="A59" s="206" t="s">
        <v>490</v>
      </c>
      <c r="B59" s="674"/>
      <c r="C59" s="675"/>
      <c r="D59" s="675"/>
      <c r="E59" s="675"/>
      <c r="F59" s="675"/>
      <c r="G59" s="675"/>
      <c r="H59" s="675"/>
      <c r="I59" s="675"/>
      <c r="J59" s="675"/>
      <c r="K59" s="675"/>
      <c r="L59" s="675"/>
      <c r="M59" s="675"/>
      <c r="N59" s="675"/>
      <c r="O59" s="675"/>
      <c r="P59" s="675"/>
      <c r="Q59" s="675"/>
      <c r="R59" s="675"/>
      <c r="S59" s="675"/>
      <c r="T59" s="676"/>
    </row>
    <row r="60" spans="1:20" ht="214.9" customHeight="1" thickBot="1" x14ac:dyDescent="0.35">
      <c r="A60" s="206" t="s">
        <v>491</v>
      </c>
      <c r="B60" s="674"/>
      <c r="C60" s="675"/>
      <c r="D60" s="675"/>
      <c r="E60" s="675"/>
      <c r="F60" s="675"/>
      <c r="G60" s="675"/>
      <c r="H60" s="675"/>
      <c r="I60" s="675"/>
      <c r="J60" s="675"/>
      <c r="K60" s="675"/>
      <c r="L60" s="675"/>
      <c r="M60" s="675"/>
      <c r="N60" s="675"/>
      <c r="O60" s="675"/>
      <c r="P60" s="675"/>
      <c r="Q60" s="675"/>
      <c r="R60" s="675"/>
      <c r="S60" s="675"/>
      <c r="T60" s="676"/>
    </row>
    <row r="61" spans="1:20" ht="214.9" customHeight="1" thickBot="1" x14ac:dyDescent="0.35">
      <c r="A61" s="206" t="s">
        <v>518</v>
      </c>
      <c r="B61" s="674"/>
      <c r="C61" s="675"/>
      <c r="D61" s="675"/>
      <c r="E61" s="675"/>
      <c r="F61" s="675"/>
      <c r="G61" s="675"/>
      <c r="H61" s="675"/>
      <c r="I61" s="675"/>
      <c r="J61" s="675"/>
      <c r="K61" s="675"/>
      <c r="L61" s="675"/>
      <c r="M61" s="675"/>
      <c r="N61" s="675"/>
      <c r="O61" s="675"/>
      <c r="P61" s="675"/>
      <c r="Q61" s="675"/>
      <c r="R61" s="675"/>
      <c r="S61" s="675"/>
      <c r="T61" s="676"/>
    </row>
    <row r="62" spans="1:20" ht="214.9" customHeight="1" thickBot="1" x14ac:dyDescent="0.35">
      <c r="A62" s="206" t="s">
        <v>492</v>
      </c>
      <c r="B62" s="674"/>
      <c r="C62" s="675"/>
      <c r="D62" s="675"/>
      <c r="E62" s="675"/>
      <c r="F62" s="675"/>
      <c r="G62" s="675"/>
      <c r="H62" s="675"/>
      <c r="I62" s="675"/>
      <c r="J62" s="675"/>
      <c r="K62" s="675"/>
      <c r="L62" s="675"/>
      <c r="M62" s="675"/>
      <c r="N62" s="675"/>
      <c r="O62" s="675"/>
      <c r="P62" s="675"/>
      <c r="Q62" s="675"/>
      <c r="R62" s="675"/>
      <c r="S62" s="675"/>
      <c r="T62" s="676"/>
    </row>
    <row r="63" spans="1:20" ht="214.9" customHeight="1" thickBot="1" x14ac:dyDescent="0.35">
      <c r="A63" s="206" t="s">
        <v>493</v>
      </c>
      <c r="B63" s="674"/>
      <c r="C63" s="675"/>
      <c r="D63" s="675"/>
      <c r="E63" s="675"/>
      <c r="F63" s="675"/>
      <c r="G63" s="675"/>
      <c r="H63" s="675"/>
      <c r="I63" s="675"/>
      <c r="J63" s="675"/>
      <c r="K63" s="675"/>
      <c r="L63" s="675"/>
      <c r="M63" s="675"/>
      <c r="N63" s="675"/>
      <c r="O63" s="675"/>
      <c r="P63" s="675"/>
      <c r="Q63" s="675"/>
      <c r="R63" s="675"/>
      <c r="S63" s="675"/>
      <c r="T63" s="676"/>
    </row>
    <row r="64" spans="1:20" ht="214.9" customHeight="1" thickBot="1" x14ac:dyDescent="0.35">
      <c r="A64" s="206" t="s">
        <v>494</v>
      </c>
      <c r="B64" s="674"/>
      <c r="C64" s="675"/>
      <c r="D64" s="675"/>
      <c r="E64" s="675"/>
      <c r="F64" s="675"/>
      <c r="G64" s="675"/>
      <c r="H64" s="675"/>
      <c r="I64" s="675"/>
      <c r="J64" s="675"/>
      <c r="K64" s="675"/>
      <c r="L64" s="675"/>
      <c r="M64" s="675"/>
      <c r="N64" s="675"/>
      <c r="O64" s="675"/>
      <c r="P64" s="675"/>
      <c r="Q64" s="675"/>
      <c r="R64" s="675"/>
      <c r="S64" s="675"/>
      <c r="T64" s="676"/>
    </row>
    <row r="65" spans="1:20" ht="214.9" customHeight="1" thickBot="1" x14ac:dyDescent="0.35">
      <c r="A65" s="206" t="s">
        <v>495</v>
      </c>
      <c r="B65" s="674"/>
      <c r="C65" s="675"/>
      <c r="D65" s="675"/>
      <c r="E65" s="675"/>
      <c r="F65" s="675"/>
      <c r="G65" s="675"/>
      <c r="H65" s="675"/>
      <c r="I65" s="675"/>
      <c r="J65" s="675"/>
      <c r="K65" s="675"/>
      <c r="L65" s="675"/>
      <c r="M65" s="675"/>
      <c r="N65" s="675"/>
      <c r="O65" s="675"/>
      <c r="P65" s="675"/>
      <c r="Q65" s="675"/>
      <c r="R65" s="675"/>
      <c r="S65" s="675"/>
      <c r="T65" s="676"/>
    </row>
    <row r="66" spans="1:20" ht="214.9" customHeight="1" thickBot="1" x14ac:dyDescent="0.35">
      <c r="A66" s="206" t="s">
        <v>496</v>
      </c>
      <c r="B66" s="674"/>
      <c r="C66" s="675"/>
      <c r="D66" s="675"/>
      <c r="E66" s="675"/>
      <c r="F66" s="675"/>
      <c r="G66" s="675"/>
      <c r="H66" s="675"/>
      <c r="I66" s="675"/>
      <c r="J66" s="675"/>
      <c r="K66" s="675"/>
      <c r="L66" s="675"/>
      <c r="M66" s="675"/>
      <c r="N66" s="675"/>
      <c r="O66" s="675"/>
      <c r="P66" s="675"/>
      <c r="Q66" s="675"/>
      <c r="R66" s="675"/>
      <c r="S66" s="675"/>
      <c r="T66" s="676"/>
    </row>
    <row r="67" spans="1:20" ht="214.9" customHeight="1" thickBot="1" x14ac:dyDescent="0.35">
      <c r="A67" s="206" t="s">
        <v>497</v>
      </c>
      <c r="B67" s="674"/>
      <c r="C67" s="675"/>
      <c r="D67" s="675"/>
      <c r="E67" s="675"/>
      <c r="F67" s="675"/>
      <c r="G67" s="675"/>
      <c r="H67" s="675"/>
      <c r="I67" s="675"/>
      <c r="J67" s="675"/>
      <c r="K67" s="675"/>
      <c r="L67" s="675"/>
      <c r="M67" s="675"/>
      <c r="N67" s="675"/>
      <c r="O67" s="675"/>
      <c r="P67" s="675"/>
      <c r="Q67" s="675"/>
      <c r="R67" s="675"/>
      <c r="S67" s="675"/>
      <c r="T67" s="676"/>
    </row>
    <row r="68" spans="1:20" ht="214.9" customHeight="1" thickBot="1" x14ac:dyDescent="0.35">
      <c r="A68" s="206" t="s">
        <v>498</v>
      </c>
      <c r="B68" s="674"/>
      <c r="C68" s="675"/>
      <c r="D68" s="675"/>
      <c r="E68" s="675"/>
      <c r="F68" s="675"/>
      <c r="G68" s="675"/>
      <c r="H68" s="675"/>
      <c r="I68" s="675"/>
      <c r="J68" s="675"/>
      <c r="K68" s="675"/>
      <c r="L68" s="675"/>
      <c r="M68" s="675"/>
      <c r="N68" s="675"/>
      <c r="O68" s="675"/>
      <c r="P68" s="675"/>
      <c r="Q68" s="675"/>
      <c r="R68" s="675"/>
      <c r="S68" s="675"/>
      <c r="T68" s="676"/>
    </row>
    <row r="69" spans="1:20" ht="214.9" customHeight="1" thickBot="1" x14ac:dyDescent="0.35">
      <c r="A69" s="206" t="s">
        <v>499</v>
      </c>
      <c r="B69" s="674"/>
      <c r="C69" s="675"/>
      <c r="D69" s="675"/>
      <c r="E69" s="675"/>
      <c r="F69" s="675"/>
      <c r="G69" s="675"/>
      <c r="H69" s="675"/>
      <c r="I69" s="675"/>
      <c r="J69" s="675"/>
      <c r="K69" s="675"/>
      <c r="L69" s="675"/>
      <c r="M69" s="675"/>
      <c r="N69" s="675"/>
      <c r="O69" s="675"/>
      <c r="P69" s="675"/>
      <c r="Q69" s="675"/>
      <c r="R69" s="675"/>
      <c r="S69" s="675"/>
      <c r="T69" s="676"/>
    </row>
    <row r="70" spans="1:20" ht="214.9" customHeight="1" thickBot="1" x14ac:dyDescent="0.35">
      <c r="A70" s="206" t="s">
        <v>572</v>
      </c>
      <c r="B70" s="674"/>
      <c r="C70" s="675"/>
      <c r="D70" s="675"/>
      <c r="E70" s="675"/>
      <c r="F70" s="675"/>
      <c r="G70" s="675"/>
      <c r="H70" s="675"/>
      <c r="I70" s="675"/>
      <c r="J70" s="675"/>
      <c r="K70" s="675"/>
      <c r="L70" s="675"/>
      <c r="M70" s="675"/>
      <c r="N70" s="675"/>
      <c r="O70" s="675"/>
      <c r="P70" s="675"/>
      <c r="Q70" s="675"/>
      <c r="R70" s="675"/>
      <c r="S70" s="675"/>
      <c r="T70" s="676"/>
    </row>
    <row r="71" spans="1:20" ht="214.9" customHeight="1" thickBot="1" x14ac:dyDescent="0.35">
      <c r="A71" s="206" t="s">
        <v>700</v>
      </c>
      <c r="B71" s="674"/>
      <c r="C71" s="675"/>
      <c r="D71" s="675"/>
      <c r="E71" s="675"/>
      <c r="F71" s="675"/>
      <c r="G71" s="675"/>
      <c r="H71" s="675"/>
      <c r="I71" s="675"/>
      <c r="J71" s="675"/>
      <c r="K71" s="675"/>
      <c r="L71" s="675"/>
      <c r="M71" s="675"/>
      <c r="N71" s="675"/>
      <c r="O71" s="675"/>
      <c r="P71" s="675"/>
      <c r="Q71" s="675"/>
      <c r="R71" s="675"/>
      <c r="S71" s="675"/>
      <c r="T71" s="676"/>
    </row>
    <row r="72" spans="1:20" ht="214.9" customHeight="1" thickBot="1" x14ac:dyDescent="0.35">
      <c r="A72" s="206" t="s">
        <v>701</v>
      </c>
      <c r="B72" s="674"/>
      <c r="C72" s="675"/>
      <c r="D72" s="675"/>
      <c r="E72" s="675"/>
      <c r="F72" s="675"/>
      <c r="G72" s="675"/>
      <c r="H72" s="675"/>
      <c r="I72" s="675"/>
      <c r="J72" s="675"/>
      <c r="K72" s="675"/>
      <c r="L72" s="675"/>
      <c r="M72" s="675"/>
      <c r="N72" s="675"/>
      <c r="O72" s="675"/>
      <c r="P72" s="675"/>
      <c r="Q72" s="675"/>
      <c r="R72" s="675"/>
      <c r="S72" s="675"/>
      <c r="T72" s="676"/>
    </row>
  </sheetData>
  <mergeCells count="33">
    <mergeCell ref="B67:T67"/>
    <mergeCell ref="B68:T68"/>
    <mergeCell ref="V6:V7"/>
    <mergeCell ref="V22:V28"/>
    <mergeCell ref="Q6:T6"/>
    <mergeCell ref="B49:T49"/>
    <mergeCell ref="B50:T50"/>
    <mergeCell ref="B51:T51"/>
    <mergeCell ref="B52:T52"/>
    <mergeCell ref="B53:T53"/>
    <mergeCell ref="B54:T54"/>
    <mergeCell ref="B55:T55"/>
    <mergeCell ref="A6:A7"/>
    <mergeCell ref="B6:D6"/>
    <mergeCell ref="E6:H6"/>
    <mergeCell ref="I6:L6"/>
    <mergeCell ref="M6:P6"/>
    <mergeCell ref="B72:T72"/>
    <mergeCell ref="B69:T69"/>
    <mergeCell ref="B70:T70"/>
    <mergeCell ref="B71:T71"/>
    <mergeCell ref="V38:V40"/>
    <mergeCell ref="B61:T61"/>
    <mergeCell ref="B62:T62"/>
    <mergeCell ref="B63:T63"/>
    <mergeCell ref="B64:T64"/>
    <mergeCell ref="B56:T56"/>
    <mergeCell ref="B57:T57"/>
    <mergeCell ref="B58:T58"/>
    <mergeCell ref="B59:T59"/>
    <mergeCell ref="B60:T60"/>
    <mergeCell ref="B65:T65"/>
    <mergeCell ref="B66:T66"/>
  </mergeCells>
  <conditionalFormatting sqref="Q35:R36">
    <cfRule type="containsText" dxfId="2706" priority="3" operator="containsText" text="ntitulé">
      <formula>NOT(ISERROR(SEARCH("ntitulé",Q35)))</formula>
    </cfRule>
    <cfRule type="containsBlanks" dxfId="2705" priority="4">
      <formula>LEN(TRIM(Q35))=0</formula>
    </cfRule>
  </conditionalFormatting>
  <conditionalFormatting sqref="B60">
    <cfRule type="containsBlanks" dxfId="2704" priority="45">
      <formula>LEN(TRIM(B60))=0</formula>
    </cfRule>
  </conditionalFormatting>
  <conditionalFormatting sqref="B61">
    <cfRule type="containsBlanks" dxfId="2703" priority="44">
      <formula>LEN(TRIM(B61))=0</formula>
    </cfRule>
  </conditionalFormatting>
  <conditionalFormatting sqref="B62">
    <cfRule type="containsBlanks" dxfId="2702" priority="43">
      <formula>LEN(TRIM(B62))=0</formula>
    </cfRule>
  </conditionalFormatting>
  <conditionalFormatting sqref="B63">
    <cfRule type="containsBlanks" dxfId="2701" priority="42">
      <formula>LEN(TRIM(B63))=0</formula>
    </cfRule>
  </conditionalFormatting>
  <conditionalFormatting sqref="B64">
    <cfRule type="containsBlanks" dxfId="2700" priority="41">
      <formula>LEN(TRIM(B64))=0</formula>
    </cfRule>
  </conditionalFormatting>
  <conditionalFormatting sqref="B65">
    <cfRule type="containsBlanks" dxfId="2699" priority="40">
      <formula>LEN(TRIM(B65))=0</formula>
    </cfRule>
  </conditionalFormatting>
  <conditionalFormatting sqref="B66">
    <cfRule type="containsBlanks" dxfId="2698" priority="39">
      <formula>LEN(TRIM(B66))=0</formula>
    </cfRule>
  </conditionalFormatting>
  <conditionalFormatting sqref="B67">
    <cfRule type="containsBlanks" dxfId="2697" priority="38">
      <formula>LEN(TRIM(B67))=0</formula>
    </cfRule>
  </conditionalFormatting>
  <conditionalFormatting sqref="B68">
    <cfRule type="containsBlanks" dxfId="2696" priority="37">
      <formula>LEN(TRIM(B68))=0</formula>
    </cfRule>
  </conditionalFormatting>
  <conditionalFormatting sqref="B69">
    <cfRule type="containsBlanks" dxfId="2695" priority="36">
      <formula>LEN(TRIM(B69))=0</formula>
    </cfRule>
  </conditionalFormatting>
  <conditionalFormatting sqref="B70">
    <cfRule type="containsBlanks" dxfId="2694" priority="35">
      <formula>LEN(TRIM(B70))=0</formula>
    </cfRule>
  </conditionalFormatting>
  <conditionalFormatting sqref="I24:J24">
    <cfRule type="containsText" dxfId="2693" priority="23" operator="containsText" text="ntitulé">
      <formula>NOT(ISERROR(SEARCH("ntitulé",I24)))</formula>
    </cfRule>
    <cfRule type="containsBlanks" dxfId="2692" priority="24">
      <formula>LEN(TRIM(I24))=0</formula>
    </cfRule>
  </conditionalFormatting>
  <conditionalFormatting sqref="M24:N24">
    <cfRule type="containsText" dxfId="2691" priority="21" operator="containsText" text="ntitulé">
      <formula>NOT(ISERROR(SEARCH("ntitulé",M24)))</formula>
    </cfRule>
    <cfRule type="containsBlanks" dxfId="2690" priority="22">
      <formula>LEN(TRIM(M24))=0</formula>
    </cfRule>
  </conditionalFormatting>
  <conditionalFormatting sqref="Q24:R24">
    <cfRule type="containsText" dxfId="2689" priority="19" operator="containsText" text="ntitulé">
      <formula>NOT(ISERROR(SEARCH("ntitulé",Q24)))</formula>
    </cfRule>
    <cfRule type="containsBlanks" dxfId="2688" priority="20">
      <formula>LEN(TRIM(Q24))=0</formula>
    </cfRule>
  </conditionalFormatting>
  <conditionalFormatting sqref="E42:F42 B42:C42">
    <cfRule type="containsText" dxfId="2687" priority="17" operator="containsText" text="ntitulé">
      <formula>NOT(ISERROR(SEARCH("ntitulé",B42)))</formula>
    </cfRule>
    <cfRule type="containsBlanks" dxfId="2686" priority="18">
      <formula>LEN(TRIM(B42))=0</formula>
    </cfRule>
  </conditionalFormatting>
  <conditionalFormatting sqref="I42:J42">
    <cfRule type="containsText" dxfId="2685" priority="15" operator="containsText" text="ntitulé">
      <formula>NOT(ISERROR(SEARCH("ntitulé",I42)))</formula>
    </cfRule>
    <cfRule type="containsBlanks" dxfId="2684" priority="16">
      <formula>LEN(TRIM(I42))=0</formula>
    </cfRule>
  </conditionalFormatting>
  <conditionalFormatting sqref="M42:N42">
    <cfRule type="containsText" dxfId="2683" priority="13" operator="containsText" text="ntitulé">
      <formula>NOT(ISERROR(SEARCH("ntitulé",M42)))</formula>
    </cfRule>
    <cfRule type="containsBlanks" dxfId="2682" priority="14">
      <formula>LEN(TRIM(M42))=0</formula>
    </cfRule>
  </conditionalFormatting>
  <conditionalFormatting sqref="Q42:R42">
    <cfRule type="containsText" dxfId="2681" priority="11" operator="containsText" text="ntitulé">
      <formula>NOT(ISERROR(SEARCH("ntitulé",Q42)))</formula>
    </cfRule>
    <cfRule type="containsBlanks" dxfId="2680" priority="12">
      <formula>LEN(TRIM(Q42))=0</formula>
    </cfRule>
  </conditionalFormatting>
  <conditionalFormatting sqref="E35:F36 B35:C36">
    <cfRule type="containsText" dxfId="2679" priority="9" operator="containsText" text="ntitulé">
      <formula>NOT(ISERROR(SEARCH("ntitulé",B35)))</formula>
    </cfRule>
    <cfRule type="containsBlanks" dxfId="2678" priority="10">
      <formula>LEN(TRIM(B35))=0</formula>
    </cfRule>
  </conditionalFormatting>
  <conditionalFormatting sqref="I35:J36">
    <cfRule type="containsText" dxfId="2677" priority="7" operator="containsText" text="ntitulé">
      <formula>NOT(ISERROR(SEARCH("ntitulé",I35)))</formula>
    </cfRule>
    <cfRule type="containsBlanks" dxfId="2676" priority="8">
      <formula>LEN(TRIM(I35))=0</formula>
    </cfRule>
  </conditionalFormatting>
  <conditionalFormatting sqref="M35:N36">
    <cfRule type="containsText" dxfId="2675" priority="5" operator="containsText" text="ntitulé">
      <formula>NOT(ISERROR(SEARCH("ntitulé",M35)))</formula>
    </cfRule>
    <cfRule type="containsBlanks" dxfId="2674" priority="6">
      <formula>LEN(TRIM(M35))=0</formula>
    </cfRule>
  </conditionalFormatting>
  <conditionalFormatting sqref="I31:J33 I10:J21 I8:J8 I23:J29 I43:J43">
    <cfRule type="containsText" dxfId="2673" priority="60" operator="containsText" text="ntitulé">
      <formula>NOT(ISERROR(SEARCH("ntitulé",I8)))</formula>
    </cfRule>
    <cfRule type="containsBlanks" dxfId="2672" priority="61">
      <formula>LEN(TRIM(I8))=0</formula>
    </cfRule>
  </conditionalFormatting>
  <conditionalFormatting sqref="M31:N33 M10:N21 M8:N8 M23:N29 M43:N43">
    <cfRule type="containsText" dxfId="2671" priority="58" operator="containsText" text="ntitulé">
      <formula>NOT(ISERROR(SEARCH("ntitulé",M8)))</formula>
    </cfRule>
    <cfRule type="containsBlanks" dxfId="2670" priority="59">
      <formula>LEN(TRIM(M8))=0</formula>
    </cfRule>
  </conditionalFormatting>
  <conditionalFormatting sqref="Q31:R33 Q10:R21 Q8:R8 Q23:R29 Q43:R43">
    <cfRule type="containsText" dxfId="2669" priority="56" operator="containsText" text="ntitulé">
      <formula>NOT(ISERROR(SEARCH("ntitulé",Q8)))</formula>
    </cfRule>
    <cfRule type="containsBlanks" dxfId="2668" priority="57">
      <formula>LEN(TRIM(Q8))=0</formula>
    </cfRule>
  </conditionalFormatting>
  <conditionalFormatting sqref="B52">
    <cfRule type="containsBlanks" dxfId="2667" priority="53">
      <formula>LEN(TRIM(B52))=0</formula>
    </cfRule>
  </conditionalFormatting>
  <conditionalFormatting sqref="B53">
    <cfRule type="containsBlanks" dxfId="2666" priority="52">
      <formula>LEN(TRIM(B53))=0</formula>
    </cfRule>
  </conditionalFormatting>
  <conditionalFormatting sqref="B54">
    <cfRule type="containsBlanks" dxfId="2665" priority="51">
      <formula>LEN(TRIM(B54))=0</formula>
    </cfRule>
  </conditionalFormatting>
  <conditionalFormatting sqref="B55">
    <cfRule type="containsBlanks" dxfId="2664" priority="50">
      <formula>LEN(TRIM(B55))=0</formula>
    </cfRule>
  </conditionalFormatting>
  <conditionalFormatting sqref="B56">
    <cfRule type="containsBlanks" dxfId="2663" priority="49">
      <formula>LEN(TRIM(B56))=0</formula>
    </cfRule>
  </conditionalFormatting>
  <conditionalFormatting sqref="B57">
    <cfRule type="containsBlanks" dxfId="2662" priority="48">
      <formula>LEN(TRIM(B57))=0</formula>
    </cfRule>
  </conditionalFormatting>
  <conditionalFormatting sqref="B58">
    <cfRule type="containsBlanks" dxfId="2661" priority="47">
      <formula>LEN(TRIM(B58))=0</formula>
    </cfRule>
  </conditionalFormatting>
  <conditionalFormatting sqref="B59">
    <cfRule type="containsBlanks" dxfId="2660" priority="46">
      <formula>LEN(TRIM(B59))=0</formula>
    </cfRule>
  </conditionalFormatting>
  <conditionalFormatting sqref="I25:J25">
    <cfRule type="containsText" dxfId="2659" priority="31" operator="containsText" text="ntitulé">
      <formula>NOT(ISERROR(SEARCH("ntitulé",I25)))</formula>
    </cfRule>
    <cfRule type="containsBlanks" dxfId="2658" priority="32">
      <formula>LEN(TRIM(I25))=0</formula>
    </cfRule>
  </conditionalFormatting>
  <conditionalFormatting sqref="M25:N25">
    <cfRule type="containsText" dxfId="2657" priority="29" operator="containsText" text="ntitulé">
      <formula>NOT(ISERROR(SEARCH("ntitulé",M25)))</formula>
    </cfRule>
    <cfRule type="containsBlanks" dxfId="2656" priority="30">
      <formula>LEN(TRIM(M25))=0</formula>
    </cfRule>
  </conditionalFormatting>
  <conditionalFormatting sqref="Q25:R25">
    <cfRule type="containsText" dxfId="2655" priority="27" operator="containsText" text="ntitulé">
      <formula>NOT(ISERROR(SEARCH("ntitulé",Q25)))</formula>
    </cfRule>
    <cfRule type="containsBlanks" dxfId="2654" priority="28">
      <formula>LEN(TRIM(Q25))=0</formula>
    </cfRule>
  </conditionalFormatting>
  <conditionalFormatting sqref="E24:F24">
    <cfRule type="containsText" dxfId="2653" priority="25" operator="containsText" text="ntitulé">
      <formula>NOT(ISERROR(SEARCH("ntitulé",E24)))</formula>
    </cfRule>
    <cfRule type="containsBlanks" dxfId="2652" priority="26">
      <formula>LEN(TRIM(E24))=0</formula>
    </cfRule>
  </conditionalFormatting>
  <conditionalFormatting sqref="E10:F21 E8:F8 E23:F29 E43:F43 B43:C43 B41:C41 B34:C34 E41:F41 E31:F34 I41:J41 I34:J34 M41:N41 M34:N34 Q41:R41 Q34:R34">
    <cfRule type="containsText" dxfId="2651" priority="62" operator="containsText" text="ntitulé">
      <formula>NOT(ISERROR(SEARCH("ntitulé",B8)))</formula>
    </cfRule>
    <cfRule type="containsBlanks" dxfId="2650" priority="63">
      <formula>LEN(TRIM(B8))=0</formula>
    </cfRule>
  </conditionalFormatting>
  <conditionalFormatting sqref="B50">
    <cfRule type="containsBlanks" dxfId="2649" priority="55">
      <formula>LEN(TRIM(B50))=0</formula>
    </cfRule>
  </conditionalFormatting>
  <conditionalFormatting sqref="B51">
    <cfRule type="containsBlanks" dxfId="2648" priority="54">
      <formula>LEN(TRIM(B51))=0</formula>
    </cfRule>
  </conditionalFormatting>
  <conditionalFormatting sqref="E25:F25">
    <cfRule type="containsText" dxfId="2647" priority="33" operator="containsText" text="ntitulé">
      <formula>NOT(ISERROR(SEARCH("ntitulé",E25)))</formula>
    </cfRule>
    <cfRule type="containsBlanks" dxfId="2646" priority="34">
      <formula>LEN(TRIM(E25))=0</formula>
    </cfRule>
  </conditionalFormatting>
  <conditionalFormatting sqref="B71">
    <cfRule type="containsBlanks" dxfId="2645" priority="2">
      <formula>LEN(TRIM(B71))=0</formula>
    </cfRule>
  </conditionalFormatting>
  <conditionalFormatting sqref="B72">
    <cfRule type="containsBlanks" dxfId="2644" priority="1">
      <formula>LEN(TRIM(B72))=0</formula>
    </cfRule>
  </conditionalFormatting>
  <hyperlinks>
    <hyperlink ref="A1" location="TAB00!A1" display="Retour page de garde"/>
    <hyperlink ref="V10" location="TAB2.1!A1" display="TAB2.1!A1"/>
    <hyperlink ref="V22:V28" location="TAB2.2!A1" display="TAB2.2!A1"/>
    <hyperlink ref="V25" location="TAB2.2!A1" display="TAB2.2!A1"/>
    <hyperlink ref="V24" location="TAB2.2!A1" display="TAB2.2!A1"/>
    <hyperlink ref="V38" location="'TAB6'!A1" display="'TAB6'!A1"/>
    <hyperlink ref="V31" location="TAB2.3!A1" display="TAB2.3!A1"/>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D50" sqref="D50"/>
    </sheetView>
  </sheetViews>
  <sheetFormatPr baseColWidth="10" defaultColWidth="9.1640625" defaultRowHeight="13.5" x14ac:dyDescent="0.3"/>
  <cols>
    <col min="1" max="1" width="11.6640625" style="77" customWidth="1"/>
    <col min="2" max="2" width="45.5" style="77" customWidth="1"/>
    <col min="3" max="10" width="16.6640625" style="77" customWidth="1"/>
    <col min="11" max="12" width="16.6640625" style="81" customWidth="1"/>
    <col min="13" max="16384" width="9.1640625" style="77"/>
  </cols>
  <sheetData>
    <row r="1" spans="1:13" ht="15" x14ac:dyDescent="0.3">
      <c r="A1" s="76" t="s">
        <v>160</v>
      </c>
      <c r="K1" s="77"/>
      <c r="L1" s="77"/>
    </row>
    <row r="2" spans="1:13" ht="15" x14ac:dyDescent="0.3">
      <c r="A2" s="76" t="s">
        <v>519</v>
      </c>
      <c r="K2" s="77"/>
      <c r="L2" s="77"/>
    </row>
    <row r="3" spans="1:13" x14ac:dyDescent="0.3">
      <c r="K3" s="77"/>
      <c r="L3" s="77"/>
    </row>
    <row r="4" spans="1:13" ht="22.15" customHeight="1" x14ac:dyDescent="0.35">
      <c r="A4" s="113" t="str">
        <f>TAB00!B51&amp;" : "&amp;TAB00!C51</f>
        <v>TAB2.1 : Détail des coûts informatiques</v>
      </c>
      <c r="B4" s="170"/>
      <c r="C4" s="170"/>
      <c r="D4" s="170"/>
      <c r="E4" s="170"/>
      <c r="F4" s="170"/>
      <c r="G4" s="170"/>
      <c r="H4" s="170"/>
      <c r="I4" s="170"/>
      <c r="J4" s="78"/>
      <c r="K4" s="79"/>
      <c r="L4" s="79"/>
    </row>
    <row r="5" spans="1:13" ht="16.5" x14ac:dyDescent="0.3">
      <c r="A5" s="80"/>
      <c r="B5" s="80"/>
      <c r="C5" s="80"/>
      <c r="D5" s="80"/>
      <c r="E5" s="80"/>
      <c r="F5" s="80"/>
      <c r="G5" s="80"/>
      <c r="H5" s="80"/>
      <c r="I5" s="80"/>
      <c r="J5" s="80"/>
    </row>
    <row r="6" spans="1:13" s="82" customFormat="1" x14ac:dyDescent="0.3">
      <c r="A6" s="687" t="s">
        <v>463</v>
      </c>
      <c r="B6" s="687"/>
      <c r="C6" s="687"/>
      <c r="D6" s="687"/>
      <c r="E6" s="687"/>
      <c r="F6" s="687"/>
      <c r="G6" s="687"/>
      <c r="H6" s="687"/>
      <c r="I6" s="687"/>
      <c r="J6" s="687"/>
      <c r="K6" s="687"/>
      <c r="L6" s="687"/>
    </row>
    <row r="7" spans="1:13" s="82" customFormat="1" x14ac:dyDescent="0.3">
      <c r="A7" s="83"/>
      <c r="B7" s="83"/>
      <c r="C7" s="83"/>
      <c r="D7" s="83"/>
      <c r="E7" s="83"/>
      <c r="F7" s="83"/>
      <c r="G7" s="83"/>
      <c r="H7" s="83"/>
      <c r="I7" s="83"/>
      <c r="J7" s="83"/>
      <c r="K7" s="84"/>
      <c r="L7" s="84"/>
    </row>
    <row r="8" spans="1:13" s="82" customFormat="1" x14ac:dyDescent="0.3">
      <c r="C8" s="688" t="s">
        <v>112</v>
      </c>
      <c r="D8" s="688"/>
      <c r="E8" s="680" t="s">
        <v>140</v>
      </c>
      <c r="F8" s="680"/>
      <c r="G8" s="688" t="s">
        <v>307</v>
      </c>
      <c r="H8" s="688"/>
      <c r="I8" s="688" t="s">
        <v>327</v>
      </c>
      <c r="J8" s="688"/>
      <c r="K8" s="688" t="s">
        <v>306</v>
      </c>
      <c r="L8" s="688"/>
      <c r="M8" s="84"/>
    </row>
    <row r="9" spans="1:13" s="82" customFormat="1" ht="54" x14ac:dyDescent="0.3">
      <c r="C9" s="85" t="s">
        <v>551</v>
      </c>
      <c r="D9" s="86" t="s">
        <v>154</v>
      </c>
      <c r="E9" s="85" t="s">
        <v>551</v>
      </c>
      <c r="F9" s="86" t="s">
        <v>154</v>
      </c>
      <c r="G9" s="85" t="s">
        <v>551</v>
      </c>
      <c r="H9" s="86" t="s">
        <v>154</v>
      </c>
      <c r="I9" s="85" t="s">
        <v>551</v>
      </c>
      <c r="J9" s="86" t="s">
        <v>154</v>
      </c>
      <c r="K9" s="85" t="s">
        <v>551</v>
      </c>
      <c r="L9" s="86" t="s">
        <v>154</v>
      </c>
      <c r="M9" s="84"/>
    </row>
    <row r="10" spans="1:13" s="82" customFormat="1" x14ac:dyDescent="0.3">
      <c r="A10" s="691" t="s">
        <v>464</v>
      </c>
      <c r="B10" s="692"/>
      <c r="C10" s="87"/>
      <c r="D10" s="87"/>
      <c r="E10" s="87"/>
      <c r="F10" s="87"/>
      <c r="G10" s="87"/>
      <c r="H10" s="87"/>
      <c r="I10" s="87"/>
      <c r="J10" s="87"/>
      <c r="K10" s="87"/>
      <c r="L10" s="87"/>
      <c r="M10" s="84"/>
    </row>
    <row r="11" spans="1:13" s="82" customFormat="1" x14ac:dyDescent="0.3">
      <c r="A11" s="691" t="s">
        <v>465</v>
      </c>
      <c r="B11" s="692"/>
      <c r="C11" s="89"/>
      <c r="D11" s="89"/>
      <c r="E11" s="89"/>
      <c r="F11" s="89"/>
      <c r="G11" s="89"/>
      <c r="H11" s="89"/>
      <c r="I11" s="89"/>
      <c r="J11" s="89"/>
      <c r="K11" s="89"/>
      <c r="L11" s="89"/>
      <c r="M11" s="84"/>
    </row>
    <row r="12" spans="1:13" s="82" customFormat="1" x14ac:dyDescent="0.3">
      <c r="A12" s="691" t="s">
        <v>466</v>
      </c>
      <c r="B12" s="692"/>
      <c r="C12" s="89"/>
      <c r="D12" s="89"/>
      <c r="E12" s="89"/>
      <c r="F12" s="89"/>
      <c r="G12" s="89"/>
      <c r="H12" s="89"/>
      <c r="I12" s="89"/>
      <c r="J12" s="89"/>
      <c r="K12" s="89"/>
      <c r="L12" s="89"/>
      <c r="M12" s="84"/>
    </row>
    <row r="13" spans="1:13" s="82" customFormat="1" x14ac:dyDescent="0.3">
      <c r="A13" s="691" t="s">
        <v>467</v>
      </c>
      <c r="B13" s="692"/>
      <c r="C13" s="691"/>
      <c r="D13" s="692"/>
      <c r="E13" s="89"/>
      <c r="F13" s="89"/>
      <c r="G13" s="89"/>
      <c r="H13" s="89"/>
      <c r="I13" s="89"/>
      <c r="J13" s="89"/>
      <c r="K13" s="89"/>
      <c r="L13" s="89"/>
      <c r="M13" s="84"/>
    </row>
    <row r="14" spans="1:13" s="82" customFormat="1" x14ac:dyDescent="0.3">
      <c r="A14" s="689" t="s">
        <v>468</v>
      </c>
      <c r="B14" s="690"/>
      <c r="C14" s="691"/>
      <c r="D14" s="692"/>
      <c r="E14" s="89"/>
      <c r="F14" s="89"/>
      <c r="G14" s="89"/>
      <c r="H14" s="89"/>
      <c r="I14" s="89"/>
      <c r="J14" s="89"/>
      <c r="K14" s="89"/>
      <c r="L14" s="89"/>
      <c r="M14" s="84"/>
    </row>
    <row r="15" spans="1:13" s="82" customFormat="1" x14ac:dyDescent="0.3">
      <c r="A15" s="689" t="s">
        <v>468</v>
      </c>
      <c r="B15" s="690"/>
      <c r="C15" s="691"/>
      <c r="D15" s="692"/>
      <c r="E15" s="89"/>
      <c r="F15" s="89"/>
      <c r="G15" s="89"/>
      <c r="H15" s="89"/>
      <c r="I15" s="89"/>
      <c r="J15" s="89"/>
      <c r="K15" s="89"/>
      <c r="L15" s="89"/>
      <c r="M15" s="84"/>
    </row>
    <row r="16" spans="1:13" s="82" customFormat="1" x14ac:dyDescent="0.3">
      <c r="A16" s="689" t="s">
        <v>468</v>
      </c>
      <c r="B16" s="690"/>
      <c r="C16" s="691"/>
      <c r="D16" s="692"/>
      <c r="E16" s="89"/>
      <c r="F16" s="89"/>
      <c r="G16" s="89"/>
      <c r="H16" s="89"/>
      <c r="I16" s="89"/>
      <c r="J16" s="89"/>
      <c r="K16" s="89"/>
      <c r="L16" s="89"/>
      <c r="M16" s="84"/>
    </row>
    <row r="17" spans="1:13" s="82" customFormat="1" x14ac:dyDescent="0.3">
      <c r="A17" s="689" t="s">
        <v>468</v>
      </c>
      <c r="B17" s="690"/>
      <c r="C17" s="89"/>
      <c r="D17" s="89"/>
      <c r="E17" s="89"/>
      <c r="F17" s="89"/>
      <c r="G17" s="89"/>
      <c r="H17" s="89"/>
      <c r="I17" s="89"/>
      <c r="J17" s="89"/>
      <c r="K17" s="89"/>
      <c r="L17" s="89"/>
      <c r="M17" s="84"/>
    </row>
    <row r="18" spans="1:13" s="82" customFormat="1" x14ac:dyDescent="0.3">
      <c r="A18" s="689" t="s">
        <v>468</v>
      </c>
      <c r="B18" s="690"/>
      <c r="C18" s="89"/>
      <c r="D18" s="89"/>
      <c r="E18" s="89"/>
      <c r="F18" s="89"/>
      <c r="G18" s="89"/>
      <c r="H18" s="89"/>
      <c r="I18" s="89"/>
      <c r="J18" s="89"/>
      <c r="K18" s="89"/>
      <c r="L18" s="89"/>
      <c r="M18" s="84"/>
    </row>
    <row r="19" spans="1:13" s="82" customFormat="1" x14ac:dyDescent="0.3">
      <c r="A19" s="693" t="s">
        <v>791</v>
      </c>
      <c r="B19" s="694"/>
      <c r="C19" s="547">
        <f>SUM(C10:C18)</f>
        <v>0</v>
      </c>
      <c r="D19" s="547">
        <f t="shared" ref="D19:L19" si="0">SUM(D10:D18)</f>
        <v>0</v>
      </c>
      <c r="E19" s="547">
        <f t="shared" si="0"/>
        <v>0</v>
      </c>
      <c r="F19" s="547">
        <f t="shared" si="0"/>
        <v>0</v>
      </c>
      <c r="G19" s="547">
        <f t="shared" si="0"/>
        <v>0</v>
      </c>
      <c r="H19" s="547">
        <f t="shared" si="0"/>
        <v>0</v>
      </c>
      <c r="I19" s="547">
        <f t="shared" si="0"/>
        <v>0</v>
      </c>
      <c r="J19" s="547">
        <f t="shared" si="0"/>
        <v>0</v>
      </c>
      <c r="K19" s="547">
        <f t="shared" si="0"/>
        <v>0</v>
      </c>
      <c r="L19" s="547">
        <f t="shared" si="0"/>
        <v>0</v>
      </c>
      <c r="M19" s="84"/>
    </row>
    <row r="20" spans="1:13" s="82" customFormat="1" x14ac:dyDescent="0.3">
      <c r="A20" s="689" t="s">
        <v>469</v>
      </c>
      <c r="B20" s="690"/>
      <c r="C20" s="89"/>
      <c r="D20" s="89"/>
      <c r="E20" s="89"/>
      <c r="F20" s="89"/>
      <c r="G20" s="89"/>
      <c r="H20" s="89"/>
      <c r="I20" s="89"/>
      <c r="J20" s="89"/>
      <c r="K20" s="89"/>
      <c r="L20" s="89"/>
      <c r="M20" s="84"/>
    </row>
    <row r="21" spans="1:13" s="82" customFormat="1" x14ac:dyDescent="0.3">
      <c r="A21" s="689" t="s">
        <v>470</v>
      </c>
      <c r="B21" s="690"/>
      <c r="C21" s="89"/>
      <c r="D21" s="89"/>
      <c r="E21" s="89"/>
      <c r="F21" s="89"/>
      <c r="G21" s="89"/>
      <c r="H21" s="89"/>
      <c r="I21" s="89"/>
      <c r="J21" s="89"/>
      <c r="K21" s="89"/>
      <c r="L21" s="89"/>
      <c r="M21" s="84"/>
    </row>
    <row r="22" spans="1:13" s="82" customFormat="1" x14ac:dyDescent="0.3">
      <c r="A22" s="689" t="s">
        <v>471</v>
      </c>
      <c r="B22" s="690"/>
      <c r="C22" s="89"/>
      <c r="D22" s="89"/>
      <c r="E22" s="89"/>
      <c r="F22" s="89"/>
      <c r="G22" s="89"/>
      <c r="H22" s="89"/>
      <c r="I22" s="89"/>
      <c r="J22" s="89"/>
      <c r="K22" s="89"/>
      <c r="L22" s="89"/>
      <c r="M22" s="84"/>
    </row>
    <row r="23" spans="1:13" s="82" customFormat="1" x14ac:dyDescent="0.3">
      <c r="A23" s="689" t="s">
        <v>472</v>
      </c>
      <c r="B23" s="690"/>
      <c r="C23" s="89"/>
      <c r="D23" s="89"/>
      <c r="E23" s="89"/>
      <c r="F23" s="89"/>
      <c r="G23" s="89"/>
      <c r="H23" s="89"/>
      <c r="I23" s="89"/>
      <c r="J23" s="89"/>
      <c r="K23" s="89"/>
      <c r="L23" s="89"/>
      <c r="M23" s="84"/>
    </row>
    <row r="24" spans="1:13" s="82" customFormat="1" x14ac:dyDescent="0.3">
      <c r="A24" s="689" t="s">
        <v>473</v>
      </c>
      <c r="B24" s="690"/>
      <c r="C24" s="89"/>
      <c r="D24" s="89"/>
      <c r="E24" s="89"/>
      <c r="F24" s="89"/>
      <c r="G24" s="89"/>
      <c r="H24" s="89"/>
      <c r="I24" s="89"/>
      <c r="J24" s="89"/>
      <c r="K24" s="89"/>
      <c r="L24" s="89"/>
      <c r="M24" s="84"/>
    </row>
    <row r="25" spans="1:13" s="82" customFormat="1" x14ac:dyDescent="0.3">
      <c r="A25" s="689" t="s">
        <v>474</v>
      </c>
      <c r="B25" s="690"/>
      <c r="C25" s="89"/>
      <c r="D25" s="89"/>
      <c r="E25" s="89"/>
      <c r="F25" s="89"/>
      <c r="G25" s="89"/>
      <c r="H25" s="89"/>
      <c r="I25" s="89"/>
      <c r="J25" s="89"/>
      <c r="K25" s="89"/>
      <c r="L25" s="89"/>
      <c r="M25" s="84"/>
    </row>
    <row r="26" spans="1:13" s="82" customFormat="1" x14ac:dyDescent="0.3">
      <c r="A26" s="689" t="s">
        <v>475</v>
      </c>
      <c r="B26" s="690"/>
      <c r="C26" s="89"/>
      <c r="D26" s="89"/>
      <c r="E26" s="89"/>
      <c r="F26" s="89"/>
      <c r="G26" s="89"/>
      <c r="H26" s="89"/>
      <c r="I26" s="89"/>
      <c r="J26" s="89"/>
      <c r="K26" s="89"/>
      <c r="L26" s="89"/>
      <c r="M26" s="84"/>
    </row>
    <row r="27" spans="1:13" s="82" customFormat="1" x14ac:dyDescent="0.3">
      <c r="A27" s="689" t="s">
        <v>476</v>
      </c>
      <c r="B27" s="690"/>
      <c r="C27" s="89"/>
      <c r="D27" s="89"/>
      <c r="E27" s="89"/>
      <c r="F27" s="89"/>
      <c r="G27" s="89"/>
      <c r="H27" s="89"/>
      <c r="I27" s="89"/>
      <c r="J27" s="89"/>
      <c r="K27" s="89"/>
      <c r="L27" s="89"/>
      <c r="M27" s="84"/>
    </row>
    <row r="28" spans="1:13" s="82" customFormat="1" x14ac:dyDescent="0.3">
      <c r="A28" s="689" t="s">
        <v>477</v>
      </c>
      <c r="B28" s="690"/>
      <c r="C28" s="89"/>
      <c r="D28" s="89"/>
      <c r="E28" s="89"/>
      <c r="F28" s="89"/>
      <c r="G28" s="89"/>
      <c r="H28" s="89"/>
      <c r="I28" s="89"/>
      <c r="J28" s="89"/>
      <c r="K28" s="89"/>
      <c r="L28" s="89"/>
      <c r="M28" s="84"/>
    </row>
    <row r="29" spans="1:13" s="82" customFormat="1" x14ac:dyDescent="0.3">
      <c r="A29" s="689" t="s">
        <v>478</v>
      </c>
      <c r="B29" s="690"/>
      <c r="C29" s="89"/>
      <c r="D29" s="89"/>
      <c r="E29" s="89"/>
      <c r="F29" s="89"/>
      <c r="G29" s="89"/>
      <c r="H29" s="89"/>
      <c r="I29" s="89"/>
      <c r="J29" s="89"/>
      <c r="K29" s="89"/>
      <c r="L29" s="89"/>
      <c r="M29" s="84"/>
    </row>
    <row r="30" spans="1:13" s="82" customFormat="1" x14ac:dyDescent="0.3">
      <c r="A30" s="697" t="s">
        <v>792</v>
      </c>
      <c r="B30" s="698"/>
      <c r="C30" s="548">
        <f>SUM(C20:C29)</f>
        <v>0</v>
      </c>
      <c r="D30" s="547">
        <f t="shared" ref="D30:L30" si="1">SUM(D20:D29)</f>
        <v>0</v>
      </c>
      <c r="E30" s="548">
        <f t="shared" si="1"/>
        <v>0</v>
      </c>
      <c r="F30" s="547">
        <f t="shared" si="1"/>
        <v>0</v>
      </c>
      <c r="G30" s="548">
        <f t="shared" si="1"/>
        <v>0</v>
      </c>
      <c r="H30" s="547">
        <f t="shared" si="1"/>
        <v>0</v>
      </c>
      <c r="I30" s="548">
        <f t="shared" si="1"/>
        <v>0</v>
      </c>
      <c r="J30" s="547">
        <f t="shared" si="1"/>
        <v>0</v>
      </c>
      <c r="K30" s="548">
        <f t="shared" si="1"/>
        <v>0</v>
      </c>
      <c r="L30" s="547">
        <f t="shared" si="1"/>
        <v>0</v>
      </c>
      <c r="M30" s="84"/>
    </row>
    <row r="31" spans="1:13" s="82" customFormat="1" x14ac:dyDescent="0.3">
      <c r="A31" s="697" t="s">
        <v>573</v>
      </c>
      <c r="B31" s="698"/>
      <c r="C31" s="549"/>
      <c r="D31" s="90"/>
      <c r="E31" s="550"/>
      <c r="F31" s="90"/>
      <c r="G31" s="550"/>
      <c r="H31" s="90"/>
      <c r="I31" s="550"/>
      <c r="J31" s="90"/>
      <c r="K31" s="550"/>
      <c r="L31" s="90"/>
      <c r="M31" s="84"/>
    </row>
    <row r="32" spans="1:13" x14ac:dyDescent="0.3">
      <c r="A32" s="695" t="s">
        <v>54</v>
      </c>
      <c r="B32" s="696"/>
      <c r="C32" s="93">
        <f>SUM(C19,C30:C31)</f>
        <v>0</v>
      </c>
      <c r="D32" s="93">
        <f t="shared" ref="D32:L32" si="2">SUM(D19,D30:D31)</f>
        <v>0</v>
      </c>
      <c r="E32" s="93">
        <f t="shared" si="2"/>
        <v>0</v>
      </c>
      <c r="F32" s="93">
        <f t="shared" si="2"/>
        <v>0</v>
      </c>
      <c r="G32" s="93">
        <f t="shared" si="2"/>
        <v>0</v>
      </c>
      <c r="H32" s="93">
        <f t="shared" si="2"/>
        <v>0</v>
      </c>
      <c r="I32" s="93">
        <f t="shared" si="2"/>
        <v>0</v>
      </c>
      <c r="J32" s="93">
        <f t="shared" si="2"/>
        <v>0</v>
      </c>
      <c r="K32" s="93">
        <f t="shared" si="2"/>
        <v>0</v>
      </c>
      <c r="L32" s="93">
        <f t="shared" si="2"/>
        <v>0</v>
      </c>
      <c r="M32" s="81"/>
    </row>
    <row r="35" spans="1:13" x14ac:dyDescent="0.3">
      <c r="A35" s="695" t="s">
        <v>574</v>
      </c>
      <c r="B35" s="696"/>
      <c r="C35" s="93">
        <f>'TAB2'!D10</f>
        <v>0</v>
      </c>
      <c r="D35" s="93"/>
      <c r="E35" s="93">
        <f>'TAB2'!G10</f>
        <v>0</v>
      </c>
      <c r="F35" s="93"/>
      <c r="G35" s="93">
        <f>'TAB2'!K10</f>
        <v>0</v>
      </c>
      <c r="H35" s="93"/>
      <c r="I35" s="93">
        <f>'TAB2'!O10</f>
        <v>0</v>
      </c>
      <c r="J35" s="93"/>
      <c r="K35" s="93">
        <f>'TAB2'!S10</f>
        <v>0</v>
      </c>
      <c r="L35" s="93"/>
      <c r="M35" s="81"/>
    </row>
    <row r="36" spans="1:13" ht="50.45" customHeight="1" x14ac:dyDescent="0.3">
      <c r="A36" s="699" t="s">
        <v>793</v>
      </c>
      <c r="B36" s="700"/>
      <c r="C36" s="93">
        <f>SUM(C30,C19)-C35</f>
        <v>0</v>
      </c>
      <c r="D36" s="93"/>
      <c r="E36" s="93">
        <f>SUM(E30,E19)-E35</f>
        <v>0</v>
      </c>
      <c r="F36" s="93"/>
      <c r="G36" s="93">
        <f>SUM(G30,G19)-G35</f>
        <v>0</v>
      </c>
      <c r="H36" s="93"/>
      <c r="I36" s="93">
        <f>SUM(I30,I19)-I35</f>
        <v>0</v>
      </c>
      <c r="J36" s="93"/>
      <c r="K36" s="93">
        <f>SUM(K30,K19)-K35</f>
        <v>0</v>
      </c>
      <c r="L36" s="93"/>
      <c r="M36" s="81"/>
    </row>
    <row r="38" spans="1:13" x14ac:dyDescent="0.3">
      <c r="A38" s="695" t="s">
        <v>666</v>
      </c>
      <c r="B38" s="696"/>
      <c r="C38" s="93"/>
      <c r="D38" s="93">
        <f>SUM(TAB6.1!F37:G37)</f>
        <v>0</v>
      </c>
      <c r="E38" s="93"/>
      <c r="F38" s="93">
        <f>SUM(TAB6.1!F74:G74)</f>
        <v>0</v>
      </c>
      <c r="G38" s="93"/>
      <c r="H38" s="93">
        <f>SUM(TAB6.1!F111:G111)</f>
        <v>0</v>
      </c>
      <c r="I38" s="93"/>
      <c r="J38" s="93">
        <f>SUM(TAB6.1!F148:G148)</f>
        <v>0</v>
      </c>
      <c r="K38" s="93"/>
      <c r="L38" s="93">
        <f>SUM(TAB6.1!F185:G185)</f>
        <v>0</v>
      </c>
      <c r="M38" s="81"/>
    </row>
    <row r="39" spans="1:13" x14ac:dyDescent="0.3">
      <c r="A39" s="699" t="s">
        <v>575</v>
      </c>
      <c r="B39" s="700"/>
      <c r="C39" s="93"/>
      <c r="D39" s="93">
        <f>D32-D38</f>
        <v>0</v>
      </c>
      <c r="E39" s="93"/>
      <c r="F39" s="93">
        <f>F32-F38</f>
        <v>0</v>
      </c>
      <c r="G39" s="93"/>
      <c r="H39" s="93">
        <f>H32-H38</f>
        <v>0</v>
      </c>
      <c r="I39" s="93"/>
      <c r="J39" s="93">
        <f>J32-J38</f>
        <v>0</v>
      </c>
      <c r="K39" s="93"/>
      <c r="L39" s="93">
        <f>L32-L38</f>
        <v>0</v>
      </c>
      <c r="M39" s="81"/>
    </row>
    <row r="40" spans="1:13" x14ac:dyDescent="0.3">
      <c r="A40" s="701" t="s">
        <v>576</v>
      </c>
      <c r="B40" s="702"/>
      <c r="C40" s="91"/>
      <c r="D40" s="94"/>
      <c r="E40" s="91"/>
      <c r="F40" s="94"/>
      <c r="G40" s="91"/>
      <c r="H40" s="94"/>
      <c r="I40" s="91"/>
      <c r="J40" s="94"/>
      <c r="K40" s="91"/>
      <c r="L40" s="94"/>
    </row>
    <row r="41" spans="1:13" ht="12" customHeight="1" x14ac:dyDescent="0.3">
      <c r="A41" s="703" t="s">
        <v>576</v>
      </c>
      <c r="B41" s="690"/>
      <c r="C41" s="91"/>
      <c r="D41" s="95"/>
      <c r="E41" s="91"/>
      <c r="F41" s="95"/>
      <c r="G41" s="91"/>
      <c r="H41" s="95"/>
      <c r="I41" s="91"/>
      <c r="J41" s="95"/>
      <c r="K41" s="91"/>
      <c r="L41" s="95"/>
    </row>
    <row r="42" spans="1:13" ht="12" customHeight="1" x14ac:dyDescent="0.3">
      <c r="A42" s="703" t="s">
        <v>576</v>
      </c>
      <c r="B42" s="690"/>
      <c r="C42" s="91"/>
      <c r="D42" s="95"/>
      <c r="E42" s="91"/>
      <c r="F42" s="95"/>
      <c r="G42" s="91"/>
      <c r="H42" s="95"/>
      <c r="I42" s="91"/>
      <c r="J42" s="95"/>
      <c r="K42" s="91"/>
      <c r="L42" s="95"/>
    </row>
    <row r="43" spans="1:13" ht="12" customHeight="1" x14ac:dyDescent="0.3">
      <c r="A43" s="703" t="s">
        <v>576</v>
      </c>
      <c r="B43" s="690"/>
      <c r="C43" s="91"/>
      <c r="D43" s="95"/>
      <c r="E43" s="91"/>
      <c r="F43" s="95"/>
      <c r="G43" s="91"/>
      <c r="H43" s="95"/>
      <c r="I43" s="91"/>
      <c r="J43" s="95"/>
      <c r="K43" s="91"/>
      <c r="L43" s="95"/>
    </row>
    <row r="44" spans="1:13" ht="12" customHeight="1" x14ac:dyDescent="0.3">
      <c r="A44" s="703" t="s">
        <v>576</v>
      </c>
      <c r="B44" s="690"/>
      <c r="C44" s="91"/>
      <c r="D44" s="95"/>
      <c r="E44" s="91"/>
      <c r="F44" s="95"/>
      <c r="G44" s="91"/>
      <c r="H44" s="95"/>
      <c r="I44" s="91"/>
      <c r="J44" s="95"/>
      <c r="K44" s="91"/>
      <c r="L44" s="95"/>
    </row>
    <row r="45" spans="1:13" ht="12" customHeight="1" x14ac:dyDescent="0.3">
      <c r="A45" s="703" t="s">
        <v>576</v>
      </c>
      <c r="B45" s="690"/>
      <c r="C45" s="91"/>
      <c r="D45" s="95"/>
      <c r="E45" s="91"/>
      <c r="F45" s="95"/>
      <c r="G45" s="91"/>
      <c r="H45" s="95"/>
      <c r="I45" s="91"/>
      <c r="J45" s="95"/>
      <c r="K45" s="91"/>
      <c r="L45" s="95"/>
    </row>
    <row r="46" spans="1:13" ht="12" customHeight="1" x14ac:dyDescent="0.3">
      <c r="A46" s="703" t="s">
        <v>576</v>
      </c>
      <c r="B46" s="690"/>
      <c r="C46" s="91"/>
      <c r="D46" s="95"/>
      <c r="E46" s="91"/>
      <c r="F46" s="95"/>
      <c r="G46" s="91"/>
      <c r="H46" s="95"/>
      <c r="I46" s="91"/>
      <c r="J46" s="95"/>
      <c r="K46" s="91"/>
      <c r="L46" s="95"/>
    </row>
    <row r="47" spans="1:13" ht="12" customHeight="1" x14ac:dyDescent="0.3">
      <c r="A47" s="703" t="s">
        <v>576</v>
      </c>
      <c r="B47" s="690"/>
      <c r="C47" s="91"/>
      <c r="D47" s="95"/>
      <c r="E47" s="91"/>
      <c r="F47" s="95"/>
      <c r="G47" s="91"/>
      <c r="H47" s="95"/>
      <c r="I47" s="91"/>
      <c r="J47" s="95"/>
      <c r="K47" s="91"/>
      <c r="L47" s="95"/>
    </row>
    <row r="48" spans="1:13" ht="12" customHeight="1" x14ac:dyDescent="0.3">
      <c r="A48" s="703" t="s">
        <v>576</v>
      </c>
      <c r="B48" s="690"/>
      <c r="C48" s="91"/>
      <c r="D48" s="95"/>
      <c r="E48" s="91"/>
      <c r="F48" s="95"/>
      <c r="G48" s="91"/>
      <c r="H48" s="95"/>
      <c r="I48" s="91"/>
      <c r="J48" s="95"/>
      <c r="K48" s="91"/>
      <c r="L48" s="95"/>
    </row>
    <row r="49" spans="1:13" ht="12" customHeight="1" x14ac:dyDescent="0.3">
      <c r="A49" s="704" t="s">
        <v>576</v>
      </c>
      <c r="B49" s="705"/>
      <c r="C49" s="91"/>
      <c r="D49" s="90"/>
      <c r="E49" s="91"/>
      <c r="F49" s="90"/>
      <c r="G49" s="91"/>
      <c r="H49" s="90"/>
      <c r="I49" s="91"/>
      <c r="J49" s="90"/>
      <c r="K49" s="91"/>
      <c r="L49" s="90"/>
    </row>
    <row r="50" spans="1:13" ht="27.6" customHeight="1" x14ac:dyDescent="0.3">
      <c r="A50" s="699" t="s">
        <v>794</v>
      </c>
      <c r="B50" s="700"/>
      <c r="C50" s="93"/>
      <c r="D50" s="93">
        <f>D39-SUM(D40:D49)</f>
        <v>0</v>
      </c>
      <c r="E50" s="93"/>
      <c r="F50" s="93">
        <f>F39-SUM(F40:F49)</f>
        <v>0</v>
      </c>
      <c r="G50" s="93"/>
      <c r="H50" s="93">
        <f>H39-SUM(H40:H49)</f>
        <v>0</v>
      </c>
      <c r="I50" s="93"/>
      <c r="J50" s="93">
        <f>J39-SUM(J40:J49)</f>
        <v>0</v>
      </c>
      <c r="K50" s="93"/>
      <c r="L50" s="93">
        <f>L39-SUM(L40:L49)</f>
        <v>0</v>
      </c>
      <c r="M50" s="81"/>
    </row>
  </sheetData>
  <mergeCells count="48">
    <mergeCell ref="A49:B49"/>
    <mergeCell ref="A41:B41"/>
    <mergeCell ref="A42:B42"/>
    <mergeCell ref="A50:B50"/>
    <mergeCell ref="A43:B43"/>
    <mergeCell ref="A44:B44"/>
    <mergeCell ref="A45:B45"/>
    <mergeCell ref="A46:B46"/>
    <mergeCell ref="A47:B47"/>
    <mergeCell ref="A38:B38"/>
    <mergeCell ref="A39:B39"/>
    <mergeCell ref="A40:B40"/>
    <mergeCell ref="A48:B48"/>
    <mergeCell ref="A35:B35"/>
    <mergeCell ref="A36:B36"/>
    <mergeCell ref="A18:B18"/>
    <mergeCell ref="A19:B19"/>
    <mergeCell ref="A20:B20"/>
    <mergeCell ref="A32:B32"/>
    <mergeCell ref="A24:B24"/>
    <mergeCell ref="A25:B25"/>
    <mergeCell ref="A26:B26"/>
    <mergeCell ref="A27:B27"/>
    <mergeCell ref="A28:B28"/>
    <mergeCell ref="A29:B29"/>
    <mergeCell ref="A21:B21"/>
    <mergeCell ref="A22:B22"/>
    <mergeCell ref="A23:B23"/>
    <mergeCell ref="A30:B30"/>
    <mergeCell ref="A31:B31"/>
    <mergeCell ref="A14:B14"/>
    <mergeCell ref="A15:B15"/>
    <mergeCell ref="A16:B16"/>
    <mergeCell ref="A17:B17"/>
    <mergeCell ref="I8:J8"/>
    <mergeCell ref="A10:B10"/>
    <mergeCell ref="A11:B11"/>
    <mergeCell ref="A12:B12"/>
    <mergeCell ref="A13:B13"/>
    <mergeCell ref="C13:D13"/>
    <mergeCell ref="C14:D14"/>
    <mergeCell ref="C15:D15"/>
    <mergeCell ref="C16:D16"/>
    <mergeCell ref="A6:L6"/>
    <mergeCell ref="K8:L8"/>
    <mergeCell ref="C8:D8"/>
    <mergeCell ref="E8:F8"/>
    <mergeCell ref="G8:H8"/>
  </mergeCells>
  <conditionalFormatting sqref="A14 E14:L14">
    <cfRule type="containsText" dxfId="2643" priority="64" operator="containsText" text="ntitulé">
      <formula>NOT(ISERROR(SEARCH("ntitulé",A14)))</formula>
    </cfRule>
    <cfRule type="containsBlanks" dxfId="2642" priority="65">
      <formula>LEN(TRIM(A14))=0</formula>
    </cfRule>
  </conditionalFormatting>
  <conditionalFormatting sqref="A14:B14 E14:L14">
    <cfRule type="containsText" dxfId="2641" priority="63" operator="containsText" text="libre">
      <formula>NOT(ISERROR(SEARCH("libre",A14)))</formula>
    </cfRule>
  </conditionalFormatting>
  <conditionalFormatting sqref="A15:A18 C17:L18 E15:L16">
    <cfRule type="containsText" dxfId="2640" priority="61" operator="containsText" text="ntitulé">
      <formula>NOT(ISERROR(SEARCH("ntitulé",A15)))</formula>
    </cfRule>
    <cfRule type="containsBlanks" dxfId="2639" priority="62">
      <formula>LEN(TRIM(A15))=0</formula>
    </cfRule>
  </conditionalFormatting>
  <conditionalFormatting sqref="A17:L18 A15:B16 E15:L16">
    <cfRule type="containsText" dxfId="2638" priority="60" operator="containsText" text="libre">
      <formula>NOT(ISERROR(SEARCH("libre",A15)))</formula>
    </cfRule>
  </conditionalFormatting>
  <conditionalFormatting sqref="A20:A29 C20:L29">
    <cfRule type="containsText" dxfId="2637" priority="58" operator="containsText" text="ntitulé">
      <formula>NOT(ISERROR(SEARCH("ntitulé",A20)))</formula>
    </cfRule>
    <cfRule type="containsBlanks" dxfId="2636" priority="59">
      <formula>LEN(TRIM(A20))=0</formula>
    </cfRule>
  </conditionalFormatting>
  <conditionalFormatting sqref="A20:L29">
    <cfRule type="containsText" dxfId="2635" priority="57" operator="containsText" text="libre">
      <formula>NOT(ISERROR(SEARCH("libre",A20)))</formula>
    </cfRule>
  </conditionalFormatting>
  <conditionalFormatting sqref="E13:L13">
    <cfRule type="containsText" dxfId="2634" priority="55" operator="containsText" text="ntitulé">
      <formula>NOT(ISERROR(SEARCH("ntitulé",E13)))</formula>
    </cfRule>
    <cfRule type="containsBlanks" dxfId="2633" priority="56">
      <formula>LEN(TRIM(E13))=0</formula>
    </cfRule>
  </conditionalFormatting>
  <conditionalFormatting sqref="E13:L13">
    <cfRule type="containsText" dxfId="2632" priority="54" operator="containsText" text="libre">
      <formula>NOT(ISERROR(SEARCH("libre",E13)))</formula>
    </cfRule>
  </conditionalFormatting>
  <conditionalFormatting sqref="C12:L12">
    <cfRule type="containsText" dxfId="2631" priority="52" operator="containsText" text="ntitulé">
      <formula>NOT(ISERROR(SEARCH("ntitulé",C12)))</formula>
    </cfRule>
    <cfRule type="containsBlanks" dxfId="2630" priority="53">
      <formula>LEN(TRIM(C12))=0</formula>
    </cfRule>
  </conditionalFormatting>
  <conditionalFormatting sqref="C12:L12">
    <cfRule type="containsText" dxfId="2629" priority="51" operator="containsText" text="libre">
      <formula>NOT(ISERROR(SEARCH("libre",C12)))</formula>
    </cfRule>
  </conditionalFormatting>
  <conditionalFormatting sqref="C11:L11">
    <cfRule type="containsText" dxfId="2628" priority="49" operator="containsText" text="ntitulé">
      <formula>NOT(ISERROR(SEARCH("ntitulé",C11)))</formula>
    </cfRule>
    <cfRule type="containsBlanks" dxfId="2627" priority="50">
      <formula>LEN(TRIM(C11))=0</formula>
    </cfRule>
  </conditionalFormatting>
  <conditionalFormatting sqref="C11:L11">
    <cfRule type="containsText" dxfId="2626" priority="48" operator="containsText" text="libre">
      <formula>NOT(ISERROR(SEARCH("libre",C11)))</formula>
    </cfRule>
  </conditionalFormatting>
  <conditionalFormatting sqref="C10:L10">
    <cfRule type="containsText" dxfId="2625" priority="46" operator="containsText" text="ntitulé">
      <formula>NOT(ISERROR(SEARCH("ntitulé",C10)))</formula>
    </cfRule>
    <cfRule type="containsBlanks" dxfId="2624" priority="47">
      <formula>LEN(TRIM(C10))=0</formula>
    </cfRule>
  </conditionalFormatting>
  <conditionalFormatting sqref="C10:L10">
    <cfRule type="containsText" dxfId="2623" priority="45" operator="containsText" text="libre">
      <formula>NOT(ISERROR(SEARCH("libre",C10)))</formula>
    </cfRule>
  </conditionalFormatting>
  <conditionalFormatting sqref="L31 J31 H31 F31 D31">
    <cfRule type="containsText" dxfId="2622" priority="43" operator="containsText" text="ntitulé">
      <formula>NOT(ISERROR(SEARCH("ntitulé",D31)))</formula>
    </cfRule>
    <cfRule type="containsBlanks" dxfId="2621" priority="44">
      <formula>LEN(TRIM(D31))=0</formula>
    </cfRule>
  </conditionalFormatting>
  <conditionalFormatting sqref="L31 J31 H31 F31 D31">
    <cfRule type="containsText" dxfId="2620" priority="42" operator="containsText" text="libre">
      <formula>NOT(ISERROR(SEARCH("libre",D31)))</formula>
    </cfRule>
  </conditionalFormatting>
  <conditionalFormatting sqref="A20:B29">
    <cfRule type="containsText" dxfId="2619" priority="41" operator="containsText" text="détailler">
      <formula>NOT(ISERROR(SEARCH("détailler",A20)))</formula>
    </cfRule>
  </conditionalFormatting>
  <conditionalFormatting sqref="A40:A49">
    <cfRule type="containsText" dxfId="2618" priority="39" operator="containsText" text="ntitulé">
      <formula>NOT(ISERROR(SEARCH("ntitulé",A40)))</formula>
    </cfRule>
    <cfRule type="containsBlanks" dxfId="2617" priority="40">
      <formula>LEN(TRIM(A40))=0</formula>
    </cfRule>
  </conditionalFormatting>
  <conditionalFormatting sqref="A40:B49">
    <cfRule type="containsText" dxfId="2616" priority="38" operator="containsText" text="libre">
      <formula>NOT(ISERROR(SEARCH("libre",A40)))</formula>
    </cfRule>
  </conditionalFormatting>
  <conditionalFormatting sqref="A40:B49">
    <cfRule type="containsText" dxfId="2615" priority="37" operator="containsText" text="détailler">
      <formula>NOT(ISERROR(SEARCH("détailler",A40)))</formula>
    </cfRule>
  </conditionalFormatting>
  <conditionalFormatting sqref="L40 J40 H40 F40 D40">
    <cfRule type="containsText" dxfId="2614" priority="35" operator="containsText" text="ntitulé">
      <formula>NOT(ISERROR(SEARCH("ntitulé",D40)))</formula>
    </cfRule>
    <cfRule type="containsBlanks" dxfId="2613" priority="36">
      <formula>LEN(TRIM(D40))=0</formula>
    </cfRule>
  </conditionalFormatting>
  <conditionalFormatting sqref="L40 J40 H40 F40 D40">
    <cfRule type="containsText" dxfId="2612" priority="34" operator="containsText" text="libre">
      <formula>NOT(ISERROR(SEARCH("libre",D40)))</formula>
    </cfRule>
  </conditionalFormatting>
  <conditionalFormatting sqref="L41 J41 H41 F41 D41">
    <cfRule type="containsText" dxfId="2611" priority="32" operator="containsText" text="ntitulé">
      <formula>NOT(ISERROR(SEARCH("ntitulé",D41)))</formula>
    </cfRule>
    <cfRule type="containsBlanks" dxfId="2610" priority="33">
      <formula>LEN(TRIM(D41))=0</formula>
    </cfRule>
  </conditionalFormatting>
  <conditionalFormatting sqref="L41 J41 H41 F41 D41">
    <cfRule type="containsText" dxfId="2609" priority="31" operator="containsText" text="libre">
      <formula>NOT(ISERROR(SEARCH("libre",D41)))</formula>
    </cfRule>
  </conditionalFormatting>
  <conditionalFormatting sqref="L42 J42 H42 F42 D42">
    <cfRule type="containsText" dxfId="2608" priority="29" operator="containsText" text="ntitulé">
      <formula>NOT(ISERROR(SEARCH("ntitulé",D42)))</formula>
    </cfRule>
    <cfRule type="containsBlanks" dxfId="2607" priority="30">
      <formula>LEN(TRIM(D42))=0</formula>
    </cfRule>
  </conditionalFormatting>
  <conditionalFormatting sqref="L42 J42 H42 F42 D42">
    <cfRule type="containsText" dxfId="2606" priority="28" operator="containsText" text="libre">
      <formula>NOT(ISERROR(SEARCH("libre",D42)))</formula>
    </cfRule>
  </conditionalFormatting>
  <conditionalFormatting sqref="L43 J43 H43 F43 D43">
    <cfRule type="containsText" dxfId="2605" priority="26" operator="containsText" text="ntitulé">
      <formula>NOT(ISERROR(SEARCH("ntitulé",D43)))</formula>
    </cfRule>
    <cfRule type="containsBlanks" dxfId="2604" priority="27">
      <formula>LEN(TRIM(D43))=0</formula>
    </cfRule>
  </conditionalFormatting>
  <conditionalFormatting sqref="L43 J43 H43 F43 D43">
    <cfRule type="containsText" dxfId="2603" priority="25" operator="containsText" text="libre">
      <formula>NOT(ISERROR(SEARCH("libre",D43)))</formula>
    </cfRule>
  </conditionalFormatting>
  <conditionalFormatting sqref="L44 J44 H44 F44 D44">
    <cfRule type="containsText" dxfId="2602" priority="23" operator="containsText" text="ntitulé">
      <formula>NOT(ISERROR(SEARCH("ntitulé",D44)))</formula>
    </cfRule>
    <cfRule type="containsBlanks" dxfId="2601" priority="24">
      <formula>LEN(TRIM(D44))=0</formula>
    </cfRule>
  </conditionalFormatting>
  <conditionalFormatting sqref="L44 J44 H44 F44 D44">
    <cfRule type="containsText" dxfId="2600" priority="22" operator="containsText" text="libre">
      <formula>NOT(ISERROR(SEARCH("libre",D44)))</formula>
    </cfRule>
  </conditionalFormatting>
  <conditionalFormatting sqref="L45 J45 H45 F45 D45">
    <cfRule type="containsText" dxfId="2599" priority="20" operator="containsText" text="ntitulé">
      <formula>NOT(ISERROR(SEARCH("ntitulé",D45)))</formula>
    </cfRule>
    <cfRule type="containsBlanks" dxfId="2598" priority="21">
      <formula>LEN(TRIM(D45))=0</formula>
    </cfRule>
  </conditionalFormatting>
  <conditionalFormatting sqref="L45 J45 H45 F45 D45">
    <cfRule type="containsText" dxfId="2597" priority="19" operator="containsText" text="libre">
      <formula>NOT(ISERROR(SEARCH("libre",D45)))</formula>
    </cfRule>
  </conditionalFormatting>
  <conditionalFormatting sqref="L46 J46 H46 F46 D46">
    <cfRule type="containsText" dxfId="2596" priority="17" operator="containsText" text="ntitulé">
      <formula>NOT(ISERROR(SEARCH("ntitulé",D46)))</formula>
    </cfRule>
    <cfRule type="containsBlanks" dxfId="2595" priority="18">
      <formula>LEN(TRIM(D46))=0</formula>
    </cfRule>
  </conditionalFormatting>
  <conditionalFormatting sqref="L46 J46 H46 F46 D46">
    <cfRule type="containsText" dxfId="2594" priority="16" operator="containsText" text="libre">
      <formula>NOT(ISERROR(SEARCH("libre",D46)))</formula>
    </cfRule>
  </conditionalFormatting>
  <conditionalFormatting sqref="L47 J47 H47 F47 D47">
    <cfRule type="containsText" dxfId="2593" priority="14" operator="containsText" text="ntitulé">
      <formula>NOT(ISERROR(SEARCH("ntitulé",D47)))</formula>
    </cfRule>
    <cfRule type="containsBlanks" dxfId="2592" priority="15">
      <formula>LEN(TRIM(D47))=0</formula>
    </cfRule>
  </conditionalFormatting>
  <conditionalFormatting sqref="L47 J47 H47 F47 D47">
    <cfRule type="containsText" dxfId="2591" priority="13" operator="containsText" text="libre">
      <formula>NOT(ISERROR(SEARCH("libre",D47)))</formula>
    </cfRule>
  </conditionalFormatting>
  <conditionalFormatting sqref="L48 J48 H48 F48 D48">
    <cfRule type="containsText" dxfId="2590" priority="11" operator="containsText" text="ntitulé">
      <formula>NOT(ISERROR(SEARCH("ntitulé",D48)))</formula>
    </cfRule>
    <cfRule type="containsBlanks" dxfId="2589" priority="12">
      <formula>LEN(TRIM(D48))=0</formula>
    </cfRule>
  </conditionalFormatting>
  <conditionalFormatting sqref="L48 J48 H48 F48 D48">
    <cfRule type="containsText" dxfId="2588" priority="10" operator="containsText" text="libre">
      <formula>NOT(ISERROR(SEARCH("libre",D48)))</formula>
    </cfRule>
  </conditionalFormatting>
  <conditionalFormatting sqref="L49 J49 H49 F49 D49">
    <cfRule type="containsText" dxfId="2587" priority="8" operator="containsText" text="ntitulé">
      <formula>NOT(ISERROR(SEARCH("ntitulé",D49)))</formula>
    </cfRule>
    <cfRule type="containsBlanks" dxfId="2586" priority="9">
      <formula>LEN(TRIM(D49))=0</formula>
    </cfRule>
  </conditionalFormatting>
  <conditionalFormatting sqref="L49 J49 H49 F49 D49">
    <cfRule type="containsText" dxfId="2585" priority="7" operator="containsText" text="libre">
      <formula>NOT(ISERROR(SEARCH("libre",D49)))</formula>
    </cfRule>
  </conditionalFormatting>
  <conditionalFormatting sqref="A10:A13">
    <cfRule type="containsText" dxfId="2584" priority="5" operator="containsText" text="ntitulé">
      <formula>NOT(ISERROR(SEARCH("ntitulé",A10)))</formula>
    </cfRule>
    <cfRule type="containsBlanks" dxfId="2583" priority="6">
      <formula>LEN(TRIM(A10))=0</formula>
    </cfRule>
  </conditionalFormatting>
  <conditionalFormatting sqref="A10:B13">
    <cfRule type="containsText" dxfId="2582" priority="4" operator="containsText" text="libre">
      <formula>NOT(ISERROR(SEARCH("libre",A10)))</formula>
    </cfRule>
  </conditionalFormatting>
  <conditionalFormatting sqref="C13:C16">
    <cfRule type="containsText" dxfId="2581" priority="2" operator="containsText" text="ntitulé">
      <formula>NOT(ISERROR(SEARCH("ntitulé",C13)))</formula>
    </cfRule>
    <cfRule type="containsBlanks" dxfId="2580" priority="3">
      <formula>LEN(TRIM(C13))=0</formula>
    </cfRule>
  </conditionalFormatting>
  <conditionalFormatting sqref="C13:D16">
    <cfRule type="containsText" dxfId="2579" priority="1" operator="containsText" text="libre">
      <formula>NOT(ISERROR(SEARCH("libre",C13)))</formula>
    </cfRule>
  </conditionalFormatting>
  <hyperlinks>
    <hyperlink ref="A1" location="TAB00!A1" display="TAB00!A1"/>
    <hyperlink ref="A2" location="'TAB2'!A1" display="Retour TAB2"/>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D23" sqref="D23"/>
    </sheetView>
  </sheetViews>
  <sheetFormatPr baseColWidth="10" defaultColWidth="9.1640625" defaultRowHeight="13.5" x14ac:dyDescent="0.3"/>
  <cols>
    <col min="1" max="1" width="11.6640625" style="77" customWidth="1"/>
    <col min="2" max="2" width="45.5" style="77" customWidth="1"/>
    <col min="3" max="3" width="21.5" style="77" customWidth="1"/>
    <col min="4" max="4" width="23.33203125" style="77" customWidth="1"/>
    <col min="5" max="7" width="21.5" style="77" customWidth="1"/>
    <col min="8" max="16384" width="9.1640625" style="77"/>
  </cols>
  <sheetData>
    <row r="1" spans="1:7" ht="15" x14ac:dyDescent="0.3">
      <c r="A1" s="76" t="s">
        <v>160</v>
      </c>
    </row>
    <row r="2" spans="1:7" ht="15" x14ac:dyDescent="0.3">
      <c r="A2" s="76" t="s">
        <v>519</v>
      </c>
    </row>
    <row r="4" spans="1:7" ht="22.15" customHeight="1" x14ac:dyDescent="0.35">
      <c r="A4" s="113" t="str">
        <f>TAB00!B52&amp;" : "&amp;TAB00!C52</f>
        <v>TAB2.2 : Détail des charges sociales et salariales</v>
      </c>
      <c r="B4" s="171"/>
      <c r="C4" s="171"/>
      <c r="D4" s="171"/>
      <c r="E4" s="171"/>
      <c r="F4" s="171"/>
      <c r="G4" s="171"/>
    </row>
    <row r="5" spans="1:7" ht="16.5" x14ac:dyDescent="0.3">
      <c r="A5" s="80"/>
      <c r="B5" s="80"/>
      <c r="C5" s="80"/>
      <c r="D5" s="80"/>
      <c r="E5" s="80"/>
      <c r="F5" s="80"/>
      <c r="G5" s="80"/>
    </row>
    <row r="6" spans="1:7" s="82" customFormat="1" x14ac:dyDescent="0.3">
      <c r="A6" s="706" t="s">
        <v>501</v>
      </c>
      <c r="B6" s="706"/>
      <c r="C6" s="706"/>
      <c r="D6" s="706"/>
      <c r="E6" s="706"/>
      <c r="F6" s="706"/>
      <c r="G6" s="706"/>
    </row>
    <row r="7" spans="1:7" s="82" customFormat="1" x14ac:dyDescent="0.3">
      <c r="A7" s="83"/>
      <c r="B7" s="83"/>
      <c r="C7" s="83"/>
      <c r="D7" s="83"/>
      <c r="E7" s="83"/>
      <c r="F7" s="83"/>
      <c r="G7" s="83"/>
    </row>
    <row r="8" spans="1:7" s="82" customFormat="1" x14ac:dyDescent="0.3">
      <c r="C8" s="100" t="s">
        <v>112</v>
      </c>
      <c r="D8" s="100" t="s">
        <v>140</v>
      </c>
      <c r="E8" s="100" t="s">
        <v>307</v>
      </c>
      <c r="F8" s="100" t="s">
        <v>327</v>
      </c>
      <c r="G8" s="100" t="s">
        <v>306</v>
      </c>
    </row>
    <row r="9" spans="1:7" s="82" customFormat="1" ht="12" customHeight="1" x14ac:dyDescent="0.3">
      <c r="A9" s="708" t="s">
        <v>502</v>
      </c>
      <c r="B9" s="708"/>
      <c r="C9" s="64">
        <f>'TAB2'!D23</f>
        <v>0</v>
      </c>
      <c r="D9" s="64">
        <f>'TAB2'!G23</f>
        <v>0</v>
      </c>
      <c r="E9" s="64">
        <f>'TAB2'!K23</f>
        <v>0</v>
      </c>
      <c r="F9" s="64">
        <f>'TAB2'!O23</f>
        <v>0</v>
      </c>
      <c r="G9" s="64">
        <f>'TAB2'!S23</f>
        <v>0</v>
      </c>
    </row>
    <row r="10" spans="1:7" s="82" customFormat="1" x14ac:dyDescent="0.3">
      <c r="A10" s="709" t="s">
        <v>503</v>
      </c>
      <c r="B10" s="709"/>
      <c r="C10" s="64">
        <f>'TAB2'!D24</f>
        <v>0</v>
      </c>
      <c r="D10" s="64">
        <f>'TAB2'!G24</f>
        <v>0</v>
      </c>
      <c r="E10" s="64">
        <f>'TAB2'!K24</f>
        <v>0</v>
      </c>
      <c r="F10" s="64">
        <f>'TAB2'!O24</f>
        <v>0</v>
      </c>
      <c r="G10" s="64">
        <f>'TAB2'!S24</f>
        <v>0</v>
      </c>
    </row>
    <row r="11" spans="1:7" s="82" customFormat="1" x14ac:dyDescent="0.3">
      <c r="A11" s="710" t="s">
        <v>504</v>
      </c>
      <c r="B11" s="709"/>
      <c r="C11" s="64">
        <f>'TAB2'!D25</f>
        <v>0</v>
      </c>
      <c r="D11" s="64">
        <f>'TAB2'!G25</f>
        <v>0</v>
      </c>
      <c r="E11" s="64">
        <f>'TAB2'!K25</f>
        <v>0</v>
      </c>
      <c r="F11" s="64">
        <f>'TAB2'!O25</f>
        <v>0</v>
      </c>
      <c r="G11" s="64">
        <f>'TAB2'!S25</f>
        <v>0</v>
      </c>
    </row>
    <row r="12" spans="1:7" s="82" customFormat="1" x14ac:dyDescent="0.3">
      <c r="A12" s="709" t="s">
        <v>505</v>
      </c>
      <c r="B12" s="709"/>
      <c r="C12" s="64">
        <f>'TAB2'!D26</f>
        <v>0</v>
      </c>
      <c r="D12" s="64">
        <f>'TAB2'!G26</f>
        <v>0</v>
      </c>
      <c r="E12" s="64">
        <f>'TAB2'!K26</f>
        <v>0</v>
      </c>
      <c r="F12" s="64">
        <f>'TAB2'!O26</f>
        <v>0</v>
      </c>
      <c r="G12" s="64">
        <f>'TAB2'!S26</f>
        <v>0</v>
      </c>
    </row>
    <row r="13" spans="1:7" s="101" customFormat="1" ht="40.9" customHeight="1" x14ac:dyDescent="0.3">
      <c r="A13" s="711" t="s">
        <v>577</v>
      </c>
      <c r="B13" s="712"/>
      <c r="C13" s="64">
        <f>'TAB2'!D27</f>
        <v>0</v>
      </c>
      <c r="D13" s="64">
        <f>'TAB2'!G27</f>
        <v>0</v>
      </c>
      <c r="E13" s="64">
        <f>'TAB2'!K27</f>
        <v>0</v>
      </c>
      <c r="F13" s="64">
        <f>'TAB2'!O27</f>
        <v>0</v>
      </c>
      <c r="G13" s="64">
        <f>'TAB2'!S27</f>
        <v>0</v>
      </c>
    </row>
    <row r="14" spans="1:7" s="82" customFormat="1" x14ac:dyDescent="0.3">
      <c r="A14" s="710" t="s">
        <v>578</v>
      </c>
      <c r="B14" s="709"/>
      <c r="C14" s="64">
        <f>'TAB2'!D28</f>
        <v>0</v>
      </c>
      <c r="D14" s="64">
        <f>'TAB2'!G28</f>
        <v>0</v>
      </c>
      <c r="E14" s="64">
        <f>'TAB2'!K28</f>
        <v>0</v>
      </c>
      <c r="F14" s="64">
        <f>'TAB2'!O28</f>
        <v>0</v>
      </c>
      <c r="G14" s="64">
        <f>'TAB2'!S28</f>
        <v>0</v>
      </c>
    </row>
    <row r="15" spans="1:7" s="82" customFormat="1" x14ac:dyDescent="0.3">
      <c r="A15" s="695" t="s">
        <v>506</v>
      </c>
      <c r="B15" s="707"/>
      <c r="C15" s="93">
        <f>SUM(C9:C14)</f>
        <v>0</v>
      </c>
      <c r="D15" s="93">
        <f>SUM(D9:D14)</f>
        <v>0</v>
      </c>
      <c r="E15" s="93">
        <f>SUM(E9:E14)</f>
        <v>0</v>
      </c>
      <c r="F15" s="93">
        <f>SUM(F9:F14)</f>
        <v>0</v>
      </c>
      <c r="G15" s="93">
        <f>SUM(G9:G14)</f>
        <v>0</v>
      </c>
    </row>
    <row r="17" spans="1:7" s="82" customFormat="1" x14ac:dyDescent="0.3">
      <c r="A17" s="706" t="s">
        <v>507</v>
      </c>
      <c r="B17" s="706"/>
      <c r="C17" s="706"/>
      <c r="D17" s="706"/>
      <c r="E17" s="706"/>
      <c r="F17" s="706"/>
      <c r="G17" s="706"/>
    </row>
    <row r="19" spans="1:7" s="82" customFormat="1" x14ac:dyDescent="0.3">
      <c r="C19" s="100" t="str">
        <f>C8</f>
        <v>Réalité 2015</v>
      </c>
      <c r="D19" s="100" t="str">
        <f>D8</f>
        <v>Meilleure estimation 2016</v>
      </c>
      <c r="E19" s="100" t="str">
        <f>E8</f>
        <v>Budget 2017</v>
      </c>
      <c r="F19" s="100" t="str">
        <f>F8</f>
        <v>Budget 2018</v>
      </c>
      <c r="G19" s="100" t="str">
        <f>G8</f>
        <v>Budget 2019</v>
      </c>
    </row>
    <row r="20" spans="1:7" s="82" customFormat="1" x14ac:dyDescent="0.3">
      <c r="A20" s="82" t="s">
        <v>508</v>
      </c>
      <c r="C20" s="64">
        <f>'TAB2'!B22</f>
        <v>0</v>
      </c>
      <c r="D20" s="64">
        <f>'TAB2'!E22</f>
        <v>0</v>
      </c>
      <c r="E20" s="64">
        <f>'TAB2'!I22</f>
        <v>0</v>
      </c>
      <c r="F20" s="64">
        <f>'TAB2'!M22</f>
        <v>0</v>
      </c>
      <c r="G20" s="64">
        <f>'TAB2'!Q22</f>
        <v>0</v>
      </c>
    </row>
    <row r="21" spans="1:7" s="82" customFormat="1" x14ac:dyDescent="0.3">
      <c r="A21" s="82" t="s">
        <v>509</v>
      </c>
      <c r="C21" s="95"/>
      <c r="D21" s="95"/>
      <c r="E21" s="95"/>
      <c r="F21" s="95"/>
      <c r="G21" s="95"/>
    </row>
    <row r="22" spans="1:7" s="82" customFormat="1" x14ac:dyDescent="0.3">
      <c r="A22" s="82" t="s">
        <v>510</v>
      </c>
      <c r="C22" s="64">
        <f>IFERROR(C20/C21,0)</f>
        <v>0</v>
      </c>
      <c r="D22" s="64">
        <f>IFERROR(D20/D21,0)</f>
        <v>0</v>
      </c>
      <c r="E22" s="64">
        <f>IFERROR(E20/E21,0)</f>
        <v>0</v>
      </c>
      <c r="F22" s="64">
        <f>IFERROR(F20/F21,0)</f>
        <v>0</v>
      </c>
      <c r="G22" s="64">
        <f>IFERROR(G20/G21,0)</f>
        <v>0</v>
      </c>
    </row>
    <row r="23" spans="1:7" s="82" customFormat="1" x14ac:dyDescent="0.3">
      <c r="A23" s="82" t="s">
        <v>511</v>
      </c>
      <c r="C23" s="64">
        <f>'TAB2'!C22</f>
        <v>0</v>
      </c>
      <c r="D23" s="64">
        <f>'TAB2'!F22</f>
        <v>0</v>
      </c>
      <c r="E23" s="64">
        <f>'TAB2'!J22</f>
        <v>0</v>
      </c>
      <c r="F23" s="64">
        <f>'TAB2'!N22</f>
        <v>0</v>
      </c>
      <c r="G23" s="64">
        <f>'TAB2'!R22</f>
        <v>0</v>
      </c>
    </row>
    <row r="24" spans="1:7" s="82" customFormat="1" x14ac:dyDescent="0.3">
      <c r="A24" s="82" t="s">
        <v>512</v>
      </c>
      <c r="C24" s="95"/>
      <c r="D24" s="95"/>
      <c r="E24" s="95"/>
      <c r="F24" s="95"/>
      <c r="G24" s="95"/>
    </row>
    <row r="25" spans="1:7" s="82" customFormat="1" x14ac:dyDescent="0.3">
      <c r="A25" s="82" t="s">
        <v>513</v>
      </c>
      <c r="C25" s="64">
        <f>IFERROR(C23/C24,0)</f>
        <v>0</v>
      </c>
      <c r="D25" s="64">
        <f>IFERROR(D23/D24,0)</f>
        <v>0</v>
      </c>
      <c r="E25" s="64">
        <f>IFERROR(E23/E24,0)</f>
        <v>0</v>
      </c>
      <c r="F25" s="64">
        <f>IFERROR(F23/F24,0)</f>
        <v>0</v>
      </c>
      <c r="G25" s="64">
        <f>IFERROR(G23/G24,0)</f>
        <v>0</v>
      </c>
    </row>
    <row r="27" spans="1:7" s="82" customFormat="1" x14ac:dyDescent="0.3">
      <c r="A27" s="706" t="s">
        <v>514</v>
      </c>
      <c r="B27" s="706"/>
      <c r="C27" s="706"/>
      <c r="D27" s="706"/>
      <c r="E27" s="706"/>
      <c r="F27" s="706"/>
      <c r="G27" s="706"/>
    </row>
    <row r="29" spans="1:7" x14ac:dyDescent="0.3">
      <c r="A29" s="695" t="s">
        <v>515</v>
      </c>
      <c r="B29" s="696"/>
      <c r="C29" s="100" t="str">
        <f>C19</f>
        <v>Réalité 2015</v>
      </c>
      <c r="D29" s="100" t="str">
        <f>D19</f>
        <v>Meilleure estimation 2016</v>
      </c>
      <c r="E29" s="100" t="str">
        <f>E19</f>
        <v>Budget 2017</v>
      </c>
      <c r="F29" s="100" t="str">
        <f>F19</f>
        <v>Budget 2018</v>
      </c>
      <c r="G29" s="100" t="str">
        <f>G19</f>
        <v>Budget 2019</v>
      </c>
    </row>
    <row r="30" spans="1:7" ht="12" customHeight="1" x14ac:dyDescent="0.3">
      <c r="A30" s="703" t="s">
        <v>102</v>
      </c>
      <c r="B30" s="690"/>
      <c r="C30" s="95"/>
      <c r="D30" s="95"/>
      <c r="E30" s="95"/>
      <c r="F30" s="95"/>
      <c r="G30" s="95"/>
    </row>
    <row r="31" spans="1:7" ht="12" customHeight="1" x14ac:dyDescent="0.3">
      <c r="A31" s="703" t="s">
        <v>103</v>
      </c>
      <c r="B31" s="690"/>
      <c r="C31" s="95"/>
      <c r="D31" s="95"/>
      <c r="E31" s="95"/>
      <c r="F31" s="95"/>
      <c r="G31" s="95"/>
    </row>
    <row r="32" spans="1:7" ht="12" customHeight="1" x14ac:dyDescent="0.3">
      <c r="A32" s="703" t="s">
        <v>104</v>
      </c>
      <c r="B32" s="690"/>
      <c r="C32" s="95"/>
      <c r="D32" s="95"/>
      <c r="E32" s="95"/>
      <c r="F32" s="95"/>
      <c r="G32" s="95"/>
    </row>
    <row r="33" spans="1:7" ht="12" customHeight="1" x14ac:dyDescent="0.3">
      <c r="A33" s="703" t="s">
        <v>105</v>
      </c>
      <c r="B33" s="690"/>
      <c r="C33" s="95"/>
      <c r="D33" s="95"/>
      <c r="E33" s="95"/>
      <c r="F33" s="95"/>
      <c r="G33" s="95"/>
    </row>
    <row r="34" spans="1:7" ht="12" customHeight="1" x14ac:dyDescent="0.3">
      <c r="A34" s="703" t="s">
        <v>106</v>
      </c>
      <c r="B34" s="690"/>
      <c r="C34" s="95"/>
      <c r="D34" s="95"/>
      <c r="E34" s="95"/>
      <c r="F34" s="95"/>
      <c r="G34" s="95"/>
    </row>
    <row r="35" spans="1:7" ht="12" customHeight="1" x14ac:dyDescent="0.3">
      <c r="A35" s="703" t="s">
        <v>421</v>
      </c>
      <c r="B35" s="690"/>
      <c r="C35" s="95"/>
      <c r="D35" s="95"/>
      <c r="E35" s="95"/>
      <c r="F35" s="95"/>
      <c r="G35" s="95"/>
    </row>
    <row r="36" spans="1:7" ht="12" customHeight="1" x14ac:dyDescent="0.3">
      <c r="A36" s="703" t="s">
        <v>422</v>
      </c>
      <c r="B36" s="690"/>
      <c r="C36" s="95"/>
      <c r="D36" s="95"/>
      <c r="E36" s="95"/>
      <c r="F36" s="95"/>
      <c r="G36" s="95"/>
    </row>
    <row r="37" spans="1:7" ht="12" customHeight="1" x14ac:dyDescent="0.3">
      <c r="A37" s="703" t="s">
        <v>423</v>
      </c>
      <c r="B37" s="690"/>
      <c r="C37" s="95"/>
      <c r="D37" s="95"/>
      <c r="E37" s="95"/>
      <c r="F37" s="95"/>
      <c r="G37" s="95"/>
    </row>
    <row r="38" spans="1:7" ht="12" customHeight="1" x14ac:dyDescent="0.3">
      <c r="A38" s="703" t="s">
        <v>424</v>
      </c>
      <c r="B38" s="690"/>
      <c r="C38" s="95"/>
      <c r="D38" s="95"/>
      <c r="E38" s="95"/>
      <c r="F38" s="95"/>
      <c r="G38" s="95"/>
    </row>
    <row r="39" spans="1:7" ht="12" customHeight="1" x14ac:dyDescent="0.3">
      <c r="A39" s="703" t="s">
        <v>425</v>
      </c>
      <c r="B39" s="690"/>
      <c r="C39" s="95"/>
      <c r="D39" s="95"/>
      <c r="E39" s="95"/>
      <c r="F39" s="95"/>
      <c r="G39" s="95"/>
    </row>
    <row r="40" spans="1:7" s="82" customFormat="1" x14ac:dyDescent="0.3">
      <c r="A40" s="695" t="s">
        <v>54</v>
      </c>
      <c r="B40" s="696"/>
      <c r="C40" s="93">
        <f>SUM(C30:C39)</f>
        <v>0</v>
      </c>
      <c r="D40" s="93">
        <f>SUM(D30:D39)</f>
        <v>0</v>
      </c>
      <c r="E40" s="93">
        <f>SUM(E30:E39)</f>
        <v>0</v>
      </c>
      <c r="F40" s="93">
        <f>SUM(F30:F39)</f>
        <v>0</v>
      </c>
      <c r="G40" s="93">
        <f>SUM(G30:G39)</f>
        <v>0</v>
      </c>
    </row>
  </sheetData>
  <mergeCells count="22">
    <mergeCell ref="A6:G6"/>
    <mergeCell ref="A15:B15"/>
    <mergeCell ref="A9:B9"/>
    <mergeCell ref="A10:B10"/>
    <mergeCell ref="A11:B11"/>
    <mergeCell ref="A12:B12"/>
    <mergeCell ref="A13:B13"/>
    <mergeCell ref="A14:B14"/>
    <mergeCell ref="A17:G17"/>
    <mergeCell ref="A27:G27"/>
    <mergeCell ref="A30:B30"/>
    <mergeCell ref="A39:B39"/>
    <mergeCell ref="A40:B40"/>
    <mergeCell ref="A35:B35"/>
    <mergeCell ref="A36:B36"/>
    <mergeCell ref="A37:B37"/>
    <mergeCell ref="A38:B38"/>
    <mergeCell ref="A29:B29"/>
    <mergeCell ref="A31:B31"/>
    <mergeCell ref="A32:B32"/>
    <mergeCell ref="A33:B33"/>
    <mergeCell ref="A34:B34"/>
  </mergeCells>
  <conditionalFormatting sqref="A30:A39">
    <cfRule type="containsText" dxfId="2578" priority="12" operator="containsText" text="ntitulé">
      <formula>NOT(ISERROR(SEARCH("ntitulé",A30)))</formula>
    </cfRule>
    <cfRule type="containsBlanks" dxfId="2577" priority="13">
      <formula>LEN(TRIM(A30))=0</formula>
    </cfRule>
  </conditionalFormatting>
  <conditionalFormatting sqref="A30:B39">
    <cfRule type="containsText" dxfId="2576" priority="11" operator="containsText" text="libre">
      <formula>NOT(ISERROR(SEARCH("libre",A30)))</formula>
    </cfRule>
  </conditionalFormatting>
  <conditionalFormatting sqref="A30:B39">
    <cfRule type="containsText" dxfId="2575" priority="10" operator="containsText" text="détailler">
      <formula>NOT(ISERROR(SEARCH("détailler",A30)))</formula>
    </cfRule>
  </conditionalFormatting>
  <conditionalFormatting sqref="C30:G39">
    <cfRule type="containsText" dxfId="2574" priority="8" operator="containsText" text="ntitulé">
      <formula>NOT(ISERROR(SEARCH("ntitulé",C30)))</formula>
    </cfRule>
    <cfRule type="containsBlanks" dxfId="2573" priority="9">
      <formula>LEN(TRIM(C30))=0</formula>
    </cfRule>
  </conditionalFormatting>
  <conditionalFormatting sqref="C30:G39">
    <cfRule type="containsText" dxfId="2572" priority="7" operator="containsText" text="libre">
      <formula>NOT(ISERROR(SEARCH("libre",C30)))</formula>
    </cfRule>
  </conditionalFormatting>
  <conditionalFormatting sqref="C21:G21">
    <cfRule type="containsText" dxfId="2571" priority="5" operator="containsText" text="ntitulé">
      <formula>NOT(ISERROR(SEARCH("ntitulé",C21)))</formula>
    </cfRule>
    <cfRule type="containsBlanks" dxfId="2570" priority="6">
      <formula>LEN(TRIM(C21))=0</formula>
    </cfRule>
  </conditionalFormatting>
  <conditionalFormatting sqref="C21:G21">
    <cfRule type="containsText" dxfId="2569" priority="4" operator="containsText" text="libre">
      <formula>NOT(ISERROR(SEARCH("libre",C21)))</formula>
    </cfRule>
  </conditionalFormatting>
  <conditionalFormatting sqref="C24:G24">
    <cfRule type="containsText" dxfId="2568" priority="2" operator="containsText" text="ntitulé">
      <formula>NOT(ISERROR(SEARCH("ntitulé",C24)))</formula>
    </cfRule>
    <cfRule type="containsBlanks" dxfId="2567" priority="3">
      <formula>LEN(TRIM(C24))=0</formula>
    </cfRule>
  </conditionalFormatting>
  <conditionalFormatting sqref="C24:G24">
    <cfRule type="containsText" dxfId="2566" priority="1" operator="containsText" text="libre">
      <formula>NOT(ISERROR(SEARCH("libre",C24)))</formula>
    </cfRule>
  </conditionalFormatting>
  <hyperlinks>
    <hyperlink ref="A1" location="TAB00!A1" display="TAB00!A1"/>
    <hyperlink ref="A2" location="'TAB2'!A1" display="Retour TAB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B39" sqref="B39"/>
    </sheetView>
  </sheetViews>
  <sheetFormatPr baseColWidth="10" defaultColWidth="9.1640625" defaultRowHeight="13.5" x14ac:dyDescent="0.3"/>
  <cols>
    <col min="1" max="1" width="48.5" style="77" customWidth="1"/>
    <col min="2" max="6" width="16.6640625" style="81" customWidth="1"/>
    <col min="7" max="7" width="21.5" style="77" customWidth="1"/>
    <col min="8" max="16384" width="9.1640625" style="77"/>
  </cols>
  <sheetData>
    <row r="1" spans="1:11" ht="15" x14ac:dyDescent="0.3">
      <c r="A1" s="76" t="s">
        <v>160</v>
      </c>
    </row>
    <row r="2" spans="1:11" ht="15" x14ac:dyDescent="0.3">
      <c r="A2" s="76" t="s">
        <v>519</v>
      </c>
    </row>
    <row r="3" spans="1:11" ht="45" customHeight="1" x14ac:dyDescent="0.3">
      <c r="A3" s="713" t="str">
        <f>TAB00!B53&amp;" : "&amp;TAB00!C53</f>
        <v xml:space="preserve">TAB2.3 : Produits contrôlables issus des tarifs non périodiques </v>
      </c>
      <c r="B3" s="713"/>
      <c r="C3" s="713"/>
      <c r="D3" s="713"/>
      <c r="E3" s="713"/>
      <c r="F3" s="713"/>
      <c r="G3" s="713"/>
      <c r="H3" s="713"/>
      <c r="I3" s="713"/>
      <c r="J3" s="713"/>
      <c r="K3" s="713"/>
    </row>
    <row r="4" spans="1:11" ht="16.5" x14ac:dyDescent="0.3">
      <c r="A4" s="80"/>
      <c r="B4" s="398"/>
      <c r="C4" s="398"/>
      <c r="D4" s="398"/>
      <c r="E4" s="398"/>
      <c r="F4" s="398"/>
      <c r="G4" s="80"/>
    </row>
    <row r="5" spans="1:11" s="197" customFormat="1" ht="27" x14ac:dyDescent="0.3">
      <c r="A5" s="399" t="s">
        <v>2</v>
      </c>
      <c r="B5" s="167" t="s">
        <v>112</v>
      </c>
      <c r="C5" s="167" t="s">
        <v>140</v>
      </c>
      <c r="D5" s="167" t="s">
        <v>307</v>
      </c>
      <c r="E5" s="167" t="s">
        <v>327</v>
      </c>
      <c r="F5" s="167" t="s">
        <v>306</v>
      </c>
      <c r="G5" s="400"/>
    </row>
    <row r="6" spans="1:11" x14ac:dyDescent="0.3">
      <c r="A6" s="401" t="s">
        <v>708</v>
      </c>
      <c r="B6" s="175">
        <f>SUM(B7:B11)</f>
        <v>0</v>
      </c>
      <c r="C6" s="175">
        <f t="shared" ref="C6:F6" si="0">SUM(C7:C11)</f>
        <v>0</v>
      </c>
      <c r="D6" s="175">
        <f t="shared" si="0"/>
        <v>0</v>
      </c>
      <c r="E6" s="175">
        <f t="shared" si="0"/>
        <v>0</v>
      </c>
      <c r="F6" s="175">
        <f t="shared" si="0"/>
        <v>0</v>
      </c>
    </row>
    <row r="7" spans="1:11" x14ac:dyDescent="0.3">
      <c r="A7" s="402" t="s">
        <v>468</v>
      </c>
      <c r="B7" s="289"/>
      <c r="C7" s="289"/>
      <c r="D7" s="289"/>
      <c r="E7" s="289"/>
      <c r="F7" s="289"/>
    </row>
    <row r="8" spans="1:11" x14ac:dyDescent="0.3">
      <c r="A8" s="402" t="s">
        <v>468</v>
      </c>
      <c r="B8" s="289"/>
      <c r="C8" s="289"/>
      <c r="D8" s="289"/>
      <c r="E8" s="289"/>
      <c r="F8" s="289"/>
    </row>
    <row r="9" spans="1:11" x14ac:dyDescent="0.3">
      <c r="A9" s="402" t="s">
        <v>468</v>
      </c>
      <c r="B9" s="289"/>
      <c r="C9" s="289"/>
      <c r="D9" s="289"/>
      <c r="E9" s="289"/>
      <c r="F9" s="289"/>
    </row>
    <row r="10" spans="1:11" x14ac:dyDescent="0.3">
      <c r="A10" s="402" t="s">
        <v>468</v>
      </c>
      <c r="B10" s="289"/>
      <c r="C10" s="289"/>
      <c r="D10" s="289"/>
      <c r="E10" s="289"/>
      <c r="F10" s="289"/>
    </row>
    <row r="11" spans="1:11" x14ac:dyDescent="0.3">
      <c r="A11" s="402" t="s">
        <v>468</v>
      </c>
      <c r="B11" s="289"/>
      <c r="C11" s="289"/>
      <c r="D11" s="289"/>
      <c r="E11" s="289"/>
      <c r="F11" s="289"/>
    </row>
    <row r="12" spans="1:11" x14ac:dyDescent="0.3">
      <c r="A12" s="401" t="s">
        <v>709</v>
      </c>
      <c r="B12" s="175">
        <f>SUM(B13:B17)</f>
        <v>0</v>
      </c>
      <c r="C12" s="175">
        <f t="shared" ref="C12:F12" si="1">SUM(C13:C17)</f>
        <v>0</v>
      </c>
      <c r="D12" s="175">
        <f t="shared" si="1"/>
        <v>0</v>
      </c>
      <c r="E12" s="175">
        <f t="shared" si="1"/>
        <v>0</v>
      </c>
      <c r="F12" s="175">
        <f t="shared" si="1"/>
        <v>0</v>
      </c>
    </row>
    <row r="13" spans="1:11" x14ac:dyDescent="0.3">
      <c r="A13" s="402" t="s">
        <v>468</v>
      </c>
      <c r="B13" s="289"/>
      <c r="C13" s="289"/>
      <c r="D13" s="289"/>
      <c r="E13" s="289"/>
      <c r="F13" s="289"/>
    </row>
    <row r="14" spans="1:11" x14ac:dyDescent="0.3">
      <c r="A14" s="402" t="s">
        <v>468</v>
      </c>
      <c r="B14" s="289"/>
      <c r="C14" s="289"/>
      <c r="D14" s="289"/>
      <c r="E14" s="289"/>
      <c r="F14" s="289"/>
    </row>
    <row r="15" spans="1:11" x14ac:dyDescent="0.3">
      <c r="A15" s="402" t="s">
        <v>468</v>
      </c>
      <c r="B15" s="289"/>
      <c r="C15" s="289"/>
      <c r="D15" s="289"/>
      <c r="E15" s="289"/>
      <c r="F15" s="289"/>
    </row>
    <row r="16" spans="1:11" x14ac:dyDescent="0.3">
      <c r="A16" s="402" t="s">
        <v>468</v>
      </c>
      <c r="B16" s="289"/>
      <c r="C16" s="289"/>
      <c r="D16" s="289"/>
      <c r="E16" s="289"/>
      <c r="F16" s="289"/>
    </row>
    <row r="17" spans="1:6" x14ac:dyDescent="0.3">
      <c r="A17" s="402" t="s">
        <v>468</v>
      </c>
      <c r="B17" s="289"/>
      <c r="C17" s="289"/>
      <c r="D17" s="289"/>
      <c r="E17" s="289"/>
      <c r="F17" s="289"/>
    </row>
    <row r="18" spans="1:6" x14ac:dyDescent="0.3">
      <c r="A18" s="401" t="s">
        <v>710</v>
      </c>
      <c r="B18" s="175">
        <f>SUM(B19:B23)</f>
        <v>0</v>
      </c>
      <c r="C18" s="175">
        <f t="shared" ref="C18:F18" si="2">SUM(C19:C23)</f>
        <v>0</v>
      </c>
      <c r="D18" s="175">
        <f t="shared" si="2"/>
        <v>0</v>
      </c>
      <c r="E18" s="175">
        <f t="shared" si="2"/>
        <v>0</v>
      </c>
      <c r="F18" s="175">
        <f t="shared" si="2"/>
        <v>0</v>
      </c>
    </row>
    <row r="19" spans="1:6" x14ac:dyDescent="0.3">
      <c r="A19" s="402" t="s">
        <v>468</v>
      </c>
      <c r="B19" s="289"/>
      <c r="C19" s="289"/>
      <c r="D19" s="289"/>
      <c r="E19" s="289"/>
      <c r="F19" s="289"/>
    </row>
    <row r="20" spans="1:6" x14ac:dyDescent="0.3">
      <c r="A20" s="402" t="s">
        <v>468</v>
      </c>
      <c r="B20" s="289"/>
      <c r="C20" s="289"/>
      <c r="D20" s="289"/>
      <c r="E20" s="289"/>
      <c r="F20" s="289"/>
    </row>
    <row r="21" spans="1:6" x14ac:dyDescent="0.3">
      <c r="A21" s="402" t="s">
        <v>468</v>
      </c>
      <c r="B21" s="289"/>
      <c r="C21" s="289"/>
      <c r="D21" s="289"/>
      <c r="E21" s="289"/>
      <c r="F21" s="289"/>
    </row>
    <row r="22" spans="1:6" x14ac:dyDescent="0.3">
      <c r="A22" s="402" t="s">
        <v>468</v>
      </c>
      <c r="B22" s="289"/>
      <c r="C22" s="289"/>
      <c r="D22" s="289"/>
      <c r="E22" s="289"/>
      <c r="F22" s="289"/>
    </row>
    <row r="23" spans="1:6" x14ac:dyDescent="0.3">
      <c r="A23" s="402" t="s">
        <v>468</v>
      </c>
      <c r="B23" s="289"/>
      <c r="C23" s="289"/>
      <c r="D23" s="289"/>
      <c r="E23" s="289"/>
      <c r="F23" s="289"/>
    </row>
    <row r="24" spans="1:6" x14ac:dyDescent="0.3">
      <c r="A24" s="401" t="s">
        <v>357</v>
      </c>
      <c r="B24" s="175">
        <f>SUM(B25:B29)</f>
        <v>0</v>
      </c>
      <c r="C24" s="175">
        <f t="shared" ref="C24" si="3">SUM(C25:C29)</f>
        <v>0</v>
      </c>
      <c r="D24" s="175">
        <f t="shared" ref="D24" si="4">SUM(D25:D29)</f>
        <v>0</v>
      </c>
      <c r="E24" s="175">
        <f t="shared" ref="E24" si="5">SUM(E25:E29)</f>
        <v>0</v>
      </c>
      <c r="F24" s="175">
        <f t="shared" ref="F24" si="6">SUM(F25:F29)</f>
        <v>0</v>
      </c>
    </row>
    <row r="25" spans="1:6" x14ac:dyDescent="0.3">
      <c r="A25" s="402" t="s">
        <v>468</v>
      </c>
      <c r="B25" s="289"/>
      <c r="C25" s="289"/>
      <c r="D25" s="289"/>
      <c r="E25" s="289"/>
      <c r="F25" s="289"/>
    </row>
    <row r="26" spans="1:6" x14ac:dyDescent="0.3">
      <c r="A26" s="402" t="s">
        <v>468</v>
      </c>
      <c r="B26" s="289"/>
      <c r="C26" s="289"/>
      <c r="D26" s="289"/>
      <c r="E26" s="289"/>
      <c r="F26" s="289"/>
    </row>
    <row r="27" spans="1:6" x14ac:dyDescent="0.3">
      <c r="A27" s="402" t="s">
        <v>468</v>
      </c>
      <c r="B27" s="289"/>
      <c r="C27" s="289"/>
      <c r="D27" s="289"/>
      <c r="E27" s="289"/>
      <c r="F27" s="289"/>
    </row>
    <row r="28" spans="1:6" x14ac:dyDescent="0.3">
      <c r="A28" s="402" t="s">
        <v>468</v>
      </c>
      <c r="B28" s="289"/>
      <c r="C28" s="289"/>
      <c r="D28" s="289"/>
      <c r="E28" s="289"/>
      <c r="F28" s="289"/>
    </row>
    <row r="29" spans="1:6" x14ac:dyDescent="0.3">
      <c r="A29" s="402" t="s">
        <v>468</v>
      </c>
      <c r="B29" s="289"/>
      <c r="C29" s="289"/>
      <c r="D29" s="289"/>
      <c r="E29" s="289"/>
      <c r="F29" s="289"/>
    </row>
    <row r="30" spans="1:6" x14ac:dyDescent="0.3">
      <c r="A30" s="401" t="s">
        <v>707</v>
      </c>
      <c r="B30" s="175">
        <f>SUM(B31:B35)</f>
        <v>0</v>
      </c>
      <c r="C30" s="175">
        <f t="shared" ref="C30" si="7">SUM(C31:C35)</f>
        <v>0</v>
      </c>
      <c r="D30" s="175">
        <f t="shared" ref="D30" si="8">SUM(D31:D35)</f>
        <v>0</v>
      </c>
      <c r="E30" s="175">
        <f t="shared" ref="E30" si="9">SUM(E31:E35)</f>
        <v>0</v>
      </c>
      <c r="F30" s="175">
        <f t="shared" ref="F30" si="10">SUM(F31:F35)</f>
        <v>0</v>
      </c>
    </row>
    <row r="31" spans="1:6" x14ac:dyDescent="0.3">
      <c r="A31" s="402" t="s">
        <v>468</v>
      </c>
      <c r="B31" s="289"/>
      <c r="C31" s="289"/>
      <c r="D31" s="289"/>
      <c r="E31" s="289"/>
      <c r="F31" s="289"/>
    </row>
    <row r="32" spans="1:6" x14ac:dyDescent="0.3">
      <c r="A32" s="402" t="s">
        <v>468</v>
      </c>
      <c r="B32" s="289"/>
      <c r="C32" s="289"/>
      <c r="D32" s="289"/>
      <c r="E32" s="289"/>
      <c r="F32" s="289"/>
    </row>
    <row r="33" spans="1:6" x14ac:dyDescent="0.3">
      <c r="A33" s="402" t="s">
        <v>468</v>
      </c>
      <c r="B33" s="289"/>
      <c r="C33" s="289"/>
      <c r="D33" s="289"/>
      <c r="E33" s="289"/>
      <c r="F33" s="289"/>
    </row>
    <row r="34" spans="1:6" x14ac:dyDescent="0.3">
      <c r="A34" s="402" t="s">
        <v>468</v>
      </c>
      <c r="B34" s="289"/>
      <c r="C34" s="289"/>
      <c r="D34" s="289"/>
      <c r="E34" s="289"/>
      <c r="F34" s="289"/>
    </row>
    <row r="35" spans="1:6" x14ac:dyDescent="0.3">
      <c r="A35" s="402" t="s">
        <v>468</v>
      </c>
      <c r="B35" s="289"/>
      <c r="C35" s="289"/>
      <c r="D35" s="289"/>
      <c r="E35" s="289"/>
      <c r="F35" s="289"/>
    </row>
    <row r="36" spans="1:6" x14ac:dyDescent="0.3">
      <c r="B36" s="77"/>
      <c r="C36" s="77"/>
      <c r="D36" s="77"/>
      <c r="E36" s="77"/>
      <c r="F36" s="77"/>
    </row>
    <row r="37" spans="1:6" x14ac:dyDescent="0.3">
      <c r="A37" s="403" t="s">
        <v>54</v>
      </c>
      <c r="B37" s="93">
        <f>SUM(B6,B12,B18,B24,B30)</f>
        <v>0</v>
      </c>
      <c r="C37" s="93">
        <f t="shared" ref="C37:F37" si="11">SUM(C6,C12,C18,C24,C30)</f>
        <v>0</v>
      </c>
      <c r="D37" s="93">
        <f t="shared" si="11"/>
        <v>0</v>
      </c>
      <c r="E37" s="93">
        <f t="shared" si="11"/>
        <v>0</v>
      </c>
      <c r="F37" s="93">
        <f t="shared" si="11"/>
        <v>0</v>
      </c>
    </row>
    <row r="38" spans="1:6" s="197" customFormat="1" ht="27" x14ac:dyDescent="0.3">
      <c r="A38" s="81" t="s">
        <v>786</v>
      </c>
      <c r="B38" s="175">
        <f>'TAB2'!D31</f>
        <v>0</v>
      </c>
      <c r="C38" s="175">
        <f>'TAB2'!G31</f>
        <v>0</v>
      </c>
      <c r="D38" s="175">
        <f>'TAB2'!K31</f>
        <v>0</v>
      </c>
      <c r="E38" s="175">
        <f>'TAB2'!O31</f>
        <v>0</v>
      </c>
      <c r="F38" s="175">
        <f>'TAB2'!S31</f>
        <v>0</v>
      </c>
    </row>
    <row r="39" spans="1:6" ht="40.5" x14ac:dyDescent="0.3">
      <c r="A39" s="129" t="s">
        <v>939</v>
      </c>
      <c r="B39" s="404">
        <f>B37-B38</f>
        <v>0</v>
      </c>
      <c r="C39" s="404">
        <f t="shared" ref="C39:F39" si="12">C37-C38</f>
        <v>0</v>
      </c>
      <c r="D39" s="404">
        <f t="shared" si="12"/>
        <v>0</v>
      </c>
      <c r="E39" s="404">
        <f t="shared" si="12"/>
        <v>0</v>
      </c>
      <c r="F39" s="404">
        <f t="shared" si="12"/>
        <v>0</v>
      </c>
    </row>
  </sheetData>
  <mergeCells count="1">
    <mergeCell ref="A3:K3"/>
  </mergeCells>
  <conditionalFormatting sqref="B7:F11">
    <cfRule type="containsText" dxfId="2565" priority="44" operator="containsText" text="ntitulé">
      <formula>NOT(ISERROR(SEARCH("ntitulé",B7)))</formula>
    </cfRule>
    <cfRule type="containsBlanks" dxfId="2564" priority="45">
      <formula>LEN(TRIM(B7))=0</formula>
    </cfRule>
  </conditionalFormatting>
  <conditionalFormatting sqref="B7:F11">
    <cfRule type="containsText" dxfId="2563" priority="43" operator="containsText" text="libre">
      <formula>NOT(ISERROR(SEARCH("libre",B7)))</formula>
    </cfRule>
  </conditionalFormatting>
  <conditionalFormatting sqref="A7:A11">
    <cfRule type="containsText" dxfId="2562" priority="41" operator="containsText" text="ntitulé">
      <formula>NOT(ISERROR(SEARCH("ntitulé",A7)))</formula>
    </cfRule>
    <cfRule type="containsBlanks" dxfId="2561" priority="42">
      <formula>LEN(TRIM(A7))=0</formula>
    </cfRule>
  </conditionalFormatting>
  <conditionalFormatting sqref="A7:A11">
    <cfRule type="containsText" dxfId="2560" priority="40" operator="containsText" text="libre">
      <formula>NOT(ISERROR(SEARCH("libre",A7)))</formula>
    </cfRule>
  </conditionalFormatting>
  <conditionalFormatting sqref="A7:A11">
    <cfRule type="containsText" dxfId="2559" priority="38" operator="containsText" text="ntitulé">
      <formula>NOT(ISERROR(SEARCH("ntitulé",A7)))</formula>
    </cfRule>
    <cfRule type="containsBlanks" dxfId="2558" priority="39">
      <formula>LEN(TRIM(A7))=0</formula>
    </cfRule>
  </conditionalFormatting>
  <conditionalFormatting sqref="A7:A11">
    <cfRule type="containsText" dxfId="2557" priority="37" operator="containsText" text="libre">
      <formula>NOT(ISERROR(SEARCH("libre",A7)))</formula>
    </cfRule>
  </conditionalFormatting>
  <conditionalFormatting sqref="B13:F17">
    <cfRule type="containsText" dxfId="2556" priority="35" operator="containsText" text="ntitulé">
      <formula>NOT(ISERROR(SEARCH("ntitulé",B13)))</formula>
    </cfRule>
    <cfRule type="containsBlanks" dxfId="2555" priority="36">
      <formula>LEN(TRIM(B13))=0</formula>
    </cfRule>
  </conditionalFormatting>
  <conditionalFormatting sqref="B13:F17">
    <cfRule type="containsText" dxfId="2554" priority="34" operator="containsText" text="libre">
      <formula>NOT(ISERROR(SEARCH("libre",B13)))</formula>
    </cfRule>
  </conditionalFormatting>
  <conditionalFormatting sqref="A13:A17">
    <cfRule type="containsText" dxfId="2553" priority="32" operator="containsText" text="ntitulé">
      <formula>NOT(ISERROR(SEARCH("ntitulé",A13)))</formula>
    </cfRule>
    <cfRule type="containsBlanks" dxfId="2552" priority="33">
      <formula>LEN(TRIM(A13))=0</formula>
    </cfRule>
  </conditionalFormatting>
  <conditionalFormatting sqref="A13:A17">
    <cfRule type="containsText" dxfId="2551" priority="31" operator="containsText" text="libre">
      <formula>NOT(ISERROR(SEARCH("libre",A13)))</formula>
    </cfRule>
  </conditionalFormatting>
  <conditionalFormatting sqref="A13:A17">
    <cfRule type="containsText" dxfId="2550" priority="29" operator="containsText" text="ntitulé">
      <formula>NOT(ISERROR(SEARCH("ntitulé",A13)))</formula>
    </cfRule>
    <cfRule type="containsBlanks" dxfId="2549" priority="30">
      <formula>LEN(TRIM(A13))=0</formula>
    </cfRule>
  </conditionalFormatting>
  <conditionalFormatting sqref="A13:A17">
    <cfRule type="containsText" dxfId="2548" priority="28" operator="containsText" text="libre">
      <formula>NOT(ISERROR(SEARCH("libre",A13)))</formula>
    </cfRule>
  </conditionalFormatting>
  <conditionalFormatting sqref="B19:F23">
    <cfRule type="containsText" dxfId="2547" priority="26" operator="containsText" text="ntitulé">
      <formula>NOT(ISERROR(SEARCH("ntitulé",B19)))</formula>
    </cfRule>
    <cfRule type="containsBlanks" dxfId="2546" priority="27">
      <formula>LEN(TRIM(B19))=0</formula>
    </cfRule>
  </conditionalFormatting>
  <conditionalFormatting sqref="B19:F23">
    <cfRule type="containsText" dxfId="2545" priority="25" operator="containsText" text="libre">
      <formula>NOT(ISERROR(SEARCH("libre",B19)))</formula>
    </cfRule>
  </conditionalFormatting>
  <conditionalFormatting sqref="A19:A23">
    <cfRule type="containsText" dxfId="2544" priority="23" operator="containsText" text="ntitulé">
      <formula>NOT(ISERROR(SEARCH("ntitulé",A19)))</formula>
    </cfRule>
    <cfRule type="containsBlanks" dxfId="2543" priority="24">
      <formula>LEN(TRIM(A19))=0</formula>
    </cfRule>
  </conditionalFormatting>
  <conditionalFormatting sqref="A19:A23">
    <cfRule type="containsText" dxfId="2542" priority="22" operator="containsText" text="libre">
      <formula>NOT(ISERROR(SEARCH("libre",A19)))</formula>
    </cfRule>
  </conditionalFormatting>
  <conditionalFormatting sqref="A19:A23">
    <cfRule type="containsText" dxfId="2541" priority="20" operator="containsText" text="ntitulé">
      <formula>NOT(ISERROR(SEARCH("ntitulé",A19)))</formula>
    </cfRule>
    <cfRule type="containsBlanks" dxfId="2540" priority="21">
      <formula>LEN(TRIM(A19))=0</formula>
    </cfRule>
  </conditionalFormatting>
  <conditionalFormatting sqref="A19:A23">
    <cfRule type="containsText" dxfId="2539" priority="19" operator="containsText" text="libre">
      <formula>NOT(ISERROR(SEARCH("libre",A19)))</formula>
    </cfRule>
  </conditionalFormatting>
  <conditionalFormatting sqref="B25:F29">
    <cfRule type="containsText" dxfId="2538" priority="17" operator="containsText" text="ntitulé">
      <formula>NOT(ISERROR(SEARCH("ntitulé",B25)))</formula>
    </cfRule>
    <cfRule type="containsBlanks" dxfId="2537" priority="18">
      <formula>LEN(TRIM(B25))=0</formula>
    </cfRule>
  </conditionalFormatting>
  <conditionalFormatting sqref="B25:F29">
    <cfRule type="containsText" dxfId="2536" priority="16" operator="containsText" text="libre">
      <formula>NOT(ISERROR(SEARCH("libre",B25)))</formula>
    </cfRule>
  </conditionalFormatting>
  <conditionalFormatting sqref="A25:A29">
    <cfRule type="containsText" dxfId="2535" priority="14" operator="containsText" text="ntitulé">
      <formula>NOT(ISERROR(SEARCH("ntitulé",A25)))</formula>
    </cfRule>
    <cfRule type="containsBlanks" dxfId="2534" priority="15">
      <formula>LEN(TRIM(A25))=0</formula>
    </cfRule>
  </conditionalFormatting>
  <conditionalFormatting sqref="A25:A29">
    <cfRule type="containsText" dxfId="2533" priority="13" operator="containsText" text="libre">
      <formula>NOT(ISERROR(SEARCH("libre",A25)))</formula>
    </cfRule>
  </conditionalFormatting>
  <conditionalFormatting sqref="A25:A29">
    <cfRule type="containsText" dxfId="2532" priority="11" operator="containsText" text="ntitulé">
      <formula>NOT(ISERROR(SEARCH("ntitulé",A25)))</formula>
    </cfRule>
    <cfRule type="containsBlanks" dxfId="2531" priority="12">
      <formula>LEN(TRIM(A25))=0</formula>
    </cfRule>
  </conditionalFormatting>
  <conditionalFormatting sqref="A25:A29">
    <cfRule type="containsText" dxfId="2530" priority="10" operator="containsText" text="libre">
      <formula>NOT(ISERROR(SEARCH("libre",A25)))</formula>
    </cfRule>
  </conditionalFormatting>
  <conditionalFormatting sqref="A31:A35">
    <cfRule type="containsText" dxfId="2529" priority="1" operator="containsText" text="libre">
      <formula>NOT(ISERROR(SEARCH("libre",A31)))</formula>
    </cfRule>
  </conditionalFormatting>
  <conditionalFormatting sqref="B31:F35">
    <cfRule type="containsText" dxfId="2528" priority="8" operator="containsText" text="ntitulé">
      <formula>NOT(ISERROR(SEARCH("ntitulé",B31)))</formula>
    </cfRule>
    <cfRule type="containsBlanks" dxfId="2527" priority="9">
      <formula>LEN(TRIM(B31))=0</formula>
    </cfRule>
  </conditionalFormatting>
  <conditionalFormatting sqref="B31:F35">
    <cfRule type="containsText" dxfId="2526" priority="7" operator="containsText" text="libre">
      <formula>NOT(ISERROR(SEARCH("libre",B31)))</formula>
    </cfRule>
  </conditionalFormatting>
  <conditionalFormatting sqref="A31:A35">
    <cfRule type="containsText" dxfId="2525" priority="5" operator="containsText" text="ntitulé">
      <formula>NOT(ISERROR(SEARCH("ntitulé",A31)))</formula>
    </cfRule>
    <cfRule type="containsBlanks" dxfId="2524" priority="6">
      <formula>LEN(TRIM(A31))=0</formula>
    </cfRule>
  </conditionalFormatting>
  <conditionalFormatting sqref="A31:A35">
    <cfRule type="containsText" dxfId="2523" priority="4" operator="containsText" text="libre">
      <formula>NOT(ISERROR(SEARCH("libre",A31)))</formula>
    </cfRule>
  </conditionalFormatting>
  <conditionalFormatting sqref="A31:A35">
    <cfRule type="containsText" dxfId="2522" priority="2" operator="containsText" text="ntitulé">
      <formula>NOT(ISERROR(SEARCH("ntitulé",A31)))</formula>
    </cfRule>
    <cfRule type="containsBlanks" dxfId="2521" priority="3">
      <formula>LEN(TRIM(A31))=0</formula>
    </cfRule>
  </conditionalFormatting>
  <hyperlinks>
    <hyperlink ref="A1" location="TAB00!A1" display="TAB00!A1"/>
    <hyperlink ref="A2" location="'TAB2'!A1" display="Retour TAB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45</vt:i4>
      </vt:variant>
    </vt:vector>
  </HeadingPairs>
  <TitlesOfParts>
    <vt:vector size="45" baseType="lpstr">
      <vt:lpstr>TAB00</vt:lpstr>
      <vt:lpstr>TAB A</vt:lpstr>
      <vt:lpstr>TAB B</vt:lpstr>
      <vt:lpstr>TAB C</vt:lpstr>
      <vt:lpstr>TAB1</vt:lpstr>
      <vt:lpstr>TAB2</vt:lpstr>
      <vt:lpstr>TAB2.1</vt:lpstr>
      <vt:lpstr>TAB2.2</vt:lpstr>
      <vt:lpstr>TAB2.3</vt:lpstr>
      <vt:lpstr>TAB3</vt:lpstr>
      <vt:lpstr>TAB4</vt:lpstr>
      <vt:lpstr>TAB4.1</vt:lpstr>
      <vt:lpstr>TAB4.2</vt:lpstr>
      <vt:lpstr>TAB4.3</vt:lpstr>
      <vt:lpstr>TAB4.4</vt:lpstr>
      <vt:lpstr>TAB4.5</vt:lpstr>
      <vt:lpstr>TAB4.6</vt:lpstr>
      <vt:lpstr>TAB5</vt:lpstr>
      <vt:lpstr>TAB5.1</vt:lpstr>
      <vt:lpstr>TAB5.2</vt:lpstr>
      <vt:lpstr>TAB5.3</vt:lpstr>
      <vt:lpstr>TAB5.4</vt:lpstr>
      <vt:lpstr>TAB5.5</vt:lpstr>
      <vt:lpstr>TAB5.6</vt:lpstr>
      <vt:lpstr>TAB5.7</vt:lpstr>
      <vt:lpstr>TAB5.8</vt:lpstr>
      <vt:lpstr>TAB5.9</vt:lpstr>
      <vt:lpstr>TAB5.10</vt:lpstr>
      <vt:lpstr>TAB5.11</vt:lpstr>
      <vt:lpstr>TAB5.12</vt:lpstr>
      <vt:lpstr>TAB5.13</vt:lpstr>
      <vt:lpstr>TAB5.14</vt:lpstr>
      <vt:lpstr>TAB5.15</vt:lpstr>
      <vt:lpstr>TAB6</vt:lpstr>
      <vt:lpstr>TAB6.1</vt:lpstr>
      <vt:lpstr>TAB6.2</vt:lpstr>
      <vt:lpstr>TAB6.3</vt:lpstr>
      <vt:lpstr>TAB7</vt:lpstr>
      <vt:lpstr>TAB8</vt:lpstr>
      <vt:lpstr>TAB9</vt:lpstr>
      <vt:lpstr>TAB9.1</vt:lpstr>
      <vt:lpstr>TAB9.2</vt:lpstr>
      <vt:lpstr>TAB9.3</vt:lpstr>
      <vt:lpstr>TAB10</vt:lpstr>
      <vt:lpstr>TAB10.1</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dcterms:created xsi:type="dcterms:W3CDTF">2017-01-19T09:44:33Z</dcterms:created>
  <dcterms:modified xsi:type="dcterms:W3CDTF">2017-03-30T07:47:16Z</dcterms:modified>
</cp:coreProperties>
</file>